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Growth Stocks/"/>
    </mc:Choice>
  </mc:AlternateContent>
  <xr:revisionPtr revIDLastSave="0" documentId="13_ncr:1_{9F46F206-B3BB-D94D-A878-F5A74403F3E6}" xr6:coauthVersionLast="47" xr6:coauthVersionMax="47" xr10:uidLastSave="{00000000-0000-0000-0000-000000000000}"/>
  <bookViews>
    <workbookView xWindow="0" yWindow="500" windowWidth="30980" windowHeight="283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6" i="1" l="1"/>
  <c r="AE16" i="1"/>
  <c r="AD16" i="1"/>
  <c r="AC16" i="1"/>
  <c r="AF13" i="1"/>
  <c r="AE13" i="1"/>
  <c r="AD13" i="1"/>
  <c r="AC13" i="1"/>
  <c r="AF10" i="1"/>
  <c r="AE10" i="1"/>
  <c r="AD10" i="1"/>
  <c r="AC10" i="1"/>
  <c r="AF7" i="1"/>
  <c r="AE7" i="1"/>
  <c r="AD7" i="1"/>
  <c r="AC7" i="1"/>
  <c r="AF4" i="1"/>
  <c r="AE4" i="1"/>
  <c r="AD4" i="1"/>
  <c r="AC4" i="1"/>
  <c r="Y106" i="1"/>
  <c r="Z106" i="1"/>
  <c r="AA106" i="1" s="1"/>
  <c r="AB106" i="1" s="1"/>
  <c r="X106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G35" i="1"/>
  <c r="F35" i="1"/>
  <c r="E35" i="1"/>
  <c r="D35" i="1"/>
  <c r="C35" i="1"/>
  <c r="Y111" i="1"/>
  <c r="X108" i="1"/>
  <c r="AB4" i="1"/>
  <c r="AA4" i="1"/>
  <c r="AE86" i="1"/>
  <c r="AE99" i="1" s="1"/>
  <c r="Y112" i="1" s="1"/>
  <c r="AE97" i="1"/>
  <c r="AE90" i="1"/>
  <c r="AE91" i="1" s="1"/>
  <c r="AE89" i="1"/>
  <c r="AE87" i="1"/>
  <c r="AE85" i="1"/>
  <c r="Z4" i="1"/>
  <c r="Y4" i="1"/>
  <c r="X4" i="1"/>
  <c r="AE106" i="1" s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E88" i="1" l="1"/>
  <c r="AE92" i="1" s="1"/>
  <c r="AE103" i="1"/>
  <c r="AE102" i="1" s="1"/>
  <c r="AE100" i="1"/>
  <c r="AE105" i="1" l="1"/>
  <c r="AE108" i="1" s="1"/>
  <c r="Y108" i="1"/>
  <c r="Z108" i="1" l="1"/>
  <c r="AB107" i="1" l="1"/>
  <c r="AB108" i="1" s="1"/>
  <c r="AA108" i="1"/>
  <c r="Y110" i="1" s="1"/>
  <c r="Y113" i="1" s="1"/>
  <c r="Y115" i="1" s="1"/>
  <c r="Y118" i="1" l="1"/>
  <c r="Y117" i="1"/>
</calcChain>
</file>

<file path=xl/sharedStrings.xml><?xml version="1.0" encoding="utf-8"?>
<sst xmlns="http://schemas.openxmlformats.org/spreadsheetml/2006/main" count="591" uniqueCount="159">
  <si>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</si>
  <si>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</si>
  <si>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</si>
  <si>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</si>
  <si>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</si>
  <si>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</si>
  <si>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</si>
  <si>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</si>
  <si>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</si>
  <si>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</si>
  <si>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</si>
  <si>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</si>
  <si>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</si>
  <si>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</si>
  <si>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</si>
  <si>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</si>
  <si>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</si>
  <si>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</si>
  <si>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</si>
  <si>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</si>
  <si>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</si>
  <si>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</si>
  <si>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</si>
  <si>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</si>
  <si>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</si>
  <si>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</si>
  <si>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</si>
  <si>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</si>
  <si>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</si>
  <si>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</si>
  <si>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</si>
  <si>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</si>
  <si>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</si>
  <si>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</si>
  <si>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</si>
  <si>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</si>
  <si>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</si>
  <si>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</si>
  <si>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</si>
  <si>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</si>
  <si>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</si>
  <si>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</si>
  <si>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</si>
  <si>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</si>
  <si>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</si>
  <si>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</si>
  <si>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</si>
  <si>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</si>
  <si>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</si>
  <si>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</si>
  <si>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</si>
  <si>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</si>
  <si>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</si>
  <si>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</si>
  <si>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</si>
  <si>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</si>
  <si>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</si>
  <si>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</si>
  <si>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</si>
  <si>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</si>
  <si>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</si>
  <si>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</si>
  <si>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</si>
  <si>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</si>
  <si>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</si>
  <si>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</si>
  <si>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</si>
  <si>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</si>
  <si>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</si>
  <si>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</si>
  <si>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</si>
  <si>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</si>
  <si>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</si>
  <si>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</si>
  <si>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</si>
  <si>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</si>
  <si>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</si>
  <si>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</si>
  <si>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</si>
  <si>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</si>
  <si>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</si>
  <si>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</si>
  <si>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</si>
  <si>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</si>
  <si>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</si>
  <si>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</si>
  <si>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</si>
  <si>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</si>
  <si>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</si>
  <si>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</si>
  <si>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</si>
  <si>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</si>
  <si>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</si>
  <si>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</si>
  <si>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LVMH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</si>
  <si>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</si>
  <si>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</si>
  <si>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</si>
  <si>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</si>
  <si>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</si>
  <si>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</si>
  <si>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</si>
  <si>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</si>
  <si>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Interest Expense</t>
  </si>
  <si>
    <t>Net Income Growth YoY</t>
  </si>
  <si>
    <t>Risk Free Rate</t>
  </si>
  <si>
    <t>SBC as % of Revenue</t>
  </si>
  <si>
    <t>CAPEX as % of Revenue</t>
  </si>
  <si>
    <t>FCF Growth YoY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</si>
  <si>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</si>
  <si>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</si>
  <si>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</si>
  <si>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</si>
  <si>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</si>
  <si>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</si>
  <si>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</si>
  <si>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</si>
  <si>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</si>
  <si>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</si>
  <si>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</si>
  <si>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</si>
  <si>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WACC</t>
  </si>
  <si>
    <t>Cost of Debt Calculation</t>
  </si>
  <si>
    <t>Short Term Debt</t>
  </si>
  <si>
    <t>Long Term Debt</t>
  </si>
  <si>
    <t>Cost of Debt</t>
  </si>
  <si>
    <t>Income Tax Expense</t>
  </si>
  <si>
    <t>Effective Tax Rate</t>
  </si>
  <si>
    <t>Cost of Debt*(1-t)</t>
  </si>
  <si>
    <t>Cost of Equity Calculation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</si>
  <si>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</si>
  <si>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</si>
  <si>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</si>
  <si>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</si>
  <si>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</si>
  <si>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</si>
  <si>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</si>
  <si>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</si>
  <si>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</si>
  <si>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</si>
  <si>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</si>
  <si>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</si>
  <si>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</si>
  <si>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</si>
  <si>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</si>
  <si>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</si>
  <si>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</si>
  <si>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</si>
  <si>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</si>
  <si>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</si>
  <si>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</si>
  <si>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</si>
  <si>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</si>
  <si>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</si>
  <si>
    <t>Share Dilution YoY</t>
  </si>
  <si>
    <t>Share Dilution (5yr)</t>
  </si>
  <si>
    <t>P/S</t>
  </si>
  <si>
    <t>P/E</t>
  </si>
  <si>
    <t>P/FCF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</si>
</sst>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b/>
      <i/>
      <sz val="14"/>
      <color rgb="FF000000"/>
      <name val="Calibri"/>
      <family val="2"/>
    </font>
    <font>
      <i/>
      <sz val="14"/>
      <color rgb="FF000000"/>
      <name val="Calibri"/>
      <family val="2"/>
    </font>
    <font>
      <u/>
      <sz val="14"/>
      <color rgb="FF000000"/>
      <name val="Calibri"/>
      <family val="1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1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4C6E7"/>
        <bgColor rgb="FF000000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69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8" fillId="0" borderId="4" xfId="0" applyFont="1" applyBorder="1"/>
    <xf numFmtId="164" fontId="9" fillId="0" borderId="0" xfId="0" applyNumberFormat="1" applyFont="1"/>
    <xf numFmtId="9" fontId="9" fillId="0" borderId="0" xfId="0" applyNumberFormat="1" applyFont="1"/>
    <xf numFmtId="0" fontId="10" fillId="0" borderId="0" xfId="0" applyFont="1" applyAlignment="1">
      <alignment indent="1"/>
    </xf>
    <xf numFmtId="9" fontId="1" fillId="0" borderId="0" xfId="0" applyNumberFormat="1" applyFont="1"/>
    <xf numFmtId="9" fontId="11" fillId="0" borderId="7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0" fontId="11" fillId="0" borderId="9" xfId="0" applyFont="1" applyBorder="1" applyAlignment="1">
      <alignment horizontal="left" vertical="center" wrapText="1"/>
    </xf>
    <xf numFmtId="164" fontId="11" fillId="0" borderId="10" xfId="0" applyNumberFormat="1" applyFont="1" applyBorder="1"/>
    <xf numFmtId="10" fontId="11" fillId="0" borderId="10" xfId="0" applyNumberFormat="1" applyFont="1" applyBorder="1"/>
    <xf numFmtId="0" fontId="12" fillId="0" borderId="9" xfId="0" applyFont="1" applyBorder="1" applyAlignment="1">
      <alignment horizontal="left" vertical="center" wrapText="1"/>
    </xf>
    <xf numFmtId="10" fontId="12" fillId="0" borderId="10" xfId="0" applyNumberFormat="1" applyFont="1" applyBorder="1"/>
    <xf numFmtId="0" fontId="12" fillId="0" borderId="7" xfId="0" applyFont="1" applyBorder="1" applyAlignment="1">
      <alignment horizontal="left" vertical="center" wrapText="1"/>
    </xf>
    <xf numFmtId="10" fontId="12" fillId="0" borderId="8" xfId="0" applyNumberFormat="1" applyFont="1" applyBorder="1"/>
    <xf numFmtId="39" fontId="11" fillId="0" borderId="10" xfId="0" applyNumberFormat="1" applyFont="1" applyBorder="1"/>
    <xf numFmtId="164" fontId="1" fillId="0" borderId="10" xfId="0" applyNumberFormat="1" applyFont="1" applyBorder="1"/>
    <xf numFmtId="164" fontId="12" fillId="0" borderId="8" xfId="0" applyNumberFormat="1" applyFont="1" applyBorder="1"/>
    <xf numFmtId="0" fontId="12" fillId="3" borderId="7" xfId="0" applyFont="1" applyFill="1" applyBorder="1" applyAlignment="1">
      <alignment horizontal="left" vertical="center" wrapText="1"/>
    </xf>
    <xf numFmtId="10" fontId="12" fillId="3" borderId="8" xfId="0" applyNumberFormat="1" applyFont="1" applyFill="1" applyBorder="1"/>
    <xf numFmtId="37" fontId="1" fillId="0" borderId="0" xfId="0" applyNumberFormat="1" applyFont="1"/>
    <xf numFmtId="0" fontId="12" fillId="4" borderId="5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164" fontId="9" fillId="5" borderId="0" xfId="0" applyNumberFormat="1" applyFont="1" applyFill="1"/>
    <xf numFmtId="0" fontId="0" fillId="5" borderId="0" xfId="0" applyFill="1"/>
    <xf numFmtId="9" fontId="16" fillId="5" borderId="9" xfId="0" applyNumberFormat="1" applyFont="1" applyFill="1" applyBorder="1" applyAlignment="1">
      <alignment wrapText="1"/>
    </xf>
    <xf numFmtId="10" fontId="1" fillId="5" borderId="10" xfId="0" applyNumberFormat="1" applyFont="1" applyFill="1" applyBorder="1" applyAlignment="1">
      <alignment horizontal="right" vertical="center"/>
    </xf>
    <xf numFmtId="164" fontId="1" fillId="5" borderId="0" xfId="0" applyNumberFormat="1" applyFont="1" applyFill="1"/>
    <xf numFmtId="0" fontId="0" fillId="5" borderId="0" xfId="0" applyFill="1" applyAlignment="1">
      <alignment horizontal="left"/>
    </xf>
    <xf numFmtId="0" fontId="16" fillId="6" borderId="9" xfId="0" applyFont="1" applyFill="1" applyBorder="1" applyAlignment="1">
      <alignment wrapText="1"/>
    </xf>
    <xf numFmtId="10" fontId="1" fillId="6" borderId="10" xfId="0" applyNumberFormat="1" applyFont="1" applyFill="1" applyBorder="1" applyAlignment="1">
      <alignment horizontal="right" vertical="center"/>
    </xf>
    <xf numFmtId="0" fontId="16" fillId="5" borderId="7" xfId="0" applyFont="1" applyFill="1" applyBorder="1"/>
    <xf numFmtId="10" fontId="1" fillId="5" borderId="8" xfId="0" applyNumberFormat="1" applyFont="1" applyFill="1" applyBorder="1" applyAlignment="1">
      <alignment horizontal="right" vertical="center"/>
    </xf>
    <xf numFmtId="164" fontId="1" fillId="5" borderId="9" xfId="0" applyNumberFormat="1" applyFont="1" applyFill="1" applyBorder="1" applyAlignment="1">
      <alignment wrapText="1"/>
    </xf>
    <xf numFmtId="164" fontId="1" fillId="5" borderId="10" xfId="0" applyNumberFormat="1" applyFont="1" applyFill="1" applyBorder="1"/>
    <xf numFmtId="164" fontId="1" fillId="6" borderId="9" xfId="0" applyNumberFormat="1" applyFont="1" applyFill="1" applyBorder="1" applyAlignment="1">
      <alignment wrapText="1"/>
    </xf>
    <xf numFmtId="164" fontId="1" fillId="6" borderId="10" xfId="0" applyNumberFormat="1" applyFont="1" applyFill="1" applyBorder="1"/>
    <xf numFmtId="164" fontId="1" fillId="3" borderId="9" xfId="0" applyNumberFormat="1" applyFont="1" applyFill="1" applyBorder="1" applyAlignment="1">
      <alignment wrapText="1"/>
    </xf>
    <xf numFmtId="167" fontId="12" fillId="3" borderId="10" xfId="0" applyNumberFormat="1" applyFont="1" applyFill="1" applyBorder="1"/>
    <xf numFmtId="167" fontId="1" fillId="6" borderId="10" xfId="0" applyNumberFormat="1" applyFont="1" applyFill="1" applyBorder="1"/>
    <xf numFmtId="164" fontId="1" fillId="3" borderId="7" xfId="0" applyNumberFormat="1" applyFont="1" applyFill="1" applyBorder="1" applyAlignment="1">
      <alignment wrapText="1"/>
    </xf>
    <xf numFmtId="9" fontId="12" fillId="3" borderId="8" xfId="1" applyFont="1" applyFill="1" applyBorder="1"/>
    <xf numFmtId="0" fontId="12" fillId="3" borderId="8" xfId="0" applyFont="1" applyFill="1" applyBorder="1" applyAlignment="1">
      <alignment horizontal="right"/>
    </xf>
    <xf numFmtId="10" fontId="1" fillId="0" borderId="0" xfId="0" applyNumberFormat="1" applyFont="1"/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3" fillId="3" borderId="5" xfId="0" applyFont="1" applyFill="1" applyBorder="1" applyAlignment="1">
      <alignment horizontal="center"/>
    </xf>
    <xf numFmtId="0" fontId="14" fillId="3" borderId="6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2" fillId="7" borderId="13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9" fontId="11" fillId="0" borderId="14" xfId="0" applyNumberFormat="1" applyFont="1" applyBorder="1" applyAlignment="1">
      <alignment horizontal="center"/>
    </xf>
    <xf numFmtId="9" fontId="11" fillId="0" borderId="8" xfId="0" applyNumberFormat="1" applyFont="1" applyBorder="1" applyAlignment="1">
      <alignment horizontal="center"/>
    </xf>
    <xf numFmtId="2" fontId="11" fillId="0" borderId="7" xfId="0" applyNumberFormat="1" applyFont="1" applyBorder="1" applyAlignment="1">
      <alignment horizontal="center"/>
    </xf>
    <xf numFmtId="2" fontId="11" fillId="0" borderId="14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LVMH</a:t>
            </a:r>
          </a:p>
        </c:rich>
      </c:tx>
      <c:layout>
        <c:manualLayout>
          <c:xMode val="edge"/>
          <c:yMode val="edge"/>
          <c:x val="0.45983960130429163"/>
          <c:y val="2.4258760107816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28510334996436"/>
          <c:y val="0.1460377358490566"/>
          <c:w val="0.84554526015680675"/>
          <c:h val="0.705945624721438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1'!$B$3:$W$3</c:f>
              <c:numCache>
                <c:formatCode>#,###,,;\(#,###,,\);\ \-\ \-</c:formatCode>
                <c:ptCount val="22"/>
                <c:pt idx="0">
                  <c:v>12229000000</c:v>
                </c:pt>
                <c:pt idx="1">
                  <c:v>12693000000</c:v>
                </c:pt>
                <c:pt idx="2">
                  <c:v>11962000000</c:v>
                </c:pt>
                <c:pt idx="3">
                  <c:v>12623000000</c:v>
                </c:pt>
                <c:pt idx="4">
                  <c:v>13910000000</c:v>
                </c:pt>
                <c:pt idx="5">
                  <c:v>15306000000</c:v>
                </c:pt>
                <c:pt idx="6">
                  <c:v>16481000000</c:v>
                </c:pt>
                <c:pt idx="7">
                  <c:v>17193000000</c:v>
                </c:pt>
                <c:pt idx="8">
                  <c:v>17053000000</c:v>
                </c:pt>
                <c:pt idx="9">
                  <c:v>20320000000</c:v>
                </c:pt>
                <c:pt idx="10">
                  <c:v>23659000000</c:v>
                </c:pt>
                <c:pt idx="11">
                  <c:v>28103000000</c:v>
                </c:pt>
                <c:pt idx="12">
                  <c:v>29149000000</c:v>
                </c:pt>
                <c:pt idx="13">
                  <c:v>30638000000</c:v>
                </c:pt>
                <c:pt idx="14">
                  <c:v>35664000000</c:v>
                </c:pt>
                <c:pt idx="15">
                  <c:v>37600000000</c:v>
                </c:pt>
                <c:pt idx="16">
                  <c:v>42636000000</c:v>
                </c:pt>
                <c:pt idx="17">
                  <c:v>46826000000</c:v>
                </c:pt>
                <c:pt idx="18">
                  <c:v>53670000000</c:v>
                </c:pt>
                <c:pt idx="19">
                  <c:v>44650000000</c:v>
                </c:pt>
                <c:pt idx="20">
                  <c:v>64215000000</c:v>
                </c:pt>
                <c:pt idx="21">
                  <c:v>79184000000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9-8848-B21B-C8A31328F6A9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1'!$B$19:$W$19</c:f>
              <c:numCache>
                <c:formatCode>#,###,,;\(#,###,,\);\ \-\ \-</c:formatCode>
                <c:ptCount val="22"/>
                <c:pt idx="0">
                  <c:v>2017000000</c:v>
                </c:pt>
                <c:pt idx="1">
                  <c:v>2219000000</c:v>
                </c:pt>
                <c:pt idx="2">
                  <c:v>2358000000</c:v>
                </c:pt>
                <c:pt idx="3">
                  <c:v>2481000000</c:v>
                </c:pt>
                <c:pt idx="4">
                  <c:v>3213000000</c:v>
                </c:pt>
                <c:pt idx="5">
                  <c:v>3654000000</c:v>
                </c:pt>
                <c:pt idx="6">
                  <c:v>4029000000</c:v>
                </c:pt>
                <c:pt idx="7">
                  <c:v>4163000000</c:v>
                </c:pt>
                <c:pt idx="8">
                  <c:v>3835000000</c:v>
                </c:pt>
                <c:pt idx="9">
                  <c:v>5727000000</c:v>
                </c:pt>
                <c:pt idx="10">
                  <c:v>6068000000</c:v>
                </c:pt>
                <c:pt idx="11">
                  <c:v>6707000000</c:v>
                </c:pt>
                <c:pt idx="12">
                  <c:v>6783000000</c:v>
                </c:pt>
                <c:pt idx="13">
                  <c:v>9960000000</c:v>
                </c:pt>
                <c:pt idx="14">
                  <c:v>7734000000</c:v>
                </c:pt>
                <c:pt idx="15">
                  <c:v>8325000000</c:v>
                </c:pt>
                <c:pt idx="16">
                  <c:v>9932000000</c:v>
                </c:pt>
                <c:pt idx="17">
                  <c:v>11313000000</c:v>
                </c:pt>
                <c:pt idx="18">
                  <c:v>15657000000</c:v>
                </c:pt>
                <c:pt idx="19">
                  <c:v>13527000000</c:v>
                </c:pt>
                <c:pt idx="20">
                  <c:v>22618000000</c:v>
                </c:pt>
                <c:pt idx="21">
                  <c:v>26054000000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79-8848-B21B-C8A31328F6A9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1'!$B$106:$W$106</c:f>
              <c:numCache>
                <c:formatCode>#,###,,;\(#,###,,\);\ \-\ \-</c:formatCode>
                <c:ptCount val="22"/>
                <c:pt idx="0">
                  <c:v>-410000000</c:v>
                </c:pt>
                <c:pt idx="1">
                  <c:v>1395000000</c:v>
                </c:pt>
                <c:pt idx="2">
                  <c:v>1264000000</c:v>
                </c:pt>
                <c:pt idx="3">
                  <c:v>1335000000</c:v>
                </c:pt>
                <c:pt idx="4">
                  <c:v>1287000000</c:v>
                </c:pt>
                <c:pt idx="5">
                  <c:v>1517000000</c:v>
                </c:pt>
                <c:pt idx="6">
                  <c:v>1468000000</c:v>
                </c:pt>
                <c:pt idx="7">
                  <c:v>1239000000</c:v>
                </c:pt>
                <c:pt idx="8">
                  <c:v>2186000000</c:v>
                </c:pt>
                <c:pt idx="9">
                  <c:v>3047000000</c:v>
                </c:pt>
                <c:pt idx="10">
                  <c:v>2158000000</c:v>
                </c:pt>
                <c:pt idx="11">
                  <c:v>2325000000</c:v>
                </c:pt>
                <c:pt idx="12">
                  <c:v>2781000000</c:v>
                </c:pt>
                <c:pt idx="13">
                  <c:v>2759000000</c:v>
                </c:pt>
                <c:pt idx="14">
                  <c:v>3579000000</c:v>
                </c:pt>
                <c:pt idx="15">
                  <c:v>3649000000</c:v>
                </c:pt>
                <c:pt idx="16">
                  <c:v>4685000000</c:v>
                </c:pt>
                <c:pt idx="17">
                  <c:v>5349000000</c:v>
                </c:pt>
                <c:pt idx="18">
                  <c:v>8422000000</c:v>
                </c:pt>
                <c:pt idx="19">
                  <c:v>8433000000</c:v>
                </c:pt>
                <c:pt idx="20">
                  <c:v>15392000000</c:v>
                </c:pt>
                <c:pt idx="21">
                  <c:v>12753000000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79-8848-B21B-C8A31328F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20210655"/>
        <c:axId val="1620646591"/>
      </c:barChart>
      <c:catAx>
        <c:axId val="162021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646591"/>
        <c:crosses val="autoZero"/>
        <c:auto val="1"/>
        <c:lblAlgn val="ctr"/>
        <c:lblOffset val="100"/>
        <c:noMultiLvlLbl val="0"/>
      </c:catAx>
      <c:valAx>
        <c:axId val="16206465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21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082786604632369"/>
          <c:y val="0.92206422310418745"/>
          <c:w val="0.38110977040200694"/>
          <c:h val="5.93631430786177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34924</xdr:colOff>
      <xdr:row>108</xdr:row>
      <xdr:rowOff>12700</xdr:rowOff>
    </xdr:from>
    <xdr:to>
      <xdr:col>31</xdr:col>
      <xdr:colOff>15874</xdr:colOff>
      <xdr:row>129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C906BD-7756-20F6-E61F-428CADF7D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nfogreffe.com/recherche-entreprise-dirigeants/resultats-entreprise-dirigeants.html?ga_cat=globale&amp;ga_q=M.C" TargetMode="External"/><Relationship Id="rId18" Type="http://schemas.openxmlformats.org/officeDocument/2006/relationships/hyperlink" Target="https://www.infogreffe.com/recherche-entreprise-dirigeants/resultats-entreprise-dirigeants.html?ga_cat=globale&amp;ga_q=M.C" TargetMode="External"/><Relationship Id="rId26" Type="http://schemas.openxmlformats.org/officeDocument/2006/relationships/hyperlink" Target="https://www.infogreffe.com/recherche-entreprise-dirigeants/resultats-entreprise-dirigeants.html?ga_cat=globale&amp;ga_q=M.C" TargetMode="External"/><Relationship Id="rId39" Type="http://schemas.openxmlformats.org/officeDocument/2006/relationships/hyperlink" Target="https://www.infogreffe.com/recherche-entreprise-dirigeants/resultats-entreprise-dirigeants.html?ga_cat=globale&amp;ga_q=M.C" TargetMode="External"/><Relationship Id="rId21" Type="http://schemas.openxmlformats.org/officeDocument/2006/relationships/hyperlink" Target="https://www.infogreffe.com/recherche-entreprise-dirigeants/resultats-entreprise-dirigeants.html?ga_cat=globale&amp;ga_q=M.C" TargetMode="External"/><Relationship Id="rId34" Type="http://schemas.openxmlformats.org/officeDocument/2006/relationships/hyperlink" Target="https://www.infogreffe.com/recherche-entreprise-dirigeants/resultats-entreprise-dirigeants.html?ga_cat=globale&amp;ga_q=M.C" TargetMode="External"/><Relationship Id="rId42" Type="http://schemas.openxmlformats.org/officeDocument/2006/relationships/hyperlink" Target="https://sec.gov/" TargetMode="External"/><Relationship Id="rId47" Type="http://schemas.openxmlformats.org/officeDocument/2006/relationships/drawing" Target="../drawings/drawing1.xml"/><Relationship Id="rId7" Type="http://schemas.openxmlformats.org/officeDocument/2006/relationships/hyperlink" Target="https://www.infogreffe.com/recherche-entreprise-dirigeants/resultats-entreprise-dirigeants.html?ga_cat=globale&amp;ga_q=M.C" TargetMode="External"/><Relationship Id="rId2" Type="http://schemas.openxmlformats.org/officeDocument/2006/relationships/hyperlink" Target="https://www.infogreffe.com/recherche-entreprise-dirigeants/resultats-entreprise-dirigeants.html?ga_cat=globale&amp;ga_q=M.C" TargetMode="External"/><Relationship Id="rId16" Type="http://schemas.openxmlformats.org/officeDocument/2006/relationships/hyperlink" Target="https://www.infogreffe.com/recherche-entreprise-dirigeants/resultats-entreprise-dirigeants.html?ga_cat=globale&amp;ga_q=M.C" TargetMode="External"/><Relationship Id="rId29" Type="http://schemas.openxmlformats.org/officeDocument/2006/relationships/hyperlink" Target="https://www.infogreffe.com/recherche-entreprise-dirigeants/resultats-entreprise-dirigeants.html?ga_cat=globale&amp;ga_q=M.C" TargetMode="External"/><Relationship Id="rId1" Type="http://schemas.openxmlformats.org/officeDocument/2006/relationships/hyperlink" Target="https://roic.ai/company/MC.PA" TargetMode="External"/><Relationship Id="rId6" Type="http://schemas.openxmlformats.org/officeDocument/2006/relationships/hyperlink" Target="https://www.infogreffe.com/recherche-entreprise-dirigeants/resultats-entreprise-dirigeants.html?ga_cat=globale&amp;ga_q=M.C" TargetMode="External"/><Relationship Id="rId11" Type="http://schemas.openxmlformats.org/officeDocument/2006/relationships/hyperlink" Target="https://www.infogreffe.com/recherche-entreprise-dirigeants/resultats-entreprise-dirigeants.html?ga_cat=globale&amp;ga_q=M.C" TargetMode="External"/><Relationship Id="rId24" Type="http://schemas.openxmlformats.org/officeDocument/2006/relationships/hyperlink" Target="https://www.infogreffe.com/recherche-entreprise-dirigeants/resultats-entreprise-dirigeants.html?ga_cat=globale&amp;ga_q=M.C" TargetMode="External"/><Relationship Id="rId32" Type="http://schemas.openxmlformats.org/officeDocument/2006/relationships/hyperlink" Target="https://www.infogreffe.com/recherche-entreprise-dirigeants/resultats-entreprise-dirigeants.html?ga_cat=globale&amp;ga_q=M.C" TargetMode="External"/><Relationship Id="rId37" Type="http://schemas.openxmlformats.org/officeDocument/2006/relationships/hyperlink" Target="https://www.infogreffe.com/recherche-entreprise-dirigeants/resultats-entreprise-dirigeants.html?ga_cat=globale&amp;ga_q=M.C" TargetMode="External"/><Relationship Id="rId40" Type="http://schemas.openxmlformats.org/officeDocument/2006/relationships/hyperlink" Target="https://www.infogreffe.com/recherche-entreprise-dirigeants/resultats-entreprise-dirigeants.html?ga_cat=globale&amp;ga_q=M.C" TargetMode="External"/><Relationship Id="rId45" Type="http://schemas.openxmlformats.org/officeDocument/2006/relationships/hyperlink" Target="https://www.infogreffe.com/recherche-entreprise-dirigeants/resultats-entreprise-dirigeants.html?ga_cat=globale&amp;ga_q=M.C" TargetMode="External"/><Relationship Id="rId5" Type="http://schemas.openxmlformats.org/officeDocument/2006/relationships/hyperlink" Target="https://www.infogreffe.com/recherche-entreprise-dirigeants/resultats-entreprise-dirigeants.html?ga_cat=globale&amp;ga_q=M.C" TargetMode="External"/><Relationship Id="rId15" Type="http://schemas.openxmlformats.org/officeDocument/2006/relationships/hyperlink" Target="https://www.infogreffe.com/recherche-entreprise-dirigeants/resultats-entreprise-dirigeants.html?ga_cat=globale&amp;ga_q=M.C" TargetMode="External"/><Relationship Id="rId23" Type="http://schemas.openxmlformats.org/officeDocument/2006/relationships/hyperlink" Target="https://www.infogreffe.com/recherche-entreprise-dirigeants/resultats-entreprise-dirigeants.html?ga_cat=globale&amp;ga_q=M.C" TargetMode="External"/><Relationship Id="rId28" Type="http://schemas.openxmlformats.org/officeDocument/2006/relationships/hyperlink" Target="https://www.infogreffe.com/recherche-entreprise-dirigeants/resultats-entreprise-dirigeants.html?ga_cat=globale&amp;ga_q=M.C" TargetMode="External"/><Relationship Id="rId36" Type="http://schemas.openxmlformats.org/officeDocument/2006/relationships/hyperlink" Target="https://www.infogreffe.com/recherche-entreprise-dirigeants/resultats-entreprise-dirigeants.html?ga_cat=globale&amp;ga_q=M.C" TargetMode="External"/><Relationship Id="rId10" Type="http://schemas.openxmlformats.org/officeDocument/2006/relationships/hyperlink" Target="https://www.infogreffe.com/recherche-entreprise-dirigeants/resultats-entreprise-dirigeants.html?ga_cat=globale&amp;ga_q=M.C" TargetMode="External"/><Relationship Id="rId19" Type="http://schemas.openxmlformats.org/officeDocument/2006/relationships/hyperlink" Target="https://www.infogreffe.com/recherche-entreprise-dirigeants/resultats-entreprise-dirigeants.html?ga_cat=globale&amp;ga_q=M.C" TargetMode="External"/><Relationship Id="rId31" Type="http://schemas.openxmlformats.org/officeDocument/2006/relationships/hyperlink" Target="https://www.infogreffe.com/recherche-entreprise-dirigeants/resultats-entreprise-dirigeants.html?ga_cat=globale&amp;ga_q=M.C" TargetMode="External"/><Relationship Id="rId44" Type="http://schemas.openxmlformats.org/officeDocument/2006/relationships/hyperlink" Target="https://www.infogreffe.com/recherche-entreprise-dirigeants/resultats-entreprise-dirigeants.html?ga_cat=globale&amp;ga_q=M.C" TargetMode="External"/><Relationship Id="rId4" Type="http://schemas.openxmlformats.org/officeDocument/2006/relationships/hyperlink" Target="https://www.infogreffe.com/recherche-entreprise-dirigeants/resultats-entreprise-dirigeants.html?ga_cat=globale&amp;ga_q=M.C" TargetMode="External"/><Relationship Id="rId9" Type="http://schemas.openxmlformats.org/officeDocument/2006/relationships/hyperlink" Target="https://www.infogreffe.com/recherche-entreprise-dirigeants/resultats-entreprise-dirigeants.html?ga_cat=globale&amp;ga_q=M.C" TargetMode="External"/><Relationship Id="rId14" Type="http://schemas.openxmlformats.org/officeDocument/2006/relationships/hyperlink" Target="https://www.infogreffe.com/recherche-entreprise-dirigeants/resultats-entreprise-dirigeants.html?ga_cat=globale&amp;ga_q=M.C" TargetMode="External"/><Relationship Id="rId22" Type="http://schemas.openxmlformats.org/officeDocument/2006/relationships/hyperlink" Target="https://www.infogreffe.com/recherche-entreprise-dirigeants/resultats-entreprise-dirigeants.html?ga_cat=globale&amp;ga_q=M.C" TargetMode="External"/><Relationship Id="rId27" Type="http://schemas.openxmlformats.org/officeDocument/2006/relationships/hyperlink" Target="https://www.infogreffe.com/recherche-entreprise-dirigeants/resultats-entreprise-dirigeants.html?ga_cat=globale&amp;ga_q=M.C" TargetMode="External"/><Relationship Id="rId30" Type="http://schemas.openxmlformats.org/officeDocument/2006/relationships/hyperlink" Target="https://www.infogreffe.com/recherche-entreprise-dirigeants/resultats-entreprise-dirigeants.html?ga_cat=globale&amp;ga_q=M.C" TargetMode="External"/><Relationship Id="rId35" Type="http://schemas.openxmlformats.org/officeDocument/2006/relationships/hyperlink" Target="https://www.infogreffe.com/recherche-entreprise-dirigeants/resultats-entreprise-dirigeants.html?ga_cat=globale&amp;ga_q=M.C" TargetMode="External"/><Relationship Id="rId43" Type="http://schemas.openxmlformats.org/officeDocument/2006/relationships/hyperlink" Target="https://sec.gov/" TargetMode="External"/><Relationship Id="rId8" Type="http://schemas.openxmlformats.org/officeDocument/2006/relationships/hyperlink" Target="https://www.infogreffe.com/recherche-entreprise-dirigeants/resultats-entreprise-dirigeants.html?ga_cat=globale&amp;ga_q=M.C" TargetMode="External"/><Relationship Id="rId3" Type="http://schemas.openxmlformats.org/officeDocument/2006/relationships/hyperlink" Target="https://www.infogreffe.com/recherche-entreprise-dirigeants/resultats-entreprise-dirigeants.html?ga_cat=globale&amp;ga_q=M.C" TargetMode="External"/><Relationship Id="rId12" Type="http://schemas.openxmlformats.org/officeDocument/2006/relationships/hyperlink" Target="https://www.infogreffe.com/recherche-entreprise-dirigeants/resultats-entreprise-dirigeants.html?ga_cat=globale&amp;ga_q=M.C" TargetMode="External"/><Relationship Id="rId17" Type="http://schemas.openxmlformats.org/officeDocument/2006/relationships/hyperlink" Target="https://www.infogreffe.com/recherche-entreprise-dirigeants/resultats-entreprise-dirigeants.html?ga_cat=globale&amp;ga_q=M.C" TargetMode="External"/><Relationship Id="rId25" Type="http://schemas.openxmlformats.org/officeDocument/2006/relationships/hyperlink" Target="https://www.infogreffe.com/recherche-entreprise-dirigeants/resultats-entreprise-dirigeants.html?ga_cat=globale&amp;ga_q=M.C" TargetMode="External"/><Relationship Id="rId33" Type="http://schemas.openxmlformats.org/officeDocument/2006/relationships/hyperlink" Target="https://www.infogreffe.com/recherche-entreprise-dirigeants/resultats-entreprise-dirigeants.html?ga_cat=globale&amp;ga_q=M.C" TargetMode="External"/><Relationship Id="rId38" Type="http://schemas.openxmlformats.org/officeDocument/2006/relationships/hyperlink" Target="https://www.infogreffe.com/recherche-entreprise-dirigeants/resultats-entreprise-dirigeants.html?ga_cat=globale&amp;ga_q=M.C" TargetMode="External"/><Relationship Id="rId46" Type="http://schemas.openxmlformats.org/officeDocument/2006/relationships/hyperlink" Target="https://finbox.com/OTCPK:LVMU.Y/explorer/revenue_proj" TargetMode="External"/><Relationship Id="rId20" Type="http://schemas.openxmlformats.org/officeDocument/2006/relationships/hyperlink" Target="https://www.infogreffe.com/recherche-entreprise-dirigeants/resultats-entreprise-dirigeants.html?ga_cat=globale&amp;ga_q=M.C" TargetMode="External"/><Relationship Id="rId41" Type="http://schemas.openxmlformats.org/officeDocument/2006/relationships/hyperlink" Target="https://www.infogreffe.com/recherche-entreprise-dirigeants/resultats-entreprise-dirigeants.html?ga_cat=globale&amp;ga_q=M.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8"/>
  <sheetViews>
    <sheetView tabSelected="1" zoomScale="80" zoomScaleNormal="80" workbookViewId="0">
      <pane xSplit="1" ySplit="1" topLeftCell="T56" activePane="bottomRight" state="frozen"/>
      <selection pane="topRight"/>
      <selection pane="bottomLeft"/>
      <selection pane="bottomRight" activeCell="AD23" sqref="AD23"/>
    </sheetView>
  </sheetViews>
  <sheetFormatPr baseColWidth="10" defaultRowHeight="16" x14ac:dyDescent="0.2"/>
  <cols>
    <col min="1" max="1" width="50" customWidth="1"/>
    <col min="2" max="23" width="15" customWidth="1"/>
    <col min="24" max="28" width="19" customWidth="1"/>
    <col min="29" max="29" width="21" customWidth="1"/>
    <col min="30" max="30" width="21.33203125" customWidth="1"/>
    <col min="31" max="31" width="21" customWidth="1"/>
    <col min="32" max="32" width="20.83203125" customWidth="1"/>
  </cols>
  <sheetData>
    <row r="1" spans="1:32" ht="22" thickBot="1" x14ac:dyDescent="0.3">
      <c r="A1" s="3" t="s">
        <v>94</v>
      </c>
      <c r="B1" s="8">
        <v>2001</v>
      </c>
      <c r="C1" s="8">
        <v>2002</v>
      </c>
      <c r="D1" s="8">
        <v>2003</v>
      </c>
      <c r="E1" s="8">
        <v>2004</v>
      </c>
      <c r="F1" s="8">
        <v>2005</v>
      </c>
      <c r="G1" s="8">
        <v>2006</v>
      </c>
      <c r="H1" s="8">
        <v>2007</v>
      </c>
      <c r="I1" s="8">
        <v>2008</v>
      </c>
      <c r="J1" s="8">
        <v>2009</v>
      </c>
      <c r="K1" s="8">
        <v>2010</v>
      </c>
      <c r="L1" s="8">
        <v>2011</v>
      </c>
      <c r="M1" s="8">
        <v>2012</v>
      </c>
      <c r="N1" s="8">
        <v>2013</v>
      </c>
      <c r="O1" s="8">
        <v>2014</v>
      </c>
      <c r="P1" s="8">
        <v>2015</v>
      </c>
      <c r="Q1" s="8">
        <v>2016</v>
      </c>
      <c r="R1" s="8">
        <v>2017</v>
      </c>
      <c r="S1" s="8">
        <v>2018</v>
      </c>
      <c r="T1" s="8">
        <v>2019</v>
      </c>
      <c r="U1" s="8">
        <v>2020</v>
      </c>
      <c r="V1" s="8">
        <v>2021</v>
      </c>
      <c r="W1" s="8">
        <v>2022</v>
      </c>
      <c r="X1" s="14">
        <v>2023</v>
      </c>
      <c r="Y1" s="14">
        <v>2024</v>
      </c>
      <c r="Z1" s="14">
        <v>2025</v>
      </c>
      <c r="AA1" s="14">
        <v>2026</v>
      </c>
      <c r="AB1" s="14">
        <v>2027</v>
      </c>
    </row>
    <row r="2" spans="1:32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 t="s">
        <v>91</v>
      </c>
      <c r="V2" s="9" t="s">
        <v>91</v>
      </c>
      <c r="W2" s="9" t="s">
        <v>91</v>
      </c>
      <c r="X2" s="9" t="s">
        <v>91</v>
      </c>
      <c r="Y2" s="9" t="s">
        <v>91</v>
      </c>
      <c r="Z2" s="9" t="s">
        <v>91</v>
      </c>
      <c r="AA2" s="9" t="s">
        <v>91</v>
      </c>
      <c r="AB2" s="9" t="s">
        <v>91</v>
      </c>
      <c r="AC2" s="9"/>
      <c r="AD2" s="9"/>
      <c r="AE2" s="9"/>
      <c r="AF2" s="9"/>
    </row>
    <row r="3" spans="1:32" ht="40" x14ac:dyDescent="0.25">
      <c r="A3" s="5" t="s">
        <v>1</v>
      </c>
      <c r="B3" s="1">
        <v>12229000000</v>
      </c>
      <c r="C3" s="1">
        <v>12693000000</v>
      </c>
      <c r="D3" s="1">
        <v>11962000000</v>
      </c>
      <c r="E3" s="1">
        <v>12623000000</v>
      </c>
      <c r="F3" s="1">
        <v>13910000000</v>
      </c>
      <c r="G3" s="1">
        <v>15306000000</v>
      </c>
      <c r="H3" s="1">
        <v>16481000000</v>
      </c>
      <c r="I3" s="1">
        <v>17193000000</v>
      </c>
      <c r="J3" s="1">
        <v>17053000000</v>
      </c>
      <c r="K3" s="1">
        <v>20320000000</v>
      </c>
      <c r="L3" s="1">
        <v>23659000000</v>
      </c>
      <c r="M3" s="1">
        <v>28103000000</v>
      </c>
      <c r="N3" s="1">
        <v>29149000000</v>
      </c>
      <c r="O3" s="1">
        <v>30638000000</v>
      </c>
      <c r="P3" s="1">
        <v>35664000000</v>
      </c>
      <c r="Q3" s="1">
        <v>37600000000</v>
      </c>
      <c r="R3" s="1">
        <v>42636000000</v>
      </c>
      <c r="S3" s="1">
        <v>46826000000</v>
      </c>
      <c r="T3" s="1">
        <v>53670000000</v>
      </c>
      <c r="U3" s="1">
        <v>44650000000</v>
      </c>
      <c r="V3" s="1">
        <v>64215000000</v>
      </c>
      <c r="W3" s="1">
        <v>79184000000</v>
      </c>
      <c r="X3" s="15">
        <v>85313000000</v>
      </c>
      <c r="Y3" s="15">
        <v>91613000000</v>
      </c>
      <c r="Z3" s="15">
        <v>97429000000</v>
      </c>
      <c r="AA3" s="15">
        <v>105400000000</v>
      </c>
      <c r="AB3" s="15">
        <v>110600000000</v>
      </c>
      <c r="AC3" s="63" t="s">
        <v>109</v>
      </c>
      <c r="AD3" s="64" t="s">
        <v>110</v>
      </c>
      <c r="AE3" s="64" t="s">
        <v>111</v>
      </c>
      <c r="AF3" s="64" t="s">
        <v>112</v>
      </c>
    </row>
    <row r="4" spans="1:32" ht="19" x14ac:dyDescent="0.25">
      <c r="A4" s="17" t="s">
        <v>95</v>
      </c>
      <c r="B4" s="1"/>
      <c r="C4" s="18">
        <f>(C3/B3)-1</f>
        <v>3.7942595469784957E-2</v>
      </c>
      <c r="D4" s="18">
        <f>(D3/C3)-1</f>
        <v>-5.7590798077680638E-2</v>
      </c>
      <c r="E4" s="18">
        <f>(E3/D3)-1</f>
        <v>5.52583180070223E-2</v>
      </c>
      <c r="F4" s="18">
        <f t="shared" ref="F4:Z4" si="0">(F3/E3)-1</f>
        <v>0.101956745623069</v>
      </c>
      <c r="G4" s="18">
        <f t="shared" si="0"/>
        <v>0.10035945363048171</v>
      </c>
      <c r="H4" s="18">
        <f t="shared" si="0"/>
        <v>7.6767280804913129E-2</v>
      </c>
      <c r="I4" s="18">
        <f t="shared" si="0"/>
        <v>4.3201262059341161E-2</v>
      </c>
      <c r="J4" s="18">
        <f t="shared" si="0"/>
        <v>-8.1428488338277649E-3</v>
      </c>
      <c r="K4" s="18">
        <f t="shared" si="0"/>
        <v>0.19157919427666692</v>
      </c>
      <c r="L4" s="18">
        <f t="shared" si="0"/>
        <v>0.16432086614173236</v>
      </c>
      <c r="M4" s="18">
        <f t="shared" si="0"/>
        <v>0.18783549600574845</v>
      </c>
      <c r="N4" s="18">
        <f t="shared" si="0"/>
        <v>3.7220225598690426E-2</v>
      </c>
      <c r="O4" s="18">
        <f t="shared" si="0"/>
        <v>5.1082369892620605E-2</v>
      </c>
      <c r="P4" s="18">
        <f t="shared" si="0"/>
        <v>0.16404465043410155</v>
      </c>
      <c r="Q4" s="18">
        <f t="shared" si="0"/>
        <v>5.4284432480933065E-2</v>
      </c>
      <c r="R4" s="16">
        <f t="shared" si="0"/>
        <v>0.13393617021276594</v>
      </c>
      <c r="S4" s="16">
        <f t="shared" si="0"/>
        <v>9.827375926447135E-2</v>
      </c>
      <c r="T4" s="16">
        <f t="shared" si="0"/>
        <v>0.14615811728526884</v>
      </c>
      <c r="U4" s="16">
        <f t="shared" si="0"/>
        <v>-0.16806409539780143</v>
      </c>
      <c r="V4" s="16">
        <f t="shared" si="0"/>
        <v>0.43818589025755883</v>
      </c>
      <c r="W4" s="16">
        <f t="shared" si="0"/>
        <v>0.23310752939344392</v>
      </c>
      <c r="X4" s="16">
        <f t="shared" si="0"/>
        <v>7.740200040412204E-2</v>
      </c>
      <c r="Y4" s="16">
        <f t="shared" si="0"/>
        <v>7.3845721050719071E-2</v>
      </c>
      <c r="Z4" s="16">
        <f t="shared" si="0"/>
        <v>6.3484439981225327E-2</v>
      </c>
      <c r="AA4" s="16">
        <f t="shared" ref="AA4" si="1">(AA3/Z3)-1</f>
        <v>8.1813423108109573E-2</v>
      </c>
      <c r="AB4" s="16">
        <f t="shared" ref="AB4" si="2">(AB3/AA3)-1</f>
        <v>4.933586337760909E-2</v>
      </c>
      <c r="AC4" s="65">
        <f>(W4+V4+U4)/3</f>
        <v>0.16774310808440043</v>
      </c>
      <c r="AD4" s="65">
        <f>(W20+V20+U20)/3</f>
        <v>0.22931209935446953</v>
      </c>
      <c r="AE4" s="65">
        <f>(W29+V29+U29)/3</f>
        <v>0.46187151904379231</v>
      </c>
      <c r="AF4" s="65">
        <f>(W105+V105+U105)/3</f>
        <v>0.21835462766282479</v>
      </c>
    </row>
    <row r="5" spans="1:32" ht="19" x14ac:dyDescent="0.25">
      <c r="A5" s="5" t="s">
        <v>2</v>
      </c>
      <c r="B5" s="1">
        <v>4654000000</v>
      </c>
      <c r="C5" s="1">
        <v>4563000000</v>
      </c>
      <c r="D5" s="1">
        <v>4171000000</v>
      </c>
      <c r="E5" s="1">
        <v>4493000000</v>
      </c>
      <c r="F5" s="1">
        <v>5001000000</v>
      </c>
      <c r="G5" s="1">
        <v>5481000000</v>
      </c>
      <c r="H5" s="1">
        <v>5786000000</v>
      </c>
      <c r="I5" s="1">
        <v>6012000000</v>
      </c>
      <c r="J5" s="1">
        <v>6164000000</v>
      </c>
      <c r="K5" s="1">
        <v>7184000000</v>
      </c>
      <c r="L5" s="1">
        <v>8092000000</v>
      </c>
      <c r="M5" s="1">
        <v>9917000000</v>
      </c>
      <c r="N5" s="1">
        <v>10055000000</v>
      </c>
      <c r="O5" s="1">
        <v>10801000000</v>
      </c>
      <c r="P5" s="1">
        <v>12553000000</v>
      </c>
      <c r="Q5" s="1">
        <v>13039000000</v>
      </c>
      <c r="R5" s="1">
        <v>14783000000</v>
      </c>
      <c r="S5" s="1">
        <v>15625000000</v>
      </c>
      <c r="T5" s="1">
        <v>18123000000</v>
      </c>
      <c r="U5" s="1">
        <v>15871000000</v>
      </c>
      <c r="V5" s="1">
        <v>20355000000</v>
      </c>
      <c r="W5" s="1">
        <v>24988000000</v>
      </c>
      <c r="X5" s="16"/>
      <c r="Y5" s="16"/>
      <c r="Z5" s="16"/>
    </row>
    <row r="6" spans="1:32" ht="20" x14ac:dyDescent="0.25">
      <c r="A6" s="6" t="s">
        <v>3</v>
      </c>
      <c r="B6" s="10">
        <v>7575000000</v>
      </c>
      <c r="C6" s="10">
        <v>8130000000</v>
      </c>
      <c r="D6" s="10">
        <v>7791000000</v>
      </c>
      <c r="E6" s="10">
        <v>8130000000</v>
      </c>
      <c r="F6" s="10">
        <v>8909000000</v>
      </c>
      <c r="G6" s="10">
        <v>9825000000</v>
      </c>
      <c r="H6" s="10">
        <v>10695000000</v>
      </c>
      <c r="I6" s="10">
        <v>11181000000</v>
      </c>
      <c r="J6" s="10">
        <v>10889000000</v>
      </c>
      <c r="K6" s="10">
        <v>13136000000</v>
      </c>
      <c r="L6" s="10">
        <v>15567000000</v>
      </c>
      <c r="M6" s="10">
        <v>18186000000</v>
      </c>
      <c r="N6" s="10">
        <v>19094000000</v>
      </c>
      <c r="O6" s="10">
        <v>19837000000</v>
      </c>
      <c r="P6" s="10">
        <v>23111000000</v>
      </c>
      <c r="Q6" s="10">
        <v>24561000000</v>
      </c>
      <c r="R6" s="10">
        <v>27853000000</v>
      </c>
      <c r="S6" s="10">
        <v>31201000000</v>
      </c>
      <c r="T6" s="10">
        <v>35547000000</v>
      </c>
      <c r="U6" s="10">
        <v>28779000000</v>
      </c>
      <c r="V6" s="10">
        <v>43860000000</v>
      </c>
      <c r="W6" s="10">
        <v>54196000000</v>
      </c>
      <c r="AC6" s="63" t="s">
        <v>113</v>
      </c>
      <c r="AD6" s="64" t="s">
        <v>114</v>
      </c>
      <c r="AE6" s="64" t="s">
        <v>115</v>
      </c>
      <c r="AF6" s="64" t="s">
        <v>116</v>
      </c>
    </row>
    <row r="7" spans="1:32" ht="19" x14ac:dyDescent="0.25">
      <c r="A7" s="5" t="s">
        <v>4</v>
      </c>
      <c r="B7" s="2">
        <v>0.61939999999999995</v>
      </c>
      <c r="C7" s="2">
        <v>0.64049999999999996</v>
      </c>
      <c r="D7" s="2">
        <v>0.65129999999999999</v>
      </c>
      <c r="E7" s="2">
        <v>0.64410000000000001</v>
      </c>
      <c r="F7" s="2">
        <v>0.64049999999999996</v>
      </c>
      <c r="G7" s="2">
        <v>0.64190000000000003</v>
      </c>
      <c r="H7" s="2">
        <v>0.64890000000000003</v>
      </c>
      <c r="I7" s="2">
        <v>0.65029999999999999</v>
      </c>
      <c r="J7" s="2">
        <v>0.63849999999999996</v>
      </c>
      <c r="K7" s="2">
        <v>0.64649999999999996</v>
      </c>
      <c r="L7" s="2">
        <v>0.65800000000000003</v>
      </c>
      <c r="M7" s="2">
        <v>0.64710000000000001</v>
      </c>
      <c r="N7" s="2">
        <v>0.65500000000000003</v>
      </c>
      <c r="O7" s="2">
        <v>0.64749999999999996</v>
      </c>
      <c r="P7" s="2">
        <v>0.64800000000000002</v>
      </c>
      <c r="Q7" s="2">
        <v>0.6532</v>
      </c>
      <c r="R7" s="2">
        <v>0.65329999999999999</v>
      </c>
      <c r="S7" s="2">
        <v>0.6663</v>
      </c>
      <c r="T7" s="2">
        <v>0.6623</v>
      </c>
      <c r="U7" s="2">
        <v>0.64449999999999996</v>
      </c>
      <c r="V7" s="2">
        <v>0.68300000000000005</v>
      </c>
      <c r="W7" s="2">
        <v>0.68440000000000001</v>
      </c>
      <c r="AC7" s="65">
        <f>W7</f>
        <v>0.68440000000000001</v>
      </c>
      <c r="AD7" s="66">
        <f>W21</f>
        <v>0.32900000000000001</v>
      </c>
      <c r="AE7" s="66">
        <f>W30</f>
        <v>0.1779</v>
      </c>
      <c r="AF7" s="66">
        <f>W106/W3</f>
        <v>0.16105526368963427</v>
      </c>
    </row>
    <row r="8" spans="1:32" ht="19" x14ac:dyDescent="0.25">
      <c r="A8" s="5" t="s">
        <v>5</v>
      </c>
      <c r="B8" s="33">
        <v>0</v>
      </c>
      <c r="C8" s="33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33">
        <v>0</v>
      </c>
      <c r="S8" s="33">
        <v>0</v>
      </c>
      <c r="T8" s="33">
        <v>0</v>
      </c>
      <c r="U8" s="33">
        <v>0</v>
      </c>
      <c r="V8" s="33">
        <v>0</v>
      </c>
      <c r="W8" s="33">
        <v>0</v>
      </c>
    </row>
    <row r="9" spans="1:32" ht="19" customHeight="1" x14ac:dyDescent="0.25">
      <c r="A9" s="17" t="s">
        <v>96</v>
      </c>
      <c r="B9" s="18">
        <f>B8/B3</f>
        <v>0</v>
      </c>
      <c r="C9" s="18">
        <f t="shared" ref="C9:W9" si="3">C8/C3</f>
        <v>0</v>
      </c>
      <c r="D9" s="18">
        <f t="shared" si="3"/>
        <v>0</v>
      </c>
      <c r="E9" s="18">
        <f t="shared" si="3"/>
        <v>0</v>
      </c>
      <c r="F9" s="18">
        <f t="shared" si="3"/>
        <v>0</v>
      </c>
      <c r="G9" s="18">
        <f t="shared" si="3"/>
        <v>0</v>
      </c>
      <c r="H9" s="18">
        <f t="shared" si="3"/>
        <v>0</v>
      </c>
      <c r="I9" s="18">
        <f t="shared" si="3"/>
        <v>0</v>
      </c>
      <c r="J9" s="18">
        <f t="shared" si="3"/>
        <v>0</v>
      </c>
      <c r="K9" s="18">
        <f t="shared" si="3"/>
        <v>0</v>
      </c>
      <c r="L9" s="18">
        <f t="shared" si="3"/>
        <v>0</v>
      </c>
      <c r="M9" s="18">
        <f t="shared" si="3"/>
        <v>0</v>
      </c>
      <c r="N9" s="18">
        <f t="shared" si="3"/>
        <v>0</v>
      </c>
      <c r="O9" s="18">
        <f t="shared" si="3"/>
        <v>0</v>
      </c>
      <c r="P9" s="18">
        <f t="shared" si="3"/>
        <v>0</v>
      </c>
      <c r="Q9" s="18">
        <f t="shared" si="3"/>
        <v>0</v>
      </c>
      <c r="R9" s="18">
        <f t="shared" si="3"/>
        <v>0</v>
      </c>
      <c r="S9" s="18">
        <f t="shared" si="3"/>
        <v>0</v>
      </c>
      <c r="T9" s="18">
        <f t="shared" si="3"/>
        <v>0</v>
      </c>
      <c r="U9" s="18">
        <f t="shared" si="3"/>
        <v>0</v>
      </c>
      <c r="V9" s="18">
        <f t="shared" si="3"/>
        <v>0</v>
      </c>
      <c r="W9" s="18">
        <f t="shared" si="3"/>
        <v>0</v>
      </c>
      <c r="X9" s="18"/>
      <c r="Y9" s="18"/>
      <c r="Z9" s="18"/>
      <c r="AA9" s="18"/>
      <c r="AB9" s="18"/>
      <c r="AC9" s="63" t="s">
        <v>97</v>
      </c>
      <c r="AD9" s="64" t="s">
        <v>98</v>
      </c>
      <c r="AE9" s="64" t="s">
        <v>99</v>
      </c>
      <c r="AF9" s="64" t="s">
        <v>100</v>
      </c>
    </row>
    <row r="10" spans="1:32" ht="19" x14ac:dyDescent="0.25">
      <c r="A10" s="5" t="s">
        <v>6</v>
      </c>
      <c r="B10" s="1">
        <v>1447000000</v>
      </c>
      <c r="C10" s="1">
        <v>1417000000</v>
      </c>
      <c r="D10" s="1">
        <v>1208000000</v>
      </c>
      <c r="E10" s="1">
        <v>1197000000</v>
      </c>
      <c r="F10" s="1">
        <v>1274000000</v>
      </c>
      <c r="G10" s="1">
        <v>1289000000</v>
      </c>
      <c r="H10" s="1">
        <v>1388000000</v>
      </c>
      <c r="I10" s="1">
        <v>1449000000</v>
      </c>
      <c r="J10" s="1">
        <v>1486000000</v>
      </c>
      <c r="K10" s="1">
        <v>1717000000</v>
      </c>
      <c r="L10" s="1">
        <v>1944000000</v>
      </c>
      <c r="M10" s="1">
        <v>2164000000</v>
      </c>
      <c r="N10" s="1">
        <v>2224000000</v>
      </c>
      <c r="O10" s="1">
        <v>2373000000</v>
      </c>
      <c r="P10" s="1">
        <v>2663000000</v>
      </c>
      <c r="Q10" s="1">
        <v>2931000000</v>
      </c>
      <c r="R10" s="1">
        <v>3162000000</v>
      </c>
      <c r="S10" s="1">
        <v>3466000000</v>
      </c>
      <c r="T10" s="1">
        <v>3864000000</v>
      </c>
      <c r="U10" s="1">
        <v>3641000000</v>
      </c>
      <c r="V10" s="1">
        <v>4414000000</v>
      </c>
      <c r="W10" s="1">
        <v>5027000000</v>
      </c>
      <c r="AC10" s="65">
        <f>W9</f>
        <v>0</v>
      </c>
      <c r="AD10" s="66">
        <f>W13</f>
        <v>0.41899878763386544</v>
      </c>
      <c r="AE10" s="66">
        <f>W80</f>
        <v>0</v>
      </c>
      <c r="AF10" s="66">
        <f>W89</f>
        <v>5.5528894726207312E-2</v>
      </c>
    </row>
    <row r="11" spans="1:32" ht="19" x14ac:dyDescent="0.25">
      <c r="A11" s="5" t="s">
        <v>7</v>
      </c>
      <c r="B11" s="1">
        <v>4568000000</v>
      </c>
      <c r="C11" s="1">
        <v>4705000000</v>
      </c>
      <c r="D11" s="1">
        <v>4401000000</v>
      </c>
      <c r="E11" s="1">
        <v>4513000000</v>
      </c>
      <c r="F11" s="1">
        <v>4892000000</v>
      </c>
      <c r="G11" s="1">
        <v>5364000000</v>
      </c>
      <c r="H11" s="1">
        <v>5752000000</v>
      </c>
      <c r="I11" s="1">
        <v>6104000000</v>
      </c>
      <c r="J11" s="1">
        <v>6051000000</v>
      </c>
      <c r="K11" s="1">
        <v>7098000000</v>
      </c>
      <c r="L11" s="1">
        <v>8360000000</v>
      </c>
      <c r="M11" s="1">
        <v>10101000000</v>
      </c>
      <c r="N11" s="1">
        <v>10849000000</v>
      </c>
      <c r="O11" s="1">
        <v>11744000000</v>
      </c>
      <c r="P11" s="1">
        <v>13830000000</v>
      </c>
      <c r="Q11" s="1">
        <v>14607000000</v>
      </c>
      <c r="R11" s="1">
        <v>16395000000</v>
      </c>
      <c r="S11" s="1">
        <v>17755000000</v>
      </c>
      <c r="T11" s="1">
        <v>20207000000</v>
      </c>
      <c r="U11" s="1">
        <v>16792000000</v>
      </c>
      <c r="V11" s="1">
        <v>22308000000</v>
      </c>
      <c r="W11" s="1">
        <v>28151000000</v>
      </c>
    </row>
    <row r="12" spans="1:32" ht="20" x14ac:dyDescent="0.25">
      <c r="A12" s="5" t="s">
        <v>8</v>
      </c>
      <c r="B12" s="1">
        <v>6015000000</v>
      </c>
      <c r="C12" s="1">
        <v>6122000000</v>
      </c>
      <c r="D12" s="1">
        <v>5609000000</v>
      </c>
      <c r="E12" s="1">
        <v>5710000000</v>
      </c>
      <c r="F12" s="1">
        <v>6166000000</v>
      </c>
      <c r="G12" s="1">
        <v>6653000000</v>
      </c>
      <c r="H12" s="1">
        <v>7140000000</v>
      </c>
      <c r="I12" s="1">
        <v>7553000000</v>
      </c>
      <c r="J12" s="1">
        <v>7537000000</v>
      </c>
      <c r="K12" s="1">
        <v>8815000000</v>
      </c>
      <c r="L12" s="1">
        <v>10304000000</v>
      </c>
      <c r="M12" s="1">
        <v>12265000000</v>
      </c>
      <c r="N12" s="1">
        <v>13073000000</v>
      </c>
      <c r="O12" s="1">
        <v>14117000000</v>
      </c>
      <c r="P12" s="1">
        <v>16493000000</v>
      </c>
      <c r="Q12" s="1">
        <v>17538000000</v>
      </c>
      <c r="R12" s="1">
        <v>19557000000</v>
      </c>
      <c r="S12" s="1">
        <v>21221000000</v>
      </c>
      <c r="T12" s="1">
        <v>24071000000</v>
      </c>
      <c r="U12" s="1">
        <v>20433000000</v>
      </c>
      <c r="V12" s="1">
        <v>26722000000</v>
      </c>
      <c r="W12" s="1">
        <v>33178000000</v>
      </c>
      <c r="AC12" s="63" t="s">
        <v>117</v>
      </c>
      <c r="AD12" s="64" t="s">
        <v>118</v>
      </c>
      <c r="AE12" s="64" t="s">
        <v>119</v>
      </c>
      <c r="AF12" s="64" t="s">
        <v>120</v>
      </c>
    </row>
    <row r="13" spans="1:32" ht="19" x14ac:dyDescent="0.25">
      <c r="A13" s="17" t="s">
        <v>101</v>
      </c>
      <c r="B13" s="18">
        <f>B12/B3</f>
        <v>0.49186360291111292</v>
      </c>
      <c r="C13" s="18">
        <f t="shared" ref="C13:W13" si="4">C12/C3</f>
        <v>0.48231308595288741</v>
      </c>
      <c r="D13" s="18">
        <f t="shared" si="4"/>
        <v>0.46890152148470154</v>
      </c>
      <c r="E13" s="18">
        <f t="shared" si="4"/>
        <v>0.45234888695238851</v>
      </c>
      <c r="F13" s="18">
        <f t="shared" si="4"/>
        <v>0.44327821710999282</v>
      </c>
      <c r="G13" s="18">
        <f t="shared" si="4"/>
        <v>0.43466614399581865</v>
      </c>
      <c r="H13" s="18">
        <f t="shared" si="4"/>
        <v>0.43322613919058311</v>
      </c>
      <c r="I13" s="18">
        <f t="shared" si="4"/>
        <v>0.43930669458500554</v>
      </c>
      <c r="J13" s="18">
        <f t="shared" si="4"/>
        <v>0.44197501905823022</v>
      </c>
      <c r="K13" s="18">
        <f t="shared" si="4"/>
        <v>0.43380905511811024</v>
      </c>
      <c r="L13" s="18">
        <f t="shared" si="4"/>
        <v>0.43552136607633457</v>
      </c>
      <c r="M13" s="18">
        <f t="shared" si="4"/>
        <v>0.43643027434793441</v>
      </c>
      <c r="N13" s="18">
        <f t="shared" si="4"/>
        <v>0.44848879892963739</v>
      </c>
      <c r="O13" s="18">
        <f t="shared" si="4"/>
        <v>0.46076767413016517</v>
      </c>
      <c r="P13" s="18">
        <f t="shared" si="4"/>
        <v>0.46245513683266037</v>
      </c>
      <c r="Q13" s="18">
        <f t="shared" si="4"/>
        <v>0.46643617021276595</v>
      </c>
      <c r="R13" s="18">
        <f t="shared" si="4"/>
        <v>0.45869687587953845</v>
      </c>
      <c r="S13" s="18">
        <f t="shared" si="4"/>
        <v>0.45318839960705593</v>
      </c>
      <c r="T13" s="18">
        <f t="shared" si="4"/>
        <v>0.44850009316191541</v>
      </c>
      <c r="U13" s="18">
        <f t="shared" si="4"/>
        <v>0.45762597984322506</v>
      </c>
      <c r="V13" s="18">
        <f t="shared" si="4"/>
        <v>0.4161333021879623</v>
      </c>
      <c r="W13" s="18">
        <f t="shared" si="4"/>
        <v>0.41899878763386544</v>
      </c>
      <c r="X13" s="18"/>
      <c r="Y13" s="18"/>
      <c r="Z13" s="18"/>
      <c r="AA13" s="18"/>
      <c r="AB13" s="18"/>
      <c r="AC13" s="65">
        <f>W28/W72</f>
        <v>0.25555696684872348</v>
      </c>
      <c r="AD13" s="66">
        <f>W28/W54</f>
        <v>0.10460021092345854</v>
      </c>
      <c r="AE13" s="66">
        <f>W22/(W72+W56+W61)</f>
        <v>0.2326800137385466</v>
      </c>
      <c r="AF13" s="20">
        <f>W67/W72</f>
        <v>1.4160875324345412</v>
      </c>
    </row>
    <row r="14" spans="1:32" ht="19" x14ac:dyDescent="0.25">
      <c r="A14" s="5" t="s">
        <v>9</v>
      </c>
      <c r="B14" s="1" t="s">
        <v>92</v>
      </c>
      <c r="C14" s="1" t="s">
        <v>92</v>
      </c>
      <c r="D14" s="1" t="s">
        <v>92</v>
      </c>
      <c r="E14" s="1" t="s">
        <v>92</v>
      </c>
      <c r="F14" s="1">
        <v>221000000</v>
      </c>
      <c r="G14" s="1">
        <v>120000000</v>
      </c>
      <c r="H14" s="1">
        <v>126000000</v>
      </c>
      <c r="I14" s="1">
        <v>143000000</v>
      </c>
      <c r="J14" s="1">
        <v>191000000</v>
      </c>
      <c r="K14" s="1">
        <v>152000000</v>
      </c>
      <c r="L14" s="1">
        <v>109000000</v>
      </c>
      <c r="M14" s="1">
        <v>147000000</v>
      </c>
      <c r="N14" s="1">
        <v>91000000</v>
      </c>
      <c r="O14" s="1">
        <v>241000000</v>
      </c>
      <c r="P14" s="1">
        <v>122000000</v>
      </c>
      <c r="Q14" s="1">
        <v>161000000</v>
      </c>
      <c r="R14" s="1">
        <v>-3000000</v>
      </c>
      <c r="S14" s="1">
        <v>-5000000</v>
      </c>
      <c r="T14" s="1">
        <v>104000000</v>
      </c>
      <c r="U14" s="1">
        <v>35000000</v>
      </c>
      <c r="V14" s="1">
        <v>16000000</v>
      </c>
      <c r="W14" s="1">
        <v>3000000</v>
      </c>
    </row>
    <row r="15" spans="1:32" ht="20" x14ac:dyDescent="0.25">
      <c r="A15" s="5" t="s">
        <v>10</v>
      </c>
      <c r="B15" s="1">
        <v>6015000000</v>
      </c>
      <c r="C15" s="1">
        <v>6122000000</v>
      </c>
      <c r="D15" s="1">
        <v>5609000000</v>
      </c>
      <c r="E15" s="1">
        <v>5710000000</v>
      </c>
      <c r="F15" s="1">
        <v>6387000000</v>
      </c>
      <c r="G15" s="1">
        <v>6773000000</v>
      </c>
      <c r="H15" s="1">
        <v>7266000000</v>
      </c>
      <c r="I15" s="1">
        <v>7696000000</v>
      </c>
      <c r="J15" s="1">
        <v>7728000000</v>
      </c>
      <c r="K15" s="1">
        <v>8967000000</v>
      </c>
      <c r="L15" s="1">
        <v>10413000000</v>
      </c>
      <c r="M15" s="1">
        <v>12412000000</v>
      </c>
      <c r="N15" s="1">
        <v>13164000000</v>
      </c>
      <c r="O15" s="1">
        <v>14358000000</v>
      </c>
      <c r="P15" s="1">
        <v>16615000000</v>
      </c>
      <c r="Q15" s="1">
        <v>17699000000</v>
      </c>
      <c r="R15" s="1">
        <v>19554000000</v>
      </c>
      <c r="S15" s="1">
        <v>21216000000</v>
      </c>
      <c r="T15" s="1">
        <v>24175000000</v>
      </c>
      <c r="U15" s="1">
        <v>20468000000</v>
      </c>
      <c r="V15" s="1">
        <v>26738000000</v>
      </c>
      <c r="W15" s="1">
        <v>33181000000</v>
      </c>
      <c r="AC15" s="63" t="s">
        <v>155</v>
      </c>
      <c r="AD15" s="64" t="s">
        <v>156</v>
      </c>
      <c r="AE15" s="64" t="s">
        <v>157</v>
      </c>
      <c r="AF15" s="64" t="s">
        <v>158</v>
      </c>
    </row>
    <row r="16" spans="1:32" ht="19" x14ac:dyDescent="0.25">
      <c r="A16" s="5" t="s">
        <v>11</v>
      </c>
      <c r="B16" s="1">
        <v>10669000000</v>
      </c>
      <c r="C16" s="1">
        <v>10685000000</v>
      </c>
      <c r="D16" s="1">
        <v>9780000000</v>
      </c>
      <c r="E16" s="1">
        <v>10203000000</v>
      </c>
      <c r="F16" s="1">
        <v>11388000000</v>
      </c>
      <c r="G16" s="1">
        <v>12254000000</v>
      </c>
      <c r="H16" s="1">
        <v>13052000000</v>
      </c>
      <c r="I16" s="1">
        <v>13708000000</v>
      </c>
      <c r="J16" s="1">
        <v>13892000000</v>
      </c>
      <c r="K16" s="1">
        <v>16151000000</v>
      </c>
      <c r="L16" s="1">
        <v>18505000000</v>
      </c>
      <c r="M16" s="1">
        <v>22329000000</v>
      </c>
      <c r="N16" s="1">
        <v>23219000000</v>
      </c>
      <c r="O16" s="1">
        <v>25159000000</v>
      </c>
      <c r="P16" s="1">
        <v>29168000000</v>
      </c>
      <c r="Q16" s="1">
        <v>30738000000</v>
      </c>
      <c r="R16" s="1">
        <v>34337000000</v>
      </c>
      <c r="S16" s="1">
        <v>36841000000</v>
      </c>
      <c r="T16" s="1">
        <v>42298000000</v>
      </c>
      <c r="U16" s="1">
        <v>36339000000</v>
      </c>
      <c r="V16" s="1">
        <v>47093000000</v>
      </c>
      <c r="W16" s="1">
        <v>58169000000</v>
      </c>
      <c r="AC16" s="19">
        <f>(W35+V35+U35+T35+S35)/5</f>
        <v>7.9344895169914653E-5</v>
      </c>
      <c r="AD16" s="67">
        <f>AE101/W3</f>
        <v>5.0894120024247327</v>
      </c>
      <c r="AE16" s="67">
        <f>AE101/W28</f>
        <v>28.614030105083781</v>
      </c>
      <c r="AF16" s="68">
        <f>AE101/W106</f>
        <v>31.600407747196737</v>
      </c>
    </row>
    <row r="17" spans="1:28" ht="19" x14ac:dyDescent="0.25">
      <c r="A17" s="5" t="s">
        <v>12</v>
      </c>
      <c r="B17" s="1">
        <v>459000000</v>
      </c>
      <c r="C17" s="1">
        <v>294000000</v>
      </c>
      <c r="D17" s="1">
        <v>233000000</v>
      </c>
      <c r="E17" s="1">
        <v>197000000</v>
      </c>
      <c r="F17" s="1">
        <v>188000000</v>
      </c>
      <c r="G17" s="1">
        <v>173000000</v>
      </c>
      <c r="H17" s="1">
        <v>207000000</v>
      </c>
      <c r="I17" s="1">
        <v>257000000</v>
      </c>
      <c r="J17" s="1">
        <v>187000000</v>
      </c>
      <c r="K17" s="1">
        <v>151000000</v>
      </c>
      <c r="L17" s="1">
        <v>151000000</v>
      </c>
      <c r="M17" s="1">
        <v>164000000</v>
      </c>
      <c r="N17" s="1">
        <v>138000000</v>
      </c>
      <c r="O17" s="1">
        <v>144000000</v>
      </c>
      <c r="P17" s="1">
        <v>111000000</v>
      </c>
      <c r="Q17" s="1">
        <v>92000000</v>
      </c>
      <c r="R17" s="1">
        <v>110000000</v>
      </c>
      <c r="S17" s="1">
        <v>158000000</v>
      </c>
      <c r="T17" s="1">
        <v>446000000</v>
      </c>
      <c r="U17" s="1">
        <v>366000000</v>
      </c>
      <c r="V17" s="1">
        <v>242000000</v>
      </c>
      <c r="W17" s="1">
        <v>382000000</v>
      </c>
    </row>
    <row r="18" spans="1:28" ht="19" x14ac:dyDescent="0.25">
      <c r="A18" s="5" t="s">
        <v>13</v>
      </c>
      <c r="B18" s="1">
        <v>1356000000</v>
      </c>
      <c r="C18" s="1">
        <v>1019000000</v>
      </c>
      <c r="D18" s="1">
        <v>914000000</v>
      </c>
      <c r="E18" s="1">
        <v>671000000</v>
      </c>
      <c r="F18" s="1">
        <v>639000000</v>
      </c>
      <c r="G18" s="1">
        <v>474000000</v>
      </c>
      <c r="H18" s="1">
        <v>638000000</v>
      </c>
      <c r="I18" s="1">
        <v>695000000</v>
      </c>
      <c r="J18" s="1">
        <v>826000000</v>
      </c>
      <c r="K18" s="1">
        <v>788000000</v>
      </c>
      <c r="L18" s="1">
        <v>999000000</v>
      </c>
      <c r="M18" s="1">
        <v>1299000000</v>
      </c>
      <c r="N18" s="1">
        <v>1454000000</v>
      </c>
      <c r="O18" s="1">
        <v>1895000000</v>
      </c>
      <c r="P18" s="1">
        <v>2081000000</v>
      </c>
      <c r="Q18" s="1">
        <v>2143000000</v>
      </c>
      <c r="R18" s="1">
        <v>2375000000</v>
      </c>
      <c r="S18" s="1">
        <v>2302000000</v>
      </c>
      <c r="T18" s="1">
        <v>5108000000</v>
      </c>
      <c r="U18" s="1">
        <v>6050000000</v>
      </c>
      <c r="V18" s="1">
        <v>5830000000</v>
      </c>
      <c r="W18" s="1">
        <v>6226000000</v>
      </c>
    </row>
    <row r="19" spans="1:28" ht="19" customHeight="1" x14ac:dyDescent="0.25">
      <c r="A19" s="6" t="s">
        <v>14</v>
      </c>
      <c r="B19" s="10">
        <v>2017000000</v>
      </c>
      <c r="C19" s="10">
        <v>2219000000</v>
      </c>
      <c r="D19" s="10">
        <v>2358000000</v>
      </c>
      <c r="E19" s="10">
        <v>2481000000</v>
      </c>
      <c r="F19" s="10">
        <v>3213000000</v>
      </c>
      <c r="G19" s="10">
        <v>3654000000</v>
      </c>
      <c r="H19" s="10">
        <v>4029000000</v>
      </c>
      <c r="I19" s="10">
        <v>4163000000</v>
      </c>
      <c r="J19" s="10">
        <v>3835000000</v>
      </c>
      <c r="K19" s="10">
        <v>5727000000</v>
      </c>
      <c r="L19" s="10">
        <v>6068000000</v>
      </c>
      <c r="M19" s="10">
        <v>6707000000</v>
      </c>
      <c r="N19" s="10">
        <v>6783000000</v>
      </c>
      <c r="O19" s="10">
        <v>9960000000</v>
      </c>
      <c r="P19" s="10">
        <v>7734000000</v>
      </c>
      <c r="Q19" s="10">
        <v>8325000000</v>
      </c>
      <c r="R19" s="10">
        <v>9932000000</v>
      </c>
      <c r="S19" s="10">
        <v>11313000000</v>
      </c>
      <c r="T19" s="10">
        <v>15657000000</v>
      </c>
      <c r="U19" s="10">
        <v>13527000000</v>
      </c>
      <c r="V19" s="10">
        <v>22618000000</v>
      </c>
      <c r="W19" s="10">
        <v>26054000000</v>
      </c>
    </row>
    <row r="20" spans="1:28" ht="23" customHeight="1" x14ac:dyDescent="0.25">
      <c r="A20" s="17" t="s">
        <v>102</v>
      </c>
      <c r="B20" s="1"/>
      <c r="C20" s="18">
        <f>(C19/B19)-1</f>
        <v>0.10014873574615768</v>
      </c>
      <c r="D20" s="18">
        <f>(D19/C19)-1</f>
        <v>6.2640829202343484E-2</v>
      </c>
      <c r="E20" s="18">
        <f>(E19/D19)-1</f>
        <v>5.2162849872773531E-2</v>
      </c>
      <c r="F20" s="18">
        <f t="shared" ref="F20:W20" si="5">(F19/E19)-1</f>
        <v>0.29504232164449817</v>
      </c>
      <c r="G20" s="18">
        <f t="shared" si="5"/>
        <v>0.13725490196078427</v>
      </c>
      <c r="H20" s="18">
        <f t="shared" si="5"/>
        <v>0.10262725779967163</v>
      </c>
      <c r="I20" s="18">
        <f t="shared" si="5"/>
        <v>3.3258873169520919E-2</v>
      </c>
      <c r="J20" s="18">
        <f t="shared" si="5"/>
        <v>-7.8789334614460693E-2</v>
      </c>
      <c r="K20" s="18">
        <f t="shared" si="5"/>
        <v>0.4933507170795306</v>
      </c>
      <c r="L20" s="18">
        <f t="shared" si="5"/>
        <v>5.9542517897677616E-2</v>
      </c>
      <c r="M20" s="18">
        <f t="shared" si="5"/>
        <v>0.10530652603823332</v>
      </c>
      <c r="N20" s="18">
        <f t="shared" si="5"/>
        <v>1.1331444759206777E-2</v>
      </c>
      <c r="O20" s="18">
        <f t="shared" si="5"/>
        <v>0.4683768244139761</v>
      </c>
      <c r="P20" s="18">
        <f t="shared" si="5"/>
        <v>-0.22349397590361442</v>
      </c>
      <c r="Q20" s="18">
        <f t="shared" si="5"/>
        <v>7.6415826221877481E-2</v>
      </c>
      <c r="R20" s="18">
        <f t="shared" si="5"/>
        <v>0.19303303303303299</v>
      </c>
      <c r="S20" s="18">
        <f t="shared" si="5"/>
        <v>0.13904550946435768</v>
      </c>
      <c r="T20" s="18">
        <f t="shared" si="5"/>
        <v>0.38398302837443654</v>
      </c>
      <c r="U20" s="18">
        <f t="shared" si="5"/>
        <v>-0.13604138723893466</v>
      </c>
      <c r="V20" s="18">
        <f t="shared" si="5"/>
        <v>0.67206328084571587</v>
      </c>
      <c r="W20" s="18">
        <f t="shared" si="5"/>
        <v>0.15191440445662741</v>
      </c>
      <c r="X20" s="18"/>
      <c r="Y20" s="18"/>
      <c r="Z20" s="18"/>
      <c r="AA20" s="18"/>
      <c r="AB20" s="18"/>
    </row>
    <row r="21" spans="1:28" ht="19" x14ac:dyDescent="0.25">
      <c r="A21" s="5" t="s">
        <v>15</v>
      </c>
      <c r="B21" s="2">
        <v>0.16489999999999999</v>
      </c>
      <c r="C21" s="2">
        <v>0.17480000000000001</v>
      </c>
      <c r="D21" s="2">
        <v>0.1971</v>
      </c>
      <c r="E21" s="2">
        <v>0.19650000000000001</v>
      </c>
      <c r="F21" s="2">
        <v>0.23100000000000001</v>
      </c>
      <c r="G21" s="2">
        <v>0.2387</v>
      </c>
      <c r="H21" s="2">
        <v>0.2445</v>
      </c>
      <c r="I21" s="2">
        <v>0.24210000000000001</v>
      </c>
      <c r="J21" s="2">
        <v>0.22489999999999999</v>
      </c>
      <c r="K21" s="2">
        <v>0.28179999999999999</v>
      </c>
      <c r="L21" s="2">
        <v>0.25650000000000001</v>
      </c>
      <c r="M21" s="2">
        <v>0.2387</v>
      </c>
      <c r="N21" s="2">
        <v>0.23269999999999999</v>
      </c>
      <c r="O21" s="2">
        <v>0.3251</v>
      </c>
      <c r="P21" s="2">
        <v>0.21690000000000001</v>
      </c>
      <c r="Q21" s="2">
        <v>0.22140000000000001</v>
      </c>
      <c r="R21" s="2">
        <v>0.2329</v>
      </c>
      <c r="S21" s="2">
        <v>0.24160000000000001</v>
      </c>
      <c r="T21" s="2">
        <v>0.29170000000000001</v>
      </c>
      <c r="U21" s="2">
        <v>0.30299999999999999</v>
      </c>
      <c r="V21" s="2">
        <v>0.35220000000000001</v>
      </c>
      <c r="W21" s="2">
        <v>0.32900000000000001</v>
      </c>
    </row>
    <row r="22" spans="1:28" ht="19" x14ac:dyDescent="0.25">
      <c r="A22" s="6" t="s">
        <v>16</v>
      </c>
      <c r="B22" s="10">
        <v>1560000000</v>
      </c>
      <c r="C22" s="10">
        <v>2008000000</v>
      </c>
      <c r="D22" s="10">
        <v>2182000000</v>
      </c>
      <c r="E22" s="10">
        <v>2420000000</v>
      </c>
      <c r="F22" s="10">
        <v>2522000000</v>
      </c>
      <c r="G22" s="10">
        <v>3052000000</v>
      </c>
      <c r="H22" s="10">
        <v>3429000000</v>
      </c>
      <c r="I22" s="10">
        <v>3485000000</v>
      </c>
      <c r="J22" s="10">
        <v>3161000000</v>
      </c>
      <c r="K22" s="10">
        <v>4169000000</v>
      </c>
      <c r="L22" s="10">
        <v>5154000000</v>
      </c>
      <c r="M22" s="10">
        <v>5774000000</v>
      </c>
      <c r="N22" s="10">
        <v>5930000000</v>
      </c>
      <c r="O22" s="10">
        <v>5479000000</v>
      </c>
      <c r="P22" s="10">
        <v>6496000000</v>
      </c>
      <c r="Q22" s="10">
        <v>6862000000</v>
      </c>
      <c r="R22" s="10">
        <v>8299000000</v>
      </c>
      <c r="S22" s="10">
        <v>9985000000</v>
      </c>
      <c r="T22" s="10">
        <v>11372000000</v>
      </c>
      <c r="U22" s="10">
        <v>8311000000</v>
      </c>
      <c r="V22" s="10">
        <v>17155000000</v>
      </c>
      <c r="W22" s="10">
        <v>21001000000</v>
      </c>
    </row>
    <row r="23" spans="1:28" ht="19" x14ac:dyDescent="0.25">
      <c r="A23" s="5" t="s">
        <v>17</v>
      </c>
      <c r="B23" s="2">
        <v>0.12759999999999999</v>
      </c>
      <c r="C23" s="2">
        <v>0.15820000000000001</v>
      </c>
      <c r="D23" s="2">
        <v>0.18240000000000001</v>
      </c>
      <c r="E23" s="2">
        <v>0.19170000000000001</v>
      </c>
      <c r="F23" s="2">
        <v>0.18129999999999999</v>
      </c>
      <c r="G23" s="2">
        <v>0.19939999999999999</v>
      </c>
      <c r="H23" s="2">
        <v>0.20810000000000001</v>
      </c>
      <c r="I23" s="2">
        <v>0.20269999999999999</v>
      </c>
      <c r="J23" s="2">
        <v>0.18540000000000001</v>
      </c>
      <c r="K23" s="2">
        <v>0.20519999999999999</v>
      </c>
      <c r="L23" s="2">
        <v>0.21779999999999999</v>
      </c>
      <c r="M23" s="2">
        <v>0.20549999999999999</v>
      </c>
      <c r="N23" s="2">
        <v>0.2034</v>
      </c>
      <c r="O23" s="2">
        <v>0.17879999999999999</v>
      </c>
      <c r="P23" s="2">
        <v>0.18210000000000001</v>
      </c>
      <c r="Q23" s="2">
        <v>0.1825</v>
      </c>
      <c r="R23" s="2">
        <v>0.1946</v>
      </c>
      <c r="S23" s="2">
        <v>0.2132</v>
      </c>
      <c r="T23" s="2">
        <v>0.21190000000000001</v>
      </c>
      <c r="U23" s="2">
        <v>0.18609999999999999</v>
      </c>
      <c r="V23" s="2">
        <v>0.2671</v>
      </c>
      <c r="W23" s="2">
        <v>0.26519999999999999</v>
      </c>
    </row>
    <row r="24" spans="1:28" ht="19" x14ac:dyDescent="0.25">
      <c r="A24" s="5" t="s">
        <v>18</v>
      </c>
      <c r="B24" s="1">
        <v>-893000000</v>
      </c>
      <c r="C24" s="1">
        <v>-971000000</v>
      </c>
      <c r="D24" s="1">
        <v>-564000000</v>
      </c>
      <c r="E24" s="1">
        <v>-307000000</v>
      </c>
      <c r="F24" s="1">
        <v>-143000000</v>
      </c>
      <c r="G24" s="1">
        <v>-53000000</v>
      </c>
      <c r="H24" s="1">
        <v>-252000000</v>
      </c>
      <c r="I24" s="1">
        <v>-281000000</v>
      </c>
      <c r="J24" s="1">
        <v>-342000000</v>
      </c>
      <c r="K24" s="1">
        <v>612000000</v>
      </c>
      <c r="L24" s="1">
        <v>-242000000</v>
      </c>
      <c r="M24" s="1">
        <v>-49000000</v>
      </c>
      <c r="N24" s="1">
        <v>-235000000</v>
      </c>
      <c r="O24" s="1">
        <v>2899000000</v>
      </c>
      <c r="P24" s="1">
        <v>-526000000</v>
      </c>
      <c r="Q24" s="1">
        <v>-390000000</v>
      </c>
      <c r="R24" s="1">
        <v>-365000000</v>
      </c>
      <c r="S24" s="1">
        <v>-496000000</v>
      </c>
      <c r="T24" s="1">
        <v>-659000000</v>
      </c>
      <c r="U24" s="1">
        <v>-948000000</v>
      </c>
      <c r="V24" s="1">
        <v>54000000</v>
      </c>
      <c r="W24" s="1">
        <v>-886000000</v>
      </c>
    </row>
    <row r="25" spans="1:28" ht="19" x14ac:dyDescent="0.25">
      <c r="A25" s="6" t="s">
        <v>19</v>
      </c>
      <c r="B25" s="10">
        <v>667000000</v>
      </c>
      <c r="C25" s="10">
        <v>1037000000</v>
      </c>
      <c r="D25" s="10">
        <v>1618000000</v>
      </c>
      <c r="E25" s="10">
        <v>2113000000</v>
      </c>
      <c r="F25" s="10">
        <v>2379000000</v>
      </c>
      <c r="G25" s="10">
        <v>2999000000</v>
      </c>
      <c r="H25" s="10">
        <v>3177000000</v>
      </c>
      <c r="I25" s="10">
        <v>3204000000</v>
      </c>
      <c r="J25" s="10">
        <v>2819000000</v>
      </c>
      <c r="K25" s="10">
        <v>4781000000</v>
      </c>
      <c r="L25" s="10">
        <v>4912000000</v>
      </c>
      <c r="M25" s="10">
        <v>5725000000</v>
      </c>
      <c r="N25" s="10">
        <v>5695000000</v>
      </c>
      <c r="O25" s="10">
        <v>8378000000</v>
      </c>
      <c r="P25" s="10">
        <v>5970000000</v>
      </c>
      <c r="Q25" s="10">
        <v>6472000000</v>
      </c>
      <c r="R25" s="10">
        <v>7934000000</v>
      </c>
      <c r="S25" s="10">
        <v>9489000000</v>
      </c>
      <c r="T25" s="10">
        <v>10713000000</v>
      </c>
      <c r="U25" s="10">
        <v>7363000000</v>
      </c>
      <c r="V25" s="10">
        <v>17209000000</v>
      </c>
      <c r="W25" s="10">
        <v>20115000000</v>
      </c>
    </row>
    <row r="26" spans="1:28" ht="19" x14ac:dyDescent="0.25">
      <c r="A26" s="5" t="s">
        <v>20</v>
      </c>
      <c r="B26" s="2">
        <v>5.45E-2</v>
      </c>
      <c r="C26" s="2">
        <v>8.1699999999999995E-2</v>
      </c>
      <c r="D26" s="2">
        <v>0.1353</v>
      </c>
      <c r="E26" s="2">
        <v>0.16739999999999999</v>
      </c>
      <c r="F26" s="2">
        <v>0.17100000000000001</v>
      </c>
      <c r="G26" s="2">
        <v>0.19589999999999999</v>
      </c>
      <c r="H26" s="2">
        <v>0.1928</v>
      </c>
      <c r="I26" s="2">
        <v>0.18640000000000001</v>
      </c>
      <c r="J26" s="2">
        <v>0.1653</v>
      </c>
      <c r="K26" s="2">
        <v>0.23530000000000001</v>
      </c>
      <c r="L26" s="2">
        <v>0.20760000000000001</v>
      </c>
      <c r="M26" s="2">
        <v>0.20369999999999999</v>
      </c>
      <c r="N26" s="2">
        <v>0.19539999999999999</v>
      </c>
      <c r="O26" s="2">
        <v>0.27350000000000002</v>
      </c>
      <c r="P26" s="2">
        <v>0.16739999999999999</v>
      </c>
      <c r="Q26" s="2">
        <v>0.1721</v>
      </c>
      <c r="R26" s="2">
        <v>0.18609999999999999</v>
      </c>
      <c r="S26" s="2">
        <v>0.2026</v>
      </c>
      <c r="T26" s="2">
        <v>0.1996</v>
      </c>
      <c r="U26" s="2">
        <v>0.16489999999999999</v>
      </c>
      <c r="V26" s="2">
        <v>0.26800000000000002</v>
      </c>
      <c r="W26" s="2">
        <v>0.254</v>
      </c>
    </row>
    <row r="27" spans="1:28" ht="19" x14ac:dyDescent="0.25">
      <c r="A27" s="5" t="s">
        <v>21</v>
      </c>
      <c r="B27" s="1">
        <v>192000000</v>
      </c>
      <c r="C27" s="1">
        <v>350000000</v>
      </c>
      <c r="D27" s="1">
        <v>488000000</v>
      </c>
      <c r="E27" s="1">
        <v>603000000</v>
      </c>
      <c r="F27" s="1">
        <v>718000000</v>
      </c>
      <c r="G27" s="1">
        <v>847000000</v>
      </c>
      <c r="H27" s="1">
        <v>853000000</v>
      </c>
      <c r="I27" s="1">
        <v>893000000</v>
      </c>
      <c r="J27" s="1">
        <v>849000000</v>
      </c>
      <c r="K27" s="1">
        <v>1469000000</v>
      </c>
      <c r="L27" s="1">
        <v>1453000000</v>
      </c>
      <c r="M27" s="1">
        <v>1820000000</v>
      </c>
      <c r="N27" s="1">
        <v>1755000000</v>
      </c>
      <c r="O27" s="1">
        <v>2273000000</v>
      </c>
      <c r="P27" s="1">
        <v>1969000000</v>
      </c>
      <c r="Q27" s="1">
        <v>2109000000</v>
      </c>
      <c r="R27" s="1">
        <v>2318000000</v>
      </c>
      <c r="S27" s="1">
        <v>2499000000</v>
      </c>
      <c r="T27" s="1">
        <v>2932000000</v>
      </c>
      <c r="U27" s="1">
        <v>2409000000</v>
      </c>
      <c r="V27" s="1">
        <v>4510000000</v>
      </c>
      <c r="W27" s="1">
        <v>5362000000</v>
      </c>
    </row>
    <row r="28" spans="1:28" ht="20" customHeight="1" thickBot="1" x14ac:dyDescent="0.3">
      <c r="A28" s="7" t="s">
        <v>22</v>
      </c>
      <c r="B28" s="11">
        <v>10000000</v>
      </c>
      <c r="C28" s="11">
        <v>556000000</v>
      </c>
      <c r="D28" s="11">
        <v>723000000</v>
      </c>
      <c r="E28" s="11">
        <v>1010000000</v>
      </c>
      <c r="F28" s="11">
        <v>1668000000</v>
      </c>
      <c r="G28" s="11">
        <v>2160000000</v>
      </c>
      <c r="H28" s="11">
        <v>2331000000</v>
      </c>
      <c r="I28" s="11">
        <v>2318000000</v>
      </c>
      <c r="J28" s="11">
        <v>1973000000</v>
      </c>
      <c r="K28" s="11">
        <v>3319000000</v>
      </c>
      <c r="L28" s="11">
        <v>3465000000</v>
      </c>
      <c r="M28" s="11">
        <v>3424000000</v>
      </c>
      <c r="N28" s="11">
        <v>3436000000</v>
      </c>
      <c r="O28" s="11">
        <v>5648000000</v>
      </c>
      <c r="P28" s="11">
        <v>3573000000</v>
      </c>
      <c r="Q28" s="11">
        <v>3981000000</v>
      </c>
      <c r="R28" s="11">
        <v>5129000000</v>
      </c>
      <c r="S28" s="11">
        <v>6354000000</v>
      </c>
      <c r="T28" s="11">
        <v>7171000000</v>
      </c>
      <c r="U28" s="11">
        <v>4702000000</v>
      </c>
      <c r="V28" s="11">
        <v>12036000000</v>
      </c>
      <c r="W28" s="11">
        <v>14084000000</v>
      </c>
    </row>
    <row r="29" spans="1:28" ht="20" customHeight="1" thickTop="1" x14ac:dyDescent="0.25">
      <c r="A29" s="17" t="s">
        <v>104</v>
      </c>
      <c r="B29" s="1"/>
      <c r="C29" s="18">
        <f>(C28/B28)-1</f>
        <v>54.6</v>
      </c>
      <c r="D29" s="18">
        <f>(D28/C28)-1</f>
        <v>0.30035971223021574</v>
      </c>
      <c r="E29" s="18">
        <f>(E28/D28)-1</f>
        <v>0.39695712309820186</v>
      </c>
      <c r="F29" s="18">
        <f t="shared" ref="F29:W29" si="6">(F28/E28)-1</f>
        <v>0.6514851485148514</v>
      </c>
      <c r="G29" s="18">
        <f t="shared" si="6"/>
        <v>0.29496402877697836</v>
      </c>
      <c r="H29" s="18">
        <f t="shared" si="6"/>
        <v>7.9166666666666607E-2</v>
      </c>
      <c r="I29" s="18">
        <f t="shared" si="6"/>
        <v>-5.5770055770055782E-3</v>
      </c>
      <c r="J29" s="18">
        <f t="shared" si="6"/>
        <v>-0.14883520276100082</v>
      </c>
      <c r="K29" s="18">
        <f t="shared" si="6"/>
        <v>0.68220983274201719</v>
      </c>
      <c r="L29" s="18">
        <f t="shared" si="6"/>
        <v>4.3989153359445643E-2</v>
      </c>
      <c r="M29" s="18">
        <f t="shared" si="6"/>
        <v>-1.1832611832611861E-2</v>
      </c>
      <c r="N29" s="18">
        <f t="shared" si="6"/>
        <v>3.5046728971963592E-3</v>
      </c>
      <c r="O29" s="18">
        <f t="shared" si="6"/>
        <v>0.64377182770663555</v>
      </c>
      <c r="P29" s="18">
        <f t="shared" si="6"/>
        <v>-0.36738668555240794</v>
      </c>
      <c r="Q29" s="18">
        <f t="shared" si="6"/>
        <v>0.11418975650713681</v>
      </c>
      <c r="R29" s="18">
        <f t="shared" si="6"/>
        <v>0.28836975634262751</v>
      </c>
      <c r="S29" s="18">
        <f t="shared" si="6"/>
        <v>0.23883798011308244</v>
      </c>
      <c r="T29" s="18">
        <f t="shared" si="6"/>
        <v>0.12858042178155493</v>
      </c>
      <c r="U29" s="18">
        <f t="shared" si="6"/>
        <v>-0.34430344442894989</v>
      </c>
      <c r="V29" s="18">
        <f t="shared" si="6"/>
        <v>1.5597618034878775</v>
      </c>
      <c r="W29" s="18">
        <f t="shared" si="6"/>
        <v>0.17015619807244931</v>
      </c>
      <c r="X29" s="18"/>
      <c r="Y29" s="18"/>
      <c r="Z29" s="18"/>
      <c r="AA29" s="18"/>
      <c r="AB29" s="18"/>
    </row>
    <row r="30" spans="1:28" ht="19" x14ac:dyDescent="0.25">
      <c r="A30" s="5" t="s">
        <v>23</v>
      </c>
      <c r="B30" s="2">
        <v>8.0000000000000004E-4</v>
      </c>
      <c r="C30" s="2">
        <v>4.3799999999999999E-2</v>
      </c>
      <c r="D30" s="2">
        <v>6.0400000000000002E-2</v>
      </c>
      <c r="E30" s="2">
        <v>0.08</v>
      </c>
      <c r="F30" s="2">
        <v>0.11990000000000001</v>
      </c>
      <c r="G30" s="2">
        <v>0.1411</v>
      </c>
      <c r="H30" s="2">
        <v>0.1414</v>
      </c>
      <c r="I30" s="2">
        <v>0.1348</v>
      </c>
      <c r="J30" s="2">
        <v>0.1157</v>
      </c>
      <c r="K30" s="2">
        <v>0.1633</v>
      </c>
      <c r="L30" s="2">
        <v>0.14649999999999999</v>
      </c>
      <c r="M30" s="2">
        <v>0.12180000000000001</v>
      </c>
      <c r="N30" s="2">
        <v>0.1179</v>
      </c>
      <c r="O30" s="2">
        <v>0.18429999999999999</v>
      </c>
      <c r="P30" s="2">
        <v>0.1002</v>
      </c>
      <c r="Q30" s="2">
        <v>0.10589999999999999</v>
      </c>
      <c r="R30" s="2">
        <v>0.1203</v>
      </c>
      <c r="S30" s="2">
        <v>0.13569999999999999</v>
      </c>
      <c r="T30" s="2">
        <v>0.1336</v>
      </c>
      <c r="U30" s="2">
        <v>0.1053</v>
      </c>
      <c r="V30" s="2">
        <v>0.18740000000000001</v>
      </c>
      <c r="W30" s="2">
        <v>0.1779</v>
      </c>
    </row>
    <row r="31" spans="1:28" ht="19" x14ac:dyDescent="0.25">
      <c r="A31" s="5" t="s">
        <v>24</v>
      </c>
      <c r="B31" s="12">
        <v>0.02</v>
      </c>
      <c r="C31" s="12">
        <v>1.1399999999999999</v>
      </c>
      <c r="D31" s="12">
        <v>1.48</v>
      </c>
      <c r="E31" s="12">
        <v>2.06</v>
      </c>
      <c r="F31" s="12">
        <v>3.06</v>
      </c>
      <c r="G31" s="12">
        <v>3.98</v>
      </c>
      <c r="H31" s="12">
        <v>4.2699999999999996</v>
      </c>
      <c r="I31" s="12">
        <v>4.28</v>
      </c>
      <c r="J31" s="12">
        <v>3.71</v>
      </c>
      <c r="K31" s="12">
        <v>6.36</v>
      </c>
      <c r="L31" s="12">
        <v>6.27</v>
      </c>
      <c r="M31" s="12">
        <v>6.86</v>
      </c>
      <c r="N31" s="12">
        <v>6.87</v>
      </c>
      <c r="O31" s="12">
        <v>11.27</v>
      </c>
      <c r="P31" s="12">
        <v>7.11</v>
      </c>
      <c r="Q31" s="12">
        <v>7.92</v>
      </c>
      <c r="R31" s="12">
        <v>10.210000000000001</v>
      </c>
      <c r="S31" s="12">
        <v>12.64</v>
      </c>
      <c r="T31" s="12">
        <v>14.25</v>
      </c>
      <c r="U31" s="12">
        <v>9.33</v>
      </c>
      <c r="V31" s="12">
        <v>23.9</v>
      </c>
      <c r="W31" s="12">
        <v>27.96</v>
      </c>
    </row>
    <row r="32" spans="1:28" ht="19" x14ac:dyDescent="0.25">
      <c r="A32" s="5" t="s">
        <v>25</v>
      </c>
      <c r="B32" s="12">
        <v>0.02</v>
      </c>
      <c r="C32" s="12">
        <v>1.1399999999999999</v>
      </c>
      <c r="D32" s="12">
        <v>1.48</v>
      </c>
      <c r="E32" s="12">
        <v>2.06</v>
      </c>
      <c r="F32" s="12">
        <v>3.04</v>
      </c>
      <c r="G32" s="12">
        <v>3.94</v>
      </c>
      <c r="H32" s="12">
        <v>4.22</v>
      </c>
      <c r="I32" s="12">
        <v>4.26</v>
      </c>
      <c r="J32" s="12">
        <v>3.7</v>
      </c>
      <c r="K32" s="12">
        <v>6.32</v>
      </c>
      <c r="L32" s="12">
        <v>6.23</v>
      </c>
      <c r="M32" s="12">
        <v>6.82</v>
      </c>
      <c r="N32" s="12">
        <v>6.83</v>
      </c>
      <c r="O32" s="12">
        <v>11.21</v>
      </c>
      <c r="P32" s="12">
        <v>7.08</v>
      </c>
      <c r="Q32" s="12">
        <v>7.89</v>
      </c>
      <c r="R32" s="12">
        <v>10.18</v>
      </c>
      <c r="S32" s="12">
        <v>12.61</v>
      </c>
      <c r="T32" s="12">
        <v>14.23</v>
      </c>
      <c r="U32" s="12">
        <v>9.32</v>
      </c>
      <c r="V32" s="12">
        <v>23.87</v>
      </c>
      <c r="W32" s="12">
        <v>27.93</v>
      </c>
    </row>
    <row r="33" spans="1:23" ht="19" customHeight="1" x14ac:dyDescent="0.25">
      <c r="A33" s="5" t="s">
        <v>26</v>
      </c>
      <c r="B33" s="1">
        <v>488072374</v>
      </c>
      <c r="C33" s="1">
        <v>488852554</v>
      </c>
      <c r="D33" s="1">
        <v>489844910</v>
      </c>
      <c r="E33" s="1">
        <v>489937410</v>
      </c>
      <c r="F33" s="1">
        <v>470206389</v>
      </c>
      <c r="G33" s="1">
        <v>471901820</v>
      </c>
      <c r="H33" s="1">
        <v>474327943</v>
      </c>
      <c r="I33" s="1">
        <v>473554813</v>
      </c>
      <c r="J33" s="1">
        <v>473597075</v>
      </c>
      <c r="K33" s="1">
        <v>476870920</v>
      </c>
      <c r="L33" s="1">
        <v>488769286</v>
      </c>
      <c r="M33" s="1">
        <v>499133643</v>
      </c>
      <c r="N33" s="1">
        <v>500283414</v>
      </c>
      <c r="O33" s="1">
        <v>501309369</v>
      </c>
      <c r="P33" s="1">
        <v>502395491</v>
      </c>
      <c r="Q33" s="1">
        <v>502911125</v>
      </c>
      <c r="R33" s="1">
        <v>502412694</v>
      </c>
      <c r="S33" s="1">
        <v>502825461</v>
      </c>
      <c r="T33" s="1">
        <v>503218851</v>
      </c>
      <c r="U33" s="1">
        <v>503679272</v>
      </c>
      <c r="V33" s="1">
        <v>503679272</v>
      </c>
      <c r="W33" s="1">
        <v>503679272</v>
      </c>
    </row>
    <row r="34" spans="1:23" ht="19" x14ac:dyDescent="0.25">
      <c r="A34" s="5" t="s">
        <v>27</v>
      </c>
      <c r="B34" s="1">
        <v>488072374</v>
      </c>
      <c r="C34" s="1">
        <v>488852554</v>
      </c>
      <c r="D34" s="1">
        <v>489844910</v>
      </c>
      <c r="E34" s="1">
        <v>490026050</v>
      </c>
      <c r="F34" s="1">
        <v>474047257</v>
      </c>
      <c r="G34" s="1">
        <v>477471955</v>
      </c>
      <c r="H34" s="1">
        <v>479891713</v>
      </c>
      <c r="I34" s="1">
        <v>475610672</v>
      </c>
      <c r="J34" s="1">
        <v>474838025</v>
      </c>
      <c r="K34" s="1">
        <v>479739697</v>
      </c>
      <c r="L34" s="1">
        <v>492207492</v>
      </c>
      <c r="M34" s="1">
        <v>502229952</v>
      </c>
      <c r="N34" s="1">
        <v>503217497</v>
      </c>
      <c r="O34" s="1">
        <v>503861733</v>
      </c>
      <c r="P34" s="1">
        <v>504894946</v>
      </c>
      <c r="Q34" s="1">
        <v>504640459</v>
      </c>
      <c r="R34" s="1">
        <v>504010291</v>
      </c>
      <c r="S34" s="1">
        <v>503918140</v>
      </c>
      <c r="T34" s="1">
        <v>503839542</v>
      </c>
      <c r="U34" s="1">
        <v>504210133</v>
      </c>
      <c r="V34" s="1">
        <v>504210133</v>
      </c>
      <c r="W34" s="1">
        <v>504210133</v>
      </c>
    </row>
    <row r="35" spans="1:23" ht="20" customHeight="1" x14ac:dyDescent="0.25">
      <c r="A35" s="17" t="s">
        <v>154</v>
      </c>
      <c r="B35" s="1"/>
      <c r="C35" s="56">
        <f>(C34-B34)/B34</f>
        <v>1.5984924399757156E-3</v>
      </c>
      <c r="D35" s="56">
        <f t="shared" ref="D35:G35" si="7">(D34-C34)/C34</f>
        <v>2.0299699610447368E-3</v>
      </c>
      <c r="E35" s="56">
        <f t="shared" si="7"/>
        <v>3.6979051185813075E-4</v>
      </c>
      <c r="F35" s="56">
        <f t="shared" si="7"/>
        <v>-3.2608048082341745E-2</v>
      </c>
      <c r="G35" s="56">
        <f t="shared" si="7"/>
        <v>7.2243810072294117E-3</v>
      </c>
      <c r="H35" s="56">
        <f t="shared" ref="H35" si="8">(H34-G34)/G34</f>
        <v>5.0678536711124744E-3</v>
      </c>
      <c r="I35" s="56">
        <f t="shared" ref="I35" si="9">(I34-H34)/H34</f>
        <v>-8.920847941377142E-3</v>
      </c>
      <c r="J35" s="56">
        <f t="shared" ref="J35" si="10">(J34-I34)/I34</f>
        <v>-1.6245367177126757E-3</v>
      </c>
      <c r="K35" s="56">
        <f t="shared" ref="K35" si="11">(K34-J34)/J34</f>
        <v>1.032282955856368E-2</v>
      </c>
      <c r="L35" s="56">
        <f t="shared" ref="L35" si="12">(L34-K34)/K34</f>
        <v>2.5988666516375443E-2</v>
      </c>
      <c r="M35" s="56">
        <f t="shared" ref="M35" si="13">(M34-L34)/L34</f>
        <v>2.036226624522814E-2</v>
      </c>
      <c r="N35" s="56">
        <f t="shared" ref="N35" si="14">(N34-M34)/M34</f>
        <v>1.9663203997837232E-3</v>
      </c>
      <c r="O35" s="56">
        <f t="shared" ref="O35" si="15">(O34-N34)/N34</f>
        <v>1.2802337037974656E-3</v>
      </c>
      <c r="P35" s="56">
        <f t="shared" ref="P35" si="16">(P34-O34)/O34</f>
        <v>2.0505883505941899E-3</v>
      </c>
      <c r="Q35" s="56">
        <f t="shared" ref="Q35" si="17">(Q34-P34)/P34</f>
        <v>-5.0403950765631159E-4</v>
      </c>
      <c r="R35" s="56">
        <f t="shared" ref="R35" si="18">(R34-Q34)/Q34</f>
        <v>-1.248746486258249E-3</v>
      </c>
      <c r="S35" s="56">
        <f t="shared" ref="S35" si="19">(S34-R34)/R34</f>
        <v>-1.8283555245898739E-4</v>
      </c>
      <c r="T35" s="56">
        <f t="shared" ref="T35" si="20">(T34-S34)/S34</f>
        <v>-1.5597374605327762E-4</v>
      </c>
      <c r="U35" s="56">
        <f t="shared" ref="U35" si="21">(U34-T34)/T34</f>
        <v>7.3553377436183834E-4</v>
      </c>
      <c r="V35" s="56">
        <f t="shared" ref="V35" si="22">(V34-U34)/U34</f>
        <v>0</v>
      </c>
      <c r="W35" s="56">
        <f t="shared" ref="W35" si="23">(W34-V34)/V34</f>
        <v>0</v>
      </c>
    </row>
    <row r="36" spans="1:23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H36" s="13" t="s">
        <v>93</v>
      </c>
      <c r="I36" s="13" t="s">
        <v>93</v>
      </c>
      <c r="J36" s="13" t="s">
        <v>93</v>
      </c>
      <c r="K36" s="13" t="s">
        <v>93</v>
      </c>
      <c r="L36" s="13" t="s">
        <v>93</v>
      </c>
      <c r="M36" s="13" t="s">
        <v>93</v>
      </c>
      <c r="N36" s="13" t="s">
        <v>93</v>
      </c>
      <c r="O36" s="13" t="s">
        <v>93</v>
      </c>
      <c r="P36" s="13" t="s">
        <v>93</v>
      </c>
      <c r="Q36" s="13" t="s">
        <v>93</v>
      </c>
      <c r="R36" s="13" t="s">
        <v>93</v>
      </c>
      <c r="S36" s="13" t="s">
        <v>93</v>
      </c>
      <c r="T36" s="13" t="s">
        <v>93</v>
      </c>
      <c r="U36" s="13" t="s">
        <v>93</v>
      </c>
      <c r="V36" s="13" t="s">
        <v>93</v>
      </c>
      <c r="W36" s="13" t="s">
        <v>93</v>
      </c>
    </row>
    <row r="37" spans="1:23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H37" s="9" t="s">
        <v>91</v>
      </c>
      <c r="I37" s="9" t="s">
        <v>91</v>
      </c>
      <c r="J37" s="9" t="s">
        <v>91</v>
      </c>
      <c r="K37" s="9" t="s">
        <v>91</v>
      </c>
      <c r="L37" s="9" t="s">
        <v>91</v>
      </c>
      <c r="M37" s="9" t="s">
        <v>91</v>
      </c>
      <c r="N37" s="9" t="s">
        <v>91</v>
      </c>
      <c r="O37" s="9" t="s">
        <v>91</v>
      </c>
      <c r="P37" s="9" t="s">
        <v>91</v>
      </c>
      <c r="Q37" s="9" t="s">
        <v>91</v>
      </c>
      <c r="R37" s="9" t="s">
        <v>91</v>
      </c>
      <c r="S37" s="9" t="s">
        <v>91</v>
      </c>
      <c r="T37" s="9" t="s">
        <v>91</v>
      </c>
      <c r="U37" s="9" t="s">
        <v>91</v>
      </c>
      <c r="V37" s="9" t="s">
        <v>91</v>
      </c>
      <c r="W37" s="9" t="s">
        <v>91</v>
      </c>
    </row>
    <row r="38" spans="1:23" ht="19" x14ac:dyDescent="0.25">
      <c r="A38" s="5" t="s">
        <v>30</v>
      </c>
      <c r="B38" s="1" t="s">
        <v>92</v>
      </c>
      <c r="C38" s="1">
        <v>812000000</v>
      </c>
      <c r="D38" s="1">
        <v>823000000</v>
      </c>
      <c r="E38" s="1">
        <v>1017000000</v>
      </c>
      <c r="F38" s="1">
        <v>1470000000</v>
      </c>
      <c r="G38" s="1">
        <v>1222000000</v>
      </c>
      <c r="H38" s="1">
        <v>1559000000</v>
      </c>
      <c r="I38" s="1">
        <v>1013000000</v>
      </c>
      <c r="J38" s="1">
        <v>2446000000</v>
      </c>
      <c r="K38" s="1">
        <v>2292000000</v>
      </c>
      <c r="L38" s="1">
        <v>2303000000</v>
      </c>
      <c r="M38" s="1">
        <v>2196000000</v>
      </c>
      <c r="N38" s="1">
        <v>3221000000</v>
      </c>
      <c r="O38" s="1">
        <v>4091000000</v>
      </c>
      <c r="P38" s="1">
        <v>3594000000</v>
      </c>
      <c r="Q38" s="1">
        <v>3544000000</v>
      </c>
      <c r="R38" s="1">
        <v>3738000000</v>
      </c>
      <c r="S38" s="1">
        <v>4610000000</v>
      </c>
      <c r="T38" s="1">
        <v>5673000000</v>
      </c>
      <c r="U38" s="1">
        <v>19963000000</v>
      </c>
      <c r="V38" s="1">
        <v>8021000000</v>
      </c>
      <c r="W38" s="1">
        <v>7300000000</v>
      </c>
    </row>
    <row r="39" spans="1:23" ht="19" x14ac:dyDescent="0.25">
      <c r="A39" s="5" t="s">
        <v>31</v>
      </c>
      <c r="B39" s="1" t="s">
        <v>92</v>
      </c>
      <c r="C39" s="1">
        <v>60000000</v>
      </c>
      <c r="D39" s="1">
        <v>231000000</v>
      </c>
      <c r="E39" s="1">
        <v>211000000</v>
      </c>
      <c r="F39" s="1" t="s">
        <v>92</v>
      </c>
      <c r="G39" s="1" t="s">
        <v>92</v>
      </c>
      <c r="H39" s="1" t="s">
        <v>92</v>
      </c>
      <c r="I39" s="1" t="s">
        <v>92</v>
      </c>
      <c r="J39" s="1" t="s">
        <v>92</v>
      </c>
      <c r="K39" s="1" t="s">
        <v>92</v>
      </c>
      <c r="L39" s="1" t="s">
        <v>92</v>
      </c>
      <c r="M39" s="1">
        <v>177000000</v>
      </c>
      <c r="N39" s="1">
        <v>171000000</v>
      </c>
      <c r="O39" s="1">
        <v>253000000</v>
      </c>
      <c r="P39" s="1">
        <v>385000000</v>
      </c>
      <c r="Q39" s="1">
        <v>374000000</v>
      </c>
      <c r="R39" s="1">
        <v>515000000</v>
      </c>
      <c r="S39" s="1">
        <v>666000000</v>
      </c>
      <c r="T39" s="1">
        <v>733000000</v>
      </c>
      <c r="U39" s="1">
        <v>752000000</v>
      </c>
      <c r="V39" s="1">
        <v>2544000000</v>
      </c>
      <c r="W39" s="1">
        <v>3552000000</v>
      </c>
    </row>
    <row r="40" spans="1:23" ht="19" customHeight="1" x14ac:dyDescent="0.25">
      <c r="A40" s="5" t="s">
        <v>32</v>
      </c>
      <c r="B40" s="1" t="s">
        <v>92</v>
      </c>
      <c r="C40" s="1">
        <v>872000000</v>
      </c>
      <c r="D40" s="1">
        <v>1054000000</v>
      </c>
      <c r="E40" s="1">
        <v>1228000000</v>
      </c>
      <c r="F40" s="1">
        <v>1470000000</v>
      </c>
      <c r="G40" s="1">
        <v>1222000000</v>
      </c>
      <c r="H40" s="1">
        <v>1559000000</v>
      </c>
      <c r="I40" s="1">
        <v>1013000000</v>
      </c>
      <c r="J40" s="1">
        <v>2446000000</v>
      </c>
      <c r="K40" s="1">
        <v>2292000000</v>
      </c>
      <c r="L40" s="1">
        <v>2303000000</v>
      </c>
      <c r="M40" s="1">
        <v>2373000000</v>
      </c>
      <c r="N40" s="1">
        <v>3392000000</v>
      </c>
      <c r="O40" s="1">
        <v>4344000000</v>
      </c>
      <c r="P40" s="1">
        <v>3979000000</v>
      </c>
      <c r="Q40" s="1">
        <v>3918000000</v>
      </c>
      <c r="R40" s="1">
        <v>4253000000</v>
      </c>
      <c r="S40" s="1">
        <v>5276000000</v>
      </c>
      <c r="T40" s="1">
        <v>6406000000</v>
      </c>
      <c r="U40" s="1">
        <v>20715000000</v>
      </c>
      <c r="V40" s="1">
        <v>10565000000</v>
      </c>
      <c r="W40" s="1">
        <v>10852000000</v>
      </c>
    </row>
    <row r="41" spans="1:23" ht="19" x14ac:dyDescent="0.25">
      <c r="A41" s="5" t="s">
        <v>33</v>
      </c>
      <c r="B41" s="1" t="s">
        <v>92</v>
      </c>
      <c r="C41" s="1" t="s">
        <v>92</v>
      </c>
      <c r="D41" s="1" t="s">
        <v>92</v>
      </c>
      <c r="E41" s="1" t="s">
        <v>92</v>
      </c>
      <c r="F41" s="1" t="s">
        <v>92</v>
      </c>
      <c r="G41" s="1" t="s">
        <v>92</v>
      </c>
      <c r="H41" s="1" t="s">
        <v>92</v>
      </c>
      <c r="I41" s="1" t="s">
        <v>92</v>
      </c>
      <c r="J41" s="1" t="s">
        <v>92</v>
      </c>
      <c r="K41" s="1" t="s">
        <v>92</v>
      </c>
      <c r="L41" s="1" t="s">
        <v>92</v>
      </c>
      <c r="M41" s="1" t="s">
        <v>92</v>
      </c>
      <c r="N41" s="1" t="s">
        <v>92</v>
      </c>
      <c r="O41" s="1" t="s">
        <v>92</v>
      </c>
      <c r="P41" s="1" t="s">
        <v>92</v>
      </c>
      <c r="Q41" s="1" t="s">
        <v>92</v>
      </c>
      <c r="R41" s="1" t="s">
        <v>92</v>
      </c>
      <c r="S41" s="1" t="s">
        <v>92</v>
      </c>
      <c r="T41" s="1" t="s">
        <v>92</v>
      </c>
      <c r="U41" s="1" t="s">
        <v>92</v>
      </c>
      <c r="V41" s="1" t="s">
        <v>92</v>
      </c>
      <c r="W41" s="1" t="s">
        <v>92</v>
      </c>
    </row>
    <row r="42" spans="1:23" ht="19" x14ac:dyDescent="0.25">
      <c r="A42" s="5" t="s">
        <v>34</v>
      </c>
      <c r="B42" s="1" t="s">
        <v>92</v>
      </c>
      <c r="C42" s="1">
        <v>3427000000</v>
      </c>
      <c r="D42" s="1">
        <v>3415000000</v>
      </c>
      <c r="E42" s="1">
        <v>3513000000</v>
      </c>
      <c r="F42" s="1">
        <v>4134000000</v>
      </c>
      <c r="G42" s="1">
        <v>4383000000</v>
      </c>
      <c r="H42" s="1">
        <v>4812000000</v>
      </c>
      <c r="I42" s="1">
        <v>5767000000</v>
      </c>
      <c r="J42" s="1">
        <v>5644000000</v>
      </c>
      <c r="K42" s="1">
        <v>5991000000</v>
      </c>
      <c r="L42" s="1">
        <v>7510000000</v>
      </c>
      <c r="M42" s="1">
        <v>8080000000</v>
      </c>
      <c r="N42" s="1">
        <v>8586000000</v>
      </c>
      <c r="O42" s="1">
        <v>9475000000</v>
      </c>
      <c r="P42" s="1">
        <v>10096000000</v>
      </c>
      <c r="Q42" s="1">
        <v>10546000000</v>
      </c>
      <c r="R42" s="1">
        <v>10908000000</v>
      </c>
      <c r="S42" s="1">
        <v>12485000000</v>
      </c>
      <c r="T42" s="1">
        <v>13717000000</v>
      </c>
      <c r="U42" s="1">
        <v>13015000000</v>
      </c>
      <c r="V42" s="1">
        <v>16548000000</v>
      </c>
      <c r="W42" s="1">
        <v>20320000000</v>
      </c>
    </row>
    <row r="43" spans="1:23" ht="19" x14ac:dyDescent="0.25">
      <c r="A43" s="5" t="s">
        <v>35</v>
      </c>
      <c r="B43" s="1" t="s">
        <v>92</v>
      </c>
      <c r="C43" s="1">
        <v>3628000000</v>
      </c>
      <c r="D43" s="1">
        <v>3455000000</v>
      </c>
      <c r="E43" s="1">
        <v>3549000000</v>
      </c>
      <c r="F43" s="1">
        <v>2912000000</v>
      </c>
      <c r="G43" s="1">
        <v>3560000000</v>
      </c>
      <c r="H43" s="1">
        <v>4104000000</v>
      </c>
      <c r="I43" s="1">
        <v>3694000000</v>
      </c>
      <c r="J43" s="1">
        <v>2885000000</v>
      </c>
      <c r="K43" s="1">
        <v>2916000000</v>
      </c>
      <c r="L43" s="1">
        <v>3454000000</v>
      </c>
      <c r="M43" s="1">
        <v>3820000000</v>
      </c>
      <c r="N43" s="1">
        <v>4104000000</v>
      </c>
      <c r="O43" s="1">
        <v>4291000000</v>
      </c>
      <c r="P43" s="1">
        <v>4875000000</v>
      </c>
      <c r="Q43" s="1">
        <v>4934000000</v>
      </c>
      <c r="R43" s="1">
        <v>5921000000</v>
      </c>
      <c r="S43" s="1">
        <v>5790000000</v>
      </c>
      <c r="T43" s="1">
        <v>6387000000</v>
      </c>
      <c r="U43" s="1">
        <v>6243000000</v>
      </c>
      <c r="V43" s="1">
        <v>7188000000</v>
      </c>
      <c r="W43" s="1">
        <v>8568000000</v>
      </c>
    </row>
    <row r="44" spans="1:23" ht="19" x14ac:dyDescent="0.25">
      <c r="A44" s="6" t="s">
        <v>36</v>
      </c>
      <c r="B44" s="10" t="s">
        <v>92</v>
      </c>
      <c r="C44" s="10">
        <v>7927000000</v>
      </c>
      <c r="D44" s="10">
        <v>7924000000</v>
      </c>
      <c r="E44" s="10">
        <v>8290000000</v>
      </c>
      <c r="F44" s="10">
        <v>8516000000</v>
      </c>
      <c r="G44" s="10">
        <v>9165000000</v>
      </c>
      <c r="H44" s="10">
        <v>10475000000</v>
      </c>
      <c r="I44" s="10">
        <v>10474000000</v>
      </c>
      <c r="J44" s="10">
        <v>10975000000</v>
      </c>
      <c r="K44" s="10">
        <v>11199000000</v>
      </c>
      <c r="L44" s="10">
        <v>13267000000</v>
      </c>
      <c r="M44" s="10">
        <v>14273000000</v>
      </c>
      <c r="N44" s="10">
        <v>16082000000</v>
      </c>
      <c r="O44" s="10">
        <v>18110000000</v>
      </c>
      <c r="P44" s="10">
        <v>18950000000</v>
      </c>
      <c r="Q44" s="10">
        <v>19398000000</v>
      </c>
      <c r="R44" s="10">
        <v>21082000000</v>
      </c>
      <c r="S44" s="10">
        <v>23551000000</v>
      </c>
      <c r="T44" s="10">
        <v>26510000000</v>
      </c>
      <c r="U44" s="10">
        <v>39973000000</v>
      </c>
      <c r="V44" s="10">
        <v>34301000000</v>
      </c>
      <c r="W44" s="10">
        <v>39740000000</v>
      </c>
    </row>
    <row r="45" spans="1:23" ht="19" x14ac:dyDescent="0.25">
      <c r="A45" s="5" t="s">
        <v>37</v>
      </c>
      <c r="B45" s="1" t="s">
        <v>92</v>
      </c>
      <c r="C45" s="1">
        <v>3850000000</v>
      </c>
      <c r="D45" s="1">
        <v>3668000000</v>
      </c>
      <c r="E45" s="1">
        <v>3760000000</v>
      </c>
      <c r="F45" s="1">
        <v>4983000000</v>
      </c>
      <c r="G45" s="1">
        <v>5173000000</v>
      </c>
      <c r="H45" s="1">
        <v>5419000000</v>
      </c>
      <c r="I45" s="1">
        <v>6088000000</v>
      </c>
      <c r="J45" s="1">
        <v>6140000000</v>
      </c>
      <c r="K45" s="1">
        <v>6733000000</v>
      </c>
      <c r="L45" s="1">
        <v>8017000000</v>
      </c>
      <c r="M45" s="1">
        <v>8260000000</v>
      </c>
      <c r="N45" s="1">
        <v>8997000000</v>
      </c>
      <c r="O45" s="1">
        <v>9755000000</v>
      </c>
      <c r="P45" s="1">
        <v>10595000000</v>
      </c>
      <c r="Q45" s="1">
        <v>11284000000</v>
      </c>
      <c r="R45" s="1">
        <v>12443000000</v>
      </c>
      <c r="S45" s="1">
        <v>14510000000</v>
      </c>
      <c r="T45" s="1">
        <v>30260000000</v>
      </c>
      <c r="U45" s="1">
        <v>30118000000</v>
      </c>
      <c r="V45" s="1">
        <v>33270000000</v>
      </c>
      <c r="W45" s="1">
        <v>36951000000</v>
      </c>
    </row>
    <row r="46" spans="1:23" ht="19" x14ac:dyDescent="0.25">
      <c r="A46" s="5" t="s">
        <v>38</v>
      </c>
      <c r="B46" s="1" t="s">
        <v>92</v>
      </c>
      <c r="C46" s="1">
        <v>3631000000</v>
      </c>
      <c r="D46" s="1">
        <v>3410000000</v>
      </c>
      <c r="E46" s="1">
        <v>3222000000</v>
      </c>
      <c r="F46" s="1">
        <v>4479000000</v>
      </c>
      <c r="G46" s="1">
        <v>4537000000</v>
      </c>
      <c r="H46" s="1">
        <v>4818000000</v>
      </c>
      <c r="I46" s="1">
        <v>4417000000</v>
      </c>
      <c r="J46" s="1">
        <v>4270000000</v>
      </c>
      <c r="K46" s="1">
        <v>5027000000</v>
      </c>
      <c r="L46" s="1">
        <v>6957000000</v>
      </c>
      <c r="M46" s="1">
        <v>7806000000</v>
      </c>
      <c r="N46" s="1">
        <v>9959000000</v>
      </c>
      <c r="O46" s="1">
        <v>8810000000</v>
      </c>
      <c r="P46" s="1">
        <v>10122000000</v>
      </c>
      <c r="Q46" s="1">
        <v>10401000000</v>
      </c>
      <c r="R46" s="1">
        <v>16514000000</v>
      </c>
      <c r="S46" s="1">
        <v>13727000000</v>
      </c>
      <c r="T46" s="1">
        <v>16034000000</v>
      </c>
      <c r="U46" s="1">
        <v>16042000000</v>
      </c>
      <c r="V46" s="1">
        <v>25904000000</v>
      </c>
      <c r="W46" s="1">
        <v>24782000000</v>
      </c>
    </row>
    <row r="47" spans="1:23" ht="19" x14ac:dyDescent="0.25">
      <c r="A47" s="5" t="s">
        <v>39</v>
      </c>
      <c r="B47" s="1" t="s">
        <v>92</v>
      </c>
      <c r="C47" s="1">
        <v>4199000000</v>
      </c>
      <c r="D47" s="1">
        <v>3902000000</v>
      </c>
      <c r="E47" s="1">
        <v>3837000000</v>
      </c>
      <c r="F47" s="1">
        <v>8530000000</v>
      </c>
      <c r="G47" s="1">
        <v>8227000000</v>
      </c>
      <c r="H47" s="1">
        <v>7999000000</v>
      </c>
      <c r="I47" s="1">
        <v>8536000000</v>
      </c>
      <c r="J47" s="1">
        <v>8697000000</v>
      </c>
      <c r="K47" s="1">
        <v>9104000000</v>
      </c>
      <c r="L47" s="1">
        <v>11482000000</v>
      </c>
      <c r="M47" s="1">
        <v>11510000000</v>
      </c>
      <c r="N47" s="1">
        <v>11458000000</v>
      </c>
      <c r="O47" s="1">
        <v>13031000000</v>
      </c>
      <c r="P47" s="1">
        <v>13572000000</v>
      </c>
      <c r="Q47" s="1">
        <v>13335000000</v>
      </c>
      <c r="R47" s="1">
        <v>13714000000</v>
      </c>
      <c r="S47" s="1">
        <v>17254000000</v>
      </c>
      <c r="T47" s="1">
        <v>17575000000</v>
      </c>
      <c r="U47" s="1">
        <v>17326000000</v>
      </c>
      <c r="V47" s="1">
        <v>24858000000</v>
      </c>
      <c r="W47" s="1">
        <v>25715000000</v>
      </c>
    </row>
    <row r="48" spans="1:23" ht="19" x14ac:dyDescent="0.25">
      <c r="A48" s="5" t="s">
        <v>40</v>
      </c>
      <c r="B48" s="1" t="s">
        <v>92</v>
      </c>
      <c r="C48" s="1">
        <v>7830000000</v>
      </c>
      <c r="D48" s="1">
        <v>7312000000</v>
      </c>
      <c r="E48" s="1">
        <v>7059000000</v>
      </c>
      <c r="F48" s="1">
        <v>13009000000</v>
      </c>
      <c r="G48" s="1">
        <v>12764000000</v>
      </c>
      <c r="H48" s="1">
        <v>12817000000</v>
      </c>
      <c r="I48" s="1">
        <v>12953000000</v>
      </c>
      <c r="J48" s="1">
        <v>12967000000</v>
      </c>
      <c r="K48" s="1">
        <v>14131000000</v>
      </c>
      <c r="L48" s="1">
        <v>18439000000</v>
      </c>
      <c r="M48" s="1">
        <v>19316000000</v>
      </c>
      <c r="N48" s="1">
        <v>21417000000</v>
      </c>
      <c r="O48" s="1">
        <v>21841000000</v>
      </c>
      <c r="P48" s="1">
        <v>23694000000</v>
      </c>
      <c r="Q48" s="1">
        <v>23736000000</v>
      </c>
      <c r="R48" s="1">
        <v>30228000000</v>
      </c>
      <c r="S48" s="1">
        <v>30981000000</v>
      </c>
      <c r="T48" s="1">
        <v>33609000000</v>
      </c>
      <c r="U48" s="1">
        <v>33368000000</v>
      </c>
      <c r="V48" s="1">
        <v>50762000000</v>
      </c>
      <c r="W48" s="1">
        <v>50497000000</v>
      </c>
    </row>
    <row r="49" spans="1:23" ht="19" x14ac:dyDescent="0.25">
      <c r="A49" s="5" t="s">
        <v>41</v>
      </c>
      <c r="B49" s="1" t="s">
        <v>92</v>
      </c>
      <c r="C49" s="1">
        <v>877000000</v>
      </c>
      <c r="D49" s="1">
        <v>666000000</v>
      </c>
      <c r="E49" s="1">
        <v>609000000</v>
      </c>
      <c r="F49" s="1" t="s">
        <v>92</v>
      </c>
      <c r="G49" s="1" t="s">
        <v>92</v>
      </c>
      <c r="H49" s="1" t="s">
        <v>92</v>
      </c>
      <c r="I49" s="1" t="s">
        <v>92</v>
      </c>
      <c r="J49" s="1" t="s">
        <v>92</v>
      </c>
      <c r="K49" s="1" t="s">
        <v>92</v>
      </c>
      <c r="L49" s="1" t="s">
        <v>92</v>
      </c>
      <c r="M49" s="1">
        <v>5990000000</v>
      </c>
      <c r="N49" s="1">
        <v>7061000000</v>
      </c>
      <c r="O49" s="1">
        <v>846000000</v>
      </c>
      <c r="P49" s="1">
        <v>918000000</v>
      </c>
      <c r="Q49" s="1">
        <v>1140000000</v>
      </c>
      <c r="R49" s="1">
        <v>913000000</v>
      </c>
      <c r="S49" s="1">
        <v>1072000000</v>
      </c>
      <c r="T49" s="1">
        <v>1256000000</v>
      </c>
      <c r="U49" s="1">
        <v>977000000</v>
      </c>
      <c r="V49" s="1">
        <v>-97000000</v>
      </c>
      <c r="W49" s="1">
        <v>-1377000000</v>
      </c>
    </row>
    <row r="50" spans="1:23" ht="19" x14ac:dyDescent="0.25">
      <c r="A50" s="5" t="s">
        <v>42</v>
      </c>
      <c r="B50" s="1" t="s">
        <v>92</v>
      </c>
      <c r="C50" s="1" t="s">
        <v>92</v>
      </c>
      <c r="D50" s="1" t="s">
        <v>92</v>
      </c>
      <c r="E50" s="1" t="s">
        <v>92</v>
      </c>
      <c r="F50" s="1">
        <v>306000000</v>
      </c>
      <c r="G50" s="1">
        <v>395000000</v>
      </c>
      <c r="H50" s="1">
        <v>492000000</v>
      </c>
      <c r="I50" s="1">
        <v>630000000</v>
      </c>
      <c r="J50" s="1">
        <v>521000000</v>
      </c>
      <c r="K50" s="1">
        <v>668000000</v>
      </c>
      <c r="L50" s="1">
        <v>716000000</v>
      </c>
      <c r="M50" s="1">
        <v>881000000</v>
      </c>
      <c r="N50" s="1">
        <v>909000000</v>
      </c>
      <c r="O50" s="1">
        <v>1436000000</v>
      </c>
      <c r="P50" s="1">
        <v>1945000000</v>
      </c>
      <c r="Q50" s="1">
        <v>2058000000</v>
      </c>
      <c r="R50" s="1">
        <v>1738000000</v>
      </c>
      <c r="S50" s="1">
        <v>1932000000</v>
      </c>
      <c r="T50" s="1">
        <v>2274000000</v>
      </c>
      <c r="U50" s="1">
        <v>2325000000</v>
      </c>
      <c r="V50" s="1">
        <v>3156000000</v>
      </c>
      <c r="W50" s="1">
        <v>3661000000</v>
      </c>
    </row>
    <row r="51" spans="1:23" ht="19" x14ac:dyDescent="0.25">
      <c r="A51" s="5" t="s">
        <v>43</v>
      </c>
      <c r="B51" s="1" t="s">
        <v>92</v>
      </c>
      <c r="C51" s="1">
        <v>933000000</v>
      </c>
      <c r="D51" s="1">
        <v>973000000</v>
      </c>
      <c r="E51" s="1">
        <v>779000000</v>
      </c>
      <c r="F51" s="1">
        <v>1239000000</v>
      </c>
      <c r="G51" s="1">
        <v>1288000000</v>
      </c>
      <c r="H51" s="1">
        <v>1538000000</v>
      </c>
      <c r="I51" s="1">
        <v>1432000000</v>
      </c>
      <c r="J51" s="1">
        <v>1503000000</v>
      </c>
      <c r="K51" s="1">
        <v>4433000000</v>
      </c>
      <c r="L51" s="1">
        <v>6630000000</v>
      </c>
      <c r="M51" s="1">
        <v>1210000000</v>
      </c>
      <c r="N51" s="1">
        <v>1208000000</v>
      </c>
      <c r="O51" s="1">
        <v>1374000000</v>
      </c>
      <c r="P51" s="1">
        <v>1499000000</v>
      </c>
      <c r="Q51" s="1">
        <v>2006000000</v>
      </c>
      <c r="R51" s="1">
        <v>2146000000</v>
      </c>
      <c r="S51" s="1">
        <v>2254000000</v>
      </c>
      <c r="T51" s="1">
        <v>2598000000</v>
      </c>
      <c r="U51" s="1">
        <v>1910000000</v>
      </c>
      <c r="V51" s="1">
        <v>3919000000</v>
      </c>
      <c r="W51" s="1">
        <v>5174000000</v>
      </c>
    </row>
    <row r="52" spans="1:23" ht="19" x14ac:dyDescent="0.25">
      <c r="A52" s="5" t="s">
        <v>44</v>
      </c>
      <c r="B52" s="1" t="s">
        <v>92</v>
      </c>
      <c r="C52" s="1">
        <v>13490000000</v>
      </c>
      <c r="D52" s="1">
        <v>12619000000</v>
      </c>
      <c r="E52" s="1">
        <v>12207000000</v>
      </c>
      <c r="F52" s="1">
        <v>19537000000</v>
      </c>
      <c r="G52" s="1">
        <v>19620000000</v>
      </c>
      <c r="H52" s="1">
        <v>20266000000</v>
      </c>
      <c r="I52" s="1">
        <v>21103000000</v>
      </c>
      <c r="J52" s="1">
        <v>21131000000</v>
      </c>
      <c r="K52" s="1">
        <v>25965000000</v>
      </c>
      <c r="L52" s="1">
        <v>33802000000</v>
      </c>
      <c r="M52" s="1">
        <v>35657000000</v>
      </c>
      <c r="N52" s="1">
        <v>39592000000</v>
      </c>
      <c r="O52" s="1">
        <v>35252000000</v>
      </c>
      <c r="P52" s="1">
        <v>38651000000</v>
      </c>
      <c r="Q52" s="1">
        <v>40224000000</v>
      </c>
      <c r="R52" s="1">
        <v>47468000000</v>
      </c>
      <c r="S52" s="1">
        <v>50749000000</v>
      </c>
      <c r="T52" s="1">
        <v>69997000000</v>
      </c>
      <c r="U52" s="1">
        <v>68698000000</v>
      </c>
      <c r="V52" s="1">
        <v>91010000000</v>
      </c>
      <c r="W52" s="1">
        <v>94906000000</v>
      </c>
    </row>
    <row r="53" spans="1:23" ht="19" x14ac:dyDescent="0.25">
      <c r="A53" s="5" t="s">
        <v>45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  <c r="O53" s="1" t="s">
        <v>92</v>
      </c>
      <c r="P53" s="1" t="s">
        <v>92</v>
      </c>
      <c r="Q53" s="1" t="s">
        <v>92</v>
      </c>
      <c r="R53" s="1" t="s">
        <v>92</v>
      </c>
      <c r="S53" s="1" t="s">
        <v>92</v>
      </c>
      <c r="T53" s="1" t="s">
        <v>92</v>
      </c>
      <c r="U53" s="1" t="s">
        <v>92</v>
      </c>
      <c r="V53" s="1" t="s">
        <v>92</v>
      </c>
      <c r="W53" s="1" t="s">
        <v>92</v>
      </c>
    </row>
    <row r="54" spans="1:23" ht="19" x14ac:dyDescent="0.25">
      <c r="A54" s="7" t="s">
        <v>46</v>
      </c>
      <c r="B54" s="11" t="s">
        <v>92</v>
      </c>
      <c r="C54" s="11">
        <v>21417000000</v>
      </c>
      <c r="D54" s="11">
        <v>20543000000</v>
      </c>
      <c r="E54" s="11">
        <v>20497000000</v>
      </c>
      <c r="F54" s="11">
        <v>28053000000</v>
      </c>
      <c r="G54" s="11">
        <v>28785000000</v>
      </c>
      <c r="H54" s="11">
        <v>30741000000</v>
      </c>
      <c r="I54" s="11">
        <v>31577000000</v>
      </c>
      <c r="J54" s="11">
        <v>32106000000</v>
      </c>
      <c r="K54" s="11">
        <v>37164000000</v>
      </c>
      <c r="L54" s="11">
        <v>47069000000</v>
      </c>
      <c r="M54" s="11">
        <v>49930000000</v>
      </c>
      <c r="N54" s="11">
        <v>55674000000</v>
      </c>
      <c r="O54" s="11">
        <v>53362000000</v>
      </c>
      <c r="P54" s="11">
        <v>57601000000</v>
      </c>
      <c r="Q54" s="11">
        <v>59622000000</v>
      </c>
      <c r="R54" s="11">
        <v>68550000000</v>
      </c>
      <c r="S54" s="11">
        <v>74300000000</v>
      </c>
      <c r="T54" s="11">
        <v>96507000000</v>
      </c>
      <c r="U54" s="11">
        <v>108671000000</v>
      </c>
      <c r="V54" s="11">
        <v>125311000000</v>
      </c>
      <c r="W54" s="11">
        <v>134646000000</v>
      </c>
    </row>
    <row r="55" spans="1:23" ht="19" x14ac:dyDescent="0.25">
      <c r="A55" s="5" t="s">
        <v>47</v>
      </c>
      <c r="B55" s="1" t="s">
        <v>92</v>
      </c>
      <c r="C55" s="1">
        <v>1429000000</v>
      </c>
      <c r="D55" s="1">
        <v>1639000000</v>
      </c>
      <c r="E55" s="1">
        <v>1596000000</v>
      </c>
      <c r="F55" s="1">
        <v>1732000000</v>
      </c>
      <c r="G55" s="1">
        <v>1899000000</v>
      </c>
      <c r="H55" s="1">
        <v>2095000000</v>
      </c>
      <c r="I55" s="1">
        <v>2292000000</v>
      </c>
      <c r="J55" s="1">
        <v>1911000000</v>
      </c>
      <c r="K55" s="1">
        <v>2298000000</v>
      </c>
      <c r="L55" s="1">
        <v>2952000000</v>
      </c>
      <c r="M55" s="1">
        <v>3134000000</v>
      </c>
      <c r="N55" s="1">
        <v>3308000000</v>
      </c>
      <c r="O55" s="1">
        <v>3606000000</v>
      </c>
      <c r="P55" s="1">
        <v>3960000000</v>
      </c>
      <c r="Q55" s="1">
        <v>4184000000</v>
      </c>
      <c r="R55" s="1">
        <v>4540000000</v>
      </c>
      <c r="S55" s="1">
        <v>5314000000</v>
      </c>
      <c r="T55" s="1">
        <v>5814000000</v>
      </c>
      <c r="U55" s="1">
        <v>5098000000</v>
      </c>
      <c r="V55" s="1">
        <v>7086000000</v>
      </c>
      <c r="W55" s="1">
        <v>8788000000</v>
      </c>
    </row>
    <row r="56" spans="1:23" ht="19" x14ac:dyDescent="0.25">
      <c r="A56" s="5" t="s">
        <v>48</v>
      </c>
      <c r="B56" s="1" t="s">
        <v>92</v>
      </c>
      <c r="C56" s="1">
        <v>2578000000</v>
      </c>
      <c r="D56" s="1">
        <v>2116000000</v>
      </c>
      <c r="E56" s="1">
        <v>2174000000</v>
      </c>
      <c r="F56" s="1">
        <v>2642000000</v>
      </c>
      <c r="G56" s="1">
        <v>2100000000</v>
      </c>
      <c r="H56" s="1">
        <v>3138000000</v>
      </c>
      <c r="I56" s="1">
        <v>1847000000</v>
      </c>
      <c r="J56" s="1">
        <v>1708000000</v>
      </c>
      <c r="K56" s="1">
        <v>1834000000</v>
      </c>
      <c r="L56" s="1">
        <v>3134000000</v>
      </c>
      <c r="M56" s="1">
        <v>2976000000</v>
      </c>
      <c r="N56" s="1">
        <v>4688000000</v>
      </c>
      <c r="O56" s="1">
        <v>4189000000</v>
      </c>
      <c r="P56" s="1">
        <v>3769000000</v>
      </c>
      <c r="Q56" s="1">
        <v>3447000000</v>
      </c>
      <c r="R56" s="1">
        <v>4530000000</v>
      </c>
      <c r="S56" s="1">
        <v>5027000000</v>
      </c>
      <c r="T56" s="1">
        <v>9783000000</v>
      </c>
      <c r="U56" s="1">
        <v>12801000000</v>
      </c>
      <c r="V56" s="1">
        <v>10463000000</v>
      </c>
      <c r="W56" s="1">
        <v>11991000000</v>
      </c>
    </row>
    <row r="57" spans="1:23" ht="19" x14ac:dyDescent="0.25">
      <c r="A57" s="5" t="s">
        <v>49</v>
      </c>
      <c r="B57" s="1" t="s">
        <v>92</v>
      </c>
      <c r="C57" s="1">
        <v>61000000</v>
      </c>
      <c r="D57" s="1">
        <v>61000000</v>
      </c>
      <c r="E57" s="1">
        <v>90000000</v>
      </c>
      <c r="F57" s="1">
        <v>373000000</v>
      </c>
      <c r="G57" s="1">
        <v>692000000</v>
      </c>
      <c r="H57" s="1">
        <v>689000000</v>
      </c>
      <c r="I57" s="1">
        <v>304000000</v>
      </c>
      <c r="J57" s="1">
        <v>221000000</v>
      </c>
      <c r="K57" s="1">
        <v>446000000</v>
      </c>
      <c r="L57" s="1">
        <v>443000000</v>
      </c>
      <c r="M57" s="1">
        <v>803000000</v>
      </c>
      <c r="N57" s="1">
        <v>787000000</v>
      </c>
      <c r="O57" s="1">
        <v>1007000000</v>
      </c>
      <c r="P57" s="1">
        <v>1193000000</v>
      </c>
      <c r="Q57" s="1">
        <v>1002000000</v>
      </c>
      <c r="R57" s="1">
        <v>1397000000</v>
      </c>
      <c r="S57" s="1">
        <v>1223000000</v>
      </c>
      <c r="T57" s="1">
        <v>722000000</v>
      </c>
      <c r="U57" s="1">
        <v>721000000</v>
      </c>
      <c r="V57" s="1">
        <v>2368000000</v>
      </c>
      <c r="W57" s="1">
        <v>2472000000</v>
      </c>
    </row>
    <row r="58" spans="1:23" ht="19" x14ac:dyDescent="0.25">
      <c r="A58" s="5" t="s">
        <v>50</v>
      </c>
      <c r="B58" s="1" t="s">
        <v>92</v>
      </c>
      <c r="C58" s="1" t="s">
        <v>92</v>
      </c>
      <c r="D58" s="1" t="s">
        <v>92</v>
      </c>
      <c r="E58" s="1" t="s">
        <v>92</v>
      </c>
      <c r="F58" s="1" t="s">
        <v>92</v>
      </c>
      <c r="G58" s="1" t="s">
        <v>92</v>
      </c>
      <c r="H58" s="1" t="s">
        <v>92</v>
      </c>
      <c r="I58" s="1" t="s">
        <v>92</v>
      </c>
      <c r="J58" s="1" t="s">
        <v>92</v>
      </c>
      <c r="K58" s="1" t="s">
        <v>92</v>
      </c>
      <c r="L58" s="1" t="s">
        <v>92</v>
      </c>
      <c r="M58" s="1" t="s">
        <v>92</v>
      </c>
      <c r="N58" s="1" t="s">
        <v>92</v>
      </c>
      <c r="O58" s="1" t="s">
        <v>92</v>
      </c>
      <c r="P58" s="1" t="s">
        <v>92</v>
      </c>
      <c r="Q58" s="1" t="s">
        <v>92</v>
      </c>
      <c r="R58" s="1" t="s">
        <v>92</v>
      </c>
      <c r="S58" s="1" t="s">
        <v>92</v>
      </c>
      <c r="T58" s="1" t="s">
        <v>92</v>
      </c>
      <c r="U58" s="1" t="s">
        <v>92</v>
      </c>
      <c r="V58" s="1" t="s">
        <v>92</v>
      </c>
      <c r="W58" s="1" t="s">
        <v>92</v>
      </c>
    </row>
    <row r="59" spans="1:23" ht="19" x14ac:dyDescent="0.25">
      <c r="A59" s="5" t="s">
        <v>51</v>
      </c>
      <c r="B59" s="1" t="s">
        <v>92</v>
      </c>
      <c r="C59" s="1">
        <v>2533000000</v>
      </c>
      <c r="D59" s="1">
        <v>2302000000</v>
      </c>
      <c r="E59" s="1">
        <v>2073000000</v>
      </c>
      <c r="F59" s="1">
        <v>1844000000</v>
      </c>
      <c r="G59" s="1">
        <v>1665000000</v>
      </c>
      <c r="H59" s="1">
        <v>1848000000</v>
      </c>
      <c r="I59" s="1">
        <v>2172000000</v>
      </c>
      <c r="J59" s="1">
        <v>2208000000</v>
      </c>
      <c r="K59" s="1">
        <v>2482000000</v>
      </c>
      <c r="L59" s="1">
        <v>3065000000</v>
      </c>
      <c r="M59" s="1">
        <v>2569000000</v>
      </c>
      <c r="N59" s="1">
        <v>2917000000</v>
      </c>
      <c r="O59" s="1">
        <v>3373000000</v>
      </c>
      <c r="P59" s="1">
        <v>3777000000</v>
      </c>
      <c r="Q59" s="1">
        <v>4177000000</v>
      </c>
      <c r="R59" s="1">
        <v>4536000000</v>
      </c>
      <c r="S59" s="1">
        <v>5269000000</v>
      </c>
      <c r="T59" s="1">
        <v>6304000000</v>
      </c>
      <c r="U59" s="1">
        <v>6698000000</v>
      </c>
      <c r="V59" s="1">
        <v>8072000000</v>
      </c>
      <c r="W59" s="1">
        <v>8292000000</v>
      </c>
    </row>
    <row r="60" spans="1:23" ht="19" x14ac:dyDescent="0.25">
      <c r="A60" s="6" t="s">
        <v>52</v>
      </c>
      <c r="B60" s="10" t="s">
        <v>92</v>
      </c>
      <c r="C60" s="10">
        <v>6601000000</v>
      </c>
      <c r="D60" s="10">
        <v>6118000000</v>
      </c>
      <c r="E60" s="10">
        <v>5933000000</v>
      </c>
      <c r="F60" s="10">
        <v>6591000000</v>
      </c>
      <c r="G60" s="10">
        <v>6356000000</v>
      </c>
      <c r="H60" s="10">
        <v>7770000000</v>
      </c>
      <c r="I60" s="10">
        <v>6615000000</v>
      </c>
      <c r="J60" s="10">
        <v>6048000000</v>
      </c>
      <c r="K60" s="10">
        <v>7060000000</v>
      </c>
      <c r="L60" s="10">
        <v>9594000000</v>
      </c>
      <c r="M60" s="10">
        <v>9482000000</v>
      </c>
      <c r="N60" s="10">
        <v>11700000000</v>
      </c>
      <c r="O60" s="10">
        <v>12175000000</v>
      </c>
      <c r="P60" s="10">
        <v>12699000000</v>
      </c>
      <c r="Q60" s="10">
        <v>12810000000</v>
      </c>
      <c r="R60" s="10">
        <v>15003000000</v>
      </c>
      <c r="S60" s="10">
        <v>16833000000</v>
      </c>
      <c r="T60" s="10">
        <v>22623000000</v>
      </c>
      <c r="U60" s="10">
        <v>25318000000</v>
      </c>
      <c r="V60" s="10">
        <v>27989000000</v>
      </c>
      <c r="W60" s="10">
        <v>31543000000</v>
      </c>
    </row>
    <row r="61" spans="1:23" ht="19" x14ac:dyDescent="0.25">
      <c r="A61" s="5" t="s">
        <v>53</v>
      </c>
      <c r="B61" s="1" t="s">
        <v>92</v>
      </c>
      <c r="C61" s="1">
        <v>4776000000</v>
      </c>
      <c r="D61" s="1">
        <v>4365000000</v>
      </c>
      <c r="E61" s="1">
        <v>4128000000</v>
      </c>
      <c r="F61" s="1">
        <v>3747000000</v>
      </c>
      <c r="G61" s="1">
        <v>3235000000</v>
      </c>
      <c r="H61" s="1">
        <v>2477000000</v>
      </c>
      <c r="I61" s="1">
        <v>3738000000</v>
      </c>
      <c r="J61" s="1">
        <v>4077000000</v>
      </c>
      <c r="K61" s="1">
        <v>3432000000</v>
      </c>
      <c r="L61" s="1">
        <v>4132000000</v>
      </c>
      <c r="M61" s="1">
        <v>3836000000</v>
      </c>
      <c r="N61" s="1">
        <v>4159000000</v>
      </c>
      <c r="O61" s="1">
        <v>5054000000</v>
      </c>
      <c r="P61" s="1">
        <v>4511000000</v>
      </c>
      <c r="Q61" s="1">
        <v>3932000000</v>
      </c>
      <c r="R61" s="1">
        <v>7046000000</v>
      </c>
      <c r="S61" s="1">
        <v>6005000000</v>
      </c>
      <c r="T61" s="1">
        <v>15474000000</v>
      </c>
      <c r="U61" s="1">
        <v>24730000000</v>
      </c>
      <c r="V61" s="1">
        <v>24052000000</v>
      </c>
      <c r="W61" s="1">
        <v>23155000000</v>
      </c>
    </row>
    <row r="62" spans="1:23" ht="19" x14ac:dyDescent="0.25">
      <c r="A62" s="5" t="s">
        <v>50</v>
      </c>
      <c r="B62" s="1" t="s">
        <v>92</v>
      </c>
      <c r="C62" s="1" t="s">
        <v>92</v>
      </c>
      <c r="D62" s="1" t="s">
        <v>92</v>
      </c>
      <c r="E62" s="1" t="s">
        <v>92</v>
      </c>
      <c r="F62" s="1" t="s">
        <v>92</v>
      </c>
      <c r="G62" s="1" t="s">
        <v>92</v>
      </c>
      <c r="H62" s="1" t="s">
        <v>92</v>
      </c>
      <c r="I62" s="1" t="s">
        <v>92</v>
      </c>
      <c r="J62" s="1" t="s">
        <v>92</v>
      </c>
      <c r="K62" s="1" t="s">
        <v>92</v>
      </c>
      <c r="L62" s="1" t="s">
        <v>92</v>
      </c>
      <c r="M62" s="1" t="s">
        <v>92</v>
      </c>
      <c r="N62" s="1" t="s">
        <v>92</v>
      </c>
      <c r="O62" s="1" t="s">
        <v>92</v>
      </c>
      <c r="P62" s="1" t="s">
        <v>92</v>
      </c>
      <c r="Q62" s="1" t="s">
        <v>92</v>
      </c>
      <c r="R62" s="1" t="s">
        <v>92</v>
      </c>
      <c r="S62" s="1" t="s">
        <v>92</v>
      </c>
      <c r="T62" s="1" t="s">
        <v>92</v>
      </c>
      <c r="U62" s="1" t="s">
        <v>92</v>
      </c>
      <c r="V62" s="1" t="s">
        <v>92</v>
      </c>
      <c r="W62" s="1" t="s">
        <v>92</v>
      </c>
    </row>
    <row r="63" spans="1:23" ht="19" x14ac:dyDescent="0.25">
      <c r="A63" s="5" t="s">
        <v>54</v>
      </c>
      <c r="B63" s="1" t="s">
        <v>92</v>
      </c>
      <c r="C63" s="1">
        <v>125000000</v>
      </c>
      <c r="D63" s="1" t="s">
        <v>92</v>
      </c>
      <c r="E63" s="1">
        <v>196000000</v>
      </c>
      <c r="F63" s="1">
        <v>2925000000</v>
      </c>
      <c r="G63" s="1">
        <v>2862000000</v>
      </c>
      <c r="H63" s="1">
        <v>2843000000</v>
      </c>
      <c r="I63" s="1">
        <v>3113000000</v>
      </c>
      <c r="J63" s="1">
        <v>3117000000</v>
      </c>
      <c r="K63" s="1">
        <v>3354000000</v>
      </c>
      <c r="L63" s="1">
        <v>3925000000</v>
      </c>
      <c r="M63" s="1">
        <v>3960000000</v>
      </c>
      <c r="N63" s="1">
        <v>3934000000</v>
      </c>
      <c r="O63" s="1">
        <v>4392000000</v>
      </c>
      <c r="P63" s="1">
        <v>4685000000</v>
      </c>
      <c r="Q63" s="1">
        <v>4137000000</v>
      </c>
      <c r="R63" s="1">
        <v>3910000000</v>
      </c>
      <c r="S63" s="1">
        <v>5036000000</v>
      </c>
      <c r="T63" s="1">
        <v>5498000000</v>
      </c>
      <c r="U63" s="1">
        <v>5481000000</v>
      </c>
      <c r="V63" s="1">
        <v>6704000000</v>
      </c>
      <c r="W63" s="1">
        <v>6952000000</v>
      </c>
    </row>
    <row r="64" spans="1:23" ht="19" x14ac:dyDescent="0.25">
      <c r="A64" s="5" t="s">
        <v>55</v>
      </c>
      <c r="B64" s="1" t="s">
        <v>92</v>
      </c>
      <c r="C64" s="1">
        <v>1073000000</v>
      </c>
      <c r="D64" s="1">
        <v>1291000000</v>
      </c>
      <c r="E64" s="1">
        <v>1065000000</v>
      </c>
      <c r="F64" s="1">
        <v>4306000000</v>
      </c>
      <c r="G64" s="1">
        <v>4738000000</v>
      </c>
      <c r="H64" s="1">
        <v>5123000000</v>
      </c>
      <c r="I64" s="1">
        <v>4224000000</v>
      </c>
      <c r="J64" s="1">
        <v>4079000000</v>
      </c>
      <c r="K64" s="1">
        <v>5114000000</v>
      </c>
      <c r="L64" s="1">
        <v>5906000000</v>
      </c>
      <c r="M64" s="1">
        <v>6986000000</v>
      </c>
      <c r="N64" s="1">
        <v>8158000000</v>
      </c>
      <c r="O64" s="1">
        <v>8738000000</v>
      </c>
      <c r="P64" s="1">
        <v>9907000000</v>
      </c>
      <c r="Q64" s="1">
        <v>10840000000</v>
      </c>
      <c r="R64" s="1">
        <v>12331000000</v>
      </c>
      <c r="S64" s="1">
        <v>12469000000</v>
      </c>
      <c r="T64" s="1">
        <v>14547000000</v>
      </c>
      <c r="U64" s="1">
        <v>14313000000</v>
      </c>
      <c r="V64" s="1">
        <v>17657000000</v>
      </c>
      <c r="W64" s="1">
        <v>16392000000</v>
      </c>
    </row>
    <row r="65" spans="1:29" ht="19" x14ac:dyDescent="0.25">
      <c r="A65" s="5" t="s">
        <v>56</v>
      </c>
      <c r="B65" s="1" t="s">
        <v>92</v>
      </c>
      <c r="C65" s="1">
        <v>5974000000</v>
      </c>
      <c r="D65" s="1">
        <v>5656000000</v>
      </c>
      <c r="E65" s="1">
        <v>5389000000</v>
      </c>
      <c r="F65" s="1">
        <v>10978000000</v>
      </c>
      <c r="G65" s="1">
        <v>10835000000</v>
      </c>
      <c r="H65" s="1">
        <v>10443000000</v>
      </c>
      <c r="I65" s="1">
        <v>11075000000</v>
      </c>
      <c r="J65" s="1">
        <v>11273000000</v>
      </c>
      <c r="K65" s="1">
        <v>11900000000</v>
      </c>
      <c r="L65" s="1">
        <v>13963000000</v>
      </c>
      <c r="M65" s="1">
        <v>14782000000</v>
      </c>
      <c r="N65" s="1">
        <v>16251000000</v>
      </c>
      <c r="O65" s="1">
        <v>18184000000</v>
      </c>
      <c r="P65" s="1">
        <v>19103000000</v>
      </c>
      <c r="Q65" s="1">
        <v>18909000000</v>
      </c>
      <c r="R65" s="1">
        <v>23287000000</v>
      </c>
      <c r="S65" s="1">
        <v>23510000000</v>
      </c>
      <c r="T65" s="1">
        <v>35519000000</v>
      </c>
      <c r="U65" s="1">
        <v>44524000000</v>
      </c>
      <c r="V65" s="1">
        <v>48413000000</v>
      </c>
      <c r="W65" s="1">
        <v>46499000000</v>
      </c>
    </row>
    <row r="66" spans="1:29" ht="19" x14ac:dyDescent="0.25">
      <c r="A66" s="5" t="s">
        <v>57</v>
      </c>
      <c r="B66" s="1" t="s">
        <v>92</v>
      </c>
      <c r="C66" s="1" t="s">
        <v>92</v>
      </c>
      <c r="D66" s="1" t="s">
        <v>92</v>
      </c>
      <c r="E66" s="1" t="s">
        <v>92</v>
      </c>
      <c r="F66" s="1" t="s">
        <v>92</v>
      </c>
      <c r="G66" s="1" t="s">
        <v>92</v>
      </c>
      <c r="H66" s="1" t="s">
        <v>92</v>
      </c>
      <c r="I66" s="1" t="s">
        <v>92</v>
      </c>
      <c r="J66" s="1" t="s">
        <v>92</v>
      </c>
      <c r="K66" s="1" t="s">
        <v>92</v>
      </c>
      <c r="L66" s="1" t="s">
        <v>92</v>
      </c>
      <c r="M66" s="1" t="s">
        <v>92</v>
      </c>
      <c r="N66" s="1" t="s">
        <v>92</v>
      </c>
      <c r="O66" s="1" t="s">
        <v>92</v>
      </c>
      <c r="P66" s="1" t="s">
        <v>92</v>
      </c>
      <c r="Q66" s="1" t="s">
        <v>92</v>
      </c>
      <c r="R66" s="1" t="s">
        <v>92</v>
      </c>
      <c r="S66" s="1" t="s">
        <v>92</v>
      </c>
      <c r="T66" s="1" t="s">
        <v>92</v>
      </c>
      <c r="U66" s="1" t="s">
        <v>92</v>
      </c>
      <c r="V66" s="1" t="s">
        <v>92</v>
      </c>
      <c r="W66" s="1" t="s">
        <v>92</v>
      </c>
    </row>
    <row r="67" spans="1:29" ht="19" x14ac:dyDescent="0.25">
      <c r="A67" s="6" t="s">
        <v>58</v>
      </c>
      <c r="B67" s="10" t="s">
        <v>92</v>
      </c>
      <c r="C67" s="10">
        <v>12575000000</v>
      </c>
      <c r="D67" s="10">
        <v>11774000000</v>
      </c>
      <c r="E67" s="10">
        <v>11322000000</v>
      </c>
      <c r="F67" s="10">
        <v>17569000000</v>
      </c>
      <c r="G67" s="10">
        <v>17191000000</v>
      </c>
      <c r="H67" s="10">
        <v>18213000000</v>
      </c>
      <c r="I67" s="10">
        <v>17690000000</v>
      </c>
      <c r="J67" s="10">
        <v>17321000000</v>
      </c>
      <c r="K67" s="10">
        <v>18960000000</v>
      </c>
      <c r="L67" s="10">
        <v>23557000000</v>
      </c>
      <c r="M67" s="10">
        <v>24264000000</v>
      </c>
      <c r="N67" s="10">
        <v>27951000000</v>
      </c>
      <c r="O67" s="10">
        <v>30359000000</v>
      </c>
      <c r="P67" s="10">
        <v>31802000000</v>
      </c>
      <c r="Q67" s="10">
        <v>31719000000</v>
      </c>
      <c r="R67" s="10">
        <v>38290000000</v>
      </c>
      <c r="S67" s="10">
        <v>40343000000</v>
      </c>
      <c r="T67" s="10">
        <v>58142000000</v>
      </c>
      <c r="U67" s="10">
        <v>69842000000</v>
      </c>
      <c r="V67" s="10">
        <v>76402000000</v>
      </c>
      <c r="W67" s="10">
        <v>78042000000</v>
      </c>
    </row>
    <row r="68" spans="1:29" ht="19" x14ac:dyDescent="0.25">
      <c r="A68" s="5" t="s">
        <v>59</v>
      </c>
      <c r="B68" s="1" t="s">
        <v>92</v>
      </c>
      <c r="C68" s="1">
        <v>147000000</v>
      </c>
      <c r="D68" s="1">
        <v>147000000</v>
      </c>
      <c r="E68" s="1">
        <v>147000000</v>
      </c>
      <c r="F68" s="1">
        <v>147000000</v>
      </c>
      <c r="G68" s="1">
        <v>147000000</v>
      </c>
      <c r="H68" s="1">
        <v>147000000</v>
      </c>
      <c r="I68" s="1">
        <v>147000000</v>
      </c>
      <c r="J68" s="1">
        <v>147000000</v>
      </c>
      <c r="K68" s="1">
        <v>147000000</v>
      </c>
      <c r="L68" s="1">
        <v>152000000</v>
      </c>
      <c r="M68" s="1">
        <v>152000000</v>
      </c>
      <c r="N68" s="1">
        <v>152000000</v>
      </c>
      <c r="O68" s="1">
        <v>152000000</v>
      </c>
      <c r="P68" s="1">
        <v>152000000</v>
      </c>
      <c r="Q68" s="1">
        <v>152000000</v>
      </c>
      <c r="R68" s="1">
        <v>152000000</v>
      </c>
      <c r="S68" s="1">
        <v>152000000</v>
      </c>
      <c r="T68" s="1">
        <v>152000000</v>
      </c>
      <c r="U68" s="1">
        <v>152000000</v>
      </c>
      <c r="V68" s="1">
        <v>152000000</v>
      </c>
      <c r="W68" s="1">
        <v>151000000</v>
      </c>
    </row>
    <row r="69" spans="1:29" ht="19" x14ac:dyDescent="0.25">
      <c r="A69" s="5" t="s">
        <v>60</v>
      </c>
      <c r="B69" s="1" t="s">
        <v>92</v>
      </c>
      <c r="C69" s="1" t="s">
        <v>92</v>
      </c>
      <c r="D69" s="1">
        <v>5774000000</v>
      </c>
      <c r="E69" s="1">
        <v>6372000000</v>
      </c>
      <c r="F69" s="1">
        <v>1440000000</v>
      </c>
      <c r="G69" s="1">
        <v>1879000000</v>
      </c>
      <c r="H69" s="1">
        <v>2025000000</v>
      </c>
      <c r="I69" s="1">
        <v>2026000000</v>
      </c>
      <c r="J69" s="1">
        <v>1755000000</v>
      </c>
      <c r="K69" s="1">
        <v>3032000000</v>
      </c>
      <c r="L69" s="1">
        <v>3065000000</v>
      </c>
      <c r="M69" s="1">
        <v>3424000000</v>
      </c>
      <c r="N69" s="1">
        <v>3436000000</v>
      </c>
      <c r="O69" s="1">
        <v>5648000000</v>
      </c>
      <c r="P69" s="1">
        <v>3573000000</v>
      </c>
      <c r="Q69" s="1">
        <v>3981000000</v>
      </c>
      <c r="R69" s="1">
        <v>5129000000</v>
      </c>
      <c r="S69" s="1">
        <v>6354000000</v>
      </c>
      <c r="T69" s="1">
        <v>7171000000</v>
      </c>
      <c r="U69" s="1">
        <v>35363000000</v>
      </c>
      <c r="V69" s="1">
        <v>43399000000</v>
      </c>
      <c r="W69" s="1">
        <v>14084000000</v>
      </c>
    </row>
    <row r="70" spans="1:29" ht="19" x14ac:dyDescent="0.25">
      <c r="A70" s="5" t="s">
        <v>61</v>
      </c>
      <c r="B70" s="1" t="s">
        <v>92</v>
      </c>
      <c r="C70" s="1" t="s">
        <v>92</v>
      </c>
      <c r="D70" s="1" t="s">
        <v>92</v>
      </c>
      <c r="E70" s="1" t="s">
        <v>92</v>
      </c>
      <c r="F70" s="1" t="s">
        <v>92</v>
      </c>
      <c r="G70" s="1" t="s">
        <v>92</v>
      </c>
      <c r="H70" s="1" t="s">
        <v>92</v>
      </c>
      <c r="I70" s="1" t="s">
        <v>92</v>
      </c>
      <c r="J70" s="1" t="s">
        <v>92</v>
      </c>
      <c r="K70" s="1" t="s">
        <v>92</v>
      </c>
      <c r="L70" s="1" t="s">
        <v>92</v>
      </c>
      <c r="M70" s="1" t="s">
        <v>92</v>
      </c>
      <c r="N70" s="1" t="s">
        <v>92</v>
      </c>
      <c r="O70" s="1" t="s">
        <v>92</v>
      </c>
      <c r="P70" s="1" t="s">
        <v>92</v>
      </c>
      <c r="Q70" s="1" t="s">
        <v>92</v>
      </c>
      <c r="R70" s="1" t="s">
        <v>92</v>
      </c>
      <c r="S70" s="1" t="s">
        <v>92</v>
      </c>
      <c r="T70" s="1" t="s">
        <v>92</v>
      </c>
      <c r="U70" s="1" t="s">
        <v>92</v>
      </c>
      <c r="V70" s="1" t="s">
        <v>92</v>
      </c>
      <c r="W70" s="1" t="s">
        <v>92</v>
      </c>
    </row>
    <row r="71" spans="1:29" ht="19" x14ac:dyDescent="0.25">
      <c r="A71" s="5" t="s">
        <v>62</v>
      </c>
      <c r="B71" s="1" t="s">
        <v>92</v>
      </c>
      <c r="C71" s="1">
        <v>6923000000</v>
      </c>
      <c r="D71" s="1">
        <v>1113000000</v>
      </c>
      <c r="E71" s="1">
        <v>959000000</v>
      </c>
      <c r="F71" s="1">
        <v>7872000000</v>
      </c>
      <c r="G71" s="1">
        <v>8577000000</v>
      </c>
      <c r="H71" s="1">
        <v>9418000000</v>
      </c>
      <c r="I71" s="1">
        <v>10724000000</v>
      </c>
      <c r="J71" s="1">
        <v>11894000000</v>
      </c>
      <c r="K71" s="1">
        <v>14019000000</v>
      </c>
      <c r="L71" s="1">
        <v>19234000000</v>
      </c>
      <c r="M71" s="1">
        <v>20988000000</v>
      </c>
      <c r="N71" s="1">
        <v>23107000000</v>
      </c>
      <c r="O71" s="1">
        <v>15963000000</v>
      </c>
      <c r="P71" s="1">
        <v>20614000000</v>
      </c>
      <c r="Q71" s="1">
        <v>22260000000</v>
      </c>
      <c r="R71" s="1">
        <v>23571000000</v>
      </c>
      <c r="S71" s="1">
        <v>25787000000</v>
      </c>
      <c r="T71" s="1">
        <v>29263000000</v>
      </c>
      <c r="U71" s="1">
        <v>1897000000</v>
      </c>
      <c r="V71" s="1">
        <v>3568000000</v>
      </c>
      <c r="W71" s="1" t="s">
        <v>92</v>
      </c>
    </row>
    <row r="72" spans="1:29" ht="19" x14ac:dyDescent="0.25">
      <c r="A72" s="6" t="s">
        <v>63</v>
      </c>
      <c r="B72" s="10" t="s">
        <v>92</v>
      </c>
      <c r="C72" s="10">
        <v>7070000000</v>
      </c>
      <c r="D72" s="10">
        <v>7034000000</v>
      </c>
      <c r="E72" s="10">
        <v>7478000000</v>
      </c>
      <c r="F72" s="10">
        <v>9459000000</v>
      </c>
      <c r="G72" s="10">
        <v>10603000000</v>
      </c>
      <c r="H72" s="10">
        <v>11590000000</v>
      </c>
      <c r="I72" s="10">
        <v>12897000000</v>
      </c>
      <c r="J72" s="10">
        <v>13796000000</v>
      </c>
      <c r="K72" s="10">
        <v>17198000000</v>
      </c>
      <c r="L72" s="10">
        <v>22451000000</v>
      </c>
      <c r="M72" s="10">
        <v>24564000000</v>
      </c>
      <c r="N72" s="10">
        <v>26695000000</v>
      </c>
      <c r="O72" s="10">
        <v>21763000000</v>
      </c>
      <c r="P72" s="10">
        <v>24339000000</v>
      </c>
      <c r="Q72" s="10">
        <v>26393000000</v>
      </c>
      <c r="R72" s="10">
        <v>28852000000</v>
      </c>
      <c r="S72" s="10">
        <v>32293000000</v>
      </c>
      <c r="T72" s="10">
        <v>36586000000</v>
      </c>
      <c r="U72" s="10">
        <v>37412000000</v>
      </c>
      <c r="V72" s="10">
        <v>47119000000</v>
      </c>
      <c r="W72" s="10">
        <v>55111000000</v>
      </c>
    </row>
    <row r="73" spans="1:29" ht="19" x14ac:dyDescent="0.25">
      <c r="A73" s="7" t="s">
        <v>64</v>
      </c>
      <c r="B73" s="11" t="s">
        <v>92</v>
      </c>
      <c r="C73" s="11">
        <v>19645000000</v>
      </c>
      <c r="D73" s="11">
        <v>18808000000</v>
      </c>
      <c r="E73" s="11">
        <v>18800000000</v>
      </c>
      <c r="F73" s="11">
        <v>27028000000</v>
      </c>
      <c r="G73" s="11">
        <v>27794000000</v>
      </c>
      <c r="H73" s="11">
        <v>29803000000</v>
      </c>
      <c r="I73" s="11">
        <v>30587000000</v>
      </c>
      <c r="J73" s="11">
        <v>31117000000</v>
      </c>
      <c r="K73" s="11">
        <v>36158000000</v>
      </c>
      <c r="L73" s="11">
        <v>46008000000</v>
      </c>
      <c r="M73" s="11">
        <v>48828000000</v>
      </c>
      <c r="N73" s="11">
        <v>54646000000</v>
      </c>
      <c r="O73" s="11">
        <v>52122000000</v>
      </c>
      <c r="P73" s="11">
        <v>56141000000</v>
      </c>
      <c r="Q73" s="11">
        <v>58112000000</v>
      </c>
      <c r="R73" s="11">
        <v>67142000000</v>
      </c>
      <c r="S73" s="11">
        <v>72636000000</v>
      </c>
      <c r="T73" s="11">
        <v>94728000000</v>
      </c>
      <c r="U73" s="11">
        <v>107254000000</v>
      </c>
      <c r="V73" s="11">
        <v>123521000000</v>
      </c>
      <c r="W73" s="11">
        <v>133153000000</v>
      </c>
    </row>
    <row r="74" spans="1:29" ht="19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  <c r="H74" s="13" t="s">
        <v>93</v>
      </c>
      <c r="I74" s="13" t="s">
        <v>93</v>
      </c>
      <c r="J74" s="13" t="s">
        <v>93</v>
      </c>
      <c r="K74" s="13" t="s">
        <v>93</v>
      </c>
      <c r="L74" s="13" t="s">
        <v>93</v>
      </c>
      <c r="M74" s="13" t="s">
        <v>93</v>
      </c>
      <c r="N74" s="13" t="s">
        <v>93</v>
      </c>
      <c r="O74" s="13" t="s">
        <v>93</v>
      </c>
      <c r="P74" s="13" t="s">
        <v>93</v>
      </c>
      <c r="Q74" s="13" t="s">
        <v>93</v>
      </c>
      <c r="R74" s="13" t="s">
        <v>93</v>
      </c>
      <c r="S74" s="13" t="s">
        <v>93</v>
      </c>
      <c r="T74" s="13" t="s">
        <v>93</v>
      </c>
      <c r="U74" s="13" t="s">
        <v>93</v>
      </c>
      <c r="V74" s="13" t="s">
        <v>93</v>
      </c>
      <c r="W74" s="13" t="s">
        <v>93</v>
      </c>
    </row>
    <row r="75" spans="1:29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  <c r="H75" s="9" t="s">
        <v>91</v>
      </c>
      <c r="I75" s="9" t="s">
        <v>91</v>
      </c>
      <c r="J75" s="9" t="s">
        <v>91</v>
      </c>
      <c r="K75" s="9" t="s">
        <v>91</v>
      </c>
      <c r="L75" s="9" t="s">
        <v>91</v>
      </c>
      <c r="M75" s="9" t="s">
        <v>91</v>
      </c>
      <c r="N75" s="9" t="s">
        <v>91</v>
      </c>
      <c r="O75" s="9" t="s">
        <v>91</v>
      </c>
      <c r="P75" s="9" t="s">
        <v>91</v>
      </c>
      <c r="Q75" s="9" t="s">
        <v>91</v>
      </c>
      <c r="R75" s="9" t="s">
        <v>91</v>
      </c>
      <c r="S75" s="9" t="s">
        <v>91</v>
      </c>
      <c r="T75" s="9" t="s">
        <v>91</v>
      </c>
      <c r="U75" s="9" t="s">
        <v>91</v>
      </c>
      <c r="V75" s="9" t="s">
        <v>91</v>
      </c>
      <c r="W75" s="9" t="s">
        <v>91</v>
      </c>
    </row>
    <row r="76" spans="1:29" ht="19" x14ac:dyDescent="0.25">
      <c r="A76" s="5" t="s">
        <v>66</v>
      </c>
      <c r="B76" s="1">
        <v>10000000</v>
      </c>
      <c r="C76" s="1">
        <v>556000000</v>
      </c>
      <c r="D76" s="1">
        <v>723000000</v>
      </c>
      <c r="E76" s="1">
        <v>1010000000</v>
      </c>
      <c r="F76" s="1">
        <v>1668000000</v>
      </c>
      <c r="G76" s="1">
        <v>2160000000</v>
      </c>
      <c r="H76" s="1">
        <v>2331000000</v>
      </c>
      <c r="I76" s="1">
        <v>2318000000</v>
      </c>
      <c r="J76" s="1">
        <v>1973000000</v>
      </c>
      <c r="K76" s="1">
        <v>3319000000</v>
      </c>
      <c r="L76" s="1">
        <v>3465000000</v>
      </c>
      <c r="M76" s="1">
        <v>3424000000</v>
      </c>
      <c r="N76" s="1">
        <v>3436000000</v>
      </c>
      <c r="O76" s="1">
        <v>5648000000</v>
      </c>
      <c r="P76" s="1">
        <v>3573000000</v>
      </c>
      <c r="Q76" s="1">
        <v>3981000000</v>
      </c>
      <c r="R76" s="1">
        <v>5129000000</v>
      </c>
      <c r="S76" s="1">
        <v>6354000000</v>
      </c>
      <c r="T76" s="1">
        <v>7171000000</v>
      </c>
      <c r="U76" s="1">
        <v>4702000000</v>
      </c>
      <c r="V76" s="1">
        <v>12036000000</v>
      </c>
      <c r="W76" s="1">
        <v>21001000000</v>
      </c>
    </row>
    <row r="77" spans="1:29" ht="19" x14ac:dyDescent="0.25">
      <c r="A77" s="5" t="s">
        <v>13</v>
      </c>
      <c r="B77" s="1">
        <v>1356000000</v>
      </c>
      <c r="C77" s="1">
        <v>1019000000</v>
      </c>
      <c r="D77" s="1">
        <v>914000000</v>
      </c>
      <c r="E77" s="1">
        <v>671000000</v>
      </c>
      <c r="F77" s="1">
        <v>639000000</v>
      </c>
      <c r="G77" s="1">
        <v>474000000</v>
      </c>
      <c r="H77" s="1">
        <v>638000000</v>
      </c>
      <c r="I77" s="1">
        <v>695000000</v>
      </c>
      <c r="J77" s="1">
        <v>826000000</v>
      </c>
      <c r="K77" s="1">
        <v>788000000</v>
      </c>
      <c r="L77" s="1">
        <v>999000000</v>
      </c>
      <c r="M77" s="1">
        <v>1299000000</v>
      </c>
      <c r="N77" s="1">
        <v>1454000000</v>
      </c>
      <c r="O77" s="1">
        <v>1895000000</v>
      </c>
      <c r="P77" s="1">
        <v>2081000000</v>
      </c>
      <c r="Q77" s="1">
        <v>2143000000</v>
      </c>
      <c r="R77" s="1">
        <v>2375000000</v>
      </c>
      <c r="S77" s="1">
        <v>2302000000</v>
      </c>
      <c r="T77" s="1">
        <v>5108000000</v>
      </c>
      <c r="U77" s="1">
        <v>6050000000</v>
      </c>
      <c r="V77" s="1">
        <v>5830000000</v>
      </c>
      <c r="W77" s="1">
        <v>6226000000</v>
      </c>
    </row>
    <row r="78" spans="1:29" ht="19" x14ac:dyDescent="0.25">
      <c r="A78" s="5" t="s">
        <v>67</v>
      </c>
      <c r="B78" s="1" t="s">
        <v>92</v>
      </c>
      <c r="C78" s="1" t="s">
        <v>92</v>
      </c>
      <c r="D78" s="1" t="s">
        <v>92</v>
      </c>
      <c r="E78" s="1" t="s">
        <v>92</v>
      </c>
      <c r="F78" s="1" t="s">
        <v>92</v>
      </c>
      <c r="G78" s="1" t="s">
        <v>92</v>
      </c>
      <c r="H78" s="1" t="s">
        <v>92</v>
      </c>
      <c r="I78" s="1" t="s">
        <v>92</v>
      </c>
      <c r="J78" s="1" t="s">
        <v>92</v>
      </c>
      <c r="K78" s="1" t="s">
        <v>92</v>
      </c>
      <c r="L78" s="1" t="s">
        <v>92</v>
      </c>
      <c r="M78" s="1" t="s">
        <v>92</v>
      </c>
      <c r="N78" s="1" t="s">
        <v>92</v>
      </c>
      <c r="O78" s="1" t="s">
        <v>92</v>
      </c>
      <c r="P78" s="1" t="s">
        <v>92</v>
      </c>
      <c r="Q78" s="1" t="s">
        <v>92</v>
      </c>
      <c r="R78" s="1" t="s">
        <v>92</v>
      </c>
      <c r="S78" s="1" t="s">
        <v>92</v>
      </c>
      <c r="T78" s="1" t="s">
        <v>92</v>
      </c>
      <c r="U78" s="1" t="s">
        <v>92</v>
      </c>
      <c r="V78" s="1" t="s">
        <v>92</v>
      </c>
      <c r="W78" s="1" t="s">
        <v>92</v>
      </c>
    </row>
    <row r="79" spans="1:29" ht="19" x14ac:dyDescent="0.25">
      <c r="A79" s="5" t="s">
        <v>68</v>
      </c>
      <c r="B79" s="33">
        <v>0</v>
      </c>
      <c r="C79" s="33">
        <v>0</v>
      </c>
      <c r="D79" s="33">
        <v>0</v>
      </c>
      <c r="E79" s="33">
        <v>0</v>
      </c>
      <c r="F79" s="33">
        <v>0</v>
      </c>
      <c r="G79" s="33">
        <v>0</v>
      </c>
      <c r="H79" s="33">
        <v>0</v>
      </c>
      <c r="I79" s="33">
        <v>0</v>
      </c>
      <c r="J79" s="33">
        <v>0</v>
      </c>
      <c r="K79" s="33">
        <v>0</v>
      </c>
      <c r="L79" s="33">
        <v>0</v>
      </c>
      <c r="M79" s="33">
        <v>0</v>
      </c>
      <c r="N79" s="33">
        <v>0</v>
      </c>
      <c r="O79" s="33">
        <v>0</v>
      </c>
      <c r="P79" s="33">
        <v>0</v>
      </c>
      <c r="Q79" s="33">
        <v>0</v>
      </c>
      <c r="R79" s="33">
        <v>0</v>
      </c>
      <c r="S79" s="33">
        <v>0</v>
      </c>
      <c r="T79" s="33">
        <v>0</v>
      </c>
      <c r="U79" s="33">
        <v>0</v>
      </c>
      <c r="V79" s="33">
        <v>0</v>
      </c>
      <c r="W79" s="33">
        <v>0</v>
      </c>
    </row>
    <row r="80" spans="1:29" ht="19" x14ac:dyDescent="0.25">
      <c r="A80" s="17" t="s">
        <v>106</v>
      </c>
      <c r="B80" s="18">
        <f>B79/B3</f>
        <v>0</v>
      </c>
      <c r="C80" s="18">
        <f t="shared" ref="C80:W80" si="24">C79/C3</f>
        <v>0</v>
      </c>
      <c r="D80" s="18">
        <f t="shared" si="24"/>
        <v>0</v>
      </c>
      <c r="E80" s="18">
        <f t="shared" si="24"/>
        <v>0</v>
      </c>
      <c r="F80" s="18">
        <f t="shared" si="24"/>
        <v>0</v>
      </c>
      <c r="G80" s="18">
        <f t="shared" si="24"/>
        <v>0</v>
      </c>
      <c r="H80" s="18">
        <f t="shared" si="24"/>
        <v>0</v>
      </c>
      <c r="I80" s="18">
        <f t="shared" si="24"/>
        <v>0</v>
      </c>
      <c r="J80" s="18">
        <f t="shared" si="24"/>
        <v>0</v>
      </c>
      <c r="K80" s="18">
        <f t="shared" si="24"/>
        <v>0</v>
      </c>
      <c r="L80" s="18">
        <f t="shared" si="24"/>
        <v>0</v>
      </c>
      <c r="M80" s="18">
        <f t="shared" si="24"/>
        <v>0</v>
      </c>
      <c r="N80" s="18">
        <f t="shared" si="24"/>
        <v>0</v>
      </c>
      <c r="O80" s="18">
        <f t="shared" si="24"/>
        <v>0</v>
      </c>
      <c r="P80" s="18">
        <f t="shared" si="24"/>
        <v>0</v>
      </c>
      <c r="Q80" s="18">
        <f t="shared" si="24"/>
        <v>0</v>
      </c>
      <c r="R80" s="18">
        <f t="shared" si="24"/>
        <v>0</v>
      </c>
      <c r="S80" s="18">
        <f t="shared" si="24"/>
        <v>0</v>
      </c>
      <c r="T80" s="18">
        <f t="shared" si="24"/>
        <v>0</v>
      </c>
      <c r="U80" s="18">
        <f t="shared" si="24"/>
        <v>0</v>
      </c>
      <c r="V80" s="18">
        <f t="shared" si="24"/>
        <v>0</v>
      </c>
      <c r="W80" s="18">
        <f t="shared" si="24"/>
        <v>0</v>
      </c>
      <c r="X80" s="18"/>
      <c r="Y80" s="18"/>
      <c r="Z80" s="18"/>
      <c r="AA80" s="18"/>
      <c r="AB80" s="18"/>
      <c r="AC80" s="18"/>
    </row>
    <row r="81" spans="1:31" ht="19" x14ac:dyDescent="0.25">
      <c r="A81" s="5" t="s">
        <v>69</v>
      </c>
      <c r="B81" s="1">
        <v>-345000000</v>
      </c>
      <c r="C81" s="1">
        <v>436000000</v>
      </c>
      <c r="D81" s="1">
        <v>-107000000</v>
      </c>
      <c r="E81" s="1">
        <v>-174000000</v>
      </c>
      <c r="F81" s="1">
        <v>-257000000</v>
      </c>
      <c r="G81" s="1">
        <v>-258000000</v>
      </c>
      <c r="H81" s="1">
        <v>-474000000</v>
      </c>
      <c r="I81" s="1">
        <v>-730000000</v>
      </c>
      <c r="J81" s="1">
        <v>91000000</v>
      </c>
      <c r="K81" s="1">
        <v>247000000</v>
      </c>
      <c r="L81" s="1">
        <v>-534000000</v>
      </c>
      <c r="M81" s="1">
        <v>-813000000</v>
      </c>
      <c r="N81" s="1">
        <v>-617000000</v>
      </c>
      <c r="O81" s="1">
        <v>-718000000</v>
      </c>
      <c r="P81" s="1">
        <v>-429000000</v>
      </c>
      <c r="Q81" s="1">
        <v>-512000000</v>
      </c>
      <c r="R81" s="1">
        <v>-514000000</v>
      </c>
      <c r="S81" s="1">
        <v>-1087000000</v>
      </c>
      <c r="T81" s="1">
        <v>-1155000000</v>
      </c>
      <c r="U81" s="1">
        <v>-366000000</v>
      </c>
      <c r="V81" s="1">
        <v>425000000</v>
      </c>
      <c r="W81" s="1">
        <v>-3017000000</v>
      </c>
    </row>
    <row r="82" spans="1:31" ht="19" x14ac:dyDescent="0.25">
      <c r="A82" s="5" t="s">
        <v>70</v>
      </c>
      <c r="B82" s="1" t="s">
        <v>92</v>
      </c>
      <c r="C82" s="1" t="s">
        <v>92</v>
      </c>
      <c r="D82" s="1" t="s">
        <v>92</v>
      </c>
      <c r="E82" s="1" t="s">
        <v>92</v>
      </c>
      <c r="F82" s="1" t="s">
        <v>92</v>
      </c>
      <c r="G82" s="1" t="s">
        <v>92</v>
      </c>
      <c r="H82" s="1" t="s">
        <v>92</v>
      </c>
      <c r="I82" s="1" t="s">
        <v>92</v>
      </c>
      <c r="J82" s="1" t="s">
        <v>92</v>
      </c>
      <c r="K82" s="1" t="s">
        <v>92</v>
      </c>
      <c r="L82" s="1" t="s">
        <v>92</v>
      </c>
      <c r="M82" s="1" t="s">
        <v>92</v>
      </c>
      <c r="N82" s="1" t="s">
        <v>92</v>
      </c>
      <c r="O82" s="1" t="s">
        <v>92</v>
      </c>
      <c r="P82" s="1" t="s">
        <v>92</v>
      </c>
      <c r="Q82" s="1" t="s">
        <v>92</v>
      </c>
      <c r="R82" s="1" t="s">
        <v>92</v>
      </c>
      <c r="S82" s="1" t="s">
        <v>92</v>
      </c>
      <c r="T82" s="1" t="s">
        <v>92</v>
      </c>
      <c r="U82" s="1" t="s">
        <v>92</v>
      </c>
      <c r="V82" s="1" t="s">
        <v>92</v>
      </c>
      <c r="W82" s="1" t="s">
        <v>92</v>
      </c>
    </row>
    <row r="83" spans="1:31" ht="21" x14ac:dyDescent="0.25">
      <c r="A83" s="5" t="s">
        <v>34</v>
      </c>
      <c r="B83" s="1">
        <v>-358000000</v>
      </c>
      <c r="C83" s="1">
        <v>33000000</v>
      </c>
      <c r="D83" s="1">
        <v>-222000000</v>
      </c>
      <c r="E83" s="1">
        <v>-239000000</v>
      </c>
      <c r="F83" s="1">
        <v>-281000000</v>
      </c>
      <c r="G83" s="1">
        <v>-351000000</v>
      </c>
      <c r="H83" s="1">
        <v>-565000000</v>
      </c>
      <c r="I83" s="1">
        <v>-826000000</v>
      </c>
      <c r="J83" s="1">
        <v>69000000</v>
      </c>
      <c r="K83" s="1">
        <v>-126000000</v>
      </c>
      <c r="L83" s="1">
        <v>-768000000</v>
      </c>
      <c r="M83" s="1">
        <v>-829000000</v>
      </c>
      <c r="N83" s="1">
        <v>-765000000</v>
      </c>
      <c r="O83" s="1">
        <v>-928000000</v>
      </c>
      <c r="P83" s="1">
        <v>-569000000</v>
      </c>
      <c r="Q83" s="1">
        <v>-819000000</v>
      </c>
      <c r="R83" s="1">
        <v>-1006000000</v>
      </c>
      <c r="S83" s="1">
        <v>-1722000000</v>
      </c>
      <c r="T83" s="1">
        <v>-1604000000</v>
      </c>
      <c r="U83" s="1">
        <v>-562000000</v>
      </c>
      <c r="V83" s="1">
        <v>-1567000000</v>
      </c>
      <c r="W83" s="1">
        <v>-4169000000</v>
      </c>
      <c r="AD83" s="59" t="s">
        <v>121</v>
      </c>
      <c r="AE83" s="60"/>
    </row>
    <row r="84" spans="1:31" ht="19" x14ac:dyDescent="0.25">
      <c r="A84" s="5" t="s">
        <v>47</v>
      </c>
      <c r="B84" s="1" t="s">
        <v>92</v>
      </c>
      <c r="C84" s="1" t="s">
        <v>92</v>
      </c>
      <c r="D84" s="1" t="s">
        <v>92</v>
      </c>
      <c r="E84" s="1" t="s">
        <v>92</v>
      </c>
      <c r="F84" s="1" t="s">
        <v>92</v>
      </c>
      <c r="G84" s="1" t="s">
        <v>92</v>
      </c>
      <c r="H84" s="1" t="s">
        <v>92</v>
      </c>
      <c r="I84" s="1" t="s">
        <v>92</v>
      </c>
      <c r="J84" s="1" t="s">
        <v>92</v>
      </c>
      <c r="K84" s="1" t="s">
        <v>92</v>
      </c>
      <c r="L84" s="1" t="s">
        <v>92</v>
      </c>
      <c r="M84" s="1" t="s">
        <v>92</v>
      </c>
      <c r="N84" s="1" t="s">
        <v>92</v>
      </c>
      <c r="O84" s="1" t="s">
        <v>92</v>
      </c>
      <c r="P84" s="1" t="s">
        <v>92</v>
      </c>
      <c r="Q84" s="1" t="s">
        <v>92</v>
      </c>
      <c r="R84" s="1" t="s">
        <v>92</v>
      </c>
      <c r="S84" s="1" t="s">
        <v>92</v>
      </c>
      <c r="T84" s="1" t="s">
        <v>92</v>
      </c>
      <c r="U84" s="1" t="s">
        <v>92</v>
      </c>
      <c r="V84" s="1" t="s">
        <v>92</v>
      </c>
      <c r="W84" s="1" t="s">
        <v>92</v>
      </c>
      <c r="AD84" s="61" t="s">
        <v>122</v>
      </c>
      <c r="AE84" s="62"/>
    </row>
    <row r="85" spans="1:31" ht="20" x14ac:dyDescent="0.25">
      <c r="A85" s="5" t="s">
        <v>71</v>
      </c>
      <c r="B85" s="1" t="s">
        <v>92</v>
      </c>
      <c r="C85" s="1" t="s">
        <v>92</v>
      </c>
      <c r="D85" s="1" t="s">
        <v>92</v>
      </c>
      <c r="E85" s="1" t="s">
        <v>92</v>
      </c>
      <c r="F85" s="1" t="s">
        <v>92</v>
      </c>
      <c r="G85" s="1" t="s">
        <v>92</v>
      </c>
      <c r="H85" s="1" t="s">
        <v>92</v>
      </c>
      <c r="I85" s="1" t="s">
        <v>92</v>
      </c>
      <c r="J85" s="1" t="s">
        <v>92</v>
      </c>
      <c r="K85" s="1" t="s">
        <v>92</v>
      </c>
      <c r="L85" s="1" t="s">
        <v>92</v>
      </c>
      <c r="M85" s="1" t="s">
        <v>92</v>
      </c>
      <c r="N85" s="1" t="s">
        <v>92</v>
      </c>
      <c r="O85" s="1" t="s">
        <v>92</v>
      </c>
      <c r="P85" s="1" t="s">
        <v>92</v>
      </c>
      <c r="Q85" s="1" t="s">
        <v>92</v>
      </c>
      <c r="R85" s="1" t="s">
        <v>92</v>
      </c>
      <c r="S85" s="1" t="s">
        <v>92</v>
      </c>
      <c r="T85" s="1" t="s">
        <v>92</v>
      </c>
      <c r="U85" s="1" t="s">
        <v>92</v>
      </c>
      <c r="V85" s="1" t="s">
        <v>92</v>
      </c>
      <c r="W85" s="1" t="s">
        <v>92</v>
      </c>
      <c r="AD85" s="21" t="s">
        <v>103</v>
      </c>
      <c r="AE85" s="22">
        <f>W17</f>
        <v>382000000</v>
      </c>
    </row>
    <row r="86" spans="1:31" ht="20" x14ac:dyDescent="0.25">
      <c r="A86" s="5" t="s">
        <v>72</v>
      </c>
      <c r="B86" s="1">
        <v>-447000000</v>
      </c>
      <c r="C86" s="1">
        <v>-57000000</v>
      </c>
      <c r="D86" s="1">
        <v>312000000</v>
      </c>
      <c r="E86" s="1">
        <v>456000000</v>
      </c>
      <c r="F86" s="1">
        <v>-56000000</v>
      </c>
      <c r="G86" s="1">
        <v>-88000000</v>
      </c>
      <c r="H86" s="1">
        <v>-37000000</v>
      </c>
      <c r="I86" s="1">
        <v>-5000000</v>
      </c>
      <c r="J86" s="1">
        <v>44000000</v>
      </c>
      <c r="K86" s="1">
        <v>-305000000</v>
      </c>
      <c r="L86" s="1">
        <v>-23000000</v>
      </c>
      <c r="M86" s="1">
        <v>266000000</v>
      </c>
      <c r="N86" s="1">
        <v>348000000</v>
      </c>
      <c r="O86" s="1">
        <v>-2218000000</v>
      </c>
      <c r="P86" s="1">
        <v>409000000</v>
      </c>
      <c r="Q86" s="1">
        <v>627000000</v>
      </c>
      <c r="R86" s="1">
        <v>40000000</v>
      </c>
      <c r="S86" s="1">
        <v>921000000</v>
      </c>
      <c r="T86" s="1">
        <v>523000000</v>
      </c>
      <c r="U86" s="1">
        <v>512000000</v>
      </c>
      <c r="V86" s="1">
        <v>356000000</v>
      </c>
      <c r="W86" s="1">
        <v>-6375000000</v>
      </c>
      <c r="AD86" s="21" t="s">
        <v>123</v>
      </c>
      <c r="AE86" s="22">
        <f>W56</f>
        <v>11991000000</v>
      </c>
    </row>
    <row r="87" spans="1:31" ht="20" x14ac:dyDescent="0.25">
      <c r="A87" s="6" t="s">
        <v>73</v>
      </c>
      <c r="B87" s="10">
        <v>574000000</v>
      </c>
      <c r="C87" s="10">
        <v>1954000000</v>
      </c>
      <c r="D87" s="10">
        <v>1842000000</v>
      </c>
      <c r="E87" s="10">
        <v>1963000000</v>
      </c>
      <c r="F87" s="10">
        <v>1994000000</v>
      </c>
      <c r="G87" s="10">
        <v>2288000000</v>
      </c>
      <c r="H87" s="10">
        <v>2458000000</v>
      </c>
      <c r="I87" s="10">
        <v>2278000000</v>
      </c>
      <c r="J87" s="10">
        <v>2934000000</v>
      </c>
      <c r="K87" s="10">
        <v>4049000000</v>
      </c>
      <c r="L87" s="10">
        <v>3907000000</v>
      </c>
      <c r="M87" s="10">
        <v>4176000000</v>
      </c>
      <c r="N87" s="10">
        <v>4621000000</v>
      </c>
      <c r="O87" s="10">
        <v>4607000000</v>
      </c>
      <c r="P87" s="10">
        <v>5634000000</v>
      </c>
      <c r="Q87" s="10">
        <v>6239000000</v>
      </c>
      <c r="R87" s="10">
        <v>7030000000</v>
      </c>
      <c r="S87" s="10">
        <v>8490000000</v>
      </c>
      <c r="T87" s="10">
        <v>11647000000</v>
      </c>
      <c r="U87" s="10">
        <v>10898000000</v>
      </c>
      <c r="V87" s="10">
        <v>18647000000</v>
      </c>
      <c r="W87" s="10">
        <v>17835000000</v>
      </c>
      <c r="AD87" s="21" t="s">
        <v>124</v>
      </c>
      <c r="AE87" s="22">
        <f>W61</f>
        <v>23155000000</v>
      </c>
    </row>
    <row r="88" spans="1:31" ht="20" x14ac:dyDescent="0.25">
      <c r="A88" s="5" t="s">
        <v>74</v>
      </c>
      <c r="B88" s="1">
        <v>-904000000</v>
      </c>
      <c r="C88" s="1">
        <v>-479000000</v>
      </c>
      <c r="D88" s="1">
        <v>-508000000</v>
      </c>
      <c r="E88" s="1">
        <v>-579000000</v>
      </c>
      <c r="F88" s="1">
        <v>-707000000</v>
      </c>
      <c r="G88" s="1">
        <v>-771000000</v>
      </c>
      <c r="H88" s="1">
        <v>-990000000</v>
      </c>
      <c r="I88" s="1">
        <v>-1039000000</v>
      </c>
      <c r="J88" s="1">
        <v>-748000000</v>
      </c>
      <c r="K88" s="1">
        <v>-1002000000</v>
      </c>
      <c r="L88" s="1">
        <v>-1749000000</v>
      </c>
      <c r="M88" s="1">
        <v>-1613000000</v>
      </c>
      <c r="N88" s="1">
        <v>-1587000000</v>
      </c>
      <c r="O88" s="1">
        <v>-1532000000</v>
      </c>
      <c r="P88" s="1">
        <v>-1739000000</v>
      </c>
      <c r="Q88" s="1">
        <v>-2150000000</v>
      </c>
      <c r="R88" s="1">
        <v>-1889000000</v>
      </c>
      <c r="S88" s="1">
        <v>-2604000000</v>
      </c>
      <c r="T88" s="1">
        <v>-2697000000</v>
      </c>
      <c r="U88" s="1">
        <v>-1984000000</v>
      </c>
      <c r="V88" s="1">
        <v>-2675000000</v>
      </c>
      <c r="W88" s="1">
        <v>-4397000000</v>
      </c>
      <c r="AD88" s="24" t="s">
        <v>125</v>
      </c>
      <c r="AE88" s="25">
        <f>AE85/(AE86+AE87)</f>
        <v>1.0868946679565242E-2</v>
      </c>
    </row>
    <row r="89" spans="1:31" ht="20" x14ac:dyDescent="0.25">
      <c r="A89" s="17" t="s">
        <v>107</v>
      </c>
      <c r="B89" s="18">
        <f>(-1*B88)/B3</f>
        <v>7.3922642898029273E-2</v>
      </c>
      <c r="C89" s="18">
        <f t="shared" ref="C89:W89" si="25">(-1*C88)/C3</f>
        <v>3.7737335539273616E-2</v>
      </c>
      <c r="D89" s="18">
        <f t="shared" si="25"/>
        <v>4.2467814746697877E-2</v>
      </c>
      <c r="E89" s="18">
        <f t="shared" si="25"/>
        <v>4.5868652459795614E-2</v>
      </c>
      <c r="F89" s="18">
        <f t="shared" si="25"/>
        <v>5.0826743350107839E-2</v>
      </c>
      <c r="G89" s="18">
        <f t="shared" si="25"/>
        <v>5.0372402979223831E-2</v>
      </c>
      <c r="H89" s="18">
        <f t="shared" si="25"/>
        <v>6.0069170560038833E-2</v>
      </c>
      <c r="I89" s="18">
        <f t="shared" si="25"/>
        <v>6.0431570988192872E-2</v>
      </c>
      <c r="J89" s="18">
        <f t="shared" si="25"/>
        <v>4.3863249868058403E-2</v>
      </c>
      <c r="K89" s="18">
        <f t="shared" si="25"/>
        <v>4.9311023622047243E-2</v>
      </c>
      <c r="L89" s="18">
        <f t="shared" si="25"/>
        <v>7.3925356101272238E-2</v>
      </c>
      <c r="M89" s="18">
        <f t="shared" si="25"/>
        <v>5.7396007543678608E-2</v>
      </c>
      <c r="N89" s="18">
        <f t="shared" si="25"/>
        <v>5.4444406326117536E-2</v>
      </c>
      <c r="O89" s="18">
        <f t="shared" si="25"/>
        <v>5.0003263920621453E-2</v>
      </c>
      <c r="P89" s="18">
        <f t="shared" si="25"/>
        <v>4.8760655002243157E-2</v>
      </c>
      <c r="Q89" s="18">
        <f t="shared" si="25"/>
        <v>5.7180851063829786E-2</v>
      </c>
      <c r="R89" s="18">
        <f t="shared" si="25"/>
        <v>4.4305281921380994E-2</v>
      </c>
      <c r="S89" s="18">
        <f t="shared" si="25"/>
        <v>5.5610131123734675E-2</v>
      </c>
      <c r="T89" s="18">
        <f t="shared" si="25"/>
        <v>5.0251537171604251E-2</v>
      </c>
      <c r="U89" s="18">
        <f t="shared" si="25"/>
        <v>4.4434490481522954E-2</v>
      </c>
      <c r="V89" s="18">
        <f t="shared" si="25"/>
        <v>4.1656933738223156E-2</v>
      </c>
      <c r="W89" s="18">
        <f t="shared" si="25"/>
        <v>5.5528894726207312E-2</v>
      </c>
      <c r="X89" s="18"/>
      <c r="Y89" s="18"/>
      <c r="Z89" s="18"/>
      <c r="AA89" s="18"/>
      <c r="AB89" s="18"/>
      <c r="AC89" s="18"/>
      <c r="AD89" s="21" t="s">
        <v>126</v>
      </c>
      <c r="AE89" s="22">
        <f>W27</f>
        <v>5362000000</v>
      </c>
    </row>
    <row r="90" spans="1:31" ht="20" x14ac:dyDescent="0.25">
      <c r="A90" s="5" t="s">
        <v>75</v>
      </c>
      <c r="B90" s="1">
        <v>-628000000</v>
      </c>
      <c r="C90" s="1">
        <v>-160000000</v>
      </c>
      <c r="D90" s="1">
        <v>-209000000</v>
      </c>
      <c r="E90" s="1">
        <v>-244000000</v>
      </c>
      <c r="F90" s="1" t="s">
        <v>92</v>
      </c>
      <c r="G90" s="1" t="s">
        <v>92</v>
      </c>
      <c r="H90" s="1" t="s">
        <v>92</v>
      </c>
      <c r="I90" s="1" t="s">
        <v>92</v>
      </c>
      <c r="J90" s="1" t="s">
        <v>92</v>
      </c>
      <c r="K90" s="1" t="s">
        <v>92</v>
      </c>
      <c r="L90" s="1" t="s">
        <v>92</v>
      </c>
      <c r="M90" s="1">
        <v>-45000000</v>
      </c>
      <c r="N90" s="1">
        <v>-2158000000</v>
      </c>
      <c r="O90" s="1">
        <v>-167000000</v>
      </c>
      <c r="P90" s="1">
        <v>-240000000</v>
      </c>
      <c r="Q90" s="1">
        <v>310000000</v>
      </c>
      <c r="R90" s="1">
        <v>-6306000000</v>
      </c>
      <c r="S90" s="1">
        <v>-17000000</v>
      </c>
      <c r="T90" s="1" t="s">
        <v>92</v>
      </c>
      <c r="U90" s="1" t="s">
        <v>92</v>
      </c>
      <c r="V90" s="1" t="s">
        <v>92</v>
      </c>
      <c r="W90" s="1" t="s">
        <v>92</v>
      </c>
      <c r="AD90" s="21" t="s">
        <v>19</v>
      </c>
      <c r="AE90" s="22">
        <f>W25</f>
        <v>20115000000</v>
      </c>
    </row>
    <row r="91" spans="1:31" ht="20" x14ac:dyDescent="0.25">
      <c r="A91" s="5" t="s">
        <v>76</v>
      </c>
      <c r="B91" s="1">
        <v>-445000000</v>
      </c>
      <c r="C91" s="1">
        <v>-92000000</v>
      </c>
      <c r="D91" s="1">
        <v>-78000000</v>
      </c>
      <c r="E91" s="1">
        <v>-213000000</v>
      </c>
      <c r="F91" s="1">
        <v>-673000000</v>
      </c>
      <c r="G91" s="1">
        <v>-135000000</v>
      </c>
      <c r="H91" s="1">
        <v>-394000000</v>
      </c>
      <c r="I91" s="1">
        <v>-805000000</v>
      </c>
      <c r="J91" s="1">
        <v>-378000000</v>
      </c>
      <c r="K91" s="1">
        <v>-1792000000</v>
      </c>
      <c r="L91" s="1">
        <v>-1315000000</v>
      </c>
      <c r="M91" s="1">
        <v>-131000000</v>
      </c>
      <c r="N91" s="1">
        <v>-197000000</v>
      </c>
      <c r="O91" s="1">
        <v>-57000000</v>
      </c>
      <c r="P91" s="1">
        <v>-78000000</v>
      </c>
      <c r="Q91" s="1">
        <v>-28000000</v>
      </c>
      <c r="R91" s="1">
        <v>-125000000</v>
      </c>
      <c r="S91" s="1">
        <v>-445000000</v>
      </c>
      <c r="T91" s="1" t="s">
        <v>92</v>
      </c>
      <c r="U91" s="1" t="s">
        <v>92</v>
      </c>
      <c r="V91" s="1" t="s">
        <v>92</v>
      </c>
      <c r="W91" s="1" t="s">
        <v>92</v>
      </c>
      <c r="AD91" s="24" t="s">
        <v>127</v>
      </c>
      <c r="AE91" s="25">
        <f>AE89/AE90</f>
        <v>0.26656723837931889</v>
      </c>
    </row>
    <row r="92" spans="1:31" ht="20" x14ac:dyDescent="0.25">
      <c r="A92" s="5" t="s">
        <v>77</v>
      </c>
      <c r="B92" s="1">
        <v>2122000000</v>
      </c>
      <c r="C92" s="1">
        <v>92000000</v>
      </c>
      <c r="D92" s="1">
        <v>13000000</v>
      </c>
      <c r="E92" s="1">
        <v>94000000</v>
      </c>
      <c r="F92" s="1">
        <v>541000000</v>
      </c>
      <c r="G92" s="1">
        <v>184000000</v>
      </c>
      <c r="H92" s="1">
        <v>33000000</v>
      </c>
      <c r="I92" s="1">
        <v>184000000</v>
      </c>
      <c r="J92" s="1">
        <v>49000000</v>
      </c>
      <c r="K92" s="1">
        <v>70000000</v>
      </c>
      <c r="L92" s="1">
        <v>17000000</v>
      </c>
      <c r="M92" s="1">
        <v>36000000</v>
      </c>
      <c r="N92" s="1">
        <v>38000000</v>
      </c>
      <c r="O92" s="1">
        <v>160000000</v>
      </c>
      <c r="P92" s="1">
        <v>68000000</v>
      </c>
      <c r="Q92" s="1">
        <v>91000000</v>
      </c>
      <c r="R92" s="1">
        <v>87000000</v>
      </c>
      <c r="S92" s="1">
        <v>45000000</v>
      </c>
      <c r="T92" s="1" t="s">
        <v>92</v>
      </c>
      <c r="U92" s="1" t="s">
        <v>92</v>
      </c>
      <c r="V92" s="1" t="s">
        <v>92</v>
      </c>
      <c r="W92" s="1" t="s">
        <v>92</v>
      </c>
      <c r="AD92" s="26" t="s">
        <v>128</v>
      </c>
      <c r="AE92" s="27">
        <f>AE88*(1-AE91)</f>
        <v>7.9716415791014662E-3</v>
      </c>
    </row>
    <row r="93" spans="1:31" ht="19" x14ac:dyDescent="0.25">
      <c r="A93" s="5" t="s">
        <v>78</v>
      </c>
      <c r="B93" s="1">
        <v>-1039000000</v>
      </c>
      <c r="C93" s="1">
        <v>-85000000</v>
      </c>
      <c r="D93" s="1">
        <v>31000000</v>
      </c>
      <c r="E93" s="1">
        <v>-16000000</v>
      </c>
      <c r="F93" s="1">
        <v>21000000</v>
      </c>
      <c r="G93" s="1">
        <v>10000000</v>
      </c>
      <c r="H93" s="1">
        <v>58000000</v>
      </c>
      <c r="I93" s="1">
        <v>100000000</v>
      </c>
      <c r="J93" s="1">
        <v>26000000</v>
      </c>
      <c r="K93" s="1">
        <v>33000000</v>
      </c>
      <c r="L93" s="1">
        <v>31000000</v>
      </c>
      <c r="M93" s="1">
        <v>-89000000</v>
      </c>
      <c r="N93" s="1">
        <v>-76000000</v>
      </c>
      <c r="O93" s="1">
        <v>-411000000</v>
      </c>
      <c r="P93" s="1">
        <v>-477000000</v>
      </c>
      <c r="Q93" s="1">
        <v>-570000000</v>
      </c>
      <c r="R93" s="1">
        <v>-374000000</v>
      </c>
      <c r="S93" s="1">
        <v>-418000000</v>
      </c>
      <c r="T93" s="1">
        <v>-3172000000</v>
      </c>
      <c r="U93" s="1">
        <v>-956000000</v>
      </c>
      <c r="V93" s="1">
        <v>-13304000000</v>
      </c>
      <c r="W93" s="1">
        <v>-1523000000</v>
      </c>
      <c r="AD93" s="61" t="s">
        <v>129</v>
      </c>
      <c r="AE93" s="62"/>
    </row>
    <row r="94" spans="1:31" ht="20" x14ac:dyDescent="0.25">
      <c r="A94" s="6" t="s">
        <v>79</v>
      </c>
      <c r="B94" s="10">
        <v>-894000000</v>
      </c>
      <c r="C94" s="10">
        <v>-724000000</v>
      </c>
      <c r="D94" s="10">
        <v>-751000000</v>
      </c>
      <c r="E94" s="10">
        <v>-958000000</v>
      </c>
      <c r="F94" s="10">
        <v>-818000000</v>
      </c>
      <c r="G94" s="10">
        <v>-712000000</v>
      </c>
      <c r="H94" s="10">
        <v>-1293000000</v>
      </c>
      <c r="I94" s="10">
        <v>-1560000000</v>
      </c>
      <c r="J94" s="10">
        <v>-1051000000</v>
      </c>
      <c r="K94" s="10">
        <v>-2691000000</v>
      </c>
      <c r="L94" s="10">
        <v>-3016000000</v>
      </c>
      <c r="M94" s="10">
        <v>-1842000000</v>
      </c>
      <c r="N94" s="10">
        <v>-3980000000</v>
      </c>
      <c r="O94" s="10">
        <v>-2007000000</v>
      </c>
      <c r="P94" s="10">
        <v>-2466000000</v>
      </c>
      <c r="Q94" s="10">
        <v>-2347000000</v>
      </c>
      <c r="R94" s="10">
        <v>-8607000000</v>
      </c>
      <c r="S94" s="10">
        <v>-3439000000</v>
      </c>
      <c r="T94" s="10">
        <v>-5869000000</v>
      </c>
      <c r="U94" s="10">
        <v>-2940000000</v>
      </c>
      <c r="V94" s="10">
        <v>-15979000000</v>
      </c>
      <c r="W94" s="10">
        <v>-5920000000</v>
      </c>
      <c r="AD94" s="21" t="s">
        <v>105</v>
      </c>
      <c r="AE94" s="23">
        <v>4.095E-2</v>
      </c>
    </row>
    <row r="95" spans="1:31" ht="20" x14ac:dyDescent="0.25">
      <c r="A95" s="5" t="s">
        <v>80</v>
      </c>
      <c r="B95" s="1">
        <v>-2294000000</v>
      </c>
      <c r="C95" s="1">
        <v>-2408000000</v>
      </c>
      <c r="D95" s="1">
        <v>-2114000000</v>
      </c>
      <c r="E95" s="1">
        <v>-1687000000</v>
      </c>
      <c r="F95" s="1">
        <v>-1559000000</v>
      </c>
      <c r="G95" s="1">
        <v>-1757000000</v>
      </c>
      <c r="H95" s="1">
        <v>-1700000000</v>
      </c>
      <c r="I95" s="1">
        <v>-2301000000</v>
      </c>
      <c r="J95" s="1">
        <v>-2112000000</v>
      </c>
      <c r="K95" s="1">
        <v>-1290000000</v>
      </c>
      <c r="L95" s="1">
        <v>-1005000000</v>
      </c>
      <c r="M95" s="1">
        <v>-1526000000</v>
      </c>
      <c r="N95" s="1">
        <v>-1099000000</v>
      </c>
      <c r="O95" s="1">
        <v>-2100000000</v>
      </c>
      <c r="P95" s="1">
        <v>-2443000000</v>
      </c>
      <c r="Q95" s="1">
        <v>-2134000000</v>
      </c>
      <c r="R95" s="1">
        <v>-1766000000</v>
      </c>
      <c r="S95" s="1">
        <v>-2174000000</v>
      </c>
      <c r="T95" s="1">
        <v>-1810000000</v>
      </c>
      <c r="U95" s="1">
        <v>-5024000000</v>
      </c>
      <c r="V95" s="1">
        <v>-6413000000</v>
      </c>
      <c r="W95" s="1">
        <v>-3891000000</v>
      </c>
      <c r="AD95" s="21" t="s">
        <v>130</v>
      </c>
      <c r="AE95" s="28">
        <v>1.02</v>
      </c>
    </row>
    <row r="96" spans="1:31" ht="20" x14ac:dyDescent="0.25">
      <c r="A96" s="5" t="s">
        <v>81</v>
      </c>
      <c r="B96" s="1" t="s">
        <v>92</v>
      </c>
      <c r="C96" s="1">
        <v>529000000</v>
      </c>
      <c r="D96" s="1">
        <v>196000000</v>
      </c>
      <c r="E96" s="1" t="s">
        <v>92</v>
      </c>
      <c r="F96" s="1">
        <v>32000000</v>
      </c>
      <c r="G96" s="1" t="s">
        <v>92</v>
      </c>
      <c r="H96" s="1">
        <v>14000000</v>
      </c>
      <c r="I96" s="1">
        <v>5000000</v>
      </c>
      <c r="J96" s="1">
        <v>64000000</v>
      </c>
      <c r="K96" s="1">
        <v>275000000</v>
      </c>
      <c r="L96" s="1">
        <v>96000000</v>
      </c>
      <c r="M96" s="1">
        <v>99000000</v>
      </c>
      <c r="N96" s="1">
        <v>66000000</v>
      </c>
      <c r="O96" s="1">
        <v>60000000</v>
      </c>
      <c r="P96" s="1">
        <v>36000000</v>
      </c>
      <c r="Q96" s="1">
        <v>64000000</v>
      </c>
      <c r="R96" s="1">
        <v>53000000</v>
      </c>
      <c r="S96" s="1">
        <v>49000000</v>
      </c>
      <c r="T96" s="1" t="s">
        <v>92</v>
      </c>
      <c r="U96" s="1" t="s">
        <v>92</v>
      </c>
      <c r="V96" s="1" t="s">
        <v>92</v>
      </c>
      <c r="W96" s="1" t="s">
        <v>92</v>
      </c>
      <c r="AD96" s="21" t="s">
        <v>131</v>
      </c>
      <c r="AE96" s="23">
        <v>8.4000000000000005E-2</v>
      </c>
    </row>
    <row r="97" spans="1:31" ht="20" x14ac:dyDescent="0.25">
      <c r="A97" s="5" t="s">
        <v>82</v>
      </c>
      <c r="B97" s="1">
        <v>-13000000</v>
      </c>
      <c r="C97" s="1" t="s">
        <v>92</v>
      </c>
      <c r="D97" s="1" t="s">
        <v>92</v>
      </c>
      <c r="E97" s="1">
        <v>-131000000</v>
      </c>
      <c r="F97" s="1" t="s">
        <v>92</v>
      </c>
      <c r="G97" s="1">
        <v>-48000000</v>
      </c>
      <c r="H97" s="1" t="s">
        <v>92</v>
      </c>
      <c r="I97" s="1">
        <v>-143000000</v>
      </c>
      <c r="J97" s="1" t="s">
        <v>92</v>
      </c>
      <c r="K97" s="1" t="s">
        <v>92</v>
      </c>
      <c r="L97" s="1" t="s">
        <v>92</v>
      </c>
      <c r="M97" s="1" t="s">
        <v>92</v>
      </c>
      <c r="N97" s="1">
        <v>-113000000</v>
      </c>
      <c r="O97" s="1" t="s">
        <v>92</v>
      </c>
      <c r="P97" s="1" t="s">
        <v>92</v>
      </c>
      <c r="Q97" s="1">
        <v>-352000000</v>
      </c>
      <c r="R97" s="1">
        <v>-67000000</v>
      </c>
      <c r="S97" s="1">
        <v>-295000000</v>
      </c>
      <c r="T97" s="1" t="s">
        <v>92</v>
      </c>
      <c r="U97" s="1">
        <v>-12000000</v>
      </c>
      <c r="V97" s="1">
        <v>-556000000</v>
      </c>
      <c r="W97" s="1">
        <v>-1616000000</v>
      </c>
      <c r="AD97" s="26" t="s">
        <v>132</v>
      </c>
      <c r="AE97" s="27">
        <f>(AE94)+((AE95)*(AE96-AE94))</f>
        <v>8.4861000000000006E-2</v>
      </c>
    </row>
    <row r="98" spans="1:31" ht="19" x14ac:dyDescent="0.25">
      <c r="A98" s="5" t="s">
        <v>83</v>
      </c>
      <c r="B98" s="1">
        <v>-343000000</v>
      </c>
      <c r="C98" s="1">
        <v>-349000000</v>
      </c>
      <c r="D98" s="1">
        <v>-374000000</v>
      </c>
      <c r="E98" s="1">
        <v>-412000000</v>
      </c>
      <c r="F98" s="1">
        <v>-446000000</v>
      </c>
      <c r="G98" s="1">
        <v>-566000000</v>
      </c>
      <c r="H98" s="1">
        <v>-686000000</v>
      </c>
      <c r="I98" s="1">
        <v>-758000000</v>
      </c>
      <c r="J98" s="1">
        <v>-758000000</v>
      </c>
      <c r="K98" s="1">
        <v>-953000000</v>
      </c>
      <c r="L98" s="1">
        <v>-1069000000</v>
      </c>
      <c r="M98" s="1">
        <v>-1447000000</v>
      </c>
      <c r="N98" s="1">
        <v>-1501000000</v>
      </c>
      <c r="O98" s="1">
        <v>-1619000000</v>
      </c>
      <c r="P98" s="1">
        <v>-1671000000</v>
      </c>
      <c r="Q98" s="1">
        <v>-1810000000</v>
      </c>
      <c r="R98" s="1">
        <v>-2110000000</v>
      </c>
      <c r="S98" s="1">
        <v>-2715000000</v>
      </c>
      <c r="T98" s="1">
        <v>-3678000000</v>
      </c>
      <c r="U98" s="1">
        <v>-2317000000</v>
      </c>
      <c r="V98" s="1">
        <v>-3527000000</v>
      </c>
      <c r="W98" s="1">
        <v>-6025000000</v>
      </c>
      <c r="AD98" s="61" t="s">
        <v>133</v>
      </c>
      <c r="AE98" s="62"/>
    </row>
    <row r="99" spans="1:31" ht="20" x14ac:dyDescent="0.25">
      <c r="A99" s="5" t="s">
        <v>84</v>
      </c>
      <c r="B99" s="1">
        <v>3216000000</v>
      </c>
      <c r="C99" s="1">
        <v>682000000</v>
      </c>
      <c r="D99" s="1">
        <v>1278000000</v>
      </c>
      <c r="E99" s="1">
        <v>1432000000</v>
      </c>
      <c r="F99" s="1">
        <v>1035000000</v>
      </c>
      <c r="G99" s="1">
        <v>490000000</v>
      </c>
      <c r="H99" s="1">
        <v>1573000000</v>
      </c>
      <c r="I99" s="1">
        <v>2023000000</v>
      </c>
      <c r="J99" s="1">
        <v>2599000000</v>
      </c>
      <c r="K99" s="1">
        <v>190000000</v>
      </c>
      <c r="L99" s="1">
        <v>1066000000</v>
      </c>
      <c r="M99" s="1">
        <v>489000000</v>
      </c>
      <c r="N99" s="1">
        <v>2883000000</v>
      </c>
      <c r="O99" s="1">
        <v>1899000000</v>
      </c>
      <c r="P99" s="1">
        <v>550000000</v>
      </c>
      <c r="Q99" s="1">
        <v>334000000</v>
      </c>
      <c r="R99" s="1">
        <v>5862000000</v>
      </c>
      <c r="S99" s="1">
        <v>812000000</v>
      </c>
      <c r="T99" s="1">
        <v>754000000</v>
      </c>
      <c r="U99" s="1">
        <v>14756000000</v>
      </c>
      <c r="V99" s="1">
        <v>-4660000000</v>
      </c>
      <c r="W99" s="1">
        <v>-1154000000</v>
      </c>
      <c r="AD99" s="21" t="s">
        <v>134</v>
      </c>
      <c r="AE99" s="22">
        <f>AE86+AE87</f>
        <v>35146000000</v>
      </c>
    </row>
    <row r="100" spans="1:31" ht="20" x14ac:dyDescent="0.25">
      <c r="A100" s="6" t="s">
        <v>85</v>
      </c>
      <c r="B100" s="10">
        <v>566000000</v>
      </c>
      <c r="C100" s="10">
        <v>-1546000000</v>
      </c>
      <c r="D100" s="10">
        <v>-1014000000</v>
      </c>
      <c r="E100" s="10">
        <v>-798000000</v>
      </c>
      <c r="F100" s="10">
        <v>-938000000</v>
      </c>
      <c r="G100" s="10">
        <v>-1881000000</v>
      </c>
      <c r="H100" s="10">
        <v>-799000000</v>
      </c>
      <c r="I100" s="10">
        <v>-1174000000</v>
      </c>
      <c r="J100" s="10">
        <v>-207000000</v>
      </c>
      <c r="K100" s="10">
        <v>-1778000000</v>
      </c>
      <c r="L100" s="10">
        <v>-912000000</v>
      </c>
      <c r="M100" s="10">
        <v>-2385000000</v>
      </c>
      <c r="N100" s="10">
        <v>236000000</v>
      </c>
      <c r="O100" s="10">
        <v>-1760000000</v>
      </c>
      <c r="P100" s="10">
        <v>-3528000000</v>
      </c>
      <c r="Q100" s="10">
        <v>-3898000000</v>
      </c>
      <c r="R100" s="10">
        <v>1972000000</v>
      </c>
      <c r="S100" s="10">
        <v>-4323000000</v>
      </c>
      <c r="T100" s="10">
        <v>-4734000000</v>
      </c>
      <c r="U100" s="10">
        <v>7403000000</v>
      </c>
      <c r="V100" s="10">
        <v>-15156000000</v>
      </c>
      <c r="W100" s="10">
        <v>-12686000000</v>
      </c>
      <c r="AD100" s="24" t="s">
        <v>135</v>
      </c>
      <c r="AE100" s="25">
        <f>AE99/AE103</f>
        <v>8.021527070885047E-2</v>
      </c>
    </row>
    <row r="101" spans="1:31" ht="20" x14ac:dyDescent="0.25">
      <c r="A101" s="5" t="s">
        <v>86</v>
      </c>
      <c r="B101" s="1">
        <v>2000000</v>
      </c>
      <c r="C101" s="1">
        <v>-18000000</v>
      </c>
      <c r="D101" s="1">
        <v>-18000000</v>
      </c>
      <c r="E101" s="1">
        <v>-9000000</v>
      </c>
      <c r="F101" s="1">
        <v>41000000</v>
      </c>
      <c r="G101" s="1">
        <v>-10000000</v>
      </c>
      <c r="H101" s="1">
        <v>-44000000</v>
      </c>
      <c r="I101" s="1">
        <v>87000000</v>
      </c>
      <c r="J101" s="1">
        <v>-120000000</v>
      </c>
      <c r="K101" s="1">
        <v>188000000</v>
      </c>
      <c r="L101" s="1">
        <v>60000000</v>
      </c>
      <c r="M101" s="1">
        <v>-42000000</v>
      </c>
      <c r="N101" s="1">
        <v>46000000</v>
      </c>
      <c r="O101" s="1">
        <v>27000000</v>
      </c>
      <c r="P101" s="1">
        <v>-33000000</v>
      </c>
      <c r="Q101" s="1">
        <v>-47000000</v>
      </c>
      <c r="R101" s="1">
        <v>-114000000</v>
      </c>
      <c r="S101" s="1">
        <v>67000000</v>
      </c>
      <c r="T101" s="1">
        <v>39000000</v>
      </c>
      <c r="U101" s="1">
        <v>-1052000000</v>
      </c>
      <c r="V101" s="1">
        <v>498000000</v>
      </c>
      <c r="W101" s="1">
        <v>55000000</v>
      </c>
      <c r="AD101" s="21" t="s">
        <v>136</v>
      </c>
      <c r="AE101" s="29">
        <v>403000000000</v>
      </c>
    </row>
    <row r="102" spans="1:31" ht="20" x14ac:dyDescent="0.25">
      <c r="A102" s="6" t="s">
        <v>87</v>
      </c>
      <c r="B102" s="10">
        <v>248000000</v>
      </c>
      <c r="C102" s="10">
        <v>-334000000</v>
      </c>
      <c r="D102" s="10">
        <v>59000000</v>
      </c>
      <c r="E102" s="10">
        <v>198000000</v>
      </c>
      <c r="F102" s="10">
        <v>279000000</v>
      </c>
      <c r="G102" s="10">
        <v>-315000000</v>
      </c>
      <c r="H102" s="10">
        <v>322000000</v>
      </c>
      <c r="I102" s="10">
        <v>-369000000</v>
      </c>
      <c r="J102" s="10">
        <v>1556000000</v>
      </c>
      <c r="K102" s="10">
        <v>-232000000</v>
      </c>
      <c r="L102" s="10">
        <v>39000000</v>
      </c>
      <c r="M102" s="10">
        <v>-93000000</v>
      </c>
      <c r="N102" s="10">
        <v>923000000</v>
      </c>
      <c r="O102" s="10">
        <v>867000000</v>
      </c>
      <c r="P102" s="10">
        <v>-393000000</v>
      </c>
      <c r="Q102" s="10">
        <v>-53000000</v>
      </c>
      <c r="R102" s="10">
        <v>281000000</v>
      </c>
      <c r="S102" s="10">
        <v>795000000</v>
      </c>
      <c r="T102" s="10">
        <v>1084000000</v>
      </c>
      <c r="U102" s="10">
        <v>14309000000</v>
      </c>
      <c r="V102" s="10">
        <v>-11989000000</v>
      </c>
      <c r="W102" s="10">
        <v>-717000000</v>
      </c>
      <c r="AD102" s="24" t="s">
        <v>137</v>
      </c>
      <c r="AE102" s="25">
        <f>AE101/AE103</f>
        <v>0.91978472929114952</v>
      </c>
    </row>
    <row r="103" spans="1:31" ht="20" x14ac:dyDescent="0.25">
      <c r="A103" s="5" t="s">
        <v>88</v>
      </c>
      <c r="B103" s="1">
        <v>630000000</v>
      </c>
      <c r="C103" s="1">
        <v>878000000</v>
      </c>
      <c r="D103" s="1">
        <v>544000000</v>
      </c>
      <c r="E103" s="1">
        <v>603000000</v>
      </c>
      <c r="F103" s="1">
        <v>801000000</v>
      </c>
      <c r="G103" s="1">
        <v>1080000000</v>
      </c>
      <c r="H103" s="1">
        <v>765000000</v>
      </c>
      <c r="I103" s="1">
        <v>1087000000</v>
      </c>
      <c r="J103" s="1">
        <v>718000000</v>
      </c>
      <c r="K103" s="1">
        <v>2274000000</v>
      </c>
      <c r="L103" s="1">
        <v>2042000000</v>
      </c>
      <c r="M103" s="1">
        <v>2081000000</v>
      </c>
      <c r="N103" s="1">
        <v>1988000000</v>
      </c>
      <c r="O103" s="1">
        <v>2916000000</v>
      </c>
      <c r="P103" s="1">
        <v>3783000000</v>
      </c>
      <c r="Q103" s="1">
        <v>3390000000</v>
      </c>
      <c r="R103" s="1">
        <v>3337000000</v>
      </c>
      <c r="S103" s="1">
        <v>3618000000</v>
      </c>
      <c r="T103" s="1">
        <v>4413000000</v>
      </c>
      <c r="U103" s="1">
        <v>5497000000</v>
      </c>
      <c r="V103" s="1">
        <v>19806000000</v>
      </c>
      <c r="W103" s="1">
        <v>7817000000</v>
      </c>
      <c r="AD103" s="26" t="s">
        <v>138</v>
      </c>
      <c r="AE103" s="30">
        <f>AE99+AE101</f>
        <v>438146000000</v>
      </c>
    </row>
    <row r="104" spans="1:31" ht="21" thickBot="1" x14ac:dyDescent="0.3">
      <c r="A104" s="7" t="s">
        <v>89</v>
      </c>
      <c r="B104" s="11">
        <v>878000000</v>
      </c>
      <c r="C104" s="11">
        <v>544000000</v>
      </c>
      <c r="D104" s="11">
        <v>603000000</v>
      </c>
      <c r="E104" s="11">
        <v>801000000</v>
      </c>
      <c r="F104" s="11">
        <v>1080000000</v>
      </c>
      <c r="G104" s="11">
        <v>765000000</v>
      </c>
      <c r="H104" s="11">
        <v>1087000000</v>
      </c>
      <c r="I104" s="11">
        <v>718000000</v>
      </c>
      <c r="J104" s="11">
        <v>2274000000</v>
      </c>
      <c r="K104" s="11">
        <v>2042000000</v>
      </c>
      <c r="L104" s="11">
        <v>2081000000</v>
      </c>
      <c r="M104" s="11">
        <v>1988000000</v>
      </c>
      <c r="N104" s="11">
        <v>2911000000</v>
      </c>
      <c r="O104" s="11">
        <v>3783000000</v>
      </c>
      <c r="P104" s="11">
        <v>3390000000</v>
      </c>
      <c r="Q104" s="11">
        <v>3337000000</v>
      </c>
      <c r="R104" s="11">
        <v>3618000000</v>
      </c>
      <c r="S104" s="11">
        <v>4413000000</v>
      </c>
      <c r="T104" s="11">
        <v>5497000000</v>
      </c>
      <c r="U104" s="11">
        <v>19806000000</v>
      </c>
      <c r="V104" s="11">
        <v>7817000000</v>
      </c>
      <c r="W104" s="11">
        <v>7100000000</v>
      </c>
      <c r="AD104" s="34" t="s">
        <v>139</v>
      </c>
      <c r="AE104" s="35"/>
    </row>
    <row r="105" spans="1:31" ht="21" thickTop="1" x14ac:dyDescent="0.25">
      <c r="A105" s="17" t="s">
        <v>108</v>
      </c>
      <c r="B105" s="1"/>
      <c r="C105" s="18">
        <f t="shared" ref="C105:W105" si="26">(C106/B106)-1</f>
        <v>-4.4024390243902438</v>
      </c>
      <c r="D105" s="18">
        <f t="shared" si="26"/>
        <v>-9.3906810035842336E-2</v>
      </c>
      <c r="E105" s="18">
        <f t="shared" si="26"/>
        <v>5.6170886075949333E-2</v>
      </c>
      <c r="F105" s="18">
        <f t="shared" si="26"/>
        <v>-3.5955056179775235E-2</v>
      </c>
      <c r="G105" s="18">
        <f t="shared" si="26"/>
        <v>0.1787101787101788</v>
      </c>
      <c r="H105" s="18">
        <f t="shared" si="26"/>
        <v>-3.2300593276203049E-2</v>
      </c>
      <c r="I105" s="18">
        <f t="shared" si="26"/>
        <v>-0.15599455040871935</v>
      </c>
      <c r="J105" s="18">
        <f t="shared" si="26"/>
        <v>0.76432606941081516</v>
      </c>
      <c r="K105" s="18">
        <f t="shared" si="26"/>
        <v>0.39387008234217746</v>
      </c>
      <c r="L105" s="18">
        <f t="shared" si="26"/>
        <v>-0.29176238923531339</v>
      </c>
      <c r="M105" s="18">
        <f t="shared" si="26"/>
        <v>7.7386468952733933E-2</v>
      </c>
      <c r="N105" s="18">
        <f t="shared" si="26"/>
        <v>0.19612903225806444</v>
      </c>
      <c r="O105" s="18">
        <f t="shared" si="26"/>
        <v>-7.9108234448039827E-3</v>
      </c>
      <c r="P105" s="18">
        <f t="shared" si="26"/>
        <v>0.29720913374411029</v>
      </c>
      <c r="Q105" s="18">
        <f t="shared" si="26"/>
        <v>1.9558535903883678E-2</v>
      </c>
      <c r="R105" s="18">
        <f t="shared" si="26"/>
        <v>0.28391340093176209</v>
      </c>
      <c r="S105" s="18">
        <f t="shared" si="26"/>
        <v>0.14172892209178234</v>
      </c>
      <c r="T105" s="18">
        <f t="shared" si="26"/>
        <v>0.57449990652458394</v>
      </c>
      <c r="U105" s="18">
        <f t="shared" si="26"/>
        <v>1.3061030634053949E-3</v>
      </c>
      <c r="V105" s="18">
        <f t="shared" si="26"/>
        <v>0.82521048262777175</v>
      </c>
      <c r="W105" s="18">
        <f t="shared" si="26"/>
        <v>-0.17145270270270274</v>
      </c>
      <c r="X105" s="18"/>
      <c r="Y105" s="18"/>
      <c r="Z105" s="18"/>
      <c r="AA105" s="18"/>
      <c r="AB105" s="18"/>
      <c r="AC105" s="18"/>
      <c r="AD105" s="31" t="s">
        <v>121</v>
      </c>
      <c r="AE105" s="32">
        <f>(AE100*AE92)+(AE102*AE97)</f>
        <v>7.8693299299637809E-2</v>
      </c>
    </row>
    <row r="106" spans="1:31" ht="19" x14ac:dyDescent="0.25">
      <c r="A106" s="5" t="s">
        <v>90</v>
      </c>
      <c r="B106" s="1">
        <v>-410000000</v>
      </c>
      <c r="C106" s="1">
        <v>1395000000</v>
      </c>
      <c r="D106" s="1">
        <v>1264000000</v>
      </c>
      <c r="E106" s="1">
        <v>1335000000</v>
      </c>
      <c r="F106" s="1">
        <v>1287000000</v>
      </c>
      <c r="G106" s="1">
        <v>1517000000</v>
      </c>
      <c r="H106" s="1">
        <v>1468000000</v>
      </c>
      <c r="I106" s="1">
        <v>1239000000</v>
      </c>
      <c r="J106" s="1">
        <v>2186000000</v>
      </c>
      <c r="K106" s="1">
        <v>3047000000</v>
      </c>
      <c r="L106" s="1">
        <v>2158000000</v>
      </c>
      <c r="M106" s="1">
        <v>2325000000</v>
      </c>
      <c r="N106" s="1">
        <v>2781000000</v>
      </c>
      <c r="O106" s="1">
        <v>2759000000</v>
      </c>
      <c r="P106" s="1">
        <v>3579000000</v>
      </c>
      <c r="Q106" s="1">
        <v>3649000000</v>
      </c>
      <c r="R106" s="1">
        <v>4685000000</v>
      </c>
      <c r="S106" s="1">
        <v>5349000000</v>
      </c>
      <c r="T106" s="1">
        <v>8422000000</v>
      </c>
      <c r="U106" s="1">
        <v>8433000000</v>
      </c>
      <c r="V106" s="1">
        <v>15392000000</v>
      </c>
      <c r="W106" s="1">
        <v>12753000000</v>
      </c>
      <c r="X106" s="36">
        <f>W106*(1+$AE$106)</f>
        <v>13635205221.069305</v>
      </c>
      <c r="Y106" s="36">
        <f t="shared" ref="Y106:AB106" si="27">X106*(1+$AE$106)</f>
        <v>14578438125.984133</v>
      </c>
      <c r="Z106" s="36">
        <f t="shared" si="27"/>
        <v>15586920383.474842</v>
      </c>
      <c r="AA106" s="36">
        <f t="shared" si="27"/>
        <v>16665165701.650415</v>
      </c>
      <c r="AB106" s="36">
        <f t="shared" si="27"/>
        <v>17818000030.199081</v>
      </c>
      <c r="AC106" s="37" t="s">
        <v>140</v>
      </c>
      <c r="AD106" s="38" t="s">
        <v>141</v>
      </c>
      <c r="AE106" s="39">
        <f>(SUM(X4,Y4,Z4,AA4,AB4)/5)</f>
        <v>6.9176289584357023E-2</v>
      </c>
    </row>
    <row r="107" spans="1:31" ht="19" x14ac:dyDescent="0.25">
      <c r="X107" s="37"/>
      <c r="Y107" s="37"/>
      <c r="Z107" s="37"/>
      <c r="AA107" s="37"/>
      <c r="AB107" s="40">
        <f>AB106*(1+AE107)/(AE108-AE107)</f>
        <v>340143933585.34503</v>
      </c>
      <c r="AC107" s="41" t="s">
        <v>142</v>
      </c>
      <c r="AD107" s="42" t="s">
        <v>143</v>
      </c>
      <c r="AE107" s="43">
        <v>2.5000000000000001E-2</v>
      </c>
    </row>
    <row r="108" spans="1:31" ht="19" x14ac:dyDescent="0.25">
      <c r="X108" s="40">
        <f t="shared" ref="X108:Z108" si="28">X107+X106</f>
        <v>13635205221.069305</v>
      </c>
      <c r="Y108" s="40">
        <f t="shared" si="28"/>
        <v>14578438125.984133</v>
      </c>
      <c r="Z108" s="40">
        <f t="shared" si="28"/>
        <v>15586920383.474842</v>
      </c>
      <c r="AA108" s="40">
        <f>AA107+AA106</f>
        <v>16665165701.650415</v>
      </c>
      <c r="AB108" s="40">
        <f>AB107+AB106</f>
        <v>357961933615.54413</v>
      </c>
      <c r="AC108" s="41" t="s">
        <v>138</v>
      </c>
      <c r="AD108" s="44" t="s">
        <v>144</v>
      </c>
      <c r="AE108" s="45">
        <f>AE105</f>
        <v>7.8693299299637809E-2</v>
      </c>
    </row>
    <row r="109" spans="1:31" ht="19" x14ac:dyDescent="0.25">
      <c r="X109" s="57" t="s">
        <v>145</v>
      </c>
      <c r="Y109" s="58"/>
    </row>
    <row r="110" spans="1:31" ht="20" x14ac:dyDescent="0.25">
      <c r="X110" s="46" t="s">
        <v>146</v>
      </c>
      <c r="Y110" s="47">
        <f>NPV(AE108,X108,Y108,Z108,AA108,AB108)</f>
        <v>294998769954.19012</v>
      </c>
    </row>
    <row r="111" spans="1:31" ht="20" x14ac:dyDescent="0.25">
      <c r="X111" s="46" t="s">
        <v>147</v>
      </c>
      <c r="Y111" s="47">
        <f>W40</f>
        <v>10852000000</v>
      </c>
    </row>
    <row r="112" spans="1:31" ht="20" x14ac:dyDescent="0.25">
      <c r="X112" s="46" t="s">
        <v>134</v>
      </c>
      <c r="Y112" s="47">
        <f>AE99</f>
        <v>35146000000</v>
      </c>
    </row>
    <row r="113" spans="24:25" ht="20" x14ac:dyDescent="0.25">
      <c r="X113" s="46" t="s">
        <v>148</v>
      </c>
      <c r="Y113" s="47">
        <f>Y110+Y111-Y112</f>
        <v>270704769954.19012</v>
      </c>
    </row>
    <row r="114" spans="24:25" ht="20" x14ac:dyDescent="0.25">
      <c r="X114" s="48" t="s">
        <v>149</v>
      </c>
      <c r="Y114" s="49">
        <v>501130000</v>
      </c>
    </row>
    <row r="115" spans="24:25" ht="20" x14ac:dyDescent="0.25">
      <c r="X115" s="50" t="s">
        <v>150</v>
      </c>
      <c r="Y115" s="51">
        <f>Y113/Y114</f>
        <v>540.18871341605995</v>
      </c>
    </row>
    <row r="116" spans="24:25" ht="20" x14ac:dyDescent="0.25">
      <c r="X116" s="48" t="s">
        <v>151</v>
      </c>
      <c r="Y116" s="52">
        <v>860.34</v>
      </c>
    </row>
    <row r="117" spans="24:25" ht="20" x14ac:dyDescent="0.25">
      <c r="X117" s="53" t="s">
        <v>152</v>
      </c>
      <c r="Y117" s="54">
        <f>Y115/Y116-1</f>
        <v>-0.37212181995948124</v>
      </c>
    </row>
    <row r="118" spans="24:25" ht="20" x14ac:dyDescent="0.25">
      <c r="X118" s="53" t="s">
        <v>153</v>
      </c>
      <c r="Y118" s="55" t="str">
        <f>IF(Y115&gt;Y116,"BUY","SELL")</f>
        <v>SELL</v>
      </c>
    </row>
  </sheetData>
  <mergeCells count="5">
    <mergeCell ref="X109:Y109"/>
    <mergeCell ref="AD83:AE83"/>
    <mergeCell ref="AD84:AE84"/>
    <mergeCell ref="AD93:AE93"/>
    <mergeCell ref="AD98:AE98"/>
  </mergeCells>
  <hyperlinks>
    <hyperlink ref="A1" r:id="rId1" tooltip="https://roic.ai/company/MC.PA" display="ROIC.AI | MC.PA" xr:uid="{00000000-0004-0000-0000-000000000000}"/>
    <hyperlink ref="B36" r:id="rId2" location="phrase=M.C" tooltip="https://www.infogreffe.com/recherche-entreprise-dirigeants/resultats-entreprise-dirigeants.html?ga_cat=globale&amp;ga_q=M.C#phrase=M.C" xr:uid="{00000000-0004-0000-0000-000001000000}"/>
    <hyperlink ref="B74" r:id="rId3" location="phrase=M.C" tooltip="https://www.infogreffe.com/recherche-entreprise-dirigeants/resultats-entreprise-dirigeants.html?ga_cat=globale&amp;ga_q=M.C#phrase=M.C" xr:uid="{00000000-0004-0000-0000-000002000000}"/>
    <hyperlink ref="C36" r:id="rId4" location="phrase=M.C" tooltip="https://www.infogreffe.com/recherche-entreprise-dirigeants/resultats-entreprise-dirigeants.html?ga_cat=globale&amp;ga_q=M.C#phrase=M.C" xr:uid="{00000000-0004-0000-0000-000004000000}"/>
    <hyperlink ref="C74" r:id="rId5" location="phrase=M.C" tooltip="https://www.infogreffe.com/recherche-entreprise-dirigeants/resultats-entreprise-dirigeants.html?ga_cat=globale&amp;ga_q=M.C#phrase=M.C" xr:uid="{00000000-0004-0000-0000-000005000000}"/>
    <hyperlink ref="D36" r:id="rId6" location="phrase=M.C" tooltip="https://www.infogreffe.com/recherche-entreprise-dirigeants/resultats-entreprise-dirigeants.html?ga_cat=globale&amp;ga_q=M.C#phrase=M.C" xr:uid="{00000000-0004-0000-0000-000007000000}"/>
    <hyperlink ref="D74" r:id="rId7" location="phrase=M.C" tooltip="https://www.infogreffe.com/recherche-entreprise-dirigeants/resultats-entreprise-dirigeants.html?ga_cat=globale&amp;ga_q=M.C#phrase=M.C" xr:uid="{00000000-0004-0000-0000-000008000000}"/>
    <hyperlink ref="E36" r:id="rId8" location="phrase=M.C" tooltip="https://www.infogreffe.com/recherche-entreprise-dirigeants/resultats-entreprise-dirigeants.html?ga_cat=globale&amp;ga_q=M.C#phrase=M.C" xr:uid="{00000000-0004-0000-0000-00000A000000}"/>
    <hyperlink ref="E74" r:id="rId9" location="phrase=M.C" tooltip="https://www.infogreffe.com/recherche-entreprise-dirigeants/resultats-entreprise-dirigeants.html?ga_cat=globale&amp;ga_q=M.C#phrase=M.C" xr:uid="{00000000-0004-0000-0000-00000B000000}"/>
    <hyperlink ref="F36" r:id="rId10" location="phrase=M.C" tooltip="https://www.infogreffe.com/recherche-entreprise-dirigeants/resultats-entreprise-dirigeants.html?ga_cat=globale&amp;ga_q=M.C#phrase=M.C" xr:uid="{00000000-0004-0000-0000-00000D000000}"/>
    <hyperlink ref="F74" r:id="rId11" location="phrase=M.C" tooltip="https://www.infogreffe.com/recherche-entreprise-dirigeants/resultats-entreprise-dirigeants.html?ga_cat=globale&amp;ga_q=M.C#phrase=M.C" xr:uid="{00000000-0004-0000-0000-00000E000000}"/>
    <hyperlink ref="G36" r:id="rId12" location="phrase=M.C" tooltip="https://www.infogreffe.com/recherche-entreprise-dirigeants/resultats-entreprise-dirigeants.html?ga_cat=globale&amp;ga_q=M.C#phrase=M.C" xr:uid="{00000000-0004-0000-0000-000010000000}"/>
    <hyperlink ref="G74" r:id="rId13" location="phrase=M.C" tooltip="https://www.infogreffe.com/recherche-entreprise-dirigeants/resultats-entreprise-dirigeants.html?ga_cat=globale&amp;ga_q=M.C#phrase=M.C" xr:uid="{00000000-0004-0000-0000-000011000000}"/>
    <hyperlink ref="H36" r:id="rId14" location="phrase=M.C" tooltip="https://www.infogreffe.com/recherche-entreprise-dirigeants/resultats-entreprise-dirigeants.html?ga_cat=globale&amp;ga_q=M.C#phrase=M.C" xr:uid="{00000000-0004-0000-0000-000013000000}"/>
    <hyperlink ref="H74" r:id="rId15" location="phrase=M.C" tooltip="https://www.infogreffe.com/recherche-entreprise-dirigeants/resultats-entreprise-dirigeants.html?ga_cat=globale&amp;ga_q=M.C#phrase=M.C" xr:uid="{00000000-0004-0000-0000-000014000000}"/>
    <hyperlink ref="I36" r:id="rId16" location="phrase=M.C" tooltip="https://www.infogreffe.com/recherche-entreprise-dirigeants/resultats-entreprise-dirigeants.html?ga_cat=globale&amp;ga_q=M.C#phrase=M.C" xr:uid="{00000000-0004-0000-0000-000016000000}"/>
    <hyperlink ref="I74" r:id="rId17" location="phrase=M.C" tooltip="https://www.infogreffe.com/recherche-entreprise-dirigeants/resultats-entreprise-dirigeants.html?ga_cat=globale&amp;ga_q=M.C#phrase=M.C" xr:uid="{00000000-0004-0000-0000-000017000000}"/>
    <hyperlink ref="J36" r:id="rId18" location="phrase=M.C" tooltip="https://www.infogreffe.com/recherche-entreprise-dirigeants/resultats-entreprise-dirigeants.html?ga_cat=globale&amp;ga_q=M.C#phrase=M.C" xr:uid="{00000000-0004-0000-0000-000019000000}"/>
    <hyperlink ref="J74" r:id="rId19" location="phrase=M.C" tooltip="https://www.infogreffe.com/recherche-entreprise-dirigeants/resultats-entreprise-dirigeants.html?ga_cat=globale&amp;ga_q=M.C#phrase=M.C" xr:uid="{00000000-0004-0000-0000-00001A000000}"/>
    <hyperlink ref="K36" r:id="rId20" location="phrase=M.C" tooltip="https://www.infogreffe.com/recherche-entreprise-dirigeants/resultats-entreprise-dirigeants.html?ga_cat=globale&amp;ga_q=M.C#phrase=M.C" xr:uid="{00000000-0004-0000-0000-00001C000000}"/>
    <hyperlink ref="K74" r:id="rId21" location="phrase=M.C" tooltip="https://www.infogreffe.com/recherche-entreprise-dirigeants/resultats-entreprise-dirigeants.html?ga_cat=globale&amp;ga_q=M.C#phrase=M.C" xr:uid="{00000000-0004-0000-0000-00001D000000}"/>
    <hyperlink ref="L36" r:id="rId22" location="phrase=M.C" tooltip="https://www.infogreffe.com/recherche-entreprise-dirigeants/resultats-entreprise-dirigeants.html?ga_cat=globale&amp;ga_q=M.C#phrase=M.C" xr:uid="{00000000-0004-0000-0000-00001F000000}"/>
    <hyperlink ref="L74" r:id="rId23" location="phrase=M.C" tooltip="https://www.infogreffe.com/recherche-entreprise-dirigeants/resultats-entreprise-dirigeants.html?ga_cat=globale&amp;ga_q=M.C#phrase=M.C" xr:uid="{00000000-0004-0000-0000-000020000000}"/>
    <hyperlink ref="M36" r:id="rId24" location="phrase=M.C" tooltip="https://www.infogreffe.com/recherche-entreprise-dirigeants/resultats-entreprise-dirigeants.html?ga_cat=globale&amp;ga_q=M.C#phrase=M.C" xr:uid="{00000000-0004-0000-0000-000022000000}"/>
    <hyperlink ref="M74" r:id="rId25" location="phrase=M.C" tooltip="https://www.infogreffe.com/recherche-entreprise-dirigeants/resultats-entreprise-dirigeants.html?ga_cat=globale&amp;ga_q=M.C#phrase=M.C" xr:uid="{00000000-0004-0000-0000-000023000000}"/>
    <hyperlink ref="N36" r:id="rId26" location="phrase=M.C" tooltip="https://www.infogreffe.com/recherche-entreprise-dirigeants/resultats-entreprise-dirigeants.html?ga_cat=globale&amp;ga_q=M.C#phrase=M.C" xr:uid="{00000000-0004-0000-0000-000025000000}"/>
    <hyperlink ref="N74" r:id="rId27" location="phrase=M.C" tooltip="https://www.infogreffe.com/recherche-entreprise-dirigeants/resultats-entreprise-dirigeants.html?ga_cat=globale&amp;ga_q=M.C#phrase=M.C" xr:uid="{00000000-0004-0000-0000-000026000000}"/>
    <hyperlink ref="O36" r:id="rId28" location="phrase=M.C" tooltip="https://www.infogreffe.com/recherche-entreprise-dirigeants/resultats-entreprise-dirigeants.html?ga_cat=globale&amp;ga_q=M.C#phrase=M.C" xr:uid="{00000000-0004-0000-0000-000028000000}"/>
    <hyperlink ref="O74" r:id="rId29" location="phrase=M.C" tooltip="https://www.infogreffe.com/recherche-entreprise-dirigeants/resultats-entreprise-dirigeants.html?ga_cat=globale&amp;ga_q=M.C#phrase=M.C" xr:uid="{00000000-0004-0000-0000-000029000000}"/>
    <hyperlink ref="P36" r:id="rId30" location="phrase=M.C" tooltip="https://www.infogreffe.com/recherche-entreprise-dirigeants/resultats-entreprise-dirigeants.html?ga_cat=globale&amp;ga_q=M.C#phrase=M.C" xr:uid="{00000000-0004-0000-0000-00002B000000}"/>
    <hyperlink ref="P74" r:id="rId31" location="phrase=M.C" tooltip="https://www.infogreffe.com/recherche-entreprise-dirigeants/resultats-entreprise-dirigeants.html?ga_cat=globale&amp;ga_q=M.C#phrase=M.C" xr:uid="{00000000-0004-0000-0000-00002C000000}"/>
    <hyperlink ref="Q36" r:id="rId32" location="phrase=M.C" tooltip="https://www.infogreffe.com/recherche-entreprise-dirigeants/resultats-entreprise-dirigeants.html?ga_cat=globale&amp;ga_q=M.C#phrase=M.C" xr:uid="{00000000-0004-0000-0000-00002E000000}"/>
    <hyperlink ref="Q74" r:id="rId33" location="phrase=M.C" tooltip="https://www.infogreffe.com/recherche-entreprise-dirigeants/resultats-entreprise-dirigeants.html?ga_cat=globale&amp;ga_q=M.C#phrase=M.C" xr:uid="{00000000-0004-0000-0000-00002F000000}"/>
    <hyperlink ref="R36" r:id="rId34" location="phrase=M.C" tooltip="https://www.infogreffe.com/recherche-entreprise-dirigeants/resultats-entreprise-dirigeants.html?ga_cat=globale&amp;ga_q=M.C#phrase=M.C" xr:uid="{00000000-0004-0000-0000-000031000000}"/>
    <hyperlink ref="R74" r:id="rId35" location="phrase=M.C" tooltip="https://www.infogreffe.com/recherche-entreprise-dirigeants/resultats-entreprise-dirigeants.html?ga_cat=globale&amp;ga_q=M.C#phrase=M.C" xr:uid="{00000000-0004-0000-0000-000032000000}"/>
    <hyperlink ref="S36" r:id="rId36" location="phrase=M.C" tooltip="https://www.infogreffe.com/recherche-entreprise-dirigeants/resultats-entreprise-dirigeants.html?ga_cat=globale&amp;ga_q=M.C#phrase=M.C" xr:uid="{00000000-0004-0000-0000-000034000000}"/>
    <hyperlink ref="S74" r:id="rId37" location="phrase=M.C" tooltip="https://www.infogreffe.com/recherche-entreprise-dirigeants/resultats-entreprise-dirigeants.html?ga_cat=globale&amp;ga_q=M.C#phrase=M.C" xr:uid="{00000000-0004-0000-0000-000035000000}"/>
    <hyperlink ref="T36" r:id="rId38" location="phrase=M.C" tooltip="https://www.infogreffe.com/recherche-entreprise-dirigeants/resultats-entreprise-dirigeants.html?ga_cat=globale&amp;ga_q=M.C#phrase=M.C" xr:uid="{00000000-0004-0000-0000-000037000000}"/>
    <hyperlink ref="T74" r:id="rId39" location="phrase=M.C" tooltip="https://www.infogreffe.com/recherche-entreprise-dirigeants/resultats-entreprise-dirigeants.html?ga_cat=globale&amp;ga_q=M.C#phrase=M.C" xr:uid="{00000000-0004-0000-0000-000038000000}"/>
    <hyperlink ref="U36" r:id="rId40" location="phrase=M.C" tooltip="https://www.infogreffe.com/recherche-entreprise-dirigeants/resultats-entreprise-dirigeants.html?ga_cat=globale&amp;ga_q=M.C#phrase=M.C" xr:uid="{00000000-0004-0000-0000-00003A000000}"/>
    <hyperlink ref="U74" r:id="rId41" location="phrase=M.C" tooltip="https://www.infogreffe.com/recherche-entreprise-dirigeants/resultats-entreprise-dirigeants.html?ga_cat=globale&amp;ga_q=M.C#phrase=M.C" xr:uid="{00000000-0004-0000-0000-00003B000000}"/>
    <hyperlink ref="V36" r:id="rId42" tooltip="https://sec.gov" xr:uid="{00000000-0004-0000-0000-00003D000000}"/>
    <hyperlink ref="V74" r:id="rId43" tooltip="https://sec.gov" xr:uid="{00000000-0004-0000-0000-00003E000000}"/>
    <hyperlink ref="W36" r:id="rId44" location="phrase=M.C" tooltip="https://www.infogreffe.com/recherche-entreprise-dirigeants/resultats-entreprise-dirigeants.html?ga_cat=globale&amp;ga_q=M.C#phrase=M.C" xr:uid="{00000000-0004-0000-0000-000040000000}"/>
    <hyperlink ref="W74" r:id="rId45" location="phrase=M.C" tooltip="https://www.infogreffe.com/recherche-entreprise-dirigeants/resultats-entreprise-dirigeants.html?ga_cat=globale&amp;ga_q=M.C#phrase=M.C" xr:uid="{00000000-0004-0000-0000-000041000000}"/>
    <hyperlink ref="X1" r:id="rId46" display="https://finbox.com/OTCPK:LVMU.Y/explorer/revenue_proj" xr:uid="{C3F15A0D-8FE9-8043-8D68-4296404C5141}"/>
  </hyperlinks>
  <pageMargins left="0.7" right="0.7" top="0.75" bottom="0.75" header="0.3" footer="0.3"/>
  <drawing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2023-02-07T09:00:14Z</dcterms:created>
  <dcterms:modified xsi:type="dcterms:W3CDTF">2023-03-10T00:06:35Z</dcterms:modified>
</cp:coreProperties>
</file>