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 Stocks/"/>
    </mc:Choice>
  </mc:AlternateContent>
  <xr:revisionPtr revIDLastSave="0" documentId="13_ncr:1_{5FE0B343-B0B3-6442-9641-4CA9E68F7B1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4" i="1" l="1"/>
  <c r="AH111" i="1"/>
  <c r="AN97" i="1"/>
  <c r="AN90" i="1"/>
  <c r="AN89" i="1"/>
  <c r="AN91" i="1" s="1"/>
  <c r="AN87" i="1"/>
  <c r="AN88" i="1" s="1"/>
  <c r="AN86" i="1"/>
  <c r="AN99" i="1" s="1"/>
  <c r="AN85" i="1"/>
  <c r="AO16" i="1"/>
  <c r="AN16" i="1"/>
  <c r="AM16" i="1"/>
  <c r="AL16" i="1"/>
  <c r="AO13" i="1"/>
  <c r="AN13" i="1"/>
  <c r="AM13" i="1"/>
  <c r="AL13" i="1"/>
  <c r="AO10" i="1"/>
  <c r="AN10" i="1"/>
  <c r="AM10" i="1"/>
  <c r="AL10" i="1"/>
  <c r="AO7" i="1"/>
  <c r="AN7" i="1"/>
  <c r="AM7" i="1"/>
  <c r="AL7" i="1"/>
  <c r="AO4" i="1"/>
  <c r="AN4" i="1"/>
  <c r="AM4" i="1"/>
  <c r="AL4" i="1"/>
  <c r="AK4" i="1"/>
  <c r="AJ4" i="1"/>
  <c r="AI4" i="1"/>
  <c r="AH4" i="1"/>
  <c r="AG4" i="1"/>
  <c r="W4" i="1"/>
  <c r="X4" i="1"/>
  <c r="Y4" i="1"/>
  <c r="Z4" i="1"/>
  <c r="AA4" i="1"/>
  <c r="AB4" i="1"/>
  <c r="AC4" i="1"/>
  <c r="AD4" i="1"/>
  <c r="AE4" i="1"/>
  <c r="AF4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106" i="1" l="1"/>
  <c r="AG106" i="1" s="1"/>
  <c r="AG108" i="1" s="1"/>
  <c r="AN103" i="1"/>
  <c r="AN102" i="1" s="1"/>
  <c r="AH112" i="1"/>
  <c r="AN92" i="1"/>
  <c r="AH106" i="1" l="1"/>
  <c r="AI106" i="1" s="1"/>
  <c r="AJ106" i="1" s="1"/>
  <c r="AK106" i="1" s="1"/>
  <c r="AN100" i="1"/>
  <c r="AN105" i="1"/>
  <c r="AN108" i="1" s="1"/>
  <c r="AK107" i="1" l="1"/>
  <c r="AK108" i="1" s="1"/>
  <c r="AJ108" i="1"/>
  <c r="AH108" i="1"/>
  <c r="AI108" i="1"/>
  <c r="AH110" i="1"/>
  <c r="AH113" i="1" s="1"/>
  <c r="AH115" i="1" s="1"/>
  <c r="AH118" i="1" s="1"/>
  <c r="AH117" i="1" l="1"/>
</calcChain>
</file>

<file path=xl/sharedStrings.xml><?xml version="1.0" encoding="utf-8"?>
<sst xmlns="http://schemas.openxmlformats.org/spreadsheetml/2006/main" count="910" uniqueCount="160">
  <si>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</si>
  <si>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</si>
  <si>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</si>
  <si>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</si>
  <si>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</si>
  <si>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</si>
  <si>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</si>
  <si>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</si>
  <si>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</si>
  <si>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</si>
  <si>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</si>
  <si>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</si>
  <si>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</si>
  <si>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</si>
  <si>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</si>
  <si>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</si>
  <si>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</si>
  <si>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</si>
  <si>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</si>
  <si>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</si>
  <si>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</si>
  <si>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</si>
  <si>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</si>
  <si>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</si>
  <si>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</si>
  <si>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</si>
  <si>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</si>
  <si>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</si>
  <si>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</si>
  <si>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</si>
  <si>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</si>
  <si>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</si>
  <si>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</si>
  <si>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</si>
  <si>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</si>
  <si>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</si>
  <si>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</si>
  <si>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</si>
  <si>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</si>
  <si>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</si>
  <si>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</si>
  <si>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</si>
  <si>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</si>
  <si>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</si>
  <si>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</si>
  <si>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</si>
  <si>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</si>
  <si>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</si>
  <si>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</si>
  <si>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</si>
  <si>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</si>
  <si>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</si>
  <si>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</si>
  <si>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</si>
  <si>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</si>
  <si>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</si>
  <si>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</si>
  <si>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</si>
  <si>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</si>
  <si>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</si>
  <si>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</si>
  <si>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</si>
  <si>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</si>
  <si>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</si>
  <si>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</si>
  <si>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</si>
  <si>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</si>
  <si>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</si>
  <si>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</si>
  <si>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</si>
  <si>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</si>
  <si>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</si>
  <si>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</si>
  <si>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</si>
  <si>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</si>
  <si>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</si>
  <si>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</si>
  <si>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</si>
  <si>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</si>
  <si>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</si>
  <si>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</si>
  <si>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</si>
  <si>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</si>
  <si>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</si>
  <si>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</si>
  <si>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</si>
  <si>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</si>
  <si>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</si>
  <si>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</si>
  <si>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</si>
  <si>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</si>
  <si>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</si>
  <si>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</si>
  <si>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</si>
  <si>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</si>
  <si>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</si>
  <si>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</si>
  <si>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</si>
  <si>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</si>
  <si>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</si>
  <si>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</si>
  <si>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</si>
  <si>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</si>
  <si>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</si>
  <si>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</si>
  <si>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</si>
  <si>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</si>
  <si>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</si>
  <si>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</si>
  <si>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</si>
  <si>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</si>
  <si>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</si>
  <si>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</si>
  <si>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</si>
  <si>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</si>
  <si>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</si>
  <si>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</si>
  <si>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</si>
  <si>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</si>
  <si>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</si>
  <si>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</si>
  <si>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</si>
  <si>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</si>
  <si>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</si>
  <si>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</si>
  <si>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</si>
  <si>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</si>
  <si>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</si>
  <si>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</si>
  <si>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</si>
  <si>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</si>
  <si>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</si>
  <si>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</si>
  <si>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</si>
  <si>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</si>
  <si>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</si>
  <si>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</si>
  <si>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</si>
  <si>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</si>
  <si>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</si>
  <si>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</si>
  <si>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</si>
  <si>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</si>
  <si>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</si>
  <si>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</si>
  <si>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</si>
  <si>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</si>
  <si>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</si>
  <si>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</si>
  <si>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</si>
  <si>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</si>
  <si>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</si>
  <si>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</si>
  <si>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</si>
  <si>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</si>
  <si>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</si>
  <si>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</si>
  <si>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</si>
  <si>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</si>
  <si>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Lockheed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</si>
</sst>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37" fontId="11" fillId="0" borderId="10" xfId="0" applyNumberFormat="1" applyFont="1" applyBorder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8" xfId="0" applyNumberFormat="1" applyFont="1" applyBorder="1"/>
    <xf numFmtId="10" fontId="11" fillId="0" borderId="10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7" borderId="10" xfId="0" applyNumberFormat="1" applyFont="1" applyFill="1" applyBorder="1"/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166" fontId="10" fillId="0" borderId="0" xfId="0" applyNumberFormat="1" applyFont="1"/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Lockheed Martin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93388429752071E-2"/>
          <c:y val="0.14190108424945283"/>
          <c:w val="0.87981487603305786"/>
          <c:h val="0.67899272974264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1'!$B$3:$AF$3</c:f>
              <c:numCache>
                <c:formatCode>#,###,,;\(#,###,,\);\ \-\ \-</c:formatCode>
                <c:ptCount val="31"/>
                <c:pt idx="0">
                  <c:v>16030000000</c:v>
                </c:pt>
                <c:pt idx="1">
                  <c:v>22397000000</c:v>
                </c:pt>
                <c:pt idx="2">
                  <c:v>22906000000</c:v>
                </c:pt>
                <c:pt idx="3">
                  <c:v>22853000000</c:v>
                </c:pt>
                <c:pt idx="4">
                  <c:v>26875000000</c:v>
                </c:pt>
                <c:pt idx="5">
                  <c:v>28069000000</c:v>
                </c:pt>
                <c:pt idx="6">
                  <c:v>26266000000</c:v>
                </c:pt>
                <c:pt idx="7">
                  <c:v>25530000000</c:v>
                </c:pt>
                <c:pt idx="8">
                  <c:v>25329000000</c:v>
                </c:pt>
                <c:pt idx="9">
                  <c:v>23990000000</c:v>
                </c:pt>
                <c:pt idx="10">
                  <c:v>26578000000</c:v>
                </c:pt>
                <c:pt idx="11">
                  <c:v>31824000000</c:v>
                </c:pt>
                <c:pt idx="12">
                  <c:v>35526000000</c:v>
                </c:pt>
                <c:pt idx="13">
                  <c:v>37213000000</c:v>
                </c:pt>
                <c:pt idx="14">
                  <c:v>39620000000</c:v>
                </c:pt>
                <c:pt idx="15">
                  <c:v>41862000000</c:v>
                </c:pt>
                <c:pt idx="16">
                  <c:v>42731000000</c:v>
                </c:pt>
                <c:pt idx="17">
                  <c:v>45189000000</c:v>
                </c:pt>
                <c:pt idx="18">
                  <c:v>45803000000</c:v>
                </c:pt>
                <c:pt idx="19">
                  <c:v>46499000000</c:v>
                </c:pt>
                <c:pt idx="20">
                  <c:v>47182000000</c:v>
                </c:pt>
                <c:pt idx="21">
                  <c:v>45358000000</c:v>
                </c:pt>
                <c:pt idx="22">
                  <c:v>45600000000</c:v>
                </c:pt>
                <c:pt idx="23">
                  <c:v>46132000000</c:v>
                </c:pt>
                <c:pt idx="24">
                  <c:v>47248000000</c:v>
                </c:pt>
                <c:pt idx="25">
                  <c:v>51048000000</c:v>
                </c:pt>
                <c:pt idx="26">
                  <c:v>53762000000</c:v>
                </c:pt>
                <c:pt idx="27">
                  <c:v>59812000000</c:v>
                </c:pt>
                <c:pt idx="28">
                  <c:v>65398000000</c:v>
                </c:pt>
                <c:pt idx="29">
                  <c:v>67044000000</c:v>
                </c:pt>
                <c:pt idx="30">
                  <c:v>65984000000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BB4C-88BF-9B3C309416E6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1'!$B$19:$AF$19</c:f>
              <c:numCache>
                <c:formatCode>#,###,,;\(#,###,,\);\ \-\ \-</c:formatCode>
                <c:ptCount val="31"/>
                <c:pt idx="0">
                  <c:v>765000000</c:v>
                </c:pt>
                <c:pt idx="1">
                  <c:v>2520000000</c:v>
                </c:pt>
                <c:pt idx="2">
                  <c:v>2879000000</c:v>
                </c:pt>
                <c:pt idx="3">
                  <c:v>2298000000</c:v>
                </c:pt>
                <c:pt idx="4">
                  <c:v>3930000000</c:v>
                </c:pt>
                <c:pt idx="5">
                  <c:v>3831000000</c:v>
                </c:pt>
                <c:pt idx="6">
                  <c:v>3527000000</c:v>
                </c:pt>
                <c:pt idx="7">
                  <c:v>2623000000</c:v>
                </c:pt>
                <c:pt idx="8">
                  <c:v>1159000000</c:v>
                </c:pt>
                <c:pt idx="9">
                  <c:v>586000000</c:v>
                </c:pt>
                <c:pt idx="10">
                  <c:v>1683000000</c:v>
                </c:pt>
                <c:pt idx="11">
                  <c:v>2628000000</c:v>
                </c:pt>
                <c:pt idx="12">
                  <c:v>2745000000</c:v>
                </c:pt>
                <c:pt idx="13">
                  <c:v>3691000000</c:v>
                </c:pt>
                <c:pt idx="14">
                  <c:v>4717000000</c:v>
                </c:pt>
                <c:pt idx="15">
                  <c:v>5539000000</c:v>
                </c:pt>
                <c:pt idx="16">
                  <c:v>5888000000</c:v>
                </c:pt>
                <c:pt idx="17">
                  <c:v>5443000000</c:v>
                </c:pt>
                <c:pt idx="18">
                  <c:v>5293000000</c:v>
                </c:pt>
                <c:pt idx="19">
                  <c:v>4981000000</c:v>
                </c:pt>
                <c:pt idx="20">
                  <c:v>5443000000</c:v>
                </c:pt>
                <c:pt idx="21">
                  <c:v>5526000000</c:v>
                </c:pt>
                <c:pt idx="22">
                  <c:v>6592000000</c:v>
                </c:pt>
                <c:pt idx="23">
                  <c:v>6492000000</c:v>
                </c:pt>
                <c:pt idx="24">
                  <c:v>8313000000</c:v>
                </c:pt>
                <c:pt idx="25">
                  <c:v>7188000000</c:v>
                </c:pt>
                <c:pt idx="26">
                  <c:v>7667000000</c:v>
                </c:pt>
                <c:pt idx="27">
                  <c:v>9083000000</c:v>
                </c:pt>
                <c:pt idx="28">
                  <c:v>10061000000</c:v>
                </c:pt>
                <c:pt idx="29">
                  <c:v>9483000000</c:v>
                </c:pt>
                <c:pt idx="30">
                  <c:v>8707000000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BB4C-88BF-9B3C309416E6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1'!$B$106:$AF$106</c:f>
              <c:numCache>
                <c:formatCode>#,###,,;\(#,###,,\);\ \-\ \-</c:formatCode>
                <c:ptCount val="31"/>
                <c:pt idx="0">
                  <c:v>680000000</c:v>
                </c:pt>
                <c:pt idx="1">
                  <c:v>923000000</c:v>
                </c:pt>
                <c:pt idx="2">
                  <c:v>984000000</c:v>
                </c:pt>
                <c:pt idx="3">
                  <c:v>761000000</c:v>
                </c:pt>
                <c:pt idx="4">
                  <c:v>899000000</c:v>
                </c:pt>
                <c:pt idx="5">
                  <c:v>458000000</c:v>
                </c:pt>
                <c:pt idx="6">
                  <c:v>1334000000</c:v>
                </c:pt>
                <c:pt idx="7">
                  <c:v>408000000</c:v>
                </c:pt>
                <c:pt idx="8">
                  <c:v>1516000000</c:v>
                </c:pt>
                <c:pt idx="9">
                  <c:v>1206000000</c:v>
                </c:pt>
                <c:pt idx="10">
                  <c:v>1626000000</c:v>
                </c:pt>
                <c:pt idx="11">
                  <c:v>1122000000</c:v>
                </c:pt>
                <c:pt idx="12">
                  <c:v>2155000000</c:v>
                </c:pt>
                <c:pt idx="13">
                  <c:v>2329000000</c:v>
                </c:pt>
                <c:pt idx="14">
                  <c:v>2890000000</c:v>
                </c:pt>
                <c:pt idx="15">
                  <c:v>3301000000</c:v>
                </c:pt>
                <c:pt idx="16">
                  <c:v>3495000000</c:v>
                </c:pt>
                <c:pt idx="17">
                  <c:v>2321000000</c:v>
                </c:pt>
                <c:pt idx="18">
                  <c:v>2727000000</c:v>
                </c:pt>
                <c:pt idx="19">
                  <c:v>3266000000</c:v>
                </c:pt>
                <c:pt idx="20">
                  <c:v>619000000</c:v>
                </c:pt>
                <c:pt idx="21">
                  <c:v>3710000000</c:v>
                </c:pt>
                <c:pt idx="22">
                  <c:v>3021000000</c:v>
                </c:pt>
                <c:pt idx="23">
                  <c:v>4162000000</c:v>
                </c:pt>
                <c:pt idx="24">
                  <c:v>4126000000</c:v>
                </c:pt>
                <c:pt idx="25">
                  <c:v>5299000000</c:v>
                </c:pt>
                <c:pt idx="26">
                  <c:v>1860000000</c:v>
                </c:pt>
                <c:pt idx="27">
                  <c:v>5827000000</c:v>
                </c:pt>
                <c:pt idx="28">
                  <c:v>6417000000</c:v>
                </c:pt>
                <c:pt idx="29">
                  <c:v>7699000000</c:v>
                </c:pt>
                <c:pt idx="30">
                  <c:v>6132000000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BB4C-88BF-9B3C3094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0984735"/>
        <c:axId val="670069343"/>
      </c:barChart>
      <c:catAx>
        <c:axId val="67098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9343"/>
        <c:crosses val="autoZero"/>
        <c:auto val="1"/>
        <c:lblAlgn val="ctr"/>
        <c:lblOffset val="100"/>
        <c:noMultiLvlLbl val="0"/>
      </c:catAx>
      <c:valAx>
        <c:axId val="6700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1934665191645"/>
          <c:y val="0.90895046665492696"/>
          <c:w val="0.30305376456042166"/>
          <c:h val="6.54904279137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31749</xdr:colOff>
      <xdr:row>108</xdr:row>
      <xdr:rowOff>25400</xdr:rowOff>
    </xdr:from>
    <xdr:to>
      <xdr:col>40</xdr:col>
      <xdr:colOff>15874</xdr:colOff>
      <xdr:row>125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7DF61-29BE-6164-AE1F-072A69B4C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936468/000119312505038829/0001193125-05-038829-index.htm" TargetMode="External"/><Relationship Id="rId21" Type="http://schemas.openxmlformats.org/officeDocument/2006/relationships/hyperlink" Target="https://www.sec.gov/Archives/edgar/data/936468/000092838502000673/0000928385-02-000673-index.htm" TargetMode="External"/><Relationship Id="rId34" Type="http://schemas.openxmlformats.org/officeDocument/2006/relationships/hyperlink" Target="https://www.sec.gov/Archives/edgar/data/936468/000119312509038670/0001193125-09-038670-index.htm" TargetMode="External"/><Relationship Id="rId42" Type="http://schemas.openxmlformats.org/officeDocument/2006/relationships/hyperlink" Target="https://www.sec.gov/Archives/edgar/data/936468/000119312513082873/0001193125-13-082873-index.htm" TargetMode="External"/><Relationship Id="rId47" Type="http://schemas.openxmlformats.org/officeDocument/2006/relationships/hyperlink" Target="https://www.sec.gov/Archives/edgar/data/936468/000119312515038681/0001193125-15-038681-index.htm" TargetMode="External"/><Relationship Id="rId50" Type="http://schemas.openxmlformats.org/officeDocument/2006/relationships/hyperlink" Target="https://www.sec.gov/Archives/edgar/data/936468/000119312517036192/0001193125-17-036192-index.htm" TargetMode="External"/><Relationship Id="rId55" Type="http://schemas.openxmlformats.org/officeDocument/2006/relationships/hyperlink" Target="https://www.sec.gov/Archives/edgar/data/936468/000093646819000009/0000936468-19-000009-index.htm" TargetMode="External"/><Relationship Id="rId63" Type="http://schemas.openxmlformats.org/officeDocument/2006/relationships/hyperlink" Target="https://www.sec.gov/Archives/edgar/data/936468/000093646823000009/0000936468-23-000009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6468/000119312506040986/0001193125-06-04098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6468/000119312504035751/0001193125-04-035751-index.htm" TargetMode="External"/><Relationship Id="rId32" Type="http://schemas.openxmlformats.org/officeDocument/2006/relationships/hyperlink" Target="https://www.sec.gov/Archives/edgar/data/936468/000119312508041793/0001193125-08-041793-index.htm" TargetMode="External"/><Relationship Id="rId37" Type="http://schemas.openxmlformats.org/officeDocument/2006/relationships/hyperlink" Target="https://www.sec.gov/Archives/edgar/data/936468/000119312510040520/0001193125-10-040520-index.htm" TargetMode="External"/><Relationship Id="rId40" Type="http://schemas.openxmlformats.org/officeDocument/2006/relationships/hyperlink" Target="https://www.sec.gov/Archives/edgar/data/936468/000119312512074929/0001193125-12-074929-index.htm" TargetMode="External"/><Relationship Id="rId45" Type="http://schemas.openxmlformats.org/officeDocument/2006/relationships/hyperlink" Target="https://www.sec.gov/Archives/edgar/data/936468/000119312514055034/0001193125-14-055034-index.htm" TargetMode="External"/><Relationship Id="rId53" Type="http://schemas.openxmlformats.org/officeDocument/2006/relationships/hyperlink" Target="https://www.sec.gov/Archives/edgar/data/936468/000093646818000009/0000936468-18-000009-index.htm" TargetMode="External"/><Relationship Id="rId58" Type="http://schemas.openxmlformats.org/officeDocument/2006/relationships/hyperlink" Target="https://www.sec.gov/Archives/edgar/data/936468/000093646821000013/0000936468-21-000013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936468/000093646822000008/0000936468-22-000008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936468/000092838599000878/0000928385-99-000878-index.html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936468/000119312505038829/0001193125-05-038829-index.htm" TargetMode="External"/><Relationship Id="rId30" Type="http://schemas.openxmlformats.org/officeDocument/2006/relationships/hyperlink" Target="https://www.sec.gov/Archives/edgar/data/936468/000119312507039899/0001193125-07-039899-index.htm" TargetMode="External"/><Relationship Id="rId35" Type="http://schemas.openxmlformats.org/officeDocument/2006/relationships/hyperlink" Target="https://www.sec.gov/Archives/edgar/data/936468/000119312509038670/0001193125-09-038670-index.htm" TargetMode="External"/><Relationship Id="rId43" Type="http://schemas.openxmlformats.org/officeDocument/2006/relationships/hyperlink" Target="https://www.sec.gov/Archives/edgar/data/936468/000119312513082873/0001193125-13-082873-index.htm" TargetMode="External"/><Relationship Id="rId48" Type="http://schemas.openxmlformats.org/officeDocument/2006/relationships/hyperlink" Target="https://www.sec.gov/Archives/edgar/data/936468/000119312516476010/0001193125-16-476010-index.htm" TargetMode="External"/><Relationship Id="rId56" Type="http://schemas.openxmlformats.org/officeDocument/2006/relationships/hyperlink" Target="https://www.sec.gov/Archives/edgar/data/936468/000093646820000016/0000936468-20-000016-index.htm" TargetMode="External"/><Relationship Id="rId64" Type="http://schemas.openxmlformats.org/officeDocument/2006/relationships/hyperlink" Target="https://finbox.com/NASDAQGS:FTNT/explorer/revenue_proj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6468/000119312517036192/0001193125-17-036192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6468/000119312504035751/0001193125-04-035751-index.htm" TargetMode="External"/><Relationship Id="rId33" Type="http://schemas.openxmlformats.org/officeDocument/2006/relationships/hyperlink" Target="https://www.sec.gov/Archives/edgar/data/936468/000119312508041793/0001193125-08-041793-index.htm" TargetMode="External"/><Relationship Id="rId38" Type="http://schemas.openxmlformats.org/officeDocument/2006/relationships/hyperlink" Target="https://www.sec.gov/Archives/edgar/data/936468/000119312511045739/0001193125-11-045739-index.htm" TargetMode="External"/><Relationship Id="rId46" Type="http://schemas.openxmlformats.org/officeDocument/2006/relationships/hyperlink" Target="https://www.sec.gov/Archives/edgar/data/936468/000119312515038681/0001193125-15-038681-index.htm" TargetMode="External"/><Relationship Id="rId59" Type="http://schemas.openxmlformats.org/officeDocument/2006/relationships/hyperlink" Target="https://www.sec.gov/Archives/edgar/data/936468/000093646821000013/0000936468-21-000013-index.htm" TargetMode="External"/><Relationship Id="rId20" Type="http://schemas.openxmlformats.org/officeDocument/2006/relationships/hyperlink" Target="https://www.sec.gov/Archives/edgar/data/936468/000092838502000673/0000928385-02-000673-index.htm" TargetMode="External"/><Relationship Id="rId41" Type="http://schemas.openxmlformats.org/officeDocument/2006/relationships/hyperlink" Target="https://www.sec.gov/Archives/edgar/data/936468/000119312512074929/0001193125-12-074929-index.htm" TargetMode="External"/><Relationship Id="rId54" Type="http://schemas.openxmlformats.org/officeDocument/2006/relationships/hyperlink" Target="https://www.sec.gov/Archives/edgar/data/936468/000093646819000009/0000936468-19-000009-index.htm" TargetMode="External"/><Relationship Id="rId62" Type="http://schemas.openxmlformats.org/officeDocument/2006/relationships/hyperlink" Target="https://www.sec.gov/Archives/edgar/data/936468/000093646823000009/0000936468-23-000009-index.htm" TargetMode="External"/><Relationship Id="rId1" Type="http://schemas.openxmlformats.org/officeDocument/2006/relationships/hyperlink" Target="https://roic.ai/company/LMT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936468/000092838599000878/0000928385-99-000878-index.html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936468/000119312506040986/0001193125-06-040986-index.htm" TargetMode="External"/><Relationship Id="rId36" Type="http://schemas.openxmlformats.org/officeDocument/2006/relationships/hyperlink" Target="https://www.sec.gov/Archives/edgar/data/936468/000119312510040520/0001193125-10-040520-index.htm" TargetMode="External"/><Relationship Id="rId49" Type="http://schemas.openxmlformats.org/officeDocument/2006/relationships/hyperlink" Target="https://www.sec.gov/Archives/edgar/data/936468/000119312516476010/0001193125-16-476010-index.htm" TargetMode="External"/><Relationship Id="rId57" Type="http://schemas.openxmlformats.org/officeDocument/2006/relationships/hyperlink" Target="https://www.sec.gov/Archives/edgar/data/936468/000093646820000016/0000936468-20-000016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6468/000119312507039899/0001193125-07-039899-index.htm" TargetMode="External"/><Relationship Id="rId44" Type="http://schemas.openxmlformats.org/officeDocument/2006/relationships/hyperlink" Target="https://www.sec.gov/Archives/edgar/data/936468/000119312514055034/0001193125-14-055034-index.htm" TargetMode="External"/><Relationship Id="rId52" Type="http://schemas.openxmlformats.org/officeDocument/2006/relationships/hyperlink" Target="https://www.sec.gov/Archives/edgar/data/936468/000093646818000009/0000936468-18-000009-index.htm" TargetMode="External"/><Relationship Id="rId60" Type="http://schemas.openxmlformats.org/officeDocument/2006/relationships/hyperlink" Target="https://www.sec.gov/Archives/edgar/data/936468/000093646822000008/0000936468-22-000008-index.htm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936468/000119312511045739/0001193125-11-04573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8"/>
  <sheetViews>
    <sheetView tabSelected="1" zoomScale="80" zoomScaleNormal="80" workbookViewId="0">
      <pane xSplit="1" ySplit="1" topLeftCell="AD81" activePane="bottomRight" state="frozen"/>
      <selection pane="topRight"/>
      <selection pane="bottomLeft"/>
      <selection pane="bottomRight" activeCell="AH88" sqref="AH88"/>
    </sheetView>
  </sheetViews>
  <sheetFormatPr baseColWidth="10" defaultRowHeight="16" x14ac:dyDescent="0.2"/>
  <cols>
    <col min="1" max="1" width="50" customWidth="1"/>
    <col min="2" max="32" width="15" customWidth="1"/>
    <col min="33" max="41" width="21" customWidth="1"/>
  </cols>
  <sheetData>
    <row r="1" spans="1:41" ht="22" thickBot="1" x14ac:dyDescent="0.3">
      <c r="A1" s="3" t="s">
        <v>159</v>
      </c>
      <c r="B1" s="8">
        <v>1992</v>
      </c>
      <c r="C1" s="8">
        <v>1993</v>
      </c>
      <c r="D1" s="8">
        <v>1994</v>
      </c>
      <c r="E1" s="8">
        <v>1995</v>
      </c>
      <c r="F1" s="8">
        <v>1996</v>
      </c>
      <c r="G1" s="8">
        <v>1997</v>
      </c>
      <c r="H1" s="8">
        <v>1998</v>
      </c>
      <c r="I1" s="8">
        <v>1999</v>
      </c>
      <c r="J1" s="8">
        <v>2000</v>
      </c>
      <c r="K1" s="8">
        <v>2001</v>
      </c>
      <c r="L1" s="8">
        <v>2002</v>
      </c>
      <c r="M1" s="8">
        <v>2003</v>
      </c>
      <c r="N1" s="8">
        <v>2004</v>
      </c>
      <c r="O1" s="8">
        <v>2005</v>
      </c>
      <c r="P1" s="8">
        <v>2006</v>
      </c>
      <c r="Q1" s="8">
        <v>2007</v>
      </c>
      <c r="R1" s="8">
        <v>2008</v>
      </c>
      <c r="S1" s="8">
        <v>2009</v>
      </c>
      <c r="T1" s="8">
        <v>2010</v>
      </c>
      <c r="U1" s="8">
        <v>2011</v>
      </c>
      <c r="V1" s="8">
        <v>2012</v>
      </c>
      <c r="W1" s="8">
        <v>2013</v>
      </c>
      <c r="X1" s="8">
        <v>2014</v>
      </c>
      <c r="Y1" s="8">
        <v>2015</v>
      </c>
      <c r="Z1" s="8">
        <v>2016</v>
      </c>
      <c r="AA1" s="8">
        <v>2017</v>
      </c>
      <c r="AB1" s="8">
        <v>2018</v>
      </c>
      <c r="AC1" s="8">
        <v>2019</v>
      </c>
      <c r="AD1" s="8">
        <v>2020</v>
      </c>
      <c r="AE1" s="8">
        <v>2021</v>
      </c>
      <c r="AF1" s="8">
        <v>2022</v>
      </c>
      <c r="AG1" s="27">
        <v>2023</v>
      </c>
      <c r="AH1" s="27">
        <v>2024</v>
      </c>
      <c r="AI1" s="27">
        <v>2025</v>
      </c>
      <c r="AJ1" s="27">
        <v>2026</v>
      </c>
      <c r="AK1" s="27">
        <v>2027</v>
      </c>
    </row>
    <row r="2" spans="1:41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/>
      <c r="AK2" s="9"/>
    </row>
    <row r="3" spans="1:41" ht="40" x14ac:dyDescent="0.25">
      <c r="A3" s="5" t="s">
        <v>1</v>
      </c>
      <c r="B3" s="1">
        <v>16030000000</v>
      </c>
      <c r="C3" s="1">
        <v>22397000000</v>
      </c>
      <c r="D3" s="1">
        <v>22906000000</v>
      </c>
      <c r="E3" s="1">
        <v>22853000000</v>
      </c>
      <c r="F3" s="1">
        <v>26875000000</v>
      </c>
      <c r="G3" s="1">
        <v>28069000000</v>
      </c>
      <c r="H3" s="1">
        <v>26266000000</v>
      </c>
      <c r="I3" s="1">
        <v>25530000000</v>
      </c>
      <c r="J3" s="1">
        <v>25329000000</v>
      </c>
      <c r="K3" s="1">
        <v>23990000000</v>
      </c>
      <c r="L3" s="1">
        <v>26578000000</v>
      </c>
      <c r="M3" s="1">
        <v>31824000000</v>
      </c>
      <c r="N3" s="1">
        <v>35526000000</v>
      </c>
      <c r="O3" s="1">
        <v>37213000000</v>
      </c>
      <c r="P3" s="1">
        <v>39620000000</v>
      </c>
      <c r="Q3" s="1">
        <v>41862000000</v>
      </c>
      <c r="R3" s="1">
        <v>42731000000</v>
      </c>
      <c r="S3" s="1">
        <v>45189000000</v>
      </c>
      <c r="T3" s="1">
        <v>45803000000</v>
      </c>
      <c r="U3" s="1">
        <v>46499000000</v>
      </c>
      <c r="V3" s="1">
        <v>47182000000</v>
      </c>
      <c r="W3" s="1">
        <v>45358000000</v>
      </c>
      <c r="X3" s="1">
        <v>45600000000</v>
      </c>
      <c r="Y3" s="1">
        <v>46132000000</v>
      </c>
      <c r="Z3" s="1">
        <v>47248000000</v>
      </c>
      <c r="AA3" s="1">
        <v>51048000000</v>
      </c>
      <c r="AB3" s="1">
        <v>53762000000</v>
      </c>
      <c r="AC3" s="1">
        <v>59812000000</v>
      </c>
      <c r="AD3" s="1">
        <v>65398000000</v>
      </c>
      <c r="AE3" s="1">
        <v>67044000000</v>
      </c>
      <c r="AF3" s="1">
        <v>65984000000</v>
      </c>
      <c r="AG3" s="28">
        <v>65500000000</v>
      </c>
      <c r="AH3" s="28">
        <v>67736000000</v>
      </c>
      <c r="AI3" s="28">
        <v>70487000000</v>
      </c>
      <c r="AJ3" s="28">
        <v>74364000000</v>
      </c>
      <c r="AK3" s="28">
        <v>77438000000</v>
      </c>
      <c r="AL3" s="18" t="s">
        <v>109</v>
      </c>
      <c r="AM3" s="19" t="s">
        <v>110</v>
      </c>
      <c r="AN3" s="19" t="s">
        <v>111</v>
      </c>
      <c r="AO3" s="19" t="s">
        <v>112</v>
      </c>
    </row>
    <row r="4" spans="1:41" ht="19" x14ac:dyDescent="0.25">
      <c r="A4" s="14" t="s">
        <v>94</v>
      </c>
      <c r="B4" s="1"/>
      <c r="C4" s="15">
        <f>(C3/B3)-1</f>
        <v>0.39719276356830946</v>
      </c>
      <c r="D4" s="15">
        <f>(D3/C3)-1</f>
        <v>2.2726257980979492E-2</v>
      </c>
      <c r="E4" s="15">
        <f>(E3/D3)-1</f>
        <v>-2.3138042434296402E-3</v>
      </c>
      <c r="F4" s="15">
        <f t="shared" ref="F4:V4" si="0">(F3/E3)-1</f>
        <v>0.17599439898481606</v>
      </c>
      <c r="G4" s="15">
        <f t="shared" si="0"/>
        <v>4.4427906976744147E-2</v>
      </c>
      <c r="H4" s="16">
        <f t="shared" si="0"/>
        <v>-6.4234564822401974E-2</v>
      </c>
      <c r="I4" s="16">
        <f t="shared" si="0"/>
        <v>-2.8021015761821366E-2</v>
      </c>
      <c r="J4" s="16">
        <f t="shared" si="0"/>
        <v>-7.8730904817860825E-3</v>
      </c>
      <c r="K4" s="16">
        <f t="shared" si="0"/>
        <v>-5.2864305736507577E-2</v>
      </c>
      <c r="L4" s="16">
        <f t="shared" si="0"/>
        <v>0.10787828261775734</v>
      </c>
      <c r="M4" s="16">
        <f t="shared" si="0"/>
        <v>0.19738129279855521</v>
      </c>
      <c r="N4" s="16">
        <f t="shared" si="0"/>
        <v>0.11632730015082959</v>
      </c>
      <c r="O4" s="16">
        <f t="shared" si="0"/>
        <v>4.7486348026797298E-2</v>
      </c>
      <c r="P4" s="16">
        <f t="shared" si="0"/>
        <v>6.4681697256335102E-2</v>
      </c>
      <c r="Q4" s="16">
        <f t="shared" si="0"/>
        <v>5.658758202927805E-2</v>
      </c>
      <c r="R4" s="16">
        <f t="shared" si="0"/>
        <v>2.075868329272379E-2</v>
      </c>
      <c r="S4" s="16">
        <f t="shared" si="0"/>
        <v>5.7522641641899241E-2</v>
      </c>
      <c r="T4" s="16">
        <f t="shared" si="0"/>
        <v>1.3587377459116201E-2</v>
      </c>
      <c r="U4" s="16">
        <f t="shared" si="0"/>
        <v>1.5195511211056001E-2</v>
      </c>
      <c r="V4" s="16">
        <f t="shared" si="0"/>
        <v>1.4688487924471527E-2</v>
      </c>
      <c r="W4" s="16">
        <f t="shared" ref="W4" si="1">(W3/V3)-1</f>
        <v>-3.865881056335041E-2</v>
      </c>
      <c r="X4" s="16">
        <f t="shared" ref="X4" si="2">(X3/W3)-1</f>
        <v>5.3353322456899388E-3</v>
      </c>
      <c r="Y4" s="16">
        <f t="shared" ref="Y4" si="3">(Y3/X3)-1</f>
        <v>1.1666666666666714E-2</v>
      </c>
      <c r="Z4" s="16">
        <f t="shared" ref="Z4" si="4">(Z3/Y3)-1</f>
        <v>2.4191450619960086E-2</v>
      </c>
      <c r="AA4" s="16">
        <f t="shared" ref="AA4" si="5">(AA3/Z3)-1</f>
        <v>8.0426684727395781E-2</v>
      </c>
      <c r="AB4" s="16">
        <f t="shared" ref="AB4" si="6">(AB3/AA3)-1</f>
        <v>5.3165648017552192E-2</v>
      </c>
      <c r="AC4" s="16">
        <f t="shared" ref="AC4" si="7">(AC3/AB3)-1</f>
        <v>0.11253301588482567</v>
      </c>
      <c r="AD4" s="16">
        <f t="shared" ref="AD4" si="8">(AD3/AC3)-1</f>
        <v>9.3392630241423191E-2</v>
      </c>
      <c r="AE4" s="16">
        <f t="shared" ref="AE4" si="9">(AE3/AD3)-1</f>
        <v>2.516896541178637E-2</v>
      </c>
      <c r="AF4" s="16">
        <f t="shared" ref="AF4:AK4" si="10">(AF3/AE3)-1</f>
        <v>-1.5810512499254248E-2</v>
      </c>
      <c r="AG4" s="16">
        <f t="shared" si="10"/>
        <v>-7.3351115421920188E-3</v>
      </c>
      <c r="AH4" s="16">
        <f t="shared" si="10"/>
        <v>3.4137404580152575E-2</v>
      </c>
      <c r="AI4" s="16">
        <f t="shared" si="10"/>
        <v>4.0613558521318094E-2</v>
      </c>
      <c r="AJ4" s="16">
        <f t="shared" si="10"/>
        <v>5.5003050207839799E-2</v>
      </c>
      <c r="AK4" s="16">
        <f t="shared" si="10"/>
        <v>4.1337206175031005E-2</v>
      </c>
      <c r="AL4" s="17">
        <f>(AF4+AE4+AD4)/3</f>
        <v>3.4250361051318436E-2</v>
      </c>
      <c r="AM4" s="17">
        <f>(AF20+AE20+AD20)/3</f>
        <v>-1.0535508636902891E-2</v>
      </c>
      <c r="AN4" s="17">
        <f>(AF29+AE29+AD29)/3</f>
        <v>-2.3779574072930448E-2</v>
      </c>
      <c r="AO4" s="17">
        <f>(AF105+AE105+AD105)/3</f>
        <v>3.2500563967780303E-2</v>
      </c>
    </row>
    <row r="5" spans="1:41" ht="19" x14ac:dyDescent="0.25">
      <c r="A5" s="5" t="s">
        <v>2</v>
      </c>
      <c r="B5" s="1">
        <v>14891000000</v>
      </c>
      <c r="C5" s="1">
        <v>20857000000</v>
      </c>
      <c r="D5" s="1">
        <v>21127000000</v>
      </c>
      <c r="E5" s="1">
        <v>20881000000</v>
      </c>
      <c r="F5" s="1">
        <v>24594000000</v>
      </c>
      <c r="G5" s="1">
        <v>25772000000</v>
      </c>
      <c r="H5" s="1">
        <v>23914000000</v>
      </c>
      <c r="I5" s="1">
        <v>23865000000</v>
      </c>
      <c r="J5" s="1">
        <v>22747000000</v>
      </c>
      <c r="K5" s="1">
        <v>22447000000</v>
      </c>
      <c r="L5" s="1">
        <v>24629000000</v>
      </c>
      <c r="M5" s="1">
        <v>29848000000</v>
      </c>
      <c r="N5" s="1">
        <v>33558000000</v>
      </c>
      <c r="O5" s="1">
        <v>34676000000</v>
      </c>
      <c r="P5" s="1">
        <v>36186000000</v>
      </c>
      <c r="Q5" s="1">
        <v>37628000000</v>
      </c>
      <c r="R5" s="1">
        <v>38082000000</v>
      </c>
      <c r="S5" s="1">
        <v>40965000000</v>
      </c>
      <c r="T5" s="1">
        <v>41967000000</v>
      </c>
      <c r="U5" s="1">
        <v>42795000000</v>
      </c>
      <c r="V5" s="1">
        <v>42938000000</v>
      </c>
      <c r="W5" s="1">
        <v>40775000000</v>
      </c>
      <c r="X5" s="1">
        <v>40226000000</v>
      </c>
      <c r="Y5" s="1">
        <v>40830000000</v>
      </c>
      <c r="Z5" s="1">
        <v>42106000000</v>
      </c>
      <c r="AA5" s="1">
        <v>45500000000</v>
      </c>
      <c r="AB5" s="1">
        <v>46392000000</v>
      </c>
      <c r="AC5" s="1">
        <v>51445000000</v>
      </c>
      <c r="AD5" s="1">
        <v>56744000000</v>
      </c>
      <c r="AE5" s="1">
        <v>57983000000</v>
      </c>
      <c r="AF5" s="1">
        <v>57697000000</v>
      </c>
    </row>
    <row r="6" spans="1:41" ht="20" x14ac:dyDescent="0.25">
      <c r="A6" s="6" t="s">
        <v>3</v>
      </c>
      <c r="B6" s="10">
        <v>1139000000</v>
      </c>
      <c r="C6" s="10">
        <v>1540000000</v>
      </c>
      <c r="D6" s="10">
        <v>1779000000</v>
      </c>
      <c r="E6" s="10">
        <v>1972000000</v>
      </c>
      <c r="F6" s="10">
        <v>2281000000</v>
      </c>
      <c r="G6" s="10">
        <v>2297000000</v>
      </c>
      <c r="H6" s="10">
        <v>2352000000</v>
      </c>
      <c r="I6" s="10">
        <v>1665000000</v>
      </c>
      <c r="J6" s="10">
        <v>2582000000</v>
      </c>
      <c r="K6" s="10">
        <v>1543000000</v>
      </c>
      <c r="L6" s="10">
        <v>1949000000</v>
      </c>
      <c r="M6" s="10">
        <v>1976000000</v>
      </c>
      <c r="N6" s="10">
        <v>1968000000</v>
      </c>
      <c r="O6" s="10">
        <v>2537000000</v>
      </c>
      <c r="P6" s="10">
        <v>3434000000</v>
      </c>
      <c r="Q6" s="10">
        <v>4234000000</v>
      </c>
      <c r="R6" s="10">
        <v>4649000000</v>
      </c>
      <c r="S6" s="10">
        <v>4224000000</v>
      </c>
      <c r="T6" s="10">
        <v>3836000000</v>
      </c>
      <c r="U6" s="10">
        <v>3704000000</v>
      </c>
      <c r="V6" s="10">
        <v>4244000000</v>
      </c>
      <c r="W6" s="10">
        <v>4583000000</v>
      </c>
      <c r="X6" s="10">
        <v>5374000000</v>
      </c>
      <c r="Y6" s="10">
        <v>5302000000</v>
      </c>
      <c r="Z6" s="10">
        <v>5142000000</v>
      </c>
      <c r="AA6" s="10">
        <v>5548000000</v>
      </c>
      <c r="AB6" s="10">
        <v>7370000000</v>
      </c>
      <c r="AC6" s="10">
        <v>8367000000</v>
      </c>
      <c r="AD6" s="10">
        <v>8654000000</v>
      </c>
      <c r="AE6" s="10">
        <v>9061000000</v>
      </c>
      <c r="AF6" s="10">
        <v>8287000000</v>
      </c>
      <c r="AL6" s="18" t="s">
        <v>113</v>
      </c>
      <c r="AM6" s="19" t="s">
        <v>114</v>
      </c>
      <c r="AN6" s="19" t="s">
        <v>115</v>
      </c>
      <c r="AO6" s="19" t="s">
        <v>116</v>
      </c>
    </row>
    <row r="7" spans="1:41" ht="19" x14ac:dyDescent="0.25">
      <c r="A7" s="5" t="s">
        <v>4</v>
      </c>
      <c r="B7" s="2">
        <v>7.1099999999999997E-2</v>
      </c>
      <c r="C7" s="2">
        <v>6.88E-2</v>
      </c>
      <c r="D7" s="2">
        <v>7.7700000000000005E-2</v>
      </c>
      <c r="E7" s="2">
        <v>8.6300000000000002E-2</v>
      </c>
      <c r="F7" s="2">
        <v>8.4900000000000003E-2</v>
      </c>
      <c r="G7" s="2">
        <v>8.1799999999999998E-2</v>
      </c>
      <c r="H7" s="2">
        <v>8.9499999999999996E-2</v>
      </c>
      <c r="I7" s="2">
        <v>6.5199999999999994E-2</v>
      </c>
      <c r="J7" s="2">
        <v>0.1019</v>
      </c>
      <c r="K7" s="2">
        <v>6.4299999999999996E-2</v>
      </c>
      <c r="L7" s="2">
        <v>7.3300000000000004E-2</v>
      </c>
      <c r="M7" s="2">
        <v>6.2100000000000002E-2</v>
      </c>
      <c r="N7" s="2">
        <v>5.5399999999999998E-2</v>
      </c>
      <c r="O7" s="2">
        <v>6.8199999999999997E-2</v>
      </c>
      <c r="P7" s="2">
        <v>8.6699999999999999E-2</v>
      </c>
      <c r="Q7" s="2">
        <v>0.1011</v>
      </c>
      <c r="R7" s="2">
        <v>0.10879999999999999</v>
      </c>
      <c r="S7" s="2">
        <v>9.35E-2</v>
      </c>
      <c r="T7" s="2">
        <v>8.3699999999999997E-2</v>
      </c>
      <c r="U7" s="2">
        <v>7.9699999999999993E-2</v>
      </c>
      <c r="V7" s="2">
        <v>8.9899999999999994E-2</v>
      </c>
      <c r="W7" s="2">
        <v>0.10100000000000001</v>
      </c>
      <c r="X7" s="2">
        <v>0.1179</v>
      </c>
      <c r="Y7" s="2">
        <v>0.1149</v>
      </c>
      <c r="Z7" s="2">
        <v>0.10879999999999999</v>
      </c>
      <c r="AA7" s="2">
        <v>0.1087</v>
      </c>
      <c r="AB7" s="2">
        <v>0.1371</v>
      </c>
      <c r="AC7" s="2">
        <v>0.1399</v>
      </c>
      <c r="AD7" s="2">
        <v>0.1323</v>
      </c>
      <c r="AE7" s="2">
        <v>0.13519999999999999</v>
      </c>
      <c r="AF7" s="2">
        <v>0.12559999999999999</v>
      </c>
      <c r="AL7" s="17">
        <f>AF7</f>
        <v>0.12559999999999999</v>
      </c>
      <c r="AM7" s="20">
        <f>AF21</f>
        <v>0.13200000000000001</v>
      </c>
      <c r="AN7" s="20">
        <f>AF30</f>
        <v>8.6900000000000005E-2</v>
      </c>
      <c r="AO7" s="20">
        <f>AF106/AF3</f>
        <v>9.2931619786614933E-2</v>
      </c>
    </row>
    <row r="8" spans="1:41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41" ht="19" customHeight="1" x14ac:dyDescent="0.25">
      <c r="A9" s="14" t="s">
        <v>95</v>
      </c>
      <c r="B9" s="15">
        <f>B8/B3</f>
        <v>0</v>
      </c>
      <c r="C9" s="15">
        <f t="shared" ref="C9:AF9" si="11">C8/C3</f>
        <v>0</v>
      </c>
      <c r="D9" s="15">
        <f t="shared" si="11"/>
        <v>0</v>
      </c>
      <c r="E9" s="15">
        <f t="shared" si="11"/>
        <v>0</v>
      </c>
      <c r="F9" s="15">
        <f t="shared" si="11"/>
        <v>0</v>
      </c>
      <c r="G9" s="15">
        <f t="shared" si="11"/>
        <v>0</v>
      </c>
      <c r="H9" s="15">
        <f t="shared" si="11"/>
        <v>0</v>
      </c>
      <c r="I9" s="15">
        <f t="shared" si="11"/>
        <v>0</v>
      </c>
      <c r="J9" s="15">
        <f t="shared" si="11"/>
        <v>0</v>
      </c>
      <c r="K9" s="15">
        <f t="shared" si="11"/>
        <v>0</v>
      </c>
      <c r="L9" s="15">
        <f t="shared" si="11"/>
        <v>0</v>
      </c>
      <c r="M9" s="15">
        <f t="shared" si="11"/>
        <v>0</v>
      </c>
      <c r="N9" s="15">
        <f t="shared" si="11"/>
        <v>0</v>
      </c>
      <c r="O9" s="15">
        <f t="shared" si="11"/>
        <v>0</v>
      </c>
      <c r="P9" s="15">
        <f t="shared" si="11"/>
        <v>0</v>
      </c>
      <c r="Q9" s="15">
        <f t="shared" si="11"/>
        <v>0</v>
      </c>
      <c r="R9" s="15">
        <f t="shared" si="11"/>
        <v>0</v>
      </c>
      <c r="S9" s="15">
        <f t="shared" si="11"/>
        <v>0</v>
      </c>
      <c r="T9" s="15">
        <f t="shared" si="11"/>
        <v>0</v>
      </c>
      <c r="U9" s="15">
        <f t="shared" si="11"/>
        <v>0</v>
      </c>
      <c r="V9" s="15">
        <f t="shared" si="11"/>
        <v>0</v>
      </c>
      <c r="W9" s="15">
        <f t="shared" si="11"/>
        <v>0</v>
      </c>
      <c r="X9" s="15">
        <f t="shared" si="11"/>
        <v>0</v>
      </c>
      <c r="Y9" s="15">
        <f t="shared" si="11"/>
        <v>0</v>
      </c>
      <c r="Z9" s="15">
        <f t="shared" si="11"/>
        <v>0</v>
      </c>
      <c r="AA9" s="15">
        <f t="shared" si="11"/>
        <v>0</v>
      </c>
      <c r="AB9" s="15">
        <f t="shared" si="11"/>
        <v>0</v>
      </c>
      <c r="AC9" s="15">
        <f t="shared" si="11"/>
        <v>0</v>
      </c>
      <c r="AD9" s="15">
        <f t="shared" si="11"/>
        <v>0</v>
      </c>
      <c r="AE9" s="15">
        <f t="shared" si="11"/>
        <v>0</v>
      </c>
      <c r="AF9" s="15">
        <f t="shared" si="11"/>
        <v>0</v>
      </c>
      <c r="AL9" s="18" t="s">
        <v>96</v>
      </c>
      <c r="AM9" s="19" t="s">
        <v>97</v>
      </c>
      <c r="AN9" s="19" t="s">
        <v>98</v>
      </c>
      <c r="AO9" s="19" t="s">
        <v>99</v>
      </c>
    </row>
    <row r="10" spans="1:41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L10" s="17">
        <f>AF9</f>
        <v>0</v>
      </c>
      <c r="AM10" s="20">
        <f>AF13</f>
        <v>0</v>
      </c>
      <c r="AN10" s="20">
        <f>AF80</f>
        <v>3.6069350145489817E-3</v>
      </c>
      <c r="AO10" s="20">
        <f>AF89</f>
        <v>0</v>
      </c>
    </row>
    <row r="11" spans="1:41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</row>
    <row r="12" spans="1:41" ht="20" x14ac:dyDescent="0.25">
      <c r="A12" s="5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L12" s="18" t="s">
        <v>117</v>
      </c>
      <c r="AM12" s="19" t="s">
        <v>118</v>
      </c>
      <c r="AN12" s="19" t="s">
        <v>119</v>
      </c>
      <c r="AO12" s="19" t="s">
        <v>120</v>
      </c>
    </row>
    <row r="13" spans="1:41" ht="19" x14ac:dyDescent="0.25">
      <c r="A13" s="14" t="s">
        <v>100</v>
      </c>
      <c r="B13" s="15">
        <f>B12/B3</f>
        <v>0</v>
      </c>
      <c r="C13" s="15">
        <f t="shared" ref="C13:AF13" si="12">C12/C3</f>
        <v>0</v>
      </c>
      <c r="D13" s="15">
        <f t="shared" si="12"/>
        <v>0</v>
      </c>
      <c r="E13" s="15">
        <f t="shared" si="12"/>
        <v>0</v>
      </c>
      <c r="F13" s="15">
        <f t="shared" si="12"/>
        <v>0</v>
      </c>
      <c r="G13" s="15">
        <f t="shared" si="12"/>
        <v>0</v>
      </c>
      <c r="H13" s="15">
        <f t="shared" si="12"/>
        <v>0</v>
      </c>
      <c r="I13" s="15">
        <f t="shared" si="12"/>
        <v>0</v>
      </c>
      <c r="J13" s="15">
        <f t="shared" si="12"/>
        <v>0</v>
      </c>
      <c r="K13" s="15">
        <f t="shared" si="12"/>
        <v>0</v>
      </c>
      <c r="L13" s="15">
        <f t="shared" si="12"/>
        <v>0</v>
      </c>
      <c r="M13" s="15">
        <f t="shared" si="12"/>
        <v>0</v>
      </c>
      <c r="N13" s="15">
        <f t="shared" si="12"/>
        <v>0</v>
      </c>
      <c r="O13" s="15">
        <f t="shared" si="12"/>
        <v>0</v>
      </c>
      <c r="P13" s="15">
        <f t="shared" si="12"/>
        <v>0</v>
      </c>
      <c r="Q13" s="15">
        <f t="shared" si="12"/>
        <v>0</v>
      </c>
      <c r="R13" s="15">
        <f t="shared" si="12"/>
        <v>0</v>
      </c>
      <c r="S13" s="15">
        <f t="shared" si="12"/>
        <v>0</v>
      </c>
      <c r="T13" s="15">
        <f t="shared" si="12"/>
        <v>0</v>
      </c>
      <c r="U13" s="15">
        <f t="shared" si="12"/>
        <v>0</v>
      </c>
      <c r="V13" s="15">
        <f t="shared" si="12"/>
        <v>0</v>
      </c>
      <c r="W13" s="15">
        <f t="shared" si="12"/>
        <v>0</v>
      </c>
      <c r="X13" s="15">
        <f t="shared" si="12"/>
        <v>0</v>
      </c>
      <c r="Y13" s="15">
        <f t="shared" si="12"/>
        <v>0</v>
      </c>
      <c r="Z13" s="15">
        <f t="shared" si="12"/>
        <v>0</v>
      </c>
      <c r="AA13" s="15">
        <f t="shared" si="12"/>
        <v>0</v>
      </c>
      <c r="AB13" s="15">
        <f t="shared" si="12"/>
        <v>0</v>
      </c>
      <c r="AC13" s="15">
        <f t="shared" si="12"/>
        <v>0</v>
      </c>
      <c r="AD13" s="15">
        <f t="shared" si="12"/>
        <v>0</v>
      </c>
      <c r="AE13" s="15">
        <f t="shared" si="12"/>
        <v>0</v>
      </c>
      <c r="AF13" s="15">
        <f t="shared" si="12"/>
        <v>0</v>
      </c>
      <c r="AL13" s="17">
        <f>AF28/AF72</f>
        <v>0.6186056550830995</v>
      </c>
      <c r="AM13" s="20">
        <f>AF28/AF54</f>
        <v>0.1083963691376702</v>
      </c>
      <c r="AN13" s="20">
        <f>AF22/(AF72+AF56+AF61)</f>
        <v>0.33804413848957277</v>
      </c>
      <c r="AO13" s="21">
        <f>AF67/AF72</f>
        <v>4.7068853874379455</v>
      </c>
    </row>
    <row r="14" spans="1:41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>
        <v>968000000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>
        <v>-238000000</v>
      </c>
      <c r="W14" s="1">
        <v>-318000000</v>
      </c>
      <c r="X14" s="1">
        <v>-337000000</v>
      </c>
      <c r="Y14" s="1">
        <v>-236000000</v>
      </c>
      <c r="Z14" s="1">
        <v>-487000000</v>
      </c>
      <c r="AA14" s="1">
        <v>-373000000</v>
      </c>
      <c r="AB14" s="1">
        <v>-60000000</v>
      </c>
      <c r="AC14" s="1">
        <v>-178000000</v>
      </c>
      <c r="AD14" s="1">
        <v>10000000</v>
      </c>
      <c r="AE14" s="1">
        <v>-62000000</v>
      </c>
      <c r="AF14" s="1" t="s">
        <v>92</v>
      </c>
    </row>
    <row r="15" spans="1:41" ht="20" x14ac:dyDescent="0.25">
      <c r="A15" s="5" t="s">
        <v>10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>
        <v>968000000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>
        <v>-238000000</v>
      </c>
      <c r="W15" s="1">
        <v>-318000000</v>
      </c>
      <c r="X15" s="1">
        <v>-337000000</v>
      </c>
      <c r="Y15" s="1">
        <v>-236000000</v>
      </c>
      <c r="Z15" s="1">
        <v>-487000000</v>
      </c>
      <c r="AA15" s="1">
        <v>-373000000</v>
      </c>
      <c r="AB15" s="1">
        <v>-60000000</v>
      </c>
      <c r="AC15" s="1">
        <v>-178000000</v>
      </c>
      <c r="AD15" s="1">
        <v>10000000</v>
      </c>
      <c r="AE15" s="1">
        <v>-62000000</v>
      </c>
      <c r="AF15" s="1">
        <v>-74000000</v>
      </c>
      <c r="AL15" s="18" t="s">
        <v>121</v>
      </c>
      <c r="AM15" s="19" t="s">
        <v>122</v>
      </c>
      <c r="AN15" s="19" t="s">
        <v>123</v>
      </c>
      <c r="AO15" s="19" t="s">
        <v>124</v>
      </c>
    </row>
    <row r="16" spans="1:41" ht="19" x14ac:dyDescent="0.25">
      <c r="A16" s="5" t="s">
        <v>11</v>
      </c>
      <c r="B16" s="1">
        <v>14891000000</v>
      </c>
      <c r="C16" s="1">
        <v>20857000000</v>
      </c>
      <c r="D16" s="1">
        <v>21127000000</v>
      </c>
      <c r="E16" s="1">
        <v>20881000000</v>
      </c>
      <c r="F16" s="1">
        <v>24594000000</v>
      </c>
      <c r="G16" s="1">
        <v>25772000000</v>
      </c>
      <c r="H16" s="1">
        <v>23914000000</v>
      </c>
      <c r="I16" s="1">
        <v>23865000000</v>
      </c>
      <c r="J16" s="1">
        <v>23715000000</v>
      </c>
      <c r="K16" s="1">
        <v>22447000000</v>
      </c>
      <c r="L16" s="1">
        <v>24629000000</v>
      </c>
      <c r="M16" s="1">
        <v>29848000000</v>
      </c>
      <c r="N16" s="1">
        <v>33558000000</v>
      </c>
      <c r="O16" s="1">
        <v>34676000000</v>
      </c>
      <c r="P16" s="1">
        <v>36186000000</v>
      </c>
      <c r="Q16" s="1">
        <v>37628000000</v>
      </c>
      <c r="R16" s="1">
        <v>38082000000</v>
      </c>
      <c r="S16" s="1">
        <v>40965000000</v>
      </c>
      <c r="T16" s="1">
        <v>41967000000</v>
      </c>
      <c r="U16" s="1">
        <v>42795000000</v>
      </c>
      <c r="V16" s="1">
        <v>42938000000</v>
      </c>
      <c r="W16" s="1">
        <v>40775000000</v>
      </c>
      <c r="X16" s="1">
        <v>40226000000</v>
      </c>
      <c r="Y16" s="1">
        <v>40830000000</v>
      </c>
      <c r="Z16" s="1">
        <v>42106000000</v>
      </c>
      <c r="AA16" s="1">
        <v>45500000000</v>
      </c>
      <c r="AB16" s="1">
        <v>46392000000</v>
      </c>
      <c r="AC16" s="1">
        <v>51445000000</v>
      </c>
      <c r="AD16" s="1">
        <v>56754000000</v>
      </c>
      <c r="AE16" s="1">
        <v>57921000000</v>
      </c>
      <c r="AF16" s="1">
        <v>57623000000</v>
      </c>
      <c r="AL16" s="29">
        <f>(AF35+AE35+AD35+AC35+AB35)/5</f>
        <v>-9.2423078964431332E-3</v>
      </c>
      <c r="AM16" s="30">
        <f>AN101/AF3</f>
        <v>1.8410978419010668</v>
      </c>
      <c r="AN16" s="30">
        <f>AN101/AF28</f>
        <v>21.193824145150035</v>
      </c>
      <c r="AO16" s="31">
        <f>AN101/AF106</f>
        <v>19.811317677756033</v>
      </c>
    </row>
    <row r="17" spans="1:33" ht="19" x14ac:dyDescent="0.25">
      <c r="A17" s="5" t="s">
        <v>12</v>
      </c>
      <c r="B17" s="1">
        <v>177000000</v>
      </c>
      <c r="C17" s="1">
        <v>278000000</v>
      </c>
      <c r="D17" s="1">
        <v>304000000</v>
      </c>
      <c r="E17" s="1">
        <v>288000000</v>
      </c>
      <c r="F17" s="1">
        <v>700000000</v>
      </c>
      <c r="G17" s="1">
        <v>842000000</v>
      </c>
      <c r="H17" s="1">
        <v>861000000</v>
      </c>
      <c r="I17" s="1">
        <v>809000000</v>
      </c>
      <c r="J17" s="1" t="s">
        <v>92</v>
      </c>
      <c r="K17" s="1">
        <v>700000000</v>
      </c>
      <c r="L17" s="1">
        <v>581000000</v>
      </c>
      <c r="M17" s="1">
        <v>487000000</v>
      </c>
      <c r="N17" s="1">
        <v>425000000</v>
      </c>
      <c r="O17" s="1">
        <v>370000000</v>
      </c>
      <c r="P17" s="1">
        <v>361000000</v>
      </c>
      <c r="Q17" s="1">
        <v>352000000</v>
      </c>
      <c r="R17" s="1">
        <v>341000000</v>
      </c>
      <c r="S17" s="1">
        <v>305000000</v>
      </c>
      <c r="T17" s="1">
        <v>345000000</v>
      </c>
      <c r="U17" s="1">
        <v>354000000</v>
      </c>
      <c r="V17" s="1">
        <v>383000000</v>
      </c>
      <c r="W17" s="1">
        <v>350000000</v>
      </c>
      <c r="X17" s="1">
        <v>340000000</v>
      </c>
      <c r="Y17" s="1">
        <v>443000000</v>
      </c>
      <c r="Z17" s="1">
        <v>663000000</v>
      </c>
      <c r="AA17" s="1">
        <v>651000000</v>
      </c>
      <c r="AB17" s="1">
        <v>668000000</v>
      </c>
      <c r="AC17" s="1">
        <v>653000000</v>
      </c>
      <c r="AD17" s="1">
        <v>591000000</v>
      </c>
      <c r="AE17" s="1">
        <v>569000000</v>
      </c>
      <c r="AF17" s="1">
        <v>623000000</v>
      </c>
    </row>
    <row r="18" spans="1:33" ht="19" x14ac:dyDescent="0.25">
      <c r="A18" s="5" t="s">
        <v>13</v>
      </c>
      <c r="B18" s="1">
        <v>594000000</v>
      </c>
      <c r="C18" s="1">
        <v>936000000</v>
      </c>
      <c r="D18" s="1">
        <v>937000000</v>
      </c>
      <c r="E18" s="1">
        <v>921000000</v>
      </c>
      <c r="F18" s="1">
        <v>1197000000</v>
      </c>
      <c r="G18" s="1">
        <v>1052000000</v>
      </c>
      <c r="H18" s="1">
        <v>1005000000</v>
      </c>
      <c r="I18" s="1">
        <v>969000000</v>
      </c>
      <c r="J18" s="1">
        <v>968000000</v>
      </c>
      <c r="K18" s="1">
        <v>823000000</v>
      </c>
      <c r="L18" s="1">
        <v>558000000</v>
      </c>
      <c r="M18" s="1">
        <v>609000000</v>
      </c>
      <c r="N18" s="1">
        <v>656000000</v>
      </c>
      <c r="O18" s="1">
        <v>705000000</v>
      </c>
      <c r="P18" s="1">
        <v>764000000</v>
      </c>
      <c r="Q18" s="1">
        <v>819000000</v>
      </c>
      <c r="R18" s="1">
        <v>845000000</v>
      </c>
      <c r="S18" s="1">
        <v>854000000</v>
      </c>
      <c r="T18" s="1">
        <v>841000000</v>
      </c>
      <c r="U18" s="1">
        <v>1008000000</v>
      </c>
      <c r="V18" s="1">
        <v>988000000</v>
      </c>
      <c r="W18" s="1">
        <v>990000000</v>
      </c>
      <c r="X18" s="1">
        <v>994000000</v>
      </c>
      <c r="Y18" s="1">
        <v>1026000000</v>
      </c>
      <c r="Z18" s="1">
        <v>1215000000</v>
      </c>
      <c r="AA18" s="1">
        <v>1195000000</v>
      </c>
      <c r="AB18" s="1">
        <v>1161000000</v>
      </c>
      <c r="AC18" s="1">
        <v>1189000000</v>
      </c>
      <c r="AD18" s="1">
        <v>1290000000</v>
      </c>
      <c r="AE18" s="1">
        <v>1364000000</v>
      </c>
      <c r="AF18" s="1">
        <v>1404000000</v>
      </c>
    </row>
    <row r="19" spans="1:33" ht="19" x14ac:dyDescent="0.25">
      <c r="A19" s="6" t="s">
        <v>14</v>
      </c>
      <c r="B19" s="10">
        <v>765000000</v>
      </c>
      <c r="C19" s="10">
        <v>2520000000</v>
      </c>
      <c r="D19" s="10">
        <v>2879000000</v>
      </c>
      <c r="E19" s="10">
        <v>2298000000</v>
      </c>
      <c r="F19" s="10">
        <v>3930000000</v>
      </c>
      <c r="G19" s="10">
        <v>3831000000</v>
      </c>
      <c r="H19" s="10">
        <v>3527000000</v>
      </c>
      <c r="I19" s="10">
        <v>2623000000</v>
      </c>
      <c r="J19" s="10">
        <v>1159000000</v>
      </c>
      <c r="K19" s="10">
        <v>586000000</v>
      </c>
      <c r="L19" s="10">
        <v>1683000000</v>
      </c>
      <c r="M19" s="10">
        <v>2628000000</v>
      </c>
      <c r="N19" s="10">
        <v>2745000000</v>
      </c>
      <c r="O19" s="10">
        <v>3691000000</v>
      </c>
      <c r="P19" s="10">
        <v>4717000000</v>
      </c>
      <c r="Q19" s="10">
        <v>5539000000</v>
      </c>
      <c r="R19" s="10">
        <v>5888000000</v>
      </c>
      <c r="S19" s="10">
        <v>5443000000</v>
      </c>
      <c r="T19" s="10">
        <v>5293000000</v>
      </c>
      <c r="U19" s="10">
        <v>4981000000</v>
      </c>
      <c r="V19" s="10">
        <v>5443000000</v>
      </c>
      <c r="W19" s="10">
        <v>5526000000</v>
      </c>
      <c r="X19" s="10">
        <v>6592000000</v>
      </c>
      <c r="Y19" s="10">
        <v>6492000000</v>
      </c>
      <c r="Z19" s="10">
        <v>8313000000</v>
      </c>
      <c r="AA19" s="10">
        <v>7188000000</v>
      </c>
      <c r="AB19" s="10">
        <v>7667000000</v>
      </c>
      <c r="AC19" s="10">
        <v>9083000000</v>
      </c>
      <c r="AD19" s="10">
        <v>10061000000</v>
      </c>
      <c r="AE19" s="10">
        <v>9483000000</v>
      </c>
      <c r="AF19" s="10">
        <v>8707000000</v>
      </c>
    </row>
    <row r="20" spans="1:33" ht="19" customHeight="1" x14ac:dyDescent="0.25">
      <c r="A20" s="14" t="s">
        <v>101</v>
      </c>
      <c r="B20" s="1"/>
      <c r="C20" s="15">
        <f>(C19/B19)-1</f>
        <v>2.2941176470588234</v>
      </c>
      <c r="D20" s="15">
        <f>(D19/C19)-1</f>
        <v>0.1424603174603174</v>
      </c>
      <c r="E20" s="15">
        <f>(E19/D19)-1</f>
        <v>-0.2018061827023272</v>
      </c>
      <c r="F20" s="15">
        <f t="shared" ref="F20:Q20" si="13">(F19/E19)-1</f>
        <v>0.71018276762402088</v>
      </c>
      <c r="G20" s="15">
        <f t="shared" si="13"/>
        <v>-2.5190839694656519E-2</v>
      </c>
      <c r="H20" s="15">
        <f t="shared" si="13"/>
        <v>-7.9352649438788836E-2</v>
      </c>
      <c r="I20" s="15">
        <f t="shared" si="13"/>
        <v>-0.25630847745959739</v>
      </c>
      <c r="J20" s="15">
        <f t="shared" si="13"/>
        <v>-0.55813953488372092</v>
      </c>
      <c r="K20" s="15">
        <f t="shared" si="13"/>
        <v>-0.49439171699741158</v>
      </c>
      <c r="L20" s="15">
        <f t="shared" si="13"/>
        <v>1.8720136518771331</v>
      </c>
      <c r="M20" s="15">
        <f t="shared" si="13"/>
        <v>0.56149732620320858</v>
      </c>
      <c r="N20" s="15">
        <f t="shared" si="13"/>
        <v>4.4520547945205546E-2</v>
      </c>
      <c r="O20" s="15">
        <f t="shared" si="13"/>
        <v>0.34462659380692173</v>
      </c>
      <c r="P20" s="15">
        <f t="shared" si="13"/>
        <v>0.27797344892982934</v>
      </c>
      <c r="Q20" s="15">
        <f t="shared" si="13"/>
        <v>0.17426330294678816</v>
      </c>
      <c r="R20" s="15">
        <f t="shared" ref="R20" si="14">(R19/Q19)-1</f>
        <v>6.3007763134139694E-2</v>
      </c>
      <c r="S20" s="15">
        <f t="shared" ref="S20" si="15">(S19/R19)-1</f>
        <v>-7.5577445652173947E-2</v>
      </c>
      <c r="T20" s="15">
        <f t="shared" ref="T20" si="16">(T19/S19)-1</f>
        <v>-2.7558331802314928E-2</v>
      </c>
      <c r="U20" s="15">
        <f t="shared" ref="U20" si="17">(U19/T19)-1</f>
        <v>-5.8945777441904434E-2</v>
      </c>
      <c r="V20" s="15">
        <f t="shared" ref="V20" si="18">(V19/U19)-1</f>
        <v>9.2752459345512905E-2</v>
      </c>
      <c r="W20" s="15">
        <f t="shared" ref="W20" si="19">(W19/V19)-1</f>
        <v>1.5248943597280906E-2</v>
      </c>
      <c r="X20" s="15">
        <f t="shared" ref="X20" si="20">(X19/W19)-1</f>
        <v>0.19290626131017019</v>
      </c>
      <c r="Y20" s="15">
        <f t="shared" ref="Y20" si="21">(Y19/X19)-1</f>
        <v>-1.5169902912621325E-2</v>
      </c>
      <c r="Z20" s="15">
        <f t="shared" ref="Z20" si="22">(Z19/Y19)-1</f>
        <v>0.28049907578558231</v>
      </c>
      <c r="AA20" s="15">
        <f t="shared" ref="AA20" si="23">(AA19/Z19)-1</f>
        <v>-0.13533020570191268</v>
      </c>
      <c r="AB20" s="15">
        <f t="shared" ref="AB20" si="24">(AB19/AA19)-1</f>
        <v>6.6638842515303276E-2</v>
      </c>
      <c r="AC20" s="15">
        <f t="shared" ref="AC20" si="25">(AC19/AB19)-1</f>
        <v>0.18468762227729218</v>
      </c>
      <c r="AD20" s="15">
        <f t="shared" ref="AD20" si="26">(AD19/AC19)-1</f>
        <v>0.10767367609820533</v>
      </c>
      <c r="AE20" s="15">
        <f t="shared" ref="AE20" si="27">(AE19/AD19)-1</f>
        <v>-5.7449557698041942E-2</v>
      </c>
      <c r="AF20" s="15">
        <f t="shared" ref="AF20" si="28">(AF19/AE19)-1</f>
        <v>-8.1830644310872058E-2</v>
      </c>
    </row>
    <row r="21" spans="1:33" ht="19" x14ac:dyDescent="0.25">
      <c r="A21" s="5" t="s">
        <v>15</v>
      </c>
      <c r="B21" s="2">
        <v>4.7699999999999999E-2</v>
      </c>
      <c r="C21" s="2">
        <v>0.1125</v>
      </c>
      <c r="D21" s="2">
        <v>0.12570000000000001</v>
      </c>
      <c r="E21" s="2">
        <v>0.10059999999999999</v>
      </c>
      <c r="F21" s="2">
        <v>0.1462</v>
      </c>
      <c r="G21" s="2">
        <v>0.13650000000000001</v>
      </c>
      <c r="H21" s="2">
        <v>0.1343</v>
      </c>
      <c r="I21" s="2">
        <v>0.1027</v>
      </c>
      <c r="J21" s="2">
        <v>4.58E-2</v>
      </c>
      <c r="K21" s="2">
        <v>2.4400000000000002E-2</v>
      </c>
      <c r="L21" s="2">
        <v>6.3299999999999995E-2</v>
      </c>
      <c r="M21" s="2">
        <v>8.2600000000000007E-2</v>
      </c>
      <c r="N21" s="2">
        <v>7.7299999999999994E-2</v>
      </c>
      <c r="O21" s="2">
        <v>9.9199999999999997E-2</v>
      </c>
      <c r="P21" s="2">
        <v>0.1191</v>
      </c>
      <c r="Q21" s="2">
        <v>0.1323</v>
      </c>
      <c r="R21" s="2">
        <v>0.13780000000000001</v>
      </c>
      <c r="S21" s="2">
        <v>0.12039999999999999</v>
      </c>
      <c r="T21" s="2">
        <v>0.11559999999999999</v>
      </c>
      <c r="U21" s="2">
        <v>0.1071</v>
      </c>
      <c r="V21" s="2">
        <v>0.1154</v>
      </c>
      <c r="W21" s="2">
        <v>0.12180000000000001</v>
      </c>
      <c r="X21" s="2">
        <v>0.14460000000000001</v>
      </c>
      <c r="Y21" s="2">
        <v>0.14069999999999999</v>
      </c>
      <c r="Z21" s="2">
        <v>0.1759</v>
      </c>
      <c r="AA21" s="2">
        <v>0.14080000000000001</v>
      </c>
      <c r="AB21" s="2">
        <v>0.1426</v>
      </c>
      <c r="AC21" s="2">
        <v>0.15190000000000001</v>
      </c>
      <c r="AD21" s="2">
        <v>0.15379999999999999</v>
      </c>
      <c r="AE21" s="2">
        <v>0.1414</v>
      </c>
      <c r="AF21" s="2">
        <v>0.13200000000000001</v>
      </c>
    </row>
    <row r="22" spans="1:33" ht="19" x14ac:dyDescent="0.25">
      <c r="A22" s="6" t="s">
        <v>16</v>
      </c>
      <c r="B22" s="10">
        <v>1139000000</v>
      </c>
      <c r="C22" s="10">
        <v>1540000000</v>
      </c>
      <c r="D22" s="10">
        <v>1779000000</v>
      </c>
      <c r="E22" s="10">
        <v>1282000000</v>
      </c>
      <c r="F22" s="10">
        <v>2281000000</v>
      </c>
      <c r="G22" s="10">
        <v>2297000000</v>
      </c>
      <c r="H22" s="10">
        <v>2352000000</v>
      </c>
      <c r="I22" s="10">
        <v>1665000000</v>
      </c>
      <c r="J22" s="10">
        <v>1614000000</v>
      </c>
      <c r="K22" s="10">
        <v>1543000000</v>
      </c>
      <c r="L22" s="10">
        <v>1949000000</v>
      </c>
      <c r="M22" s="10">
        <v>1976000000</v>
      </c>
      <c r="N22" s="10">
        <v>2089000000</v>
      </c>
      <c r="O22" s="10">
        <v>2986000000</v>
      </c>
      <c r="P22" s="10">
        <v>3953000000</v>
      </c>
      <c r="Q22" s="10">
        <v>4527000000</v>
      </c>
      <c r="R22" s="10">
        <v>5131000000</v>
      </c>
      <c r="S22" s="10">
        <v>4466000000</v>
      </c>
      <c r="T22" s="10">
        <v>4097000000</v>
      </c>
      <c r="U22" s="10">
        <v>3980000000</v>
      </c>
      <c r="V22" s="10">
        <v>4434000000</v>
      </c>
      <c r="W22" s="10">
        <v>4505000000</v>
      </c>
      <c r="X22" s="10">
        <v>5592000000</v>
      </c>
      <c r="Y22" s="10">
        <v>5436000000</v>
      </c>
      <c r="Z22" s="10">
        <v>5549000000</v>
      </c>
      <c r="AA22" s="10">
        <v>5921000000</v>
      </c>
      <c r="AB22" s="10">
        <v>7334000000</v>
      </c>
      <c r="AC22" s="10">
        <v>8545000000</v>
      </c>
      <c r="AD22" s="10">
        <v>8644000000</v>
      </c>
      <c r="AE22" s="10">
        <v>9123000000</v>
      </c>
      <c r="AF22" s="10">
        <v>8348000000</v>
      </c>
      <c r="AG22" s="28">
        <v>7300000000</v>
      </c>
    </row>
    <row r="23" spans="1:33" ht="19" x14ac:dyDescent="0.25">
      <c r="A23" s="5" t="s">
        <v>17</v>
      </c>
      <c r="B23" s="2">
        <v>7.1099999999999997E-2</v>
      </c>
      <c r="C23" s="2">
        <v>6.88E-2</v>
      </c>
      <c r="D23" s="2">
        <v>7.7700000000000005E-2</v>
      </c>
      <c r="E23" s="2">
        <v>5.6099999999999997E-2</v>
      </c>
      <c r="F23" s="2">
        <v>8.4900000000000003E-2</v>
      </c>
      <c r="G23" s="2">
        <v>8.1799999999999998E-2</v>
      </c>
      <c r="H23" s="2">
        <v>8.9499999999999996E-2</v>
      </c>
      <c r="I23" s="2">
        <v>6.5199999999999994E-2</v>
      </c>
      <c r="J23" s="2">
        <v>6.3700000000000007E-2</v>
      </c>
      <c r="K23" s="2">
        <v>6.4299999999999996E-2</v>
      </c>
      <c r="L23" s="2">
        <v>7.3300000000000004E-2</v>
      </c>
      <c r="M23" s="2">
        <v>6.2100000000000002E-2</v>
      </c>
      <c r="N23" s="2">
        <v>5.8799999999999998E-2</v>
      </c>
      <c r="O23" s="2">
        <v>8.0199999999999994E-2</v>
      </c>
      <c r="P23" s="2">
        <v>9.98E-2</v>
      </c>
      <c r="Q23" s="2">
        <v>0.1081</v>
      </c>
      <c r="R23" s="2">
        <v>0.1201</v>
      </c>
      <c r="S23" s="2">
        <v>9.8799999999999999E-2</v>
      </c>
      <c r="T23" s="2">
        <v>8.9399999999999993E-2</v>
      </c>
      <c r="U23" s="2">
        <v>8.5599999999999996E-2</v>
      </c>
      <c r="V23" s="2">
        <v>9.4E-2</v>
      </c>
      <c r="W23" s="2">
        <v>9.9299999999999999E-2</v>
      </c>
      <c r="X23" s="2">
        <v>0.1226</v>
      </c>
      <c r="Y23" s="2">
        <v>0.1178</v>
      </c>
      <c r="Z23" s="2">
        <v>0.1174</v>
      </c>
      <c r="AA23" s="2">
        <v>0.11600000000000001</v>
      </c>
      <c r="AB23" s="2">
        <v>0.13639999999999999</v>
      </c>
      <c r="AC23" s="2">
        <v>0.1429</v>
      </c>
      <c r="AD23" s="2">
        <v>0.13220000000000001</v>
      </c>
      <c r="AE23" s="2">
        <v>0.1361</v>
      </c>
      <c r="AF23" s="2">
        <v>0.1265</v>
      </c>
    </row>
    <row r="24" spans="1:33" ht="19" x14ac:dyDescent="0.25">
      <c r="A24" s="5" t="s">
        <v>18</v>
      </c>
      <c r="B24" s="1">
        <v>-135000000</v>
      </c>
      <c r="C24" s="1">
        <v>-234000000</v>
      </c>
      <c r="D24" s="1">
        <v>-104000000</v>
      </c>
      <c r="E24" s="1">
        <v>-193000000</v>
      </c>
      <c r="F24" s="1">
        <v>-248000000</v>
      </c>
      <c r="G24" s="1">
        <v>-360000000</v>
      </c>
      <c r="H24" s="1">
        <v>-691000000</v>
      </c>
      <c r="I24" s="1">
        <v>-465000000</v>
      </c>
      <c r="J24" s="1">
        <v>-1328000000</v>
      </c>
      <c r="K24" s="1">
        <v>-1355000000</v>
      </c>
      <c r="L24" s="1">
        <v>-1372000000</v>
      </c>
      <c r="M24" s="1">
        <v>-444000000</v>
      </c>
      <c r="N24" s="1">
        <v>-425000000</v>
      </c>
      <c r="O24" s="1">
        <v>-370000000</v>
      </c>
      <c r="P24" s="1">
        <v>-361000000</v>
      </c>
      <c r="Q24" s="1">
        <v>-159000000</v>
      </c>
      <c r="R24" s="1">
        <v>-429000000</v>
      </c>
      <c r="S24" s="1">
        <v>-182000000</v>
      </c>
      <c r="T24" s="1">
        <v>-271000000</v>
      </c>
      <c r="U24" s="1">
        <v>-349000000</v>
      </c>
      <c r="V24" s="1">
        <v>-362000000</v>
      </c>
      <c r="W24" s="1">
        <v>-350000000</v>
      </c>
      <c r="X24" s="1">
        <v>-334000000</v>
      </c>
      <c r="Y24" s="1">
        <v>-413000000</v>
      </c>
      <c r="Z24" s="1">
        <v>-663000000</v>
      </c>
      <c r="AA24" s="1">
        <v>-652000000</v>
      </c>
      <c r="AB24" s="1">
        <v>-1496000000</v>
      </c>
      <c r="AC24" s="1">
        <v>-1304000000</v>
      </c>
      <c r="AD24" s="1">
        <v>-409000000</v>
      </c>
      <c r="AE24" s="1">
        <v>-1573000000</v>
      </c>
      <c r="AF24" s="1">
        <v>-1668000000</v>
      </c>
    </row>
    <row r="25" spans="1:33" ht="19" x14ac:dyDescent="0.25">
      <c r="A25" s="6" t="s">
        <v>19</v>
      </c>
      <c r="B25" s="10">
        <v>1004000000</v>
      </c>
      <c r="C25" s="10">
        <v>1306000000</v>
      </c>
      <c r="D25" s="10">
        <v>1675000000</v>
      </c>
      <c r="E25" s="10">
        <v>1089000000</v>
      </c>
      <c r="F25" s="10">
        <v>2033000000</v>
      </c>
      <c r="G25" s="10">
        <v>1937000000</v>
      </c>
      <c r="H25" s="10">
        <v>1661000000</v>
      </c>
      <c r="I25" s="10">
        <v>1200000000</v>
      </c>
      <c r="J25" s="10">
        <v>286000000</v>
      </c>
      <c r="K25" s="10">
        <v>188000000</v>
      </c>
      <c r="L25" s="10">
        <v>577000000</v>
      </c>
      <c r="M25" s="10">
        <v>1532000000</v>
      </c>
      <c r="N25" s="10">
        <v>1664000000</v>
      </c>
      <c r="O25" s="10">
        <v>2616000000</v>
      </c>
      <c r="P25" s="10">
        <v>3592000000</v>
      </c>
      <c r="Q25" s="10">
        <v>4368000000</v>
      </c>
      <c r="R25" s="10">
        <v>4702000000</v>
      </c>
      <c r="S25" s="10">
        <v>4284000000</v>
      </c>
      <c r="T25" s="10">
        <v>3826000000</v>
      </c>
      <c r="U25" s="10">
        <v>3631000000</v>
      </c>
      <c r="V25" s="10">
        <v>4072000000</v>
      </c>
      <c r="W25" s="10">
        <v>4155000000</v>
      </c>
      <c r="X25" s="10">
        <v>5258000000</v>
      </c>
      <c r="Y25" s="10">
        <v>5023000000</v>
      </c>
      <c r="Z25" s="10">
        <v>4886000000</v>
      </c>
      <c r="AA25" s="10">
        <v>5269000000</v>
      </c>
      <c r="AB25" s="10">
        <v>5838000000</v>
      </c>
      <c r="AC25" s="10">
        <v>7241000000</v>
      </c>
      <c r="AD25" s="10">
        <v>8235000000</v>
      </c>
      <c r="AE25" s="10">
        <v>7550000000</v>
      </c>
      <c r="AF25" s="10">
        <v>6680000000</v>
      </c>
    </row>
    <row r="26" spans="1:33" ht="19" x14ac:dyDescent="0.25">
      <c r="A26" s="5" t="s">
        <v>20</v>
      </c>
      <c r="B26" s="2">
        <v>6.2600000000000003E-2</v>
      </c>
      <c r="C26" s="2">
        <v>5.8299999999999998E-2</v>
      </c>
      <c r="D26" s="2">
        <v>7.3099999999999998E-2</v>
      </c>
      <c r="E26" s="2">
        <v>4.7699999999999999E-2</v>
      </c>
      <c r="F26" s="2">
        <v>7.5600000000000001E-2</v>
      </c>
      <c r="G26" s="2">
        <v>6.9000000000000006E-2</v>
      </c>
      <c r="H26" s="2">
        <v>6.3200000000000006E-2</v>
      </c>
      <c r="I26" s="2">
        <v>4.7E-2</v>
      </c>
      <c r="J26" s="2">
        <v>1.1299999999999999E-2</v>
      </c>
      <c r="K26" s="2">
        <v>7.7999999999999996E-3</v>
      </c>
      <c r="L26" s="2">
        <v>2.1700000000000001E-2</v>
      </c>
      <c r="M26" s="2">
        <v>4.8099999999999997E-2</v>
      </c>
      <c r="N26" s="2">
        <v>4.6800000000000001E-2</v>
      </c>
      <c r="O26" s="2">
        <v>7.0300000000000001E-2</v>
      </c>
      <c r="P26" s="2">
        <v>9.0700000000000003E-2</v>
      </c>
      <c r="Q26" s="2">
        <v>0.1043</v>
      </c>
      <c r="R26" s="2">
        <v>0.11</v>
      </c>
      <c r="S26" s="2">
        <v>9.4799999999999995E-2</v>
      </c>
      <c r="T26" s="2">
        <v>8.3500000000000005E-2</v>
      </c>
      <c r="U26" s="2">
        <v>7.8100000000000003E-2</v>
      </c>
      <c r="V26" s="2">
        <v>8.6300000000000002E-2</v>
      </c>
      <c r="W26" s="2">
        <v>9.1600000000000001E-2</v>
      </c>
      <c r="X26" s="2">
        <v>0.1153</v>
      </c>
      <c r="Y26" s="2">
        <v>0.1089</v>
      </c>
      <c r="Z26" s="2">
        <v>0.10340000000000001</v>
      </c>
      <c r="AA26" s="2">
        <v>0.1032</v>
      </c>
      <c r="AB26" s="2">
        <v>0.1086</v>
      </c>
      <c r="AC26" s="2">
        <v>0.1211</v>
      </c>
      <c r="AD26" s="2">
        <v>0.12590000000000001</v>
      </c>
      <c r="AE26" s="2">
        <v>0.11260000000000001</v>
      </c>
      <c r="AF26" s="2">
        <v>0.1012</v>
      </c>
    </row>
    <row r="27" spans="1:33" ht="19" x14ac:dyDescent="0.25">
      <c r="A27" s="5" t="s">
        <v>21</v>
      </c>
      <c r="B27" s="1">
        <v>355000000</v>
      </c>
      <c r="C27" s="1">
        <v>477000000</v>
      </c>
      <c r="D27" s="1">
        <v>620000000</v>
      </c>
      <c r="E27" s="1">
        <v>407000000</v>
      </c>
      <c r="F27" s="1">
        <v>686000000</v>
      </c>
      <c r="G27" s="1">
        <v>637000000</v>
      </c>
      <c r="H27" s="1">
        <v>660000000</v>
      </c>
      <c r="I27" s="1">
        <v>463000000</v>
      </c>
      <c r="J27" s="1">
        <v>710000000</v>
      </c>
      <c r="K27" s="1">
        <v>109000000</v>
      </c>
      <c r="L27" s="1">
        <v>44000000</v>
      </c>
      <c r="M27" s="1">
        <v>479000000</v>
      </c>
      <c r="N27" s="1">
        <v>398000000</v>
      </c>
      <c r="O27" s="1">
        <v>791000000</v>
      </c>
      <c r="P27" s="1">
        <v>1063000000</v>
      </c>
      <c r="Q27" s="1">
        <v>1335000000</v>
      </c>
      <c r="R27" s="1">
        <v>1485000000</v>
      </c>
      <c r="S27" s="1">
        <v>1260000000</v>
      </c>
      <c r="T27" s="1">
        <v>1181000000</v>
      </c>
      <c r="U27" s="1">
        <v>964000000</v>
      </c>
      <c r="V27" s="1">
        <v>1327000000</v>
      </c>
      <c r="W27" s="1">
        <v>1205000000</v>
      </c>
      <c r="X27" s="1">
        <v>1644000000</v>
      </c>
      <c r="Y27" s="1">
        <v>1418000000</v>
      </c>
      <c r="Z27" s="1">
        <v>1133000000</v>
      </c>
      <c r="AA27" s="1">
        <v>3340000000</v>
      </c>
      <c r="AB27" s="1">
        <v>792000000</v>
      </c>
      <c r="AC27" s="1">
        <v>1011000000</v>
      </c>
      <c r="AD27" s="1">
        <v>1347000000</v>
      </c>
      <c r="AE27" s="1">
        <v>1235000000</v>
      </c>
      <c r="AF27" s="1">
        <v>948000000</v>
      </c>
    </row>
    <row r="28" spans="1:33" ht="19" x14ac:dyDescent="0.25">
      <c r="A28" s="7" t="s">
        <v>22</v>
      </c>
      <c r="B28" s="11">
        <v>-361000000</v>
      </c>
      <c r="C28" s="11">
        <v>829000000</v>
      </c>
      <c r="D28" s="11">
        <v>1018000000</v>
      </c>
      <c r="E28" s="11">
        <v>682000000</v>
      </c>
      <c r="F28" s="11">
        <v>1347000000</v>
      </c>
      <c r="G28" s="11">
        <v>1300000000</v>
      </c>
      <c r="H28" s="11">
        <v>1001000000</v>
      </c>
      <c r="I28" s="11">
        <v>382000000</v>
      </c>
      <c r="J28" s="11">
        <v>-519000000</v>
      </c>
      <c r="K28" s="11">
        <v>-1046000000</v>
      </c>
      <c r="L28" s="11">
        <v>500000000</v>
      </c>
      <c r="M28" s="11">
        <v>1053000000</v>
      </c>
      <c r="N28" s="11">
        <v>1266000000</v>
      </c>
      <c r="O28" s="11">
        <v>1825000000</v>
      </c>
      <c r="P28" s="11">
        <v>2529000000</v>
      </c>
      <c r="Q28" s="11">
        <v>3033000000</v>
      </c>
      <c r="R28" s="11">
        <v>3217000000</v>
      </c>
      <c r="S28" s="11">
        <v>3024000000</v>
      </c>
      <c r="T28" s="11">
        <v>2926000000</v>
      </c>
      <c r="U28" s="11">
        <v>2655000000</v>
      </c>
      <c r="V28" s="11">
        <v>2745000000</v>
      </c>
      <c r="W28" s="11">
        <v>2981000000</v>
      </c>
      <c r="X28" s="11">
        <v>3614000000</v>
      </c>
      <c r="Y28" s="11">
        <v>3605000000</v>
      </c>
      <c r="Z28" s="11">
        <v>5302000000</v>
      </c>
      <c r="AA28" s="11">
        <v>2002000000</v>
      </c>
      <c r="AB28" s="11">
        <v>5046000000</v>
      </c>
      <c r="AC28" s="11">
        <v>6230000000</v>
      </c>
      <c r="AD28" s="11">
        <v>6833000000</v>
      </c>
      <c r="AE28" s="11">
        <v>6315000000</v>
      </c>
      <c r="AF28" s="11">
        <v>5732000000</v>
      </c>
    </row>
    <row r="29" spans="1:33" ht="20" customHeight="1" x14ac:dyDescent="0.25">
      <c r="A29" s="14" t="s">
        <v>102</v>
      </c>
      <c r="B29" s="1"/>
      <c r="C29" s="15">
        <f>(C28/B28)-1</f>
        <v>-3.2963988919667591</v>
      </c>
      <c r="D29" s="15">
        <f>(D28/C28)-1</f>
        <v>0.22798552472858868</v>
      </c>
      <c r="E29" s="15">
        <f>(E28/D28)-1</f>
        <v>-0.33005893909626716</v>
      </c>
      <c r="F29" s="15">
        <f t="shared" ref="F29:Q29" si="29">(F28/E28)-1</f>
        <v>0.97507331378299122</v>
      </c>
      <c r="G29" s="15">
        <f t="shared" si="29"/>
        <v>-3.4892353377876772E-2</v>
      </c>
      <c r="H29" s="15">
        <f t="shared" si="29"/>
        <v>-0.22999999999999998</v>
      </c>
      <c r="I29" s="15">
        <f t="shared" si="29"/>
        <v>-0.61838161838161843</v>
      </c>
      <c r="J29" s="15">
        <f t="shared" si="29"/>
        <v>-2.3586387434554972</v>
      </c>
      <c r="K29" s="15">
        <f t="shared" si="29"/>
        <v>1.0154142581888248</v>
      </c>
      <c r="L29" s="15">
        <f t="shared" si="29"/>
        <v>-1.4780114722753346</v>
      </c>
      <c r="M29" s="15">
        <f t="shared" si="29"/>
        <v>1.1059999999999999</v>
      </c>
      <c r="N29" s="15">
        <f t="shared" si="29"/>
        <v>0.20227920227920237</v>
      </c>
      <c r="O29" s="15">
        <f t="shared" si="29"/>
        <v>0.44154818325434442</v>
      </c>
      <c r="P29" s="15">
        <f t="shared" si="29"/>
        <v>0.38575342465753426</v>
      </c>
      <c r="Q29" s="15">
        <f t="shared" si="29"/>
        <v>0.19928825622775803</v>
      </c>
      <c r="R29" s="15">
        <f t="shared" ref="R29" si="30">(R28/Q28)-1</f>
        <v>6.0666007253544318E-2</v>
      </c>
      <c r="S29" s="15">
        <f t="shared" ref="S29" si="31">(S28/R28)-1</f>
        <v>-5.9993783027665559E-2</v>
      </c>
      <c r="T29" s="15">
        <f t="shared" ref="T29" si="32">(T28/S28)-1</f>
        <v>-3.240740740740744E-2</v>
      </c>
      <c r="U29" s="15">
        <f t="shared" ref="U29" si="33">(U28/T28)-1</f>
        <v>-9.2617908407382044E-2</v>
      </c>
      <c r="V29" s="15">
        <f t="shared" ref="V29" si="34">(V28/U28)-1</f>
        <v>3.3898305084745672E-2</v>
      </c>
      <c r="W29" s="15">
        <f t="shared" ref="W29" si="35">(W28/V28)-1</f>
        <v>8.5974499089253253E-2</v>
      </c>
      <c r="X29" s="15">
        <f t="shared" ref="X29" si="36">(X28/W28)-1</f>
        <v>0.21234485072123443</v>
      </c>
      <c r="Y29" s="15">
        <f t="shared" ref="Y29" si="37">(Y28/X28)-1</f>
        <v>-2.4903154399557037E-3</v>
      </c>
      <c r="Z29" s="15">
        <f t="shared" ref="Z29" si="38">(Z28/Y28)-1</f>
        <v>0.47073509015256598</v>
      </c>
      <c r="AA29" s="15">
        <f t="shared" ref="AA29" si="39">(AA28/Z28)-1</f>
        <v>-0.62240663900414939</v>
      </c>
      <c r="AB29" s="15">
        <f t="shared" ref="AB29" si="40">(AB28/AA28)-1</f>
        <v>1.5204795204795203</v>
      </c>
      <c r="AC29" s="15">
        <f t="shared" ref="AC29" si="41">(AC28/AB28)-1</f>
        <v>0.23464130003963546</v>
      </c>
      <c r="AD29" s="15">
        <f t="shared" ref="AD29" si="42">(AD28/AC28)-1</f>
        <v>9.6789727126805669E-2</v>
      </c>
      <c r="AE29" s="15">
        <f t="shared" ref="AE29" si="43">(AE28/AD28)-1</f>
        <v>-7.5808576028098984E-2</v>
      </c>
      <c r="AF29" s="15">
        <f t="shared" ref="AF29" si="44">(AF28/AE28)-1</f>
        <v>-9.2319873317498025E-2</v>
      </c>
    </row>
    <row r="30" spans="1:33" ht="19" x14ac:dyDescent="0.25">
      <c r="A30" s="5" t="s">
        <v>23</v>
      </c>
      <c r="B30" s="2">
        <v>-2.2499999999999999E-2</v>
      </c>
      <c r="C30" s="2">
        <v>3.6999999999999998E-2</v>
      </c>
      <c r="D30" s="2">
        <v>4.4400000000000002E-2</v>
      </c>
      <c r="E30" s="2">
        <v>2.98E-2</v>
      </c>
      <c r="F30" s="2">
        <v>5.0099999999999999E-2</v>
      </c>
      <c r="G30" s="2">
        <v>4.6300000000000001E-2</v>
      </c>
      <c r="H30" s="2">
        <v>3.8100000000000002E-2</v>
      </c>
      <c r="I30" s="2">
        <v>1.4999999999999999E-2</v>
      </c>
      <c r="J30" s="2">
        <v>-2.0500000000000001E-2</v>
      </c>
      <c r="K30" s="2">
        <v>-4.36E-2</v>
      </c>
      <c r="L30" s="2">
        <v>1.8800000000000001E-2</v>
      </c>
      <c r="M30" s="2">
        <v>3.3099999999999997E-2</v>
      </c>
      <c r="N30" s="2">
        <v>3.56E-2</v>
      </c>
      <c r="O30" s="2">
        <v>4.9000000000000002E-2</v>
      </c>
      <c r="P30" s="2">
        <v>6.3799999999999996E-2</v>
      </c>
      <c r="Q30" s="2">
        <v>7.2499999999999995E-2</v>
      </c>
      <c r="R30" s="2">
        <v>7.5300000000000006E-2</v>
      </c>
      <c r="S30" s="2">
        <v>6.6900000000000001E-2</v>
      </c>
      <c r="T30" s="2">
        <v>6.3899999999999998E-2</v>
      </c>
      <c r="U30" s="2">
        <v>5.7099999999999998E-2</v>
      </c>
      <c r="V30" s="2">
        <v>5.8200000000000002E-2</v>
      </c>
      <c r="W30" s="2">
        <v>6.5699999999999995E-2</v>
      </c>
      <c r="X30" s="2">
        <v>7.9299999999999995E-2</v>
      </c>
      <c r="Y30" s="2">
        <v>7.8100000000000003E-2</v>
      </c>
      <c r="Z30" s="2">
        <v>0.11219999999999999</v>
      </c>
      <c r="AA30" s="2">
        <v>3.9199999999999999E-2</v>
      </c>
      <c r="AB30" s="2">
        <v>9.3899999999999997E-2</v>
      </c>
      <c r="AC30" s="2">
        <v>0.1042</v>
      </c>
      <c r="AD30" s="2">
        <v>0.1045</v>
      </c>
      <c r="AE30" s="2">
        <v>9.4200000000000006E-2</v>
      </c>
      <c r="AF30" s="2">
        <v>8.6900000000000005E-2</v>
      </c>
    </row>
    <row r="31" spans="1:33" ht="19" x14ac:dyDescent="0.25">
      <c r="A31" s="5" t="s">
        <v>24</v>
      </c>
      <c r="B31" s="12">
        <v>-0.92</v>
      </c>
      <c r="C31" s="12">
        <v>2</v>
      </c>
      <c r="D31" s="12">
        <v>2.56</v>
      </c>
      <c r="E31" s="12">
        <v>1.64</v>
      </c>
      <c r="F31" s="12">
        <v>3.4</v>
      </c>
      <c r="G31" s="12">
        <v>-1.56</v>
      </c>
      <c r="H31" s="12">
        <v>2.66</v>
      </c>
      <c r="I31" s="12">
        <v>1</v>
      </c>
      <c r="J31" s="12">
        <v>-1.29</v>
      </c>
      <c r="K31" s="12">
        <v>-2.4500000000000002</v>
      </c>
      <c r="L31" s="12">
        <v>1.1299999999999999</v>
      </c>
      <c r="M31" s="12">
        <v>2.36</v>
      </c>
      <c r="N31" s="12">
        <v>2.86</v>
      </c>
      <c r="O31" s="12">
        <v>4.1500000000000004</v>
      </c>
      <c r="P31" s="12">
        <v>5.91</v>
      </c>
      <c r="Q31" s="12">
        <v>7.29</v>
      </c>
      <c r="R31" s="12">
        <v>8.0500000000000007</v>
      </c>
      <c r="S31" s="12">
        <v>7.86</v>
      </c>
      <c r="T31" s="12">
        <v>8.0299999999999994</v>
      </c>
      <c r="U31" s="12">
        <v>7.9</v>
      </c>
      <c r="V31" s="12">
        <v>8.48</v>
      </c>
      <c r="W31" s="12">
        <v>9.2899999999999991</v>
      </c>
      <c r="X31" s="12">
        <v>11.41</v>
      </c>
      <c r="Y31" s="12">
        <v>11.62</v>
      </c>
      <c r="Z31" s="12">
        <v>17.71</v>
      </c>
      <c r="AA31" s="12">
        <v>6.96</v>
      </c>
      <c r="AB31" s="12">
        <v>17.739999999999998</v>
      </c>
      <c r="AC31" s="12">
        <v>22.09</v>
      </c>
      <c r="AD31" s="12">
        <v>24.4</v>
      </c>
      <c r="AE31" s="12">
        <v>22.85</v>
      </c>
      <c r="AF31" s="12">
        <v>20.74</v>
      </c>
    </row>
    <row r="32" spans="1:33" ht="19" x14ac:dyDescent="0.25">
      <c r="A32" s="5" t="s">
        <v>25</v>
      </c>
      <c r="B32" s="12">
        <v>-0.92</v>
      </c>
      <c r="C32" s="12">
        <v>1.88</v>
      </c>
      <c r="D32" s="12">
        <v>2.33</v>
      </c>
      <c r="E32" s="12">
        <v>1.52</v>
      </c>
      <c r="F32" s="12">
        <v>3.02</v>
      </c>
      <c r="G32" s="12">
        <v>-1.56</v>
      </c>
      <c r="H32" s="12">
        <v>2.63</v>
      </c>
      <c r="I32" s="12">
        <v>0.99</v>
      </c>
      <c r="J32" s="12">
        <v>-1.29</v>
      </c>
      <c r="K32" s="12">
        <v>-2.4500000000000002</v>
      </c>
      <c r="L32" s="12">
        <v>1.1100000000000001</v>
      </c>
      <c r="M32" s="12">
        <v>2.34</v>
      </c>
      <c r="N32" s="12">
        <v>2.83</v>
      </c>
      <c r="O32" s="12">
        <v>4.0999999999999996</v>
      </c>
      <c r="P32" s="12">
        <v>5.8</v>
      </c>
      <c r="Q32" s="12">
        <v>7.1</v>
      </c>
      <c r="R32" s="12">
        <v>7.86</v>
      </c>
      <c r="S32" s="12">
        <v>7.78</v>
      </c>
      <c r="T32" s="12">
        <v>7.94</v>
      </c>
      <c r="U32" s="12">
        <v>7.81</v>
      </c>
      <c r="V32" s="12">
        <v>8.36</v>
      </c>
      <c r="W32" s="12">
        <v>9.1300000000000008</v>
      </c>
      <c r="X32" s="12">
        <v>11.21</v>
      </c>
      <c r="Y32" s="12">
        <v>11.46</v>
      </c>
      <c r="Z32" s="12">
        <v>17.489999999999998</v>
      </c>
      <c r="AA32" s="12">
        <v>6.89</v>
      </c>
      <c r="AB32" s="12">
        <v>17.59</v>
      </c>
      <c r="AC32" s="12">
        <v>21.95</v>
      </c>
      <c r="AD32" s="12">
        <v>24.3</v>
      </c>
      <c r="AE32" s="12">
        <v>22.76</v>
      </c>
      <c r="AF32" s="12">
        <v>20.66</v>
      </c>
      <c r="AG32" s="61">
        <v>26.75</v>
      </c>
    </row>
    <row r="33" spans="1:32" ht="19" x14ac:dyDescent="0.25">
      <c r="A33" s="5" t="s">
        <v>26</v>
      </c>
      <c r="B33" s="1">
        <v>392200000</v>
      </c>
      <c r="C33" s="1">
        <v>393200000</v>
      </c>
      <c r="D33" s="1">
        <v>374000000</v>
      </c>
      <c r="E33" s="1">
        <v>378600000</v>
      </c>
      <c r="F33" s="1">
        <v>378200000</v>
      </c>
      <c r="G33" s="1">
        <v>370600000</v>
      </c>
      <c r="H33" s="1">
        <v>376500000</v>
      </c>
      <c r="I33" s="1">
        <v>382300000</v>
      </c>
      <c r="J33" s="1">
        <v>402325581</v>
      </c>
      <c r="K33" s="1">
        <v>427400000</v>
      </c>
      <c r="L33" s="1">
        <v>445100000</v>
      </c>
      <c r="M33" s="1">
        <v>446500000</v>
      </c>
      <c r="N33" s="1">
        <v>443100000</v>
      </c>
      <c r="O33" s="1">
        <v>440300000</v>
      </c>
      <c r="P33" s="1">
        <v>428100000</v>
      </c>
      <c r="Q33" s="1">
        <v>416000000</v>
      </c>
      <c r="R33" s="1">
        <v>399700000</v>
      </c>
      <c r="S33" s="1">
        <v>384800000</v>
      </c>
      <c r="T33" s="1">
        <v>364200000</v>
      </c>
      <c r="U33" s="1">
        <v>335900000</v>
      </c>
      <c r="V33" s="1">
        <v>323700000</v>
      </c>
      <c r="W33" s="1">
        <v>320900000</v>
      </c>
      <c r="X33" s="1">
        <v>316800000</v>
      </c>
      <c r="Y33" s="1">
        <v>310300000</v>
      </c>
      <c r="Z33" s="1">
        <v>299300000</v>
      </c>
      <c r="AA33" s="1">
        <v>287800000</v>
      </c>
      <c r="AB33" s="1">
        <v>284500000</v>
      </c>
      <c r="AC33" s="1">
        <v>282000000</v>
      </c>
      <c r="AD33" s="1">
        <v>280000000</v>
      </c>
      <c r="AE33" s="1">
        <v>276400000</v>
      </c>
      <c r="AF33" s="1">
        <v>276400000</v>
      </c>
    </row>
    <row r="34" spans="1:32" ht="19" x14ac:dyDescent="0.25">
      <c r="A34" s="5" t="s">
        <v>27</v>
      </c>
      <c r="B34" s="1">
        <v>392200000</v>
      </c>
      <c r="C34" s="1">
        <v>442200000</v>
      </c>
      <c r="D34" s="1">
        <v>436600000</v>
      </c>
      <c r="E34" s="1">
        <v>446400000</v>
      </c>
      <c r="F34" s="1">
        <v>446000000</v>
      </c>
      <c r="G34" s="1">
        <v>427000000</v>
      </c>
      <c r="H34" s="1">
        <v>381100000</v>
      </c>
      <c r="I34" s="1">
        <v>384100000</v>
      </c>
      <c r="J34" s="1">
        <v>402325581</v>
      </c>
      <c r="K34" s="1">
        <v>432500000</v>
      </c>
      <c r="L34" s="1">
        <v>452000000</v>
      </c>
      <c r="M34" s="1">
        <v>450000000</v>
      </c>
      <c r="N34" s="1">
        <v>447100000</v>
      </c>
      <c r="O34" s="1">
        <v>445700000</v>
      </c>
      <c r="P34" s="1">
        <v>436400000</v>
      </c>
      <c r="Q34" s="1">
        <v>427100000</v>
      </c>
      <c r="R34" s="1">
        <v>409700000</v>
      </c>
      <c r="S34" s="1">
        <v>388900000</v>
      </c>
      <c r="T34" s="1">
        <v>368300000</v>
      </c>
      <c r="U34" s="1">
        <v>339900000</v>
      </c>
      <c r="V34" s="1">
        <v>328400000</v>
      </c>
      <c r="W34" s="1">
        <v>326500000</v>
      </c>
      <c r="X34" s="1">
        <v>322400000</v>
      </c>
      <c r="Y34" s="1">
        <v>314700000</v>
      </c>
      <c r="Z34" s="1">
        <v>303100000</v>
      </c>
      <c r="AA34" s="1">
        <v>290600000</v>
      </c>
      <c r="AB34" s="1">
        <v>286800000</v>
      </c>
      <c r="AC34" s="1">
        <v>283800000</v>
      </c>
      <c r="AD34" s="1">
        <v>281200000</v>
      </c>
      <c r="AE34" s="1">
        <v>277400000</v>
      </c>
      <c r="AF34" s="1">
        <v>277400000</v>
      </c>
    </row>
    <row r="35" spans="1:32" ht="20" customHeight="1" x14ac:dyDescent="0.25">
      <c r="A35" s="14" t="s">
        <v>103</v>
      </c>
      <c r="B35" s="1"/>
      <c r="C35" s="22">
        <f>(C34-B34)/B34</f>
        <v>0.12748597654258031</v>
      </c>
      <c r="D35" s="22">
        <f t="shared" ref="D35:Q35" si="45">(D34-C34)/C34</f>
        <v>-1.2663952962460425E-2</v>
      </c>
      <c r="E35" s="22">
        <f t="shared" si="45"/>
        <v>2.2446174988547871E-2</v>
      </c>
      <c r="F35" s="22">
        <f t="shared" si="45"/>
        <v>-8.960573476702509E-4</v>
      </c>
      <c r="G35" s="22">
        <f t="shared" si="45"/>
        <v>-4.2600896860986545E-2</v>
      </c>
      <c r="H35" s="22">
        <f t="shared" si="45"/>
        <v>-0.10749414519906324</v>
      </c>
      <c r="I35" s="22">
        <f t="shared" si="45"/>
        <v>7.8719496195224347E-3</v>
      </c>
      <c r="J35" s="22">
        <f t="shared" si="45"/>
        <v>4.7450093725592293E-2</v>
      </c>
      <c r="K35" s="22">
        <f t="shared" si="45"/>
        <v>7.5000001056358387E-2</v>
      </c>
      <c r="L35" s="22">
        <f t="shared" si="45"/>
        <v>4.5086705202312137E-2</v>
      </c>
      <c r="M35" s="22">
        <f t="shared" si="45"/>
        <v>-4.4247787610619468E-3</v>
      </c>
      <c r="N35" s="22">
        <f t="shared" si="45"/>
        <v>-6.4444444444444445E-3</v>
      </c>
      <c r="O35" s="22">
        <f t="shared" si="45"/>
        <v>-3.1312905390293E-3</v>
      </c>
      <c r="P35" s="22">
        <f t="shared" si="45"/>
        <v>-2.0866053399147409E-2</v>
      </c>
      <c r="Q35" s="22">
        <f t="shared" si="45"/>
        <v>-2.1310724106324473E-2</v>
      </c>
      <c r="R35" s="22">
        <f t="shared" ref="R35" si="46">(R34-Q34)/Q34</f>
        <v>-4.0739873565909621E-2</v>
      </c>
      <c r="S35" s="22">
        <f t="shared" ref="S35" si="47">(S34-R34)/R34</f>
        <v>-5.0768855259946302E-2</v>
      </c>
      <c r="T35" s="22">
        <f t="shared" ref="T35" si="48">(T34-S34)/S34</f>
        <v>-5.2969915145281564E-2</v>
      </c>
      <c r="U35" s="22">
        <f t="shared" ref="U35" si="49">(U34-T34)/T34</f>
        <v>-7.7111050773825685E-2</v>
      </c>
      <c r="V35" s="22">
        <f t="shared" ref="V35" si="50">(V34-U34)/U34</f>
        <v>-3.3833480435422184E-2</v>
      </c>
      <c r="W35" s="22">
        <f t="shared" ref="W35" si="51">(W34-V34)/V34</f>
        <v>-5.7856272838002435E-3</v>
      </c>
      <c r="X35" s="22">
        <f t="shared" ref="X35" si="52">(X34-W34)/W34</f>
        <v>-1.2557427258805513E-2</v>
      </c>
      <c r="Y35" s="22">
        <f t="shared" ref="Y35" si="53">(Y34-X34)/X34</f>
        <v>-2.3883374689826303E-2</v>
      </c>
      <c r="Z35" s="22">
        <f t="shared" ref="Z35" si="54">(Z34-Y34)/Y34</f>
        <v>-3.6860502065459169E-2</v>
      </c>
      <c r="AA35" s="22">
        <f t="shared" ref="AA35" si="55">(AA34-Z34)/Z34</f>
        <v>-4.1240514681623229E-2</v>
      </c>
      <c r="AB35" s="22">
        <f t="shared" ref="AB35" si="56">(AB34-AA34)/AA34</f>
        <v>-1.307639366827254E-2</v>
      </c>
      <c r="AC35" s="22">
        <f t="shared" ref="AC35" si="57">(AC34-AB34)/AB34</f>
        <v>-1.0460251046025104E-2</v>
      </c>
      <c r="AD35" s="22">
        <f t="shared" ref="AD35" si="58">(AD34-AC34)/AC34</f>
        <v>-9.161381254404511E-3</v>
      </c>
      <c r="AE35" s="22">
        <f t="shared" ref="AE35" si="59">(AE34-AD34)/AD34</f>
        <v>-1.3513513513513514E-2</v>
      </c>
      <c r="AF35" s="22">
        <f t="shared" ref="AF35" si="60">(AF34-AE34)/AE34</f>
        <v>0</v>
      </c>
    </row>
    <row r="36" spans="1:32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</row>
    <row r="37" spans="1:32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</row>
    <row r="38" spans="1:32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>
        <v>653000000</v>
      </c>
      <c r="F38" s="1" t="s">
        <v>92</v>
      </c>
      <c r="G38" s="1" t="s">
        <v>92</v>
      </c>
      <c r="H38" s="1">
        <v>285000000</v>
      </c>
      <c r="I38" s="1">
        <v>455000000</v>
      </c>
      <c r="J38" s="1">
        <v>1505000000</v>
      </c>
      <c r="K38" s="1">
        <v>912000000</v>
      </c>
      <c r="L38" s="1">
        <v>2738000000</v>
      </c>
      <c r="M38" s="1">
        <v>1010000000</v>
      </c>
      <c r="N38" s="1">
        <v>1060000000</v>
      </c>
      <c r="O38" s="1">
        <v>2244000000</v>
      </c>
      <c r="P38" s="1">
        <v>1912000000</v>
      </c>
      <c r="Q38" s="1">
        <v>2648000000</v>
      </c>
      <c r="R38" s="1">
        <v>2168000000</v>
      </c>
      <c r="S38" s="1">
        <v>2391000000</v>
      </c>
      <c r="T38" s="1">
        <v>2261000000</v>
      </c>
      <c r="U38" s="1">
        <v>3582000000</v>
      </c>
      <c r="V38" s="1">
        <v>1898000000</v>
      </c>
      <c r="W38" s="1">
        <v>2617000000</v>
      </c>
      <c r="X38" s="1">
        <v>1446000000</v>
      </c>
      <c r="Y38" s="1">
        <v>1090000000</v>
      </c>
      <c r="Z38" s="1">
        <v>1837000000</v>
      </c>
      <c r="AA38" s="1">
        <v>2861000000</v>
      </c>
      <c r="AB38" s="1">
        <v>772000000</v>
      </c>
      <c r="AC38" s="1">
        <v>1514000000</v>
      </c>
      <c r="AD38" s="1">
        <v>3160000000</v>
      </c>
      <c r="AE38" s="1">
        <v>3604000000</v>
      </c>
      <c r="AF38" s="1">
        <v>2547000000</v>
      </c>
    </row>
    <row r="39" spans="1:32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>
        <v>240000000</v>
      </c>
      <c r="N39" s="1">
        <v>396000000</v>
      </c>
      <c r="O39" s="1">
        <v>429000000</v>
      </c>
      <c r="P39" s="1">
        <v>381000000</v>
      </c>
      <c r="Q39" s="1">
        <v>333000000</v>
      </c>
      <c r="R39" s="1">
        <v>61000000</v>
      </c>
      <c r="S39" s="1" t="s">
        <v>92</v>
      </c>
      <c r="T39" s="1">
        <v>516000000</v>
      </c>
      <c r="U39" s="1">
        <v>3000000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 t="s">
        <v>92</v>
      </c>
      <c r="AC39" s="1" t="s">
        <v>92</v>
      </c>
      <c r="AD39" s="1" t="s">
        <v>92</v>
      </c>
      <c r="AE39" s="1" t="s">
        <v>92</v>
      </c>
      <c r="AF39" s="1" t="s">
        <v>92</v>
      </c>
    </row>
    <row r="40" spans="1:32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>
        <v>653000000</v>
      </c>
      <c r="F40" s="1" t="s">
        <v>92</v>
      </c>
      <c r="G40" s="1" t="s">
        <v>92</v>
      </c>
      <c r="H40" s="1">
        <v>285000000</v>
      </c>
      <c r="I40" s="1">
        <v>455000000</v>
      </c>
      <c r="J40" s="1">
        <v>1505000000</v>
      </c>
      <c r="K40" s="1">
        <v>912000000</v>
      </c>
      <c r="L40" s="1">
        <v>2738000000</v>
      </c>
      <c r="M40" s="1">
        <v>1250000000</v>
      </c>
      <c r="N40" s="1">
        <v>1456000000</v>
      </c>
      <c r="O40" s="1">
        <v>2673000000</v>
      </c>
      <c r="P40" s="1">
        <v>2293000000</v>
      </c>
      <c r="Q40" s="1">
        <v>2981000000</v>
      </c>
      <c r="R40" s="1">
        <v>2229000000</v>
      </c>
      <c r="S40" s="1">
        <v>2391000000</v>
      </c>
      <c r="T40" s="1">
        <v>2777000000</v>
      </c>
      <c r="U40" s="1">
        <v>3585000000</v>
      </c>
      <c r="V40" s="1">
        <v>1898000000</v>
      </c>
      <c r="W40" s="1">
        <v>2617000000</v>
      </c>
      <c r="X40" s="1">
        <v>1446000000</v>
      </c>
      <c r="Y40" s="1">
        <v>1090000000</v>
      </c>
      <c r="Z40" s="1">
        <v>1837000000</v>
      </c>
      <c r="AA40" s="1">
        <v>2861000000</v>
      </c>
      <c r="AB40" s="1">
        <v>772000000</v>
      </c>
      <c r="AC40" s="1">
        <v>1514000000</v>
      </c>
      <c r="AD40" s="1">
        <v>3160000000</v>
      </c>
      <c r="AE40" s="1">
        <v>3604000000</v>
      </c>
      <c r="AF40" s="1">
        <v>2547000000</v>
      </c>
    </row>
    <row r="41" spans="1:32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3876000000</v>
      </c>
      <c r="F41" s="1">
        <v>4999000000</v>
      </c>
      <c r="G41" s="1">
        <v>5009000000</v>
      </c>
      <c r="H41" s="1">
        <v>4178000000</v>
      </c>
      <c r="I41" s="1">
        <v>4348000000</v>
      </c>
      <c r="J41" s="1">
        <v>4195000000</v>
      </c>
      <c r="K41" s="1">
        <v>4049000000</v>
      </c>
      <c r="L41" s="1">
        <v>3655000000</v>
      </c>
      <c r="M41" s="1">
        <v>4039000000</v>
      </c>
      <c r="N41" s="1">
        <v>4094000000</v>
      </c>
      <c r="O41" s="1">
        <v>4579000000</v>
      </c>
      <c r="P41" s="1">
        <v>4595000000</v>
      </c>
      <c r="Q41" s="1">
        <v>4925000000</v>
      </c>
      <c r="R41" s="1">
        <v>5296000000</v>
      </c>
      <c r="S41" s="1">
        <v>6061000000</v>
      </c>
      <c r="T41" s="1">
        <v>5757000000</v>
      </c>
      <c r="U41" s="1">
        <v>6064000000</v>
      </c>
      <c r="V41" s="1">
        <v>6563000000</v>
      </c>
      <c r="W41" s="1">
        <v>5834000000</v>
      </c>
      <c r="X41" s="1">
        <v>5884000000</v>
      </c>
      <c r="Y41" s="1">
        <v>8061000000</v>
      </c>
      <c r="Z41" s="1">
        <v>8202000000</v>
      </c>
      <c r="AA41" s="1">
        <v>8603000000</v>
      </c>
      <c r="AB41" s="1">
        <v>11916000000</v>
      </c>
      <c r="AC41" s="1">
        <v>11431000000</v>
      </c>
      <c r="AD41" s="1">
        <v>11523000000</v>
      </c>
      <c r="AE41" s="1">
        <v>12542000000</v>
      </c>
      <c r="AF41" s="1">
        <v>14823000000</v>
      </c>
    </row>
    <row r="42" spans="1:32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2804000000</v>
      </c>
      <c r="F42" s="1">
        <v>3053000000</v>
      </c>
      <c r="G42" s="1">
        <v>3144000000</v>
      </c>
      <c r="H42" s="1">
        <v>4293000000</v>
      </c>
      <c r="I42" s="1">
        <v>4051000000</v>
      </c>
      <c r="J42" s="1">
        <v>3825000000</v>
      </c>
      <c r="K42" s="1">
        <v>3140000000</v>
      </c>
      <c r="L42" s="1">
        <v>2250000000</v>
      </c>
      <c r="M42" s="1">
        <v>2348000000</v>
      </c>
      <c r="N42" s="1">
        <v>1864000000</v>
      </c>
      <c r="O42" s="1">
        <v>1921000000</v>
      </c>
      <c r="P42" s="1">
        <v>1657000000</v>
      </c>
      <c r="Q42" s="1">
        <v>1718000000</v>
      </c>
      <c r="R42" s="1">
        <v>1902000000</v>
      </c>
      <c r="S42" s="1">
        <v>2183000000</v>
      </c>
      <c r="T42" s="1">
        <v>2378000000</v>
      </c>
      <c r="U42" s="1">
        <v>2481000000</v>
      </c>
      <c r="V42" s="1">
        <v>2937000000</v>
      </c>
      <c r="W42" s="1">
        <v>2977000000</v>
      </c>
      <c r="X42" s="1">
        <v>2882000000</v>
      </c>
      <c r="Y42" s="1">
        <v>4962000000</v>
      </c>
      <c r="Z42" s="1">
        <v>4670000000</v>
      </c>
      <c r="AA42" s="1">
        <v>4487000000</v>
      </c>
      <c r="AB42" s="1">
        <v>2997000000</v>
      </c>
      <c r="AC42" s="1">
        <v>3619000000</v>
      </c>
      <c r="AD42" s="1">
        <v>3545000000</v>
      </c>
      <c r="AE42" s="1">
        <v>2981000000</v>
      </c>
      <c r="AF42" s="1">
        <v>3088000000</v>
      </c>
    </row>
    <row r="43" spans="1:32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844000000</v>
      </c>
      <c r="F43" s="1">
        <v>1888000000</v>
      </c>
      <c r="G43" s="1">
        <v>1952000000</v>
      </c>
      <c r="H43" s="1">
        <v>1855000000</v>
      </c>
      <c r="I43" s="1">
        <v>1842000000</v>
      </c>
      <c r="J43" s="1">
        <v>1734000000</v>
      </c>
      <c r="K43" s="1">
        <v>2677000000</v>
      </c>
      <c r="L43" s="1">
        <v>1983000000</v>
      </c>
      <c r="M43" s="1">
        <v>1764000000</v>
      </c>
      <c r="N43" s="1">
        <v>1539000000</v>
      </c>
      <c r="O43" s="1">
        <v>1356000000</v>
      </c>
      <c r="P43" s="1">
        <v>1619000000</v>
      </c>
      <c r="Q43" s="1">
        <v>1316000000</v>
      </c>
      <c r="R43" s="1">
        <v>1256000000</v>
      </c>
      <c r="S43" s="1">
        <v>1842000000</v>
      </c>
      <c r="T43" s="1">
        <v>1939000000</v>
      </c>
      <c r="U43" s="1">
        <v>1964000000</v>
      </c>
      <c r="V43" s="1">
        <v>2457000000</v>
      </c>
      <c r="W43" s="1">
        <v>1901000000</v>
      </c>
      <c r="X43" s="1">
        <v>2117000000</v>
      </c>
      <c r="Y43" s="1">
        <v>2085000000</v>
      </c>
      <c r="Z43" s="1">
        <v>399000000</v>
      </c>
      <c r="AA43" s="1">
        <v>1510000000</v>
      </c>
      <c r="AB43" s="1">
        <v>418000000</v>
      </c>
      <c r="AC43" s="1">
        <v>531000000</v>
      </c>
      <c r="AD43" s="1">
        <v>1150000000</v>
      </c>
      <c r="AE43" s="1">
        <v>688000000</v>
      </c>
      <c r="AF43" s="1">
        <v>533000000</v>
      </c>
    </row>
    <row r="44" spans="1:32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8177000000</v>
      </c>
      <c r="F44" s="10">
        <v>9940000000</v>
      </c>
      <c r="G44" s="10">
        <v>10105000000</v>
      </c>
      <c r="H44" s="10">
        <v>10611000000</v>
      </c>
      <c r="I44" s="10">
        <v>10696000000</v>
      </c>
      <c r="J44" s="10">
        <v>11259000000</v>
      </c>
      <c r="K44" s="10">
        <v>10778000000</v>
      </c>
      <c r="L44" s="10">
        <v>10626000000</v>
      </c>
      <c r="M44" s="10">
        <v>9401000000</v>
      </c>
      <c r="N44" s="10">
        <v>8953000000</v>
      </c>
      <c r="O44" s="10">
        <v>10529000000</v>
      </c>
      <c r="P44" s="10">
        <v>10164000000</v>
      </c>
      <c r="Q44" s="10">
        <v>10940000000</v>
      </c>
      <c r="R44" s="10">
        <v>10683000000</v>
      </c>
      <c r="S44" s="10">
        <v>12477000000</v>
      </c>
      <c r="T44" s="10">
        <v>12851000000</v>
      </c>
      <c r="U44" s="10">
        <v>14094000000</v>
      </c>
      <c r="V44" s="10">
        <v>13855000000</v>
      </c>
      <c r="W44" s="10">
        <v>13329000000</v>
      </c>
      <c r="X44" s="10">
        <v>12329000000</v>
      </c>
      <c r="Y44" s="10">
        <v>16198000000</v>
      </c>
      <c r="Z44" s="10">
        <v>15108000000</v>
      </c>
      <c r="AA44" s="10">
        <v>17461000000</v>
      </c>
      <c r="AB44" s="10">
        <v>16103000000</v>
      </c>
      <c r="AC44" s="10">
        <v>17095000000</v>
      </c>
      <c r="AD44" s="10">
        <v>19378000000</v>
      </c>
      <c r="AE44" s="10">
        <v>19815000000</v>
      </c>
      <c r="AF44" s="10">
        <v>20991000000</v>
      </c>
    </row>
    <row r="45" spans="1:32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3165000000</v>
      </c>
      <c r="F45" s="1">
        <v>3721000000</v>
      </c>
      <c r="G45" s="1">
        <v>3669000000</v>
      </c>
      <c r="H45" s="1">
        <v>3513000000</v>
      </c>
      <c r="I45" s="1">
        <v>3634000000</v>
      </c>
      <c r="J45" s="1">
        <v>3446000000</v>
      </c>
      <c r="K45" s="1">
        <v>2991000000</v>
      </c>
      <c r="L45" s="1">
        <v>3258000000</v>
      </c>
      <c r="M45" s="1">
        <v>3489000000</v>
      </c>
      <c r="N45" s="1">
        <v>3599000000</v>
      </c>
      <c r="O45" s="1">
        <v>3924000000</v>
      </c>
      <c r="P45" s="1">
        <v>4056000000</v>
      </c>
      <c r="Q45" s="1">
        <v>4320000000</v>
      </c>
      <c r="R45" s="1">
        <v>4488000000</v>
      </c>
      <c r="S45" s="1">
        <v>4520000000</v>
      </c>
      <c r="T45" s="1">
        <v>4554000000</v>
      </c>
      <c r="U45" s="1">
        <v>4611000000</v>
      </c>
      <c r="V45" s="1">
        <v>4675000000</v>
      </c>
      <c r="W45" s="1">
        <v>4706000000</v>
      </c>
      <c r="X45" s="1">
        <v>4755000000</v>
      </c>
      <c r="Y45" s="1">
        <v>5490000000</v>
      </c>
      <c r="Z45" s="1">
        <v>5549000000</v>
      </c>
      <c r="AA45" s="1">
        <v>5775000000</v>
      </c>
      <c r="AB45" s="1">
        <v>6124000000</v>
      </c>
      <c r="AC45" s="1">
        <v>6591000000</v>
      </c>
      <c r="AD45" s="1">
        <v>7213000000</v>
      </c>
      <c r="AE45" s="1">
        <v>7597000000</v>
      </c>
      <c r="AF45" s="1">
        <v>7975000000</v>
      </c>
    </row>
    <row r="46" spans="1:32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>
        <v>2817000000</v>
      </c>
      <c r="F46" s="1">
        <v>10394000000</v>
      </c>
      <c r="G46" s="1">
        <v>9856000000</v>
      </c>
      <c r="H46" s="1">
        <v>9521000000</v>
      </c>
      <c r="I46" s="1">
        <v>9162000000</v>
      </c>
      <c r="J46" s="1" t="s">
        <v>92</v>
      </c>
      <c r="K46" s="1">
        <v>7371000000</v>
      </c>
      <c r="L46" s="1">
        <v>7380000000</v>
      </c>
      <c r="M46" s="1">
        <v>7879000000</v>
      </c>
      <c r="N46" s="1">
        <v>7892000000</v>
      </c>
      <c r="O46" s="1">
        <v>8447000000</v>
      </c>
      <c r="P46" s="1">
        <v>9250000000</v>
      </c>
      <c r="Q46" s="1">
        <v>9387000000</v>
      </c>
      <c r="R46" s="1">
        <v>9526000000</v>
      </c>
      <c r="S46" s="1">
        <v>9948000000</v>
      </c>
      <c r="T46" s="1">
        <v>9605000000</v>
      </c>
      <c r="U46" s="1">
        <v>10148000000</v>
      </c>
      <c r="V46" s="1">
        <v>10370000000</v>
      </c>
      <c r="W46" s="1">
        <v>10348000000</v>
      </c>
      <c r="X46" s="1">
        <v>10862000000</v>
      </c>
      <c r="Y46" s="1">
        <v>13576000000</v>
      </c>
      <c r="Z46" s="1">
        <v>10764000000</v>
      </c>
      <c r="AA46" s="1">
        <v>10807000000</v>
      </c>
      <c r="AB46" s="1">
        <v>10769000000</v>
      </c>
      <c r="AC46" s="1">
        <v>10604000000</v>
      </c>
      <c r="AD46" s="1">
        <v>10806000000</v>
      </c>
      <c r="AE46" s="1">
        <v>10813000000</v>
      </c>
      <c r="AF46" s="1">
        <v>10780000000</v>
      </c>
    </row>
    <row r="47" spans="1:32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>
        <v>1808000000</v>
      </c>
      <c r="F47" s="1">
        <v>1767000000</v>
      </c>
      <c r="G47" s="1">
        <v>1566000000</v>
      </c>
      <c r="H47" s="1">
        <v>1418000000</v>
      </c>
      <c r="I47" s="1">
        <v>1259000000</v>
      </c>
      <c r="J47" s="1">
        <v>9943000000</v>
      </c>
      <c r="K47" s="1">
        <v>939000000</v>
      </c>
      <c r="L47" s="1">
        <v>814000000</v>
      </c>
      <c r="M47" s="1">
        <v>807000000</v>
      </c>
      <c r="N47" s="1">
        <v>672000000</v>
      </c>
      <c r="O47" s="1">
        <v>560000000</v>
      </c>
      <c r="P47" s="1">
        <v>605000000</v>
      </c>
      <c r="Q47" s="1">
        <v>463000000</v>
      </c>
      <c r="R47" s="1">
        <v>355000000</v>
      </c>
      <c r="S47" s="1">
        <v>311000000</v>
      </c>
      <c r="T47" s="1">
        <v>127000000</v>
      </c>
      <c r="U47" s="1" t="s">
        <v>92</v>
      </c>
      <c r="V47" s="1" t="s">
        <v>92</v>
      </c>
      <c r="W47" s="1" t="s">
        <v>92</v>
      </c>
      <c r="X47" s="1" t="s">
        <v>92</v>
      </c>
      <c r="Y47" s="1">
        <v>4147000000</v>
      </c>
      <c r="Z47" s="1">
        <v>4093000000</v>
      </c>
      <c r="AA47" s="1">
        <v>3797000000</v>
      </c>
      <c r="AB47" s="1">
        <v>3494000000</v>
      </c>
      <c r="AC47" s="1">
        <v>3213000000</v>
      </c>
      <c r="AD47" s="1">
        <v>3012000000</v>
      </c>
      <c r="AE47" s="1">
        <v>2706000000</v>
      </c>
      <c r="AF47" s="1">
        <v>2459000000</v>
      </c>
    </row>
    <row r="48" spans="1:32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>
        <v>4625000000</v>
      </c>
      <c r="F48" s="1">
        <v>12161000000</v>
      </c>
      <c r="G48" s="1">
        <v>11422000000</v>
      </c>
      <c r="H48" s="1">
        <v>10939000000</v>
      </c>
      <c r="I48" s="1">
        <v>10421000000</v>
      </c>
      <c r="J48" s="1">
        <v>9943000000</v>
      </c>
      <c r="K48" s="1">
        <v>8310000000</v>
      </c>
      <c r="L48" s="1">
        <v>8194000000</v>
      </c>
      <c r="M48" s="1">
        <v>8686000000</v>
      </c>
      <c r="N48" s="1">
        <v>8564000000</v>
      </c>
      <c r="O48" s="1">
        <v>9007000000</v>
      </c>
      <c r="P48" s="1">
        <v>9855000000</v>
      </c>
      <c r="Q48" s="1">
        <v>9850000000</v>
      </c>
      <c r="R48" s="1">
        <v>9881000000</v>
      </c>
      <c r="S48" s="1">
        <v>10259000000</v>
      </c>
      <c r="T48" s="1">
        <v>9732000000</v>
      </c>
      <c r="U48" s="1">
        <v>10148000000</v>
      </c>
      <c r="V48" s="1">
        <v>10370000000</v>
      </c>
      <c r="W48" s="1">
        <v>10348000000</v>
      </c>
      <c r="X48" s="1">
        <v>10862000000</v>
      </c>
      <c r="Y48" s="1">
        <v>17723000000</v>
      </c>
      <c r="Z48" s="1">
        <v>14857000000</v>
      </c>
      <c r="AA48" s="1">
        <v>14604000000</v>
      </c>
      <c r="AB48" s="1">
        <v>14263000000</v>
      </c>
      <c r="AC48" s="1">
        <v>13817000000</v>
      </c>
      <c r="AD48" s="1">
        <v>13818000000</v>
      </c>
      <c r="AE48" s="1">
        <v>13519000000</v>
      </c>
      <c r="AF48" s="1">
        <v>13239000000</v>
      </c>
    </row>
    <row r="49" spans="1:32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>
        <v>2210000000</v>
      </c>
      <c r="J49" s="1" t="s">
        <v>92</v>
      </c>
      <c r="K49" s="1" t="s">
        <v>92</v>
      </c>
      <c r="L49" s="1">
        <v>1009000000</v>
      </c>
      <c r="M49" s="1">
        <v>1060000000</v>
      </c>
      <c r="N49" s="1">
        <v>812000000</v>
      </c>
      <c r="O49" s="1">
        <v>196000000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</row>
    <row r="50" spans="1:32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>
        <v>1487000000</v>
      </c>
      <c r="Q50" s="1">
        <v>760000000</v>
      </c>
      <c r="R50" s="1">
        <v>4651000000</v>
      </c>
      <c r="S50" s="1">
        <v>3779000000</v>
      </c>
      <c r="T50" s="1">
        <v>3482000000</v>
      </c>
      <c r="U50" s="1">
        <v>4388000000</v>
      </c>
      <c r="V50" s="1">
        <v>4809000000</v>
      </c>
      <c r="W50" s="1">
        <v>2850000000</v>
      </c>
      <c r="X50" s="1">
        <v>4013000000</v>
      </c>
      <c r="Y50" s="1">
        <v>4470000000</v>
      </c>
      <c r="Z50" s="1">
        <v>6625000000</v>
      </c>
      <c r="AA50" s="1">
        <v>3111000000</v>
      </c>
      <c r="AB50" s="1">
        <v>3208000000</v>
      </c>
      <c r="AC50" s="1">
        <v>3319000000</v>
      </c>
      <c r="AD50" s="1">
        <v>3475000000</v>
      </c>
      <c r="AE50" s="1">
        <v>2290000000</v>
      </c>
      <c r="AF50" s="1">
        <v>3744000000</v>
      </c>
    </row>
    <row r="51" spans="1:32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1681000000</v>
      </c>
      <c r="F51" s="1">
        <v>3435000000</v>
      </c>
      <c r="G51" s="1">
        <v>3165000000</v>
      </c>
      <c r="H51" s="1">
        <v>3681000000</v>
      </c>
      <c r="I51" s="1">
        <v>3051000000</v>
      </c>
      <c r="J51" s="1">
        <v>5701000000</v>
      </c>
      <c r="K51" s="1">
        <v>5575000000</v>
      </c>
      <c r="L51" s="1">
        <v>2671000000</v>
      </c>
      <c r="M51" s="1">
        <v>3539000000</v>
      </c>
      <c r="N51" s="1">
        <v>3626000000</v>
      </c>
      <c r="O51" s="1">
        <v>4088000000</v>
      </c>
      <c r="P51" s="1">
        <v>2669000000</v>
      </c>
      <c r="Q51" s="1">
        <v>3056000000</v>
      </c>
      <c r="R51" s="1">
        <v>3736000000</v>
      </c>
      <c r="S51" s="1">
        <v>4076000000</v>
      </c>
      <c r="T51" s="1">
        <v>4448000000</v>
      </c>
      <c r="U51" s="1">
        <v>4667000000</v>
      </c>
      <c r="V51" s="1">
        <v>4948000000</v>
      </c>
      <c r="W51" s="1">
        <v>4955000000</v>
      </c>
      <c r="X51" s="1">
        <v>5114000000</v>
      </c>
      <c r="Y51" s="1">
        <v>5247000000</v>
      </c>
      <c r="Z51" s="1">
        <v>5667000000</v>
      </c>
      <c r="AA51" s="1">
        <v>5570000000</v>
      </c>
      <c r="AB51" s="1">
        <v>5178000000</v>
      </c>
      <c r="AC51" s="1">
        <v>6706000000</v>
      </c>
      <c r="AD51" s="1">
        <v>6826000000</v>
      </c>
      <c r="AE51" s="1">
        <v>7652000000</v>
      </c>
      <c r="AF51" s="1">
        <v>6931000000</v>
      </c>
    </row>
    <row r="52" spans="1:32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9471000000</v>
      </c>
      <c r="F52" s="1">
        <v>19317000000</v>
      </c>
      <c r="G52" s="1">
        <v>18256000000</v>
      </c>
      <c r="H52" s="1">
        <v>18133000000</v>
      </c>
      <c r="I52" s="1">
        <v>19316000000</v>
      </c>
      <c r="J52" s="1">
        <v>19090000000</v>
      </c>
      <c r="K52" s="1">
        <v>16876000000</v>
      </c>
      <c r="L52" s="1">
        <v>15132000000</v>
      </c>
      <c r="M52" s="1">
        <v>16774000000</v>
      </c>
      <c r="N52" s="1">
        <v>16601000000</v>
      </c>
      <c r="O52" s="1">
        <v>17215000000</v>
      </c>
      <c r="P52" s="1">
        <v>18067000000</v>
      </c>
      <c r="Q52" s="1">
        <v>17986000000</v>
      </c>
      <c r="R52" s="1">
        <v>22756000000</v>
      </c>
      <c r="S52" s="1">
        <v>22634000000</v>
      </c>
      <c r="T52" s="1">
        <v>22216000000</v>
      </c>
      <c r="U52" s="1">
        <v>23814000000</v>
      </c>
      <c r="V52" s="1">
        <v>24802000000</v>
      </c>
      <c r="W52" s="1">
        <v>22859000000</v>
      </c>
      <c r="X52" s="1">
        <v>24744000000</v>
      </c>
      <c r="Y52" s="1">
        <v>32930000000</v>
      </c>
      <c r="Z52" s="1">
        <v>32698000000</v>
      </c>
      <c r="AA52" s="1">
        <v>29060000000</v>
      </c>
      <c r="AB52" s="1">
        <v>28773000000</v>
      </c>
      <c r="AC52" s="1">
        <v>30433000000</v>
      </c>
      <c r="AD52" s="1">
        <v>31332000000</v>
      </c>
      <c r="AE52" s="1">
        <v>31058000000</v>
      </c>
      <c r="AF52" s="1">
        <v>31889000000</v>
      </c>
    </row>
    <row r="53" spans="1:32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</row>
    <row r="54" spans="1:32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>
        <v>17648000000</v>
      </c>
      <c r="F54" s="11">
        <v>29257000000</v>
      </c>
      <c r="G54" s="11">
        <v>28361000000</v>
      </c>
      <c r="H54" s="11">
        <v>28744000000</v>
      </c>
      <c r="I54" s="11">
        <v>30012000000</v>
      </c>
      <c r="J54" s="11">
        <v>30349000000</v>
      </c>
      <c r="K54" s="11">
        <v>27654000000</v>
      </c>
      <c r="L54" s="11">
        <v>25758000000</v>
      </c>
      <c r="M54" s="11">
        <v>26175000000</v>
      </c>
      <c r="N54" s="11">
        <v>25554000000</v>
      </c>
      <c r="O54" s="11">
        <v>27744000000</v>
      </c>
      <c r="P54" s="11">
        <v>28231000000</v>
      </c>
      <c r="Q54" s="11">
        <v>28926000000</v>
      </c>
      <c r="R54" s="11">
        <v>33439000000</v>
      </c>
      <c r="S54" s="11">
        <v>35111000000</v>
      </c>
      <c r="T54" s="11">
        <v>35067000000</v>
      </c>
      <c r="U54" s="11">
        <v>37908000000</v>
      </c>
      <c r="V54" s="11">
        <v>38657000000</v>
      </c>
      <c r="W54" s="11">
        <v>36188000000</v>
      </c>
      <c r="X54" s="11">
        <v>37073000000</v>
      </c>
      <c r="Y54" s="11">
        <v>49128000000</v>
      </c>
      <c r="Z54" s="11">
        <v>47806000000</v>
      </c>
      <c r="AA54" s="11">
        <v>46521000000</v>
      </c>
      <c r="AB54" s="11">
        <v>44876000000</v>
      </c>
      <c r="AC54" s="11">
        <v>47528000000</v>
      </c>
      <c r="AD54" s="11">
        <v>50710000000</v>
      </c>
      <c r="AE54" s="11">
        <v>50873000000</v>
      </c>
      <c r="AF54" s="11">
        <v>52880000000</v>
      </c>
    </row>
    <row r="55" spans="1:32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787000000</v>
      </c>
      <c r="F55" s="1">
        <v>1294000000</v>
      </c>
      <c r="G55" s="1">
        <v>1234000000</v>
      </c>
      <c r="H55" s="1">
        <v>1382000000</v>
      </c>
      <c r="I55" s="1">
        <v>1228000000</v>
      </c>
      <c r="J55" s="1">
        <v>1184000000</v>
      </c>
      <c r="K55" s="1">
        <v>1419000000</v>
      </c>
      <c r="L55" s="1">
        <v>1102000000</v>
      </c>
      <c r="M55" s="1">
        <v>1434000000</v>
      </c>
      <c r="N55" s="1">
        <v>1726000000</v>
      </c>
      <c r="O55" s="1">
        <v>1998000000</v>
      </c>
      <c r="P55" s="1">
        <v>2221000000</v>
      </c>
      <c r="Q55" s="1">
        <v>2163000000</v>
      </c>
      <c r="R55" s="1">
        <v>2030000000</v>
      </c>
      <c r="S55" s="1">
        <v>2030000000</v>
      </c>
      <c r="T55" s="1">
        <v>1627000000</v>
      </c>
      <c r="U55" s="1">
        <v>2269000000</v>
      </c>
      <c r="V55" s="1">
        <v>2038000000</v>
      </c>
      <c r="W55" s="1">
        <v>1397000000</v>
      </c>
      <c r="X55" s="1">
        <v>1570000000</v>
      </c>
      <c r="Y55" s="1">
        <v>1974000000</v>
      </c>
      <c r="Z55" s="1">
        <v>1653000000</v>
      </c>
      <c r="AA55" s="1">
        <v>1467000000</v>
      </c>
      <c r="AB55" s="1">
        <v>2402000000</v>
      </c>
      <c r="AC55" s="1">
        <v>1281000000</v>
      </c>
      <c r="AD55" s="1">
        <v>880000000</v>
      </c>
      <c r="AE55" s="1">
        <v>780000000</v>
      </c>
      <c r="AF55" s="1">
        <v>2117000000</v>
      </c>
    </row>
    <row r="56" spans="1:32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>
        <v>722000000</v>
      </c>
      <c r="F56" s="1">
        <v>1290000000</v>
      </c>
      <c r="G56" s="1">
        <v>1370000000</v>
      </c>
      <c r="H56" s="1">
        <v>1929000000</v>
      </c>
      <c r="I56" s="1">
        <v>527000000</v>
      </c>
      <c r="J56" s="1">
        <v>894000000</v>
      </c>
      <c r="K56" s="1">
        <v>89000000</v>
      </c>
      <c r="L56" s="1">
        <v>1365000000</v>
      </c>
      <c r="M56" s="1">
        <v>136000000</v>
      </c>
      <c r="N56" s="1">
        <v>15000000</v>
      </c>
      <c r="O56" s="1">
        <v>202000000</v>
      </c>
      <c r="P56" s="1">
        <v>34000000</v>
      </c>
      <c r="Q56" s="1">
        <v>104000000</v>
      </c>
      <c r="R56" s="1">
        <v>242000000</v>
      </c>
      <c r="S56" s="1" t="s">
        <v>92</v>
      </c>
      <c r="T56" s="1" t="s">
        <v>92</v>
      </c>
      <c r="U56" s="1" t="s">
        <v>92</v>
      </c>
      <c r="V56" s="1">
        <v>150000000</v>
      </c>
      <c r="W56" s="1" t="s">
        <v>92</v>
      </c>
      <c r="X56" s="1" t="s">
        <v>92</v>
      </c>
      <c r="Y56" s="1">
        <v>956000000</v>
      </c>
      <c r="Z56" s="1" t="s">
        <v>92</v>
      </c>
      <c r="AA56" s="1">
        <v>750000000</v>
      </c>
      <c r="AB56" s="1">
        <v>1500000000</v>
      </c>
      <c r="AC56" s="1">
        <v>1250000000</v>
      </c>
      <c r="AD56" s="1">
        <v>500000000</v>
      </c>
      <c r="AE56" s="1">
        <v>6000000</v>
      </c>
      <c r="AF56" s="1">
        <v>0</v>
      </c>
    </row>
    <row r="57" spans="1:32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>
        <v>107000000</v>
      </c>
      <c r="M57" s="1">
        <v>91000000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>
        <v>1649000000</v>
      </c>
      <c r="W57" s="1">
        <v>1809000000</v>
      </c>
      <c r="X57" s="1">
        <v>1826000000</v>
      </c>
      <c r="Y57" s="1">
        <v>1916000000</v>
      </c>
      <c r="Z57" s="1">
        <v>1764000000</v>
      </c>
      <c r="AA57" s="1">
        <v>1785000000</v>
      </c>
      <c r="AB57" s="1">
        <v>2122000000</v>
      </c>
      <c r="AC57" s="1">
        <v>2466000000</v>
      </c>
      <c r="AD57" s="1">
        <v>3163000000</v>
      </c>
      <c r="AE57" s="1">
        <v>3108000000</v>
      </c>
      <c r="AF57" s="1" t="s">
        <v>92</v>
      </c>
    </row>
    <row r="58" spans="1:32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1570000000</v>
      </c>
      <c r="F58" s="1">
        <v>2600000000</v>
      </c>
      <c r="G58" s="1">
        <v>3644000000</v>
      </c>
      <c r="H58" s="1">
        <v>4012000000</v>
      </c>
      <c r="I58" s="1">
        <v>4655000000</v>
      </c>
      <c r="J58" s="1" t="s">
        <v>92</v>
      </c>
      <c r="K58" s="1">
        <v>5002000000</v>
      </c>
      <c r="L58" s="1">
        <v>4542000000</v>
      </c>
      <c r="M58" s="1">
        <v>4256000000</v>
      </c>
      <c r="N58" s="1">
        <v>4028000000</v>
      </c>
      <c r="O58" s="1">
        <v>4331000000</v>
      </c>
      <c r="P58" s="1">
        <v>3856000000</v>
      </c>
      <c r="Q58" s="1">
        <v>4254000000</v>
      </c>
      <c r="R58" s="1">
        <v>4535000000</v>
      </c>
      <c r="S58" s="1">
        <v>5049000000</v>
      </c>
      <c r="T58" s="1">
        <v>5719000000</v>
      </c>
      <c r="U58" s="1">
        <v>6399000000</v>
      </c>
      <c r="V58" s="1">
        <v>6503000000</v>
      </c>
      <c r="W58" s="1">
        <v>6349000000</v>
      </c>
      <c r="X58" s="1">
        <v>5790000000</v>
      </c>
      <c r="Y58" s="1">
        <v>6988000000</v>
      </c>
      <c r="Z58" s="1">
        <v>6776000000</v>
      </c>
      <c r="AA58" s="1">
        <v>6752000000</v>
      </c>
      <c r="AB58" s="1">
        <v>6491000000</v>
      </c>
      <c r="AC58" s="1">
        <v>7054000000</v>
      </c>
      <c r="AD58" s="1">
        <v>7545000000</v>
      </c>
      <c r="AE58" s="1">
        <v>8107000000</v>
      </c>
      <c r="AF58" s="1" t="s">
        <v>92</v>
      </c>
    </row>
    <row r="59" spans="1:32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2212000000</v>
      </c>
      <c r="F59" s="1">
        <v>3520000000</v>
      </c>
      <c r="G59" s="1">
        <v>2941000000</v>
      </c>
      <c r="H59" s="1">
        <v>2944000000</v>
      </c>
      <c r="I59" s="1">
        <v>2402000000</v>
      </c>
      <c r="J59" s="1">
        <v>8097000000</v>
      </c>
      <c r="K59" s="1">
        <v>3179000000</v>
      </c>
      <c r="L59" s="1">
        <v>2705000000</v>
      </c>
      <c r="M59" s="1">
        <v>2976000000</v>
      </c>
      <c r="N59" s="1">
        <v>2797000000</v>
      </c>
      <c r="O59" s="1">
        <v>2897000000</v>
      </c>
      <c r="P59" s="1">
        <v>3442000000</v>
      </c>
      <c r="Q59" s="1">
        <v>3350000000</v>
      </c>
      <c r="R59" s="1">
        <v>3735000000</v>
      </c>
      <c r="S59" s="1">
        <v>3624000000</v>
      </c>
      <c r="T59" s="1">
        <v>3811000000</v>
      </c>
      <c r="U59" s="1">
        <v>3462000000</v>
      </c>
      <c r="V59" s="1">
        <v>1815000000</v>
      </c>
      <c r="W59" s="1">
        <v>1565000000</v>
      </c>
      <c r="X59" s="1">
        <v>1926000000</v>
      </c>
      <c r="Y59" s="1">
        <v>2223000000</v>
      </c>
      <c r="Z59" s="1">
        <v>2349000000</v>
      </c>
      <c r="AA59" s="1">
        <v>1883000000</v>
      </c>
      <c r="AB59" s="1">
        <v>1883000000</v>
      </c>
      <c r="AC59" s="1">
        <v>1921000000</v>
      </c>
      <c r="AD59" s="1">
        <v>1845000000</v>
      </c>
      <c r="AE59" s="1">
        <v>1996000000</v>
      </c>
      <c r="AF59" s="1">
        <v>13770000000</v>
      </c>
    </row>
    <row r="60" spans="1:32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5291000000</v>
      </c>
      <c r="F60" s="10">
        <v>8704000000</v>
      </c>
      <c r="G60" s="10">
        <v>9189000000</v>
      </c>
      <c r="H60" s="10">
        <v>10267000000</v>
      </c>
      <c r="I60" s="10">
        <v>8812000000</v>
      </c>
      <c r="J60" s="10">
        <v>10175000000</v>
      </c>
      <c r="K60" s="10">
        <v>9689000000</v>
      </c>
      <c r="L60" s="10">
        <v>9821000000</v>
      </c>
      <c r="M60" s="10">
        <v>8893000000</v>
      </c>
      <c r="N60" s="10">
        <v>8566000000</v>
      </c>
      <c r="O60" s="10">
        <v>9428000000</v>
      </c>
      <c r="P60" s="10">
        <v>9553000000</v>
      </c>
      <c r="Q60" s="10">
        <v>9871000000</v>
      </c>
      <c r="R60" s="10">
        <v>10542000000</v>
      </c>
      <c r="S60" s="10">
        <v>10703000000</v>
      </c>
      <c r="T60" s="10">
        <v>11157000000</v>
      </c>
      <c r="U60" s="10">
        <v>12130000000</v>
      </c>
      <c r="V60" s="10">
        <v>12155000000</v>
      </c>
      <c r="W60" s="10">
        <v>11120000000</v>
      </c>
      <c r="X60" s="10">
        <v>11112000000</v>
      </c>
      <c r="Y60" s="10">
        <v>14057000000</v>
      </c>
      <c r="Z60" s="10">
        <v>12542000000</v>
      </c>
      <c r="AA60" s="10">
        <v>12637000000</v>
      </c>
      <c r="AB60" s="10">
        <v>14398000000</v>
      </c>
      <c r="AC60" s="10">
        <v>13972000000</v>
      </c>
      <c r="AD60" s="10">
        <v>13933000000</v>
      </c>
      <c r="AE60" s="10">
        <v>13997000000</v>
      </c>
      <c r="AF60" s="10">
        <v>15887000000</v>
      </c>
    </row>
    <row r="61" spans="1:32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>
        <v>3010000000</v>
      </c>
      <c r="F61" s="1">
        <v>10188000000</v>
      </c>
      <c r="G61" s="1">
        <v>10528000000</v>
      </c>
      <c r="H61" s="1">
        <v>8957000000</v>
      </c>
      <c r="I61" s="1">
        <v>11427000000</v>
      </c>
      <c r="J61" s="1">
        <v>9065000000</v>
      </c>
      <c r="K61" s="1">
        <v>7422000000</v>
      </c>
      <c r="L61" s="1">
        <v>6217000000</v>
      </c>
      <c r="M61" s="1">
        <v>6072000000</v>
      </c>
      <c r="N61" s="1">
        <v>5104000000</v>
      </c>
      <c r="O61" s="1">
        <v>4784000000</v>
      </c>
      <c r="P61" s="1">
        <v>4405000000</v>
      </c>
      <c r="Q61" s="1">
        <v>4303000000</v>
      </c>
      <c r="R61" s="1">
        <v>3563000000</v>
      </c>
      <c r="S61" s="1">
        <v>5052000000</v>
      </c>
      <c r="T61" s="1">
        <v>5019000000</v>
      </c>
      <c r="U61" s="1">
        <v>6460000000</v>
      </c>
      <c r="V61" s="1">
        <v>6158000000</v>
      </c>
      <c r="W61" s="1">
        <v>6152000000</v>
      </c>
      <c r="X61" s="1">
        <v>6169000000</v>
      </c>
      <c r="Y61" s="1">
        <v>14305000000</v>
      </c>
      <c r="Z61" s="1">
        <v>14282000000</v>
      </c>
      <c r="AA61" s="1">
        <v>13513000000</v>
      </c>
      <c r="AB61" s="1">
        <v>12604000000</v>
      </c>
      <c r="AC61" s="1">
        <v>11404000000</v>
      </c>
      <c r="AD61" s="1">
        <v>11669000000</v>
      </c>
      <c r="AE61" s="1">
        <v>11670000000</v>
      </c>
      <c r="AF61" s="1">
        <v>15429000000</v>
      </c>
    </row>
    <row r="62" spans="1:32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</row>
    <row r="63" spans="1:32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736000000</v>
      </c>
      <c r="K63" s="1">
        <v>992000000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 t="s">
        <v>92</v>
      </c>
      <c r="Z63" s="1" t="s">
        <v>92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</row>
    <row r="64" spans="1:32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2914000000</v>
      </c>
      <c r="F64" s="1">
        <v>3509000000</v>
      </c>
      <c r="G64" s="1">
        <v>3468000000</v>
      </c>
      <c r="H64" s="1">
        <v>3383000000</v>
      </c>
      <c r="I64" s="1">
        <v>3412000000</v>
      </c>
      <c r="J64" s="1">
        <v>3213000000</v>
      </c>
      <c r="K64" s="1">
        <v>3108000000</v>
      </c>
      <c r="L64" s="1">
        <v>3855000000</v>
      </c>
      <c r="M64" s="1">
        <v>4454000000</v>
      </c>
      <c r="N64" s="1">
        <v>4863000000</v>
      </c>
      <c r="O64" s="1">
        <v>5665000000</v>
      </c>
      <c r="P64" s="1">
        <v>7389000000</v>
      </c>
      <c r="Q64" s="1">
        <v>4947000000</v>
      </c>
      <c r="R64" s="1">
        <v>16469000000</v>
      </c>
      <c r="S64" s="1">
        <v>15227000000</v>
      </c>
      <c r="T64" s="1">
        <v>15183000000</v>
      </c>
      <c r="U64" s="1">
        <v>18317000000</v>
      </c>
      <c r="V64" s="1">
        <v>20305000000</v>
      </c>
      <c r="W64" s="1">
        <v>13998000000</v>
      </c>
      <c r="X64" s="1">
        <v>16392000000</v>
      </c>
      <c r="Y64" s="1">
        <v>17669000000</v>
      </c>
      <c r="Z64" s="1">
        <v>19376000000</v>
      </c>
      <c r="AA64" s="1">
        <v>20980000000</v>
      </c>
      <c r="AB64" s="1">
        <v>16425000000</v>
      </c>
      <c r="AC64" s="1">
        <v>18981000000</v>
      </c>
      <c r="AD64" s="1">
        <v>19070000000</v>
      </c>
      <c r="AE64" s="1">
        <v>14247000000</v>
      </c>
      <c r="AF64" s="1">
        <v>12298000000</v>
      </c>
    </row>
    <row r="65" spans="1:32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5924000000</v>
      </c>
      <c r="F65" s="1">
        <v>13697000000</v>
      </c>
      <c r="G65" s="1">
        <v>13996000000</v>
      </c>
      <c r="H65" s="1">
        <v>12340000000</v>
      </c>
      <c r="I65" s="1">
        <v>14839000000</v>
      </c>
      <c r="J65" s="1">
        <v>13014000000</v>
      </c>
      <c r="K65" s="1">
        <v>11522000000</v>
      </c>
      <c r="L65" s="1">
        <v>10072000000</v>
      </c>
      <c r="M65" s="1">
        <v>10526000000</v>
      </c>
      <c r="N65" s="1">
        <v>9967000000</v>
      </c>
      <c r="O65" s="1">
        <v>10449000000</v>
      </c>
      <c r="P65" s="1">
        <v>11794000000</v>
      </c>
      <c r="Q65" s="1">
        <v>9250000000</v>
      </c>
      <c r="R65" s="1">
        <v>20032000000</v>
      </c>
      <c r="S65" s="1">
        <v>20279000000</v>
      </c>
      <c r="T65" s="1">
        <v>20202000000</v>
      </c>
      <c r="U65" s="1">
        <v>24777000000</v>
      </c>
      <c r="V65" s="1">
        <v>26463000000</v>
      </c>
      <c r="W65" s="1">
        <v>20150000000</v>
      </c>
      <c r="X65" s="1">
        <v>22561000000</v>
      </c>
      <c r="Y65" s="1">
        <v>31974000000</v>
      </c>
      <c r="Z65" s="1">
        <v>33658000000</v>
      </c>
      <c r="AA65" s="1">
        <v>34493000000</v>
      </c>
      <c r="AB65" s="1">
        <v>29029000000</v>
      </c>
      <c r="AC65" s="1">
        <v>30385000000</v>
      </c>
      <c r="AD65" s="1">
        <v>30739000000</v>
      </c>
      <c r="AE65" s="1">
        <v>25917000000</v>
      </c>
      <c r="AF65" s="1">
        <v>27727000000</v>
      </c>
    </row>
    <row r="66" spans="1:32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</row>
    <row r="67" spans="1:32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>
        <v>11215000000</v>
      </c>
      <c r="F67" s="10">
        <v>22401000000</v>
      </c>
      <c r="G67" s="10">
        <v>23185000000</v>
      </c>
      <c r="H67" s="10">
        <v>22607000000</v>
      </c>
      <c r="I67" s="10">
        <v>23651000000</v>
      </c>
      <c r="J67" s="10">
        <v>23189000000</v>
      </c>
      <c r="K67" s="10">
        <v>21211000000</v>
      </c>
      <c r="L67" s="10">
        <v>19893000000</v>
      </c>
      <c r="M67" s="10">
        <v>19419000000</v>
      </c>
      <c r="N67" s="10">
        <v>18533000000</v>
      </c>
      <c r="O67" s="10">
        <v>19877000000</v>
      </c>
      <c r="P67" s="10">
        <v>21347000000</v>
      </c>
      <c r="Q67" s="10">
        <v>19121000000</v>
      </c>
      <c r="R67" s="10">
        <v>30574000000</v>
      </c>
      <c r="S67" s="10">
        <v>30982000000</v>
      </c>
      <c r="T67" s="10">
        <v>31359000000</v>
      </c>
      <c r="U67" s="10">
        <v>36907000000</v>
      </c>
      <c r="V67" s="10">
        <v>38618000000</v>
      </c>
      <c r="W67" s="10">
        <v>31270000000</v>
      </c>
      <c r="X67" s="10">
        <v>33673000000</v>
      </c>
      <c r="Y67" s="10">
        <v>46031000000</v>
      </c>
      <c r="Z67" s="10">
        <v>46200000000</v>
      </c>
      <c r="AA67" s="10">
        <v>47130000000</v>
      </c>
      <c r="AB67" s="10">
        <v>43427000000</v>
      </c>
      <c r="AC67" s="10">
        <v>44357000000</v>
      </c>
      <c r="AD67" s="10">
        <v>44672000000</v>
      </c>
      <c r="AE67" s="10">
        <v>39914000000</v>
      </c>
      <c r="AF67" s="10">
        <v>43614000000</v>
      </c>
    </row>
    <row r="68" spans="1:32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199000000</v>
      </c>
      <c r="F68" s="1">
        <v>193000000</v>
      </c>
      <c r="G68" s="1">
        <v>194000000</v>
      </c>
      <c r="H68" s="1">
        <v>393000000</v>
      </c>
      <c r="I68" s="1">
        <v>398000000</v>
      </c>
      <c r="J68" s="1">
        <v>431000000</v>
      </c>
      <c r="K68" s="1">
        <v>441000000</v>
      </c>
      <c r="L68" s="1">
        <v>455000000</v>
      </c>
      <c r="M68" s="1">
        <v>446000000</v>
      </c>
      <c r="N68" s="1">
        <v>438000000</v>
      </c>
      <c r="O68" s="1">
        <v>432000000</v>
      </c>
      <c r="P68" s="1">
        <v>421000000</v>
      </c>
      <c r="Q68" s="1">
        <v>409000000</v>
      </c>
      <c r="R68" s="1">
        <v>393000000</v>
      </c>
      <c r="S68" s="1">
        <v>373000000</v>
      </c>
      <c r="T68" s="1">
        <v>346000000</v>
      </c>
      <c r="U68" s="1">
        <v>321000000</v>
      </c>
      <c r="V68" s="1">
        <v>321000000</v>
      </c>
      <c r="W68" s="1">
        <v>319000000</v>
      </c>
      <c r="X68" s="1">
        <v>314000000</v>
      </c>
      <c r="Y68" s="1">
        <v>303000000</v>
      </c>
      <c r="Z68" s="1">
        <v>289000000</v>
      </c>
      <c r="AA68" s="1">
        <v>284000000</v>
      </c>
      <c r="AB68" s="1">
        <v>281000000</v>
      </c>
      <c r="AC68" s="1">
        <v>280000000</v>
      </c>
      <c r="AD68" s="1">
        <v>279000000</v>
      </c>
      <c r="AE68" s="1">
        <v>271000000</v>
      </c>
      <c r="AF68" s="1">
        <v>254000000</v>
      </c>
    </row>
    <row r="69" spans="1:32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4838000000</v>
      </c>
      <c r="F69" s="1">
        <v>5823000000</v>
      </c>
      <c r="G69" s="1">
        <v>5173000000</v>
      </c>
      <c r="H69" s="1">
        <v>5856000000</v>
      </c>
      <c r="I69" s="1">
        <v>5901000000</v>
      </c>
      <c r="J69" s="1">
        <v>5199000000</v>
      </c>
      <c r="K69" s="1">
        <v>3961000000</v>
      </c>
      <c r="L69" s="1">
        <v>4262000000</v>
      </c>
      <c r="M69" s="1">
        <v>5054000000</v>
      </c>
      <c r="N69" s="1">
        <v>5915000000</v>
      </c>
      <c r="O69" s="1">
        <v>7278000000</v>
      </c>
      <c r="P69" s="1">
        <v>9269000000</v>
      </c>
      <c r="Q69" s="1">
        <v>11247000000</v>
      </c>
      <c r="R69" s="1">
        <v>11621000000</v>
      </c>
      <c r="S69" s="1">
        <v>12351000000</v>
      </c>
      <c r="T69" s="1">
        <v>12372000000</v>
      </c>
      <c r="U69" s="1">
        <v>11937000000</v>
      </c>
      <c r="V69" s="1">
        <v>13211000000</v>
      </c>
      <c r="W69" s="1">
        <v>14200000000</v>
      </c>
      <c r="X69" s="1">
        <v>14956000000</v>
      </c>
      <c r="Y69" s="1">
        <v>14238000000</v>
      </c>
      <c r="Z69" s="1">
        <v>13324000000</v>
      </c>
      <c r="AA69" s="1">
        <v>11573000000</v>
      </c>
      <c r="AB69" s="1">
        <v>15434000000</v>
      </c>
      <c r="AC69" s="1">
        <v>18401000000</v>
      </c>
      <c r="AD69" s="1">
        <v>21636000000</v>
      </c>
      <c r="AE69" s="1">
        <v>21600000000</v>
      </c>
      <c r="AF69" s="1">
        <v>16943000000</v>
      </c>
    </row>
    <row r="70" spans="1:32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-5020000000</v>
      </c>
      <c r="F70" s="1">
        <v>-4731000000</v>
      </c>
      <c r="G70" s="1">
        <v>-4975000000</v>
      </c>
      <c r="H70" s="1">
        <v>-5160000000</v>
      </c>
      <c r="I70" s="1">
        <v>-5273000000</v>
      </c>
      <c r="J70" s="1">
        <v>-4993000000</v>
      </c>
      <c r="K70" s="1">
        <v>-5051000000</v>
      </c>
      <c r="L70" s="1">
        <v>-1598000000</v>
      </c>
      <c r="M70" s="1">
        <v>-1204000000</v>
      </c>
      <c r="N70" s="1">
        <v>-1532000000</v>
      </c>
      <c r="O70" s="1">
        <v>-1553000000</v>
      </c>
      <c r="P70" s="1">
        <v>-3561000000</v>
      </c>
      <c r="Q70" s="1">
        <v>-1851000000</v>
      </c>
      <c r="R70" s="1">
        <v>-9149000000</v>
      </c>
      <c r="S70" s="1">
        <v>-8595000000</v>
      </c>
      <c r="T70" s="1">
        <v>-9010000000</v>
      </c>
      <c r="U70" s="1">
        <v>-11257000000</v>
      </c>
      <c r="V70" s="1">
        <v>-13493000000</v>
      </c>
      <c r="W70" s="1">
        <v>-9601000000</v>
      </c>
      <c r="X70" s="1">
        <v>-11870000000</v>
      </c>
      <c r="Y70" s="1">
        <v>-11444000000</v>
      </c>
      <c r="Z70" s="1">
        <v>-12102000000</v>
      </c>
      <c r="AA70" s="1">
        <v>-12540000000</v>
      </c>
      <c r="AB70" s="1">
        <v>-14321000000</v>
      </c>
      <c r="AC70" s="1">
        <v>-15554000000</v>
      </c>
      <c r="AD70" s="1">
        <v>-16121000000</v>
      </c>
      <c r="AE70" s="1">
        <v>-11006000000</v>
      </c>
      <c r="AF70" s="1">
        <v>-8023000000</v>
      </c>
    </row>
    <row r="71" spans="1:32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>
        <v>6416000000</v>
      </c>
      <c r="F71" s="1">
        <v>5571000000</v>
      </c>
      <c r="G71" s="1">
        <v>4784000000</v>
      </c>
      <c r="H71" s="1">
        <v>5048000000</v>
      </c>
      <c r="I71" s="1">
        <v>5335000000</v>
      </c>
      <c r="J71" s="1">
        <v>6523000000</v>
      </c>
      <c r="K71" s="1">
        <v>7092000000</v>
      </c>
      <c r="L71" s="1">
        <v>2746000000</v>
      </c>
      <c r="M71" s="1">
        <v>2460000000</v>
      </c>
      <c r="N71" s="1">
        <v>2200000000</v>
      </c>
      <c r="O71" s="1">
        <v>1710000000</v>
      </c>
      <c r="P71" s="1">
        <v>755000000</v>
      </c>
      <c r="Q71" s="1" t="s">
        <v>92</v>
      </c>
      <c r="R71" s="1" t="s">
        <v>92</v>
      </c>
      <c r="S71" s="1" t="s">
        <v>92</v>
      </c>
      <c r="T71" s="1" t="s">
        <v>92</v>
      </c>
      <c r="U71" s="1" t="s">
        <v>92</v>
      </c>
      <c r="V71" s="1" t="s">
        <v>92</v>
      </c>
      <c r="W71" s="1" t="s">
        <v>92</v>
      </c>
      <c r="X71" s="1" t="s">
        <v>92</v>
      </c>
      <c r="Y71" s="1" t="s">
        <v>92</v>
      </c>
      <c r="Z71" s="1" t="s">
        <v>92</v>
      </c>
      <c r="AA71" s="1" t="s">
        <v>92</v>
      </c>
      <c r="AB71" s="1" t="s">
        <v>92</v>
      </c>
      <c r="AC71" s="1" t="s">
        <v>92</v>
      </c>
      <c r="AD71" s="1">
        <v>221000000</v>
      </c>
      <c r="AE71" s="1">
        <v>94000000</v>
      </c>
      <c r="AF71" s="1">
        <v>92000000</v>
      </c>
    </row>
    <row r="72" spans="1:32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>
        <v>6433000000</v>
      </c>
      <c r="F72" s="10">
        <v>6856000000</v>
      </c>
      <c r="G72" s="10">
        <v>5176000000</v>
      </c>
      <c r="H72" s="10">
        <v>6137000000</v>
      </c>
      <c r="I72" s="10">
        <v>6361000000</v>
      </c>
      <c r="J72" s="10">
        <v>7160000000</v>
      </c>
      <c r="K72" s="10">
        <v>6443000000</v>
      </c>
      <c r="L72" s="10">
        <v>5865000000</v>
      </c>
      <c r="M72" s="10">
        <v>6756000000</v>
      </c>
      <c r="N72" s="10">
        <v>7021000000</v>
      </c>
      <c r="O72" s="10">
        <v>7867000000</v>
      </c>
      <c r="P72" s="10">
        <v>6884000000</v>
      </c>
      <c r="Q72" s="10">
        <v>9805000000</v>
      </c>
      <c r="R72" s="10">
        <v>2865000000</v>
      </c>
      <c r="S72" s="10">
        <v>4129000000</v>
      </c>
      <c r="T72" s="10">
        <v>3708000000</v>
      </c>
      <c r="U72" s="10">
        <v>1001000000</v>
      </c>
      <c r="V72" s="10">
        <v>39000000</v>
      </c>
      <c r="W72" s="10">
        <v>4918000000</v>
      </c>
      <c r="X72" s="10">
        <v>3400000000</v>
      </c>
      <c r="Y72" s="10">
        <v>3097000000</v>
      </c>
      <c r="Z72" s="10">
        <v>1511000000</v>
      </c>
      <c r="AA72" s="10">
        <v>-683000000</v>
      </c>
      <c r="AB72" s="10">
        <v>1394000000</v>
      </c>
      <c r="AC72" s="10">
        <v>3127000000</v>
      </c>
      <c r="AD72" s="10">
        <v>6015000000</v>
      </c>
      <c r="AE72" s="10">
        <v>10959000000</v>
      </c>
      <c r="AF72" s="10">
        <v>9266000000</v>
      </c>
    </row>
    <row r="73" spans="1:32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>
        <v>17648000000</v>
      </c>
      <c r="F73" s="11">
        <v>29257000000</v>
      </c>
      <c r="G73" s="11">
        <v>28361000000</v>
      </c>
      <c r="H73" s="11">
        <v>28744000000</v>
      </c>
      <c r="I73" s="11">
        <v>30012000000</v>
      </c>
      <c r="J73" s="11">
        <v>30349000000</v>
      </c>
      <c r="K73" s="11">
        <v>27654000000</v>
      </c>
      <c r="L73" s="11">
        <v>25758000000</v>
      </c>
      <c r="M73" s="11">
        <v>26175000000</v>
      </c>
      <c r="N73" s="11">
        <v>25554000000</v>
      </c>
      <c r="O73" s="11">
        <v>27744000000</v>
      </c>
      <c r="P73" s="11">
        <v>28231000000</v>
      </c>
      <c r="Q73" s="11">
        <v>28926000000</v>
      </c>
      <c r="R73" s="11">
        <v>33439000000</v>
      </c>
      <c r="S73" s="11">
        <v>35111000000</v>
      </c>
      <c r="T73" s="11">
        <v>35067000000</v>
      </c>
      <c r="U73" s="11">
        <v>37908000000</v>
      </c>
      <c r="V73" s="11">
        <v>38657000000</v>
      </c>
      <c r="W73" s="11">
        <v>36188000000</v>
      </c>
      <c r="X73" s="11">
        <v>37073000000</v>
      </c>
      <c r="Y73" s="11">
        <v>49128000000</v>
      </c>
      <c r="Z73" s="11">
        <v>47711000000</v>
      </c>
      <c r="AA73" s="11">
        <v>46447000000</v>
      </c>
      <c r="AB73" s="11">
        <v>44821000000</v>
      </c>
      <c r="AC73" s="11">
        <v>47484000000</v>
      </c>
      <c r="AD73" s="11">
        <v>50687000000</v>
      </c>
      <c r="AE73" s="11">
        <v>50873000000</v>
      </c>
      <c r="AF73" s="11">
        <v>52880000000</v>
      </c>
    </row>
    <row r="74" spans="1:32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</row>
    <row r="75" spans="1:32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</row>
    <row r="76" spans="1:32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 t="s">
        <v>92</v>
      </c>
      <c r="G76" s="1">
        <v>1300000000</v>
      </c>
      <c r="H76" s="1">
        <v>1001000000</v>
      </c>
      <c r="I76" s="1" t="s">
        <v>92</v>
      </c>
      <c r="J76" s="1">
        <v>-424000000</v>
      </c>
      <c r="K76" s="1">
        <v>79000000</v>
      </c>
      <c r="L76" s="1">
        <v>533000000</v>
      </c>
      <c r="M76" s="1">
        <v>1053000000</v>
      </c>
      <c r="N76" s="1">
        <v>1266000000</v>
      </c>
      <c r="O76" s="1">
        <v>1825000000</v>
      </c>
      <c r="P76" s="1">
        <v>2529000000</v>
      </c>
      <c r="Q76" s="1">
        <v>3033000000</v>
      </c>
      <c r="R76" s="1">
        <v>3217000000</v>
      </c>
      <c r="S76" s="1">
        <v>3024000000</v>
      </c>
      <c r="T76" s="1">
        <v>2926000000</v>
      </c>
      <c r="U76" s="1">
        <v>2655000000</v>
      </c>
      <c r="V76" s="1">
        <v>2745000000</v>
      </c>
      <c r="W76" s="1">
        <v>2981000000</v>
      </c>
      <c r="X76" s="1">
        <v>3614000000</v>
      </c>
      <c r="Y76" s="1">
        <v>3605000000</v>
      </c>
      <c r="Z76" s="1">
        <v>5302000000</v>
      </c>
      <c r="AA76" s="1">
        <v>2002000000</v>
      </c>
      <c r="AB76" s="1">
        <v>5046000000</v>
      </c>
      <c r="AC76" s="1">
        <v>6230000000</v>
      </c>
      <c r="AD76" s="1">
        <v>6833000000</v>
      </c>
      <c r="AE76" s="1">
        <v>6315000000</v>
      </c>
      <c r="AF76" s="1">
        <v>5732000000</v>
      </c>
    </row>
    <row r="77" spans="1:32" ht="19" x14ac:dyDescent="0.25">
      <c r="A77" s="5" t="s">
        <v>13</v>
      </c>
      <c r="B77" s="1">
        <v>594000000</v>
      </c>
      <c r="C77" s="1">
        <v>936000000</v>
      </c>
      <c r="D77" s="1">
        <v>937000000</v>
      </c>
      <c r="E77" s="1">
        <v>921000000</v>
      </c>
      <c r="F77" s="1">
        <v>1197000000</v>
      </c>
      <c r="G77" s="1">
        <v>1052000000</v>
      </c>
      <c r="H77" s="1">
        <v>1005000000</v>
      </c>
      <c r="I77" s="1">
        <v>969000000</v>
      </c>
      <c r="J77" s="1">
        <v>968000000</v>
      </c>
      <c r="K77" s="1">
        <v>823000000</v>
      </c>
      <c r="L77" s="1">
        <v>558000000</v>
      </c>
      <c r="M77" s="1">
        <v>609000000</v>
      </c>
      <c r="N77" s="1">
        <v>656000000</v>
      </c>
      <c r="O77" s="1">
        <v>705000000</v>
      </c>
      <c r="P77" s="1">
        <v>764000000</v>
      </c>
      <c r="Q77" s="1">
        <v>819000000</v>
      </c>
      <c r="R77" s="1">
        <v>845000000</v>
      </c>
      <c r="S77" s="1">
        <v>854000000</v>
      </c>
      <c r="T77" s="1">
        <v>841000000</v>
      </c>
      <c r="U77" s="1">
        <v>1008000000</v>
      </c>
      <c r="V77" s="1">
        <v>988000000</v>
      </c>
      <c r="W77" s="1">
        <v>990000000</v>
      </c>
      <c r="X77" s="1">
        <v>994000000</v>
      </c>
      <c r="Y77" s="1">
        <v>1026000000</v>
      </c>
      <c r="Z77" s="1">
        <v>1215000000</v>
      </c>
      <c r="AA77" s="1">
        <v>1195000000</v>
      </c>
      <c r="AB77" s="1">
        <v>1161000000</v>
      </c>
      <c r="AC77" s="1">
        <v>1189000000</v>
      </c>
      <c r="AD77" s="1">
        <v>1290000000</v>
      </c>
      <c r="AE77" s="1">
        <v>1364000000</v>
      </c>
      <c r="AF77" s="1">
        <v>1404000000</v>
      </c>
    </row>
    <row r="78" spans="1:32" ht="19" x14ac:dyDescent="0.25">
      <c r="A78" s="5" t="s">
        <v>67</v>
      </c>
      <c r="B78" s="1">
        <v>-13000000</v>
      </c>
      <c r="C78" s="1">
        <v>165000000</v>
      </c>
      <c r="D78" s="1">
        <v>73000000</v>
      </c>
      <c r="E78" s="1">
        <v>-116000000</v>
      </c>
      <c r="F78" s="1">
        <v>-251000000</v>
      </c>
      <c r="G78" s="1">
        <v>155000000</v>
      </c>
      <c r="H78" s="1">
        <v>203000000</v>
      </c>
      <c r="I78" s="1">
        <v>293000000</v>
      </c>
      <c r="J78" s="1">
        <v>-84000000</v>
      </c>
      <c r="K78" s="1">
        <v>-118000000</v>
      </c>
      <c r="L78" s="1">
        <v>-463000000</v>
      </c>
      <c r="M78" s="1">
        <v>467000000</v>
      </c>
      <c r="N78" s="1">
        <v>-58000000</v>
      </c>
      <c r="O78" s="1">
        <v>24000000</v>
      </c>
      <c r="P78" s="1">
        <v>75000000</v>
      </c>
      <c r="Q78" s="1">
        <v>110000000</v>
      </c>
      <c r="R78" s="1">
        <v>72000000</v>
      </c>
      <c r="S78" s="1">
        <v>542000000</v>
      </c>
      <c r="T78" s="1">
        <v>576000000</v>
      </c>
      <c r="U78" s="1">
        <v>-2000000</v>
      </c>
      <c r="V78" s="1">
        <v>930000000</v>
      </c>
      <c r="W78" s="1">
        <v>-5000000</v>
      </c>
      <c r="X78" s="1">
        <v>-401000000</v>
      </c>
      <c r="Y78" s="1">
        <v>-445000000</v>
      </c>
      <c r="Z78" s="1">
        <v>-152000000</v>
      </c>
      <c r="AA78" s="1">
        <v>3432000000</v>
      </c>
      <c r="AB78" s="1">
        <v>-244000000</v>
      </c>
      <c r="AC78" s="1">
        <v>222000000</v>
      </c>
      <c r="AD78" s="1">
        <v>60000000</v>
      </c>
      <c r="AE78" s="1">
        <v>-183000000</v>
      </c>
      <c r="AF78" s="1">
        <v>-757000000</v>
      </c>
    </row>
    <row r="79" spans="1:32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>
        <v>149000000</v>
      </c>
      <c r="R79" s="1">
        <v>155000000</v>
      </c>
      <c r="S79" s="1">
        <v>154000000</v>
      </c>
      <c r="T79" s="1">
        <v>168000000</v>
      </c>
      <c r="U79" s="1">
        <v>157000000</v>
      </c>
      <c r="V79" s="1">
        <v>167000000</v>
      </c>
      <c r="W79" s="1">
        <v>189000000</v>
      </c>
      <c r="X79" s="1">
        <v>164000000</v>
      </c>
      <c r="Y79" s="1">
        <v>138000000</v>
      </c>
      <c r="Z79" s="1">
        <v>149000000</v>
      </c>
      <c r="AA79" s="1">
        <v>158000000</v>
      </c>
      <c r="AB79" s="1">
        <v>173000000</v>
      </c>
      <c r="AC79" s="1">
        <v>189000000</v>
      </c>
      <c r="AD79" s="1">
        <v>221000000</v>
      </c>
      <c r="AE79" s="1">
        <v>227000000</v>
      </c>
      <c r="AF79" s="1">
        <v>238000000</v>
      </c>
    </row>
    <row r="80" spans="1:32" ht="19" x14ac:dyDescent="0.25">
      <c r="A80" s="14" t="s">
        <v>104</v>
      </c>
      <c r="B80" s="15" t="e">
        <f t="shared" ref="B80:AF80" si="61">B79/B3</f>
        <v>#VALUE!</v>
      </c>
      <c r="C80" s="15" t="e">
        <f t="shared" si="61"/>
        <v>#VALUE!</v>
      </c>
      <c r="D80" s="15" t="e">
        <f t="shared" si="61"/>
        <v>#VALUE!</v>
      </c>
      <c r="E80" s="15" t="e">
        <f t="shared" si="61"/>
        <v>#VALUE!</v>
      </c>
      <c r="F80" s="15" t="e">
        <f t="shared" si="61"/>
        <v>#VALUE!</v>
      </c>
      <c r="G80" s="15" t="e">
        <f t="shared" si="61"/>
        <v>#VALUE!</v>
      </c>
      <c r="H80" s="15" t="e">
        <f t="shared" si="61"/>
        <v>#VALUE!</v>
      </c>
      <c r="I80" s="15" t="e">
        <f t="shared" si="61"/>
        <v>#VALUE!</v>
      </c>
      <c r="J80" s="15" t="e">
        <f t="shared" si="61"/>
        <v>#VALUE!</v>
      </c>
      <c r="K80" s="15" t="e">
        <f t="shared" si="61"/>
        <v>#VALUE!</v>
      </c>
      <c r="L80" s="15" t="e">
        <f t="shared" si="61"/>
        <v>#VALUE!</v>
      </c>
      <c r="M80" s="15" t="e">
        <f t="shared" si="61"/>
        <v>#VALUE!</v>
      </c>
      <c r="N80" s="15" t="e">
        <f t="shared" si="61"/>
        <v>#VALUE!</v>
      </c>
      <c r="O80" s="15" t="e">
        <f t="shared" si="61"/>
        <v>#VALUE!</v>
      </c>
      <c r="P80" s="15" t="e">
        <f t="shared" si="61"/>
        <v>#VALUE!</v>
      </c>
      <c r="Q80" s="15">
        <f t="shared" si="61"/>
        <v>3.5593139362667813E-3</v>
      </c>
      <c r="R80" s="15">
        <f t="shared" si="61"/>
        <v>3.627343146661674E-3</v>
      </c>
      <c r="S80" s="15">
        <f t="shared" si="61"/>
        <v>3.4079090044037267E-3</v>
      </c>
      <c r="T80" s="15">
        <f t="shared" si="61"/>
        <v>3.6678820164618036E-3</v>
      </c>
      <c r="U80" s="15">
        <f t="shared" si="61"/>
        <v>3.3764166971332718E-3</v>
      </c>
      <c r="V80" s="15">
        <f t="shared" si="61"/>
        <v>3.5394853969734222E-3</v>
      </c>
      <c r="W80" s="15">
        <f t="shared" si="61"/>
        <v>4.1668503902288464E-3</v>
      </c>
      <c r="X80" s="15">
        <f t="shared" si="61"/>
        <v>3.5964912280701754E-3</v>
      </c>
      <c r="Y80" s="15">
        <f t="shared" si="61"/>
        <v>2.9914159368767883E-3</v>
      </c>
      <c r="Z80" s="15">
        <f t="shared" si="61"/>
        <v>3.1535726379952589E-3</v>
      </c>
      <c r="AA80" s="15">
        <f t="shared" si="61"/>
        <v>3.0951261557749569E-3</v>
      </c>
      <c r="AB80" s="15">
        <f t="shared" si="61"/>
        <v>3.2178862393512147E-3</v>
      </c>
      <c r="AC80" s="15">
        <f t="shared" si="61"/>
        <v>3.1599010232060457E-3</v>
      </c>
      <c r="AD80" s="15">
        <f t="shared" si="61"/>
        <v>3.379308235725863E-3</v>
      </c>
      <c r="AE80" s="15">
        <f t="shared" si="61"/>
        <v>3.3858361672931209E-3</v>
      </c>
      <c r="AF80" s="15">
        <f t="shared" si="61"/>
        <v>3.6069350145489817E-3</v>
      </c>
    </row>
    <row r="81" spans="1:40" ht="19" x14ac:dyDescent="0.25">
      <c r="A81" s="5" t="s">
        <v>69</v>
      </c>
      <c r="B81" s="1">
        <v>-52000000</v>
      </c>
      <c r="C81" s="1">
        <v>-471000000</v>
      </c>
      <c r="D81" s="1">
        <v>-404000000</v>
      </c>
      <c r="E81" s="1">
        <v>-677000000</v>
      </c>
      <c r="F81" s="1">
        <v>-48000000</v>
      </c>
      <c r="G81" s="1">
        <v>-920000000</v>
      </c>
      <c r="H81" s="1">
        <v>-178000000</v>
      </c>
      <c r="I81" s="1">
        <v>-922000000</v>
      </c>
      <c r="J81" s="1">
        <v>1209000000</v>
      </c>
      <c r="K81" s="1">
        <v>143000000</v>
      </c>
      <c r="L81" s="1">
        <v>566000000</v>
      </c>
      <c r="M81" s="1">
        <v>-323000000</v>
      </c>
      <c r="N81" s="1">
        <v>429000000</v>
      </c>
      <c r="O81" s="1">
        <v>106000000</v>
      </c>
      <c r="P81" s="1">
        <v>256000000</v>
      </c>
      <c r="Q81" s="1">
        <v>254000000</v>
      </c>
      <c r="R81" s="1">
        <v>-344000000</v>
      </c>
      <c r="S81" s="1">
        <v>-491000000</v>
      </c>
      <c r="T81" s="1">
        <v>-927000000</v>
      </c>
      <c r="U81" s="1">
        <v>404000000</v>
      </c>
      <c r="V81" s="1">
        <v>-3479000000</v>
      </c>
      <c r="W81" s="1">
        <v>-109000000</v>
      </c>
      <c r="X81" s="1">
        <v>-901000000</v>
      </c>
      <c r="Y81" s="1">
        <v>174000000</v>
      </c>
      <c r="Z81" s="1">
        <v>132000000</v>
      </c>
      <c r="AA81" s="1">
        <v>-325000000</v>
      </c>
      <c r="AB81" s="1">
        <v>-3898000000</v>
      </c>
      <c r="AC81" s="1">
        <v>-742000000</v>
      </c>
      <c r="AD81" s="1">
        <v>-1115000000</v>
      </c>
      <c r="AE81" s="1">
        <v>54000000</v>
      </c>
      <c r="AF81" s="1">
        <v>1185000000</v>
      </c>
    </row>
    <row r="82" spans="1:40" ht="19" x14ac:dyDescent="0.25">
      <c r="A82" s="5" t="s">
        <v>70</v>
      </c>
      <c r="B82" s="1">
        <v>212000000</v>
      </c>
      <c r="C82" s="1">
        <v>80000000</v>
      </c>
      <c r="D82" s="1">
        <v>-169000000</v>
      </c>
      <c r="E82" s="1">
        <v>-394000000</v>
      </c>
      <c r="F82" s="1">
        <v>-328000000</v>
      </c>
      <c r="G82" s="1">
        <v>-572000000</v>
      </c>
      <c r="H82" s="1">
        <v>809000000</v>
      </c>
      <c r="I82" s="1">
        <v>130000000</v>
      </c>
      <c r="J82" s="1" t="s">
        <v>92</v>
      </c>
      <c r="K82" s="1" t="s">
        <v>92</v>
      </c>
      <c r="L82" s="1">
        <v>394000000</v>
      </c>
      <c r="M82" s="1" t="s">
        <v>92</v>
      </c>
      <c r="N82" s="1">
        <v>-87000000</v>
      </c>
      <c r="O82" s="1">
        <v>-390000000</v>
      </c>
      <c r="P82" s="1" t="s">
        <v>92</v>
      </c>
      <c r="Q82" s="1" t="s">
        <v>92</v>
      </c>
      <c r="R82" s="1" t="s">
        <v>92</v>
      </c>
      <c r="S82" s="1" t="s">
        <v>92</v>
      </c>
      <c r="T82" s="1">
        <v>-15000000</v>
      </c>
      <c r="U82" s="1" t="s">
        <v>92</v>
      </c>
      <c r="V82" s="1">
        <v>-460000000</v>
      </c>
      <c r="W82" s="1">
        <v>767000000</v>
      </c>
      <c r="X82" s="1">
        <v>28000000</v>
      </c>
      <c r="Y82" s="1">
        <v>-256000000</v>
      </c>
      <c r="Z82" s="1">
        <v>-811000000</v>
      </c>
      <c r="AA82" s="1">
        <v>-401000000</v>
      </c>
      <c r="AB82" s="1">
        <v>-179000000</v>
      </c>
      <c r="AC82" s="1">
        <v>107000000</v>
      </c>
      <c r="AD82" s="1">
        <v>359000000</v>
      </c>
      <c r="AE82" s="1">
        <v>15000000</v>
      </c>
      <c r="AF82" s="1" t="s">
        <v>92</v>
      </c>
    </row>
    <row r="83" spans="1:40" ht="21" x14ac:dyDescent="0.25">
      <c r="A83" s="5" t="s">
        <v>34</v>
      </c>
      <c r="B83" s="1">
        <v>225000000</v>
      </c>
      <c r="C83" s="1">
        <v>63000000</v>
      </c>
      <c r="D83" s="1">
        <v>-221000000</v>
      </c>
      <c r="E83" s="1">
        <v>430000000</v>
      </c>
      <c r="F83" s="1">
        <v>-125000000</v>
      </c>
      <c r="G83" s="1">
        <v>-687000000</v>
      </c>
      <c r="H83" s="1">
        <v>-1183000000</v>
      </c>
      <c r="I83" s="1">
        <v>-404000000</v>
      </c>
      <c r="J83" s="1">
        <v>-187000000</v>
      </c>
      <c r="K83" s="1">
        <v>651000000</v>
      </c>
      <c r="L83" s="1">
        <v>585000000</v>
      </c>
      <c r="M83" s="1">
        <v>-94000000</v>
      </c>
      <c r="N83" s="1">
        <v>519000000</v>
      </c>
      <c r="O83" s="1">
        <v>-39000000</v>
      </c>
      <c r="P83" s="1">
        <v>-530000000</v>
      </c>
      <c r="Q83" s="1">
        <v>-57000000</v>
      </c>
      <c r="R83" s="1">
        <v>-183000000</v>
      </c>
      <c r="S83" s="1">
        <v>-233000000</v>
      </c>
      <c r="T83" s="1">
        <v>-227000000</v>
      </c>
      <c r="U83" s="1">
        <v>-74000000</v>
      </c>
      <c r="V83" s="1">
        <v>-422000000</v>
      </c>
      <c r="W83" s="1">
        <v>-60000000</v>
      </c>
      <c r="X83" s="1">
        <v>77000000</v>
      </c>
      <c r="Y83" s="1">
        <v>-398000000</v>
      </c>
      <c r="Z83" s="1">
        <v>-46000000</v>
      </c>
      <c r="AA83" s="1">
        <v>183000000</v>
      </c>
      <c r="AB83" s="1">
        <v>-119000000</v>
      </c>
      <c r="AC83" s="1">
        <v>-622000000</v>
      </c>
      <c r="AD83" s="1">
        <v>74000000</v>
      </c>
      <c r="AE83" s="1">
        <v>564000000</v>
      </c>
      <c r="AF83" s="1">
        <v>-107000000</v>
      </c>
      <c r="AM83" s="62" t="s">
        <v>125</v>
      </c>
      <c r="AN83" s="63"/>
    </row>
    <row r="84" spans="1:40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>
        <v>-317000000</v>
      </c>
      <c r="M84" s="1">
        <v>330000000</v>
      </c>
      <c r="N84" s="1">
        <v>288000000</v>
      </c>
      <c r="O84" s="1">
        <v>239000000</v>
      </c>
      <c r="P84" s="1">
        <v>217000000</v>
      </c>
      <c r="Q84" s="1">
        <v>-66000000</v>
      </c>
      <c r="R84" s="1">
        <v>-141000000</v>
      </c>
      <c r="S84" s="1">
        <v>-21000000</v>
      </c>
      <c r="T84" s="1">
        <v>-364000000</v>
      </c>
      <c r="U84" s="1">
        <v>609000000</v>
      </c>
      <c r="V84" s="1">
        <v>-236000000</v>
      </c>
      <c r="W84" s="1">
        <v>-647000000</v>
      </c>
      <c r="X84" s="1">
        <v>95000000</v>
      </c>
      <c r="Y84" s="1">
        <v>-160000000</v>
      </c>
      <c r="Z84" s="1">
        <v>-188000000</v>
      </c>
      <c r="AA84" s="1">
        <v>-189000000</v>
      </c>
      <c r="AB84" s="1">
        <v>914000000</v>
      </c>
      <c r="AC84" s="1">
        <v>-1098000000</v>
      </c>
      <c r="AD84" s="1">
        <v>-372000000</v>
      </c>
      <c r="AE84" s="1">
        <v>-98000000</v>
      </c>
      <c r="AF84" s="1">
        <v>1274000000</v>
      </c>
      <c r="AM84" s="64" t="s">
        <v>126</v>
      </c>
      <c r="AN84" s="65"/>
    </row>
    <row r="85" spans="1:40" ht="20" x14ac:dyDescent="0.25">
      <c r="A85" s="5" t="s">
        <v>71</v>
      </c>
      <c r="B85" s="1">
        <v>-88000000</v>
      </c>
      <c r="C85" s="1">
        <v>-405000000</v>
      </c>
      <c r="D85" s="1">
        <v>-77000000</v>
      </c>
      <c r="E85" s="1">
        <v>-419000000</v>
      </c>
      <c r="F85" s="1">
        <v>-139000000</v>
      </c>
      <c r="G85" s="1">
        <v>-149000000</v>
      </c>
      <c r="H85" s="1">
        <v>-322000000</v>
      </c>
      <c r="I85" s="1">
        <v>-677000000</v>
      </c>
      <c r="J85" s="1" t="s">
        <v>92</v>
      </c>
      <c r="K85" s="1">
        <v>-336000000</v>
      </c>
      <c r="L85" s="1">
        <v>320000000</v>
      </c>
      <c r="M85" s="1" t="s">
        <v>92</v>
      </c>
      <c r="N85" s="1" t="s">
        <v>92</v>
      </c>
      <c r="O85" s="1" t="s">
        <v>92</v>
      </c>
      <c r="P85" s="1" t="s">
        <v>92</v>
      </c>
      <c r="Q85" s="1">
        <v>307000000</v>
      </c>
      <c r="R85" s="1">
        <v>313000000</v>
      </c>
      <c r="S85" s="1">
        <v>482000000</v>
      </c>
      <c r="T85" s="1">
        <v>-381000000</v>
      </c>
      <c r="U85" s="1">
        <v>-72000000</v>
      </c>
      <c r="V85" s="1">
        <v>-2361000000</v>
      </c>
      <c r="W85" s="1">
        <v>-169000000</v>
      </c>
      <c r="X85" s="1">
        <v>-1101000000</v>
      </c>
      <c r="Y85" s="1">
        <v>988000000</v>
      </c>
      <c r="Z85" s="1">
        <v>1177000000</v>
      </c>
      <c r="AA85" s="1">
        <v>82000000</v>
      </c>
      <c r="AB85" s="1">
        <v>-3034000000</v>
      </c>
      <c r="AC85" s="1">
        <v>493000000</v>
      </c>
      <c r="AD85" s="1">
        <v>-725000000</v>
      </c>
      <c r="AE85" s="1">
        <v>607000000</v>
      </c>
      <c r="AF85" s="1" t="s">
        <v>92</v>
      </c>
      <c r="AM85" s="23" t="s">
        <v>127</v>
      </c>
      <c r="AN85" s="24">
        <f>AF17</f>
        <v>623000000</v>
      </c>
    </row>
    <row r="86" spans="1:40" ht="20" x14ac:dyDescent="0.25">
      <c r="A86" s="5" t="s">
        <v>72</v>
      </c>
      <c r="B86" s="1">
        <v>649000000</v>
      </c>
      <c r="C86" s="1">
        <v>829000000</v>
      </c>
      <c r="D86" s="1">
        <v>887000000</v>
      </c>
      <c r="E86" s="1">
        <v>1164000000</v>
      </c>
      <c r="F86" s="1">
        <v>738000000</v>
      </c>
      <c r="G86" s="1">
        <v>-379000000</v>
      </c>
      <c r="H86" s="1" t="s">
        <v>92</v>
      </c>
      <c r="I86" s="1">
        <v>737000000</v>
      </c>
      <c r="J86" s="1">
        <v>347000000</v>
      </c>
      <c r="K86" s="1">
        <v>898000000</v>
      </c>
      <c r="L86" s="1">
        <v>1094000000</v>
      </c>
      <c r="M86" s="1">
        <v>3000000</v>
      </c>
      <c r="N86" s="1">
        <v>631000000</v>
      </c>
      <c r="O86" s="1">
        <v>534000000</v>
      </c>
      <c r="P86" s="1">
        <v>159000000</v>
      </c>
      <c r="Q86" s="1">
        <v>-124000000</v>
      </c>
      <c r="R86" s="1">
        <v>476000000</v>
      </c>
      <c r="S86" s="1">
        <v>-910000000</v>
      </c>
      <c r="T86" s="1">
        <v>-37000000</v>
      </c>
      <c r="U86" s="1">
        <v>31000000</v>
      </c>
      <c r="V86" s="1">
        <v>210000000</v>
      </c>
      <c r="W86" s="1">
        <v>500000000</v>
      </c>
      <c r="X86" s="1">
        <v>396000000</v>
      </c>
      <c r="Y86" s="1">
        <v>603000000</v>
      </c>
      <c r="Z86" s="1">
        <v>-1457000000</v>
      </c>
      <c r="AA86" s="1">
        <v>14000000</v>
      </c>
      <c r="AB86" s="1">
        <v>900000000</v>
      </c>
      <c r="AC86" s="1">
        <v>223000000</v>
      </c>
      <c r="AD86" s="1">
        <v>894000000</v>
      </c>
      <c r="AE86" s="1">
        <v>1444000000</v>
      </c>
      <c r="AF86" s="1" t="s">
        <v>92</v>
      </c>
      <c r="AM86" s="23" t="s">
        <v>128</v>
      </c>
      <c r="AN86" s="32">
        <f>AF56</f>
        <v>0</v>
      </c>
    </row>
    <row r="87" spans="1:40" ht="20" x14ac:dyDescent="0.25">
      <c r="A87" s="6" t="s">
        <v>73</v>
      </c>
      <c r="B87" s="10">
        <v>1178000000</v>
      </c>
      <c r="C87" s="10">
        <v>1459000000</v>
      </c>
      <c r="D87" s="10">
        <v>1493000000</v>
      </c>
      <c r="E87" s="10">
        <v>1292000000</v>
      </c>
      <c r="F87" s="10">
        <v>1636000000</v>
      </c>
      <c r="G87" s="10">
        <v>1208000000</v>
      </c>
      <c r="H87" s="10">
        <v>2031000000</v>
      </c>
      <c r="I87" s="10">
        <v>1077000000</v>
      </c>
      <c r="J87" s="10">
        <v>2016000000</v>
      </c>
      <c r="K87" s="10">
        <v>1825000000</v>
      </c>
      <c r="L87" s="10">
        <v>2288000000</v>
      </c>
      <c r="M87" s="10">
        <v>1809000000</v>
      </c>
      <c r="N87" s="10">
        <v>2924000000</v>
      </c>
      <c r="O87" s="10">
        <v>3194000000</v>
      </c>
      <c r="P87" s="10">
        <v>3783000000</v>
      </c>
      <c r="Q87" s="10">
        <v>4241000000</v>
      </c>
      <c r="R87" s="10">
        <v>4421000000</v>
      </c>
      <c r="S87" s="10">
        <v>3173000000</v>
      </c>
      <c r="T87" s="10">
        <v>3547000000</v>
      </c>
      <c r="U87" s="10">
        <v>4253000000</v>
      </c>
      <c r="V87" s="10">
        <v>1561000000</v>
      </c>
      <c r="W87" s="10">
        <v>4546000000</v>
      </c>
      <c r="X87" s="10">
        <v>3866000000</v>
      </c>
      <c r="Y87" s="10">
        <v>5101000000</v>
      </c>
      <c r="Z87" s="10">
        <v>5189000000</v>
      </c>
      <c r="AA87" s="10">
        <v>6476000000</v>
      </c>
      <c r="AB87" s="10">
        <v>3138000000</v>
      </c>
      <c r="AC87" s="10">
        <v>7311000000</v>
      </c>
      <c r="AD87" s="10">
        <v>8183000000</v>
      </c>
      <c r="AE87" s="10">
        <v>9221000000</v>
      </c>
      <c r="AF87" s="10">
        <v>7802000000</v>
      </c>
      <c r="AM87" s="23" t="s">
        <v>129</v>
      </c>
      <c r="AN87" s="24">
        <f>AF61</f>
        <v>15429000000</v>
      </c>
    </row>
    <row r="88" spans="1:40" ht="20" x14ac:dyDescent="0.25">
      <c r="A88" s="5" t="s">
        <v>74</v>
      </c>
      <c r="B88" s="1">
        <v>-498000000</v>
      </c>
      <c r="C88" s="1">
        <v>-536000000</v>
      </c>
      <c r="D88" s="1">
        <v>-509000000</v>
      </c>
      <c r="E88" s="1">
        <v>-531000000</v>
      </c>
      <c r="F88" s="1">
        <v>-737000000</v>
      </c>
      <c r="G88" s="1">
        <v>-750000000</v>
      </c>
      <c r="H88" s="1">
        <v>-697000000</v>
      </c>
      <c r="I88" s="1">
        <v>-669000000</v>
      </c>
      <c r="J88" s="1">
        <v>-500000000</v>
      </c>
      <c r="K88" s="1">
        <v>-619000000</v>
      </c>
      <c r="L88" s="1">
        <v>-662000000</v>
      </c>
      <c r="M88" s="1">
        <v>-687000000</v>
      </c>
      <c r="N88" s="1">
        <v>-769000000</v>
      </c>
      <c r="O88" s="1">
        <v>-865000000</v>
      </c>
      <c r="P88" s="1">
        <v>-893000000</v>
      </c>
      <c r="Q88" s="1">
        <v>-940000000</v>
      </c>
      <c r="R88" s="1">
        <v>-926000000</v>
      </c>
      <c r="S88" s="1">
        <v>-852000000</v>
      </c>
      <c r="T88" s="1">
        <v>-820000000</v>
      </c>
      <c r="U88" s="1">
        <v>-814000000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M88" s="33" t="s">
        <v>130</v>
      </c>
      <c r="AN88" s="34">
        <f>AN85/(AN86+AN87)</f>
        <v>4.0378508004407287E-2</v>
      </c>
    </row>
    <row r="89" spans="1:40" ht="20" x14ac:dyDescent="0.25">
      <c r="A89" s="14" t="s">
        <v>105</v>
      </c>
      <c r="B89" s="15">
        <f t="shared" ref="B89:AF89" si="62">(-1*B88)/B3</f>
        <v>3.106674984404242E-2</v>
      </c>
      <c r="C89" s="15">
        <f t="shared" si="62"/>
        <v>2.3931776577220162E-2</v>
      </c>
      <c r="D89" s="15">
        <f t="shared" si="62"/>
        <v>2.2221252073692483E-2</v>
      </c>
      <c r="E89" s="15">
        <f t="shared" si="62"/>
        <v>2.3235461427383714E-2</v>
      </c>
      <c r="F89" s="15">
        <f t="shared" si="62"/>
        <v>2.7423255813953488E-2</v>
      </c>
      <c r="G89" s="15">
        <f t="shared" si="62"/>
        <v>2.6719868894509956E-2</v>
      </c>
      <c r="H89" s="15">
        <f t="shared" si="62"/>
        <v>2.6536206502703115E-2</v>
      </c>
      <c r="I89" s="15">
        <f t="shared" si="62"/>
        <v>2.6204465334900118E-2</v>
      </c>
      <c r="J89" s="15">
        <f t="shared" si="62"/>
        <v>1.9740218721623435E-2</v>
      </c>
      <c r="K89" s="15">
        <f t="shared" si="62"/>
        <v>2.5802417674030846E-2</v>
      </c>
      <c r="L89" s="15">
        <f t="shared" si="62"/>
        <v>2.4907818496500866E-2</v>
      </c>
      <c r="M89" s="15">
        <f t="shared" si="62"/>
        <v>2.1587481146304675E-2</v>
      </c>
      <c r="N89" s="15">
        <f t="shared" si="62"/>
        <v>2.1646118335866688E-2</v>
      </c>
      <c r="O89" s="15">
        <f t="shared" si="62"/>
        <v>2.3244565071346035E-2</v>
      </c>
      <c r="P89" s="15">
        <f t="shared" si="62"/>
        <v>2.2539121655729428E-2</v>
      </c>
      <c r="Q89" s="15">
        <f t="shared" si="62"/>
        <v>2.2454732215374324E-2</v>
      </c>
      <c r="R89" s="15">
        <f t="shared" si="62"/>
        <v>2.1670450024572324E-2</v>
      </c>
      <c r="S89" s="15">
        <f t="shared" si="62"/>
        <v>1.8854145920467372E-2</v>
      </c>
      <c r="T89" s="15">
        <f t="shared" si="62"/>
        <v>1.7902757461301662E-2</v>
      </c>
      <c r="U89" s="15">
        <f t="shared" si="62"/>
        <v>1.7505752811888427E-2</v>
      </c>
      <c r="V89" s="15">
        <f t="shared" si="62"/>
        <v>0</v>
      </c>
      <c r="W89" s="15">
        <f t="shared" si="62"/>
        <v>0</v>
      </c>
      <c r="X89" s="15">
        <f t="shared" si="62"/>
        <v>0</v>
      </c>
      <c r="Y89" s="15">
        <f t="shared" si="62"/>
        <v>0</v>
      </c>
      <c r="Z89" s="15">
        <f t="shared" si="62"/>
        <v>0</v>
      </c>
      <c r="AA89" s="15">
        <f t="shared" si="62"/>
        <v>0</v>
      </c>
      <c r="AB89" s="15">
        <f t="shared" si="62"/>
        <v>0</v>
      </c>
      <c r="AC89" s="15">
        <f t="shared" si="62"/>
        <v>0</v>
      </c>
      <c r="AD89" s="15">
        <f t="shared" si="62"/>
        <v>0</v>
      </c>
      <c r="AE89" s="15">
        <f t="shared" si="62"/>
        <v>0</v>
      </c>
      <c r="AF89" s="15">
        <f t="shared" si="62"/>
        <v>0</v>
      </c>
      <c r="AM89" s="23" t="s">
        <v>106</v>
      </c>
      <c r="AN89" s="24">
        <f>AF27</f>
        <v>948000000</v>
      </c>
    </row>
    <row r="90" spans="1:40" ht="20" x14ac:dyDescent="0.25">
      <c r="A90" s="5" t="s">
        <v>75</v>
      </c>
      <c r="B90" s="1">
        <v>-19000000</v>
      </c>
      <c r="C90" s="1">
        <v>-2420000000</v>
      </c>
      <c r="D90" s="1">
        <v>-125000000</v>
      </c>
      <c r="E90" s="1">
        <v>-294000000</v>
      </c>
      <c r="F90" s="1">
        <v>-35000000</v>
      </c>
      <c r="G90" s="1">
        <v>890000000</v>
      </c>
      <c r="H90" s="1">
        <v>134000000</v>
      </c>
      <c r="I90" s="1">
        <v>160000000</v>
      </c>
      <c r="J90" s="1" t="s">
        <v>92</v>
      </c>
      <c r="K90" s="1">
        <v>825000000</v>
      </c>
      <c r="L90" s="1">
        <v>30000000</v>
      </c>
      <c r="M90" s="1">
        <v>-587000000</v>
      </c>
      <c r="N90" s="1">
        <v>188000000</v>
      </c>
      <c r="O90" s="1">
        <v>371000000</v>
      </c>
      <c r="P90" s="1">
        <v>-942000000</v>
      </c>
      <c r="Q90" s="1">
        <v>-311000000</v>
      </c>
      <c r="R90" s="1">
        <v>-233000000</v>
      </c>
      <c r="S90" s="1">
        <v>-435000000</v>
      </c>
      <c r="T90" s="1">
        <v>650000000</v>
      </c>
      <c r="U90" s="1">
        <v>-649000000</v>
      </c>
      <c r="V90" s="1">
        <v>-304000000</v>
      </c>
      <c r="W90" s="1">
        <v>-269000000</v>
      </c>
      <c r="X90" s="1">
        <v>-898000000</v>
      </c>
      <c r="Y90" s="1">
        <v>-9003000000</v>
      </c>
      <c r="Z90" s="1" t="s">
        <v>92</v>
      </c>
      <c r="AA90" s="1" t="s">
        <v>92</v>
      </c>
      <c r="AB90" s="1" t="s">
        <v>92</v>
      </c>
      <c r="AC90" s="1" t="s">
        <v>92</v>
      </c>
      <c r="AD90" s="1">
        <v>-282000000</v>
      </c>
      <c r="AE90" s="1" t="s">
        <v>92</v>
      </c>
      <c r="AF90" s="1" t="s">
        <v>92</v>
      </c>
      <c r="AM90" s="23" t="s">
        <v>19</v>
      </c>
      <c r="AN90" s="24">
        <f>AF25</f>
        <v>6680000000</v>
      </c>
    </row>
    <row r="91" spans="1:40" ht="20" x14ac:dyDescent="0.25">
      <c r="A91" s="5" t="s">
        <v>76</v>
      </c>
      <c r="B91" s="1">
        <v>-200000000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>
        <v>-192000000</v>
      </c>
      <c r="L91" s="1" t="s">
        <v>92</v>
      </c>
      <c r="M91" s="1">
        <v>-240000000</v>
      </c>
      <c r="N91" s="1">
        <v>-156000000</v>
      </c>
      <c r="O91" s="1">
        <v>-33000000</v>
      </c>
      <c r="P91" s="1" t="s">
        <v>92</v>
      </c>
      <c r="Q91" s="1" t="s">
        <v>92</v>
      </c>
      <c r="R91" s="1" t="s">
        <v>92</v>
      </c>
      <c r="S91" s="1">
        <v>-279000000</v>
      </c>
      <c r="T91" s="1">
        <v>-171000000</v>
      </c>
      <c r="U91" s="1" t="s">
        <v>92</v>
      </c>
      <c r="V91" s="1" t="s">
        <v>92</v>
      </c>
      <c r="W91" s="1" t="s">
        <v>92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M91" s="33" t="s">
        <v>131</v>
      </c>
      <c r="AN91" s="34">
        <f>AN89/AN90</f>
        <v>0.14191616766467066</v>
      </c>
    </row>
    <row r="92" spans="1:40" ht="20" x14ac:dyDescent="0.25">
      <c r="A92" s="5" t="s">
        <v>77</v>
      </c>
      <c r="B92" s="1">
        <v>214000000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>
        <v>272000000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M92" s="35" t="s">
        <v>132</v>
      </c>
      <c r="AN92" s="36">
        <f>AN88*(1-AN91)</f>
        <v>3.464814489240458E-2</v>
      </c>
    </row>
    <row r="93" spans="1:40" ht="19" x14ac:dyDescent="0.25">
      <c r="A93" s="5" t="s">
        <v>78</v>
      </c>
      <c r="B93" s="1">
        <v>-88000000</v>
      </c>
      <c r="C93" s="1">
        <v>148000000</v>
      </c>
      <c r="D93" s="1">
        <v>132000000</v>
      </c>
      <c r="E93" s="1">
        <v>126000000</v>
      </c>
      <c r="F93" s="1">
        <v>-7257000000</v>
      </c>
      <c r="G93" s="1">
        <v>45000000</v>
      </c>
      <c r="H93" s="1">
        <v>108000000</v>
      </c>
      <c r="I93" s="1">
        <v>-1129000000</v>
      </c>
      <c r="J93" s="1">
        <v>2262000000</v>
      </c>
      <c r="K93" s="1">
        <v>125000000</v>
      </c>
      <c r="L93" s="1">
        <v>93000000</v>
      </c>
      <c r="M93" s="1">
        <v>53000000</v>
      </c>
      <c r="N93" s="1">
        <v>29000000</v>
      </c>
      <c r="O93" s="1">
        <v>28000000</v>
      </c>
      <c r="P93" s="1">
        <v>180000000</v>
      </c>
      <c r="Q93" s="1">
        <v>46000000</v>
      </c>
      <c r="R93" s="1">
        <v>-20000000</v>
      </c>
      <c r="S93" s="1">
        <v>48000000</v>
      </c>
      <c r="T93" s="1">
        <v>22000000</v>
      </c>
      <c r="U93" s="1">
        <v>650000000</v>
      </c>
      <c r="V93" s="1">
        <v>-918000000</v>
      </c>
      <c r="W93" s="1">
        <v>-852000000</v>
      </c>
      <c r="X93" s="1">
        <v>-825000000</v>
      </c>
      <c r="Y93" s="1">
        <v>-731000000</v>
      </c>
      <c r="Z93" s="1">
        <v>-985000000</v>
      </c>
      <c r="AA93" s="1">
        <v>-1147000000</v>
      </c>
      <c r="AB93" s="1">
        <v>-1075000000</v>
      </c>
      <c r="AC93" s="1">
        <v>-1241000000</v>
      </c>
      <c r="AD93" s="1">
        <v>-1728000000</v>
      </c>
      <c r="AE93" s="1">
        <v>-1161000000</v>
      </c>
      <c r="AF93" s="1">
        <v>-1789000000</v>
      </c>
      <c r="AM93" s="64" t="s">
        <v>133</v>
      </c>
      <c r="AN93" s="65"/>
    </row>
    <row r="94" spans="1:40" ht="20" x14ac:dyDescent="0.25">
      <c r="A94" s="6" t="s">
        <v>79</v>
      </c>
      <c r="B94" s="10">
        <v>-591000000</v>
      </c>
      <c r="C94" s="10">
        <v>-2808000000</v>
      </c>
      <c r="D94" s="10">
        <v>-502000000</v>
      </c>
      <c r="E94" s="10">
        <v>-699000000</v>
      </c>
      <c r="F94" s="10">
        <v>-8029000000</v>
      </c>
      <c r="G94" s="10">
        <v>185000000</v>
      </c>
      <c r="H94" s="10">
        <v>-455000000</v>
      </c>
      <c r="I94" s="10">
        <v>-1638000000</v>
      </c>
      <c r="J94" s="10">
        <v>1762000000</v>
      </c>
      <c r="K94" s="10">
        <v>139000000</v>
      </c>
      <c r="L94" s="10">
        <v>-539000000</v>
      </c>
      <c r="M94" s="10">
        <v>-1461000000</v>
      </c>
      <c r="N94" s="10">
        <v>-708000000</v>
      </c>
      <c r="O94" s="10">
        <v>-499000000</v>
      </c>
      <c r="P94" s="10">
        <v>-1655000000</v>
      </c>
      <c r="Q94" s="10">
        <v>-1205000000</v>
      </c>
      <c r="R94" s="10">
        <v>-907000000</v>
      </c>
      <c r="S94" s="10">
        <v>-1518000000</v>
      </c>
      <c r="T94" s="10">
        <v>-319000000</v>
      </c>
      <c r="U94" s="10">
        <v>-813000000</v>
      </c>
      <c r="V94" s="10">
        <v>-1222000000</v>
      </c>
      <c r="W94" s="10">
        <v>-1121000000</v>
      </c>
      <c r="X94" s="10">
        <v>-1723000000</v>
      </c>
      <c r="Y94" s="10">
        <v>-9734000000</v>
      </c>
      <c r="Z94" s="10">
        <v>-985000000</v>
      </c>
      <c r="AA94" s="10">
        <v>-1147000000</v>
      </c>
      <c r="AB94" s="10">
        <v>-1075000000</v>
      </c>
      <c r="AC94" s="10">
        <v>-1241000000</v>
      </c>
      <c r="AD94" s="10">
        <v>-2010000000</v>
      </c>
      <c r="AE94" s="10">
        <v>-1161000000</v>
      </c>
      <c r="AF94" s="10">
        <v>-1789000000</v>
      </c>
      <c r="AM94" s="23" t="s">
        <v>134</v>
      </c>
      <c r="AN94" s="37">
        <v>4.095E-2</v>
      </c>
    </row>
    <row r="95" spans="1:40" ht="20" x14ac:dyDescent="0.25">
      <c r="A95" s="5" t="s">
        <v>80</v>
      </c>
      <c r="B95" s="1">
        <v>-494000000</v>
      </c>
      <c r="C95" s="1">
        <v>-750000000</v>
      </c>
      <c r="D95" s="1">
        <v>-519000000</v>
      </c>
      <c r="E95" s="1">
        <v>-301000000</v>
      </c>
      <c r="F95" s="1">
        <v>-2105000000</v>
      </c>
      <c r="G95" s="1">
        <v>-219000000</v>
      </c>
      <c r="H95" s="1">
        <v>-1136000000</v>
      </c>
      <c r="I95" s="1">
        <v>-1935000000</v>
      </c>
      <c r="J95" s="1" t="s">
        <v>92</v>
      </c>
      <c r="K95" s="1">
        <v>-2578000000</v>
      </c>
      <c r="L95" s="1">
        <v>-110000000</v>
      </c>
      <c r="M95" s="1">
        <v>-2202000000</v>
      </c>
      <c r="N95" s="1">
        <v>-1252000000</v>
      </c>
      <c r="O95" s="1">
        <v>-145000000</v>
      </c>
      <c r="P95" s="1">
        <v>-210000000</v>
      </c>
      <c r="Q95" s="1">
        <v>-32000000</v>
      </c>
      <c r="R95" s="1">
        <v>-1103000000</v>
      </c>
      <c r="S95" s="1">
        <v>-242000000</v>
      </c>
      <c r="T95" s="1" t="s">
        <v>92</v>
      </c>
      <c r="U95" s="1">
        <v>-632000000</v>
      </c>
      <c r="V95" s="1" t="s">
        <v>92</v>
      </c>
      <c r="W95" s="1">
        <v>-150000000</v>
      </c>
      <c r="X95" s="1" t="s">
        <v>92</v>
      </c>
      <c r="Y95" s="1">
        <v>-6000000000</v>
      </c>
      <c r="Z95" s="1">
        <v>-952000000</v>
      </c>
      <c r="AA95" s="1" t="s">
        <v>92</v>
      </c>
      <c r="AB95" s="1">
        <v>-750000000</v>
      </c>
      <c r="AC95" s="1">
        <v>-1500000000</v>
      </c>
      <c r="AD95" s="1">
        <v>-1650000000</v>
      </c>
      <c r="AE95" s="1">
        <v>-500000000</v>
      </c>
      <c r="AF95" s="1">
        <v>-2250000000</v>
      </c>
      <c r="AM95" s="23" t="s">
        <v>135</v>
      </c>
      <c r="AN95" s="38">
        <v>0.68</v>
      </c>
    </row>
    <row r="96" spans="1:40" ht="20" x14ac:dyDescent="0.25">
      <c r="A96" s="5" t="s">
        <v>81</v>
      </c>
      <c r="B96" s="1">
        <v>44000000</v>
      </c>
      <c r="C96" s="1">
        <v>88000000</v>
      </c>
      <c r="D96" s="1">
        <v>32000000</v>
      </c>
      <c r="E96" s="1">
        <v>61000000</v>
      </c>
      <c r="F96" s="1">
        <v>97000000</v>
      </c>
      <c r="G96" s="1">
        <v>110000000</v>
      </c>
      <c r="H96" s="1">
        <v>91000000</v>
      </c>
      <c r="I96" s="1">
        <v>17000000</v>
      </c>
      <c r="J96" s="1">
        <v>14000000</v>
      </c>
      <c r="K96" s="1">
        <v>213000000</v>
      </c>
      <c r="L96" s="1">
        <v>436000000</v>
      </c>
      <c r="M96" s="1">
        <v>44000000</v>
      </c>
      <c r="N96" s="1">
        <v>164000000</v>
      </c>
      <c r="O96" s="1">
        <v>406000000</v>
      </c>
      <c r="P96" s="1">
        <v>756000000</v>
      </c>
      <c r="Q96" s="1">
        <v>350000000</v>
      </c>
      <c r="R96" s="1">
        <v>250000000</v>
      </c>
      <c r="S96" s="1">
        <v>40000000</v>
      </c>
      <c r="T96" s="1">
        <v>73000000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M96" s="23" t="s">
        <v>136</v>
      </c>
      <c r="AN96" s="37">
        <v>8.4000000000000005E-2</v>
      </c>
    </row>
    <row r="97" spans="1:40" ht="20" x14ac:dyDescent="0.25">
      <c r="A97" s="5" t="s">
        <v>82</v>
      </c>
      <c r="B97" s="1">
        <v>-266000000</v>
      </c>
      <c r="C97" s="1" t="s">
        <v>92</v>
      </c>
      <c r="D97" s="1" t="s">
        <v>92</v>
      </c>
      <c r="E97" s="1">
        <v>-150000000</v>
      </c>
      <c r="F97" s="1" t="s">
        <v>92</v>
      </c>
      <c r="G97" s="1">
        <v>-1571000000</v>
      </c>
      <c r="H97" s="1">
        <v>-51000000</v>
      </c>
      <c r="I97" s="1" t="s">
        <v>92</v>
      </c>
      <c r="J97" s="1" t="s">
        <v>92</v>
      </c>
      <c r="K97" s="1" t="s">
        <v>92</v>
      </c>
      <c r="L97" s="1">
        <v>-50000000</v>
      </c>
      <c r="M97" s="1">
        <v>-482000000</v>
      </c>
      <c r="N97" s="1">
        <v>-673000000</v>
      </c>
      <c r="O97" s="1">
        <v>-1310000000</v>
      </c>
      <c r="P97" s="1">
        <v>-2115000000</v>
      </c>
      <c r="Q97" s="1">
        <v>-2127000000</v>
      </c>
      <c r="R97" s="1">
        <v>-2931000000</v>
      </c>
      <c r="S97" s="1">
        <v>-1851000000</v>
      </c>
      <c r="T97" s="1">
        <v>-2420000000</v>
      </c>
      <c r="U97" s="1">
        <v>-2465000000</v>
      </c>
      <c r="V97" s="1">
        <v>-990000000</v>
      </c>
      <c r="W97" s="1">
        <v>-1762000000</v>
      </c>
      <c r="X97" s="1">
        <v>-1900000000</v>
      </c>
      <c r="Y97" s="1">
        <v>-3071000000</v>
      </c>
      <c r="Z97" s="1">
        <v>-2096000000</v>
      </c>
      <c r="AA97" s="1">
        <v>-2001000000</v>
      </c>
      <c r="AB97" s="1">
        <v>-1492000000</v>
      </c>
      <c r="AC97" s="1">
        <v>-1200000000</v>
      </c>
      <c r="AD97" s="1">
        <v>-1100000000</v>
      </c>
      <c r="AE97" s="1">
        <v>-4087000000</v>
      </c>
      <c r="AF97" s="1">
        <v>-7900000000</v>
      </c>
      <c r="AM97" s="35" t="s">
        <v>137</v>
      </c>
      <c r="AN97" s="36">
        <f>(AN94)+((AN95)*(AN96-AN94))</f>
        <v>7.0224000000000009E-2</v>
      </c>
    </row>
    <row r="98" spans="1:40" ht="19" x14ac:dyDescent="0.25">
      <c r="A98" s="5" t="s">
        <v>83</v>
      </c>
      <c r="B98" s="1">
        <v>-204000000</v>
      </c>
      <c r="C98" s="1">
        <v>-260000000</v>
      </c>
      <c r="D98" s="1">
        <v>-274000000</v>
      </c>
      <c r="E98" s="1">
        <v>-314000000</v>
      </c>
      <c r="F98" s="1">
        <v>-362000000</v>
      </c>
      <c r="G98" s="1">
        <v>-352000000</v>
      </c>
      <c r="H98" s="1">
        <v>-310000000</v>
      </c>
      <c r="I98" s="1">
        <v>-345000000</v>
      </c>
      <c r="J98" s="1">
        <v>-183000000</v>
      </c>
      <c r="K98" s="1">
        <v>-192000000</v>
      </c>
      <c r="L98" s="1">
        <v>-199000000</v>
      </c>
      <c r="M98" s="1">
        <v>-261000000</v>
      </c>
      <c r="N98" s="1">
        <v>-405000000</v>
      </c>
      <c r="O98" s="1">
        <v>-462000000</v>
      </c>
      <c r="P98" s="1">
        <v>-538000000</v>
      </c>
      <c r="Q98" s="1">
        <v>-615000000</v>
      </c>
      <c r="R98" s="1">
        <v>-737000000</v>
      </c>
      <c r="S98" s="1">
        <v>-908000000</v>
      </c>
      <c r="T98" s="1">
        <v>-969000000</v>
      </c>
      <c r="U98" s="1">
        <v>-1095000000</v>
      </c>
      <c r="V98" s="1">
        <v>-1352000000</v>
      </c>
      <c r="W98" s="1">
        <v>-1540000000</v>
      </c>
      <c r="X98" s="1">
        <v>-1760000000</v>
      </c>
      <c r="Y98" s="1">
        <v>-1932000000</v>
      </c>
      <c r="Z98" s="1">
        <v>-2048000000</v>
      </c>
      <c r="AA98" s="1">
        <v>-2163000000</v>
      </c>
      <c r="AB98" s="1">
        <v>-2347000000</v>
      </c>
      <c r="AC98" s="1">
        <v>-2556000000</v>
      </c>
      <c r="AD98" s="1">
        <v>-2764000000</v>
      </c>
      <c r="AE98" s="1">
        <v>-2940000000</v>
      </c>
      <c r="AF98" s="1">
        <v>-3016000000</v>
      </c>
      <c r="AM98" s="64" t="s">
        <v>138</v>
      </c>
      <c r="AN98" s="65"/>
    </row>
    <row r="99" spans="1:40" ht="20" x14ac:dyDescent="0.25">
      <c r="A99" s="5" t="s">
        <v>84</v>
      </c>
      <c r="B99" s="1">
        <v>345000000</v>
      </c>
      <c r="C99" s="1">
        <v>2281000000</v>
      </c>
      <c r="D99" s="1">
        <v>43000000</v>
      </c>
      <c r="E99" s="1">
        <v>125000000</v>
      </c>
      <c r="F99" s="1">
        <v>8110000000</v>
      </c>
      <c r="G99" s="1">
        <v>639000000</v>
      </c>
      <c r="H99" s="1">
        <v>115000000</v>
      </c>
      <c r="I99" s="1">
        <v>2994000000</v>
      </c>
      <c r="J99" s="1">
        <v>-2559000000</v>
      </c>
      <c r="K99" s="1" t="s">
        <v>92</v>
      </c>
      <c r="L99" s="1" t="s">
        <v>92</v>
      </c>
      <c r="M99" s="1">
        <v>825000000</v>
      </c>
      <c r="N99" s="1" t="s">
        <v>92</v>
      </c>
      <c r="O99" s="1" t="s">
        <v>92</v>
      </c>
      <c r="P99" s="1">
        <v>-353000000</v>
      </c>
      <c r="Q99" s="1">
        <v>124000000</v>
      </c>
      <c r="R99" s="1">
        <v>583000000</v>
      </c>
      <c r="S99" s="1">
        <v>1485000000</v>
      </c>
      <c r="T99" s="1">
        <v>-47000000</v>
      </c>
      <c r="U99" s="1">
        <v>2073000000</v>
      </c>
      <c r="V99" s="1">
        <v>319000000</v>
      </c>
      <c r="W99" s="1">
        <v>746000000</v>
      </c>
      <c r="X99" s="1">
        <v>346000000</v>
      </c>
      <c r="Y99" s="1">
        <v>15280000000</v>
      </c>
      <c r="Z99" s="1">
        <v>1639000000</v>
      </c>
      <c r="AA99" s="1">
        <v>-141000000</v>
      </c>
      <c r="AB99" s="1">
        <v>437000000</v>
      </c>
      <c r="AC99" s="1">
        <v>-72000000</v>
      </c>
      <c r="AD99" s="1">
        <v>987000000</v>
      </c>
      <c r="AE99" s="1">
        <v>-89000000</v>
      </c>
      <c r="AF99" s="1">
        <v>6096000000</v>
      </c>
      <c r="AM99" s="23" t="s">
        <v>139</v>
      </c>
      <c r="AN99" s="24">
        <f>AN86+AN87</f>
        <v>15429000000</v>
      </c>
    </row>
    <row r="100" spans="1:40" ht="20" x14ac:dyDescent="0.25">
      <c r="A100" s="6" t="s">
        <v>85</v>
      </c>
      <c r="B100" s="10">
        <v>-575000000</v>
      </c>
      <c r="C100" s="10">
        <v>1359000000</v>
      </c>
      <c r="D100" s="10">
        <v>-718000000</v>
      </c>
      <c r="E100" s="10">
        <v>-579000000</v>
      </c>
      <c r="F100" s="10">
        <v>5740000000</v>
      </c>
      <c r="G100" s="10">
        <v>-1393000000</v>
      </c>
      <c r="H100" s="10">
        <v>-1291000000</v>
      </c>
      <c r="I100" s="10">
        <v>731000000</v>
      </c>
      <c r="J100" s="10">
        <v>-2728000000</v>
      </c>
      <c r="K100" s="10">
        <v>-2557000000</v>
      </c>
      <c r="L100" s="10">
        <v>77000000</v>
      </c>
      <c r="M100" s="10">
        <v>-2076000000</v>
      </c>
      <c r="N100" s="10">
        <v>-2166000000</v>
      </c>
      <c r="O100" s="10">
        <v>-1511000000</v>
      </c>
      <c r="P100" s="10">
        <v>-2460000000</v>
      </c>
      <c r="Q100" s="10">
        <v>-2300000000</v>
      </c>
      <c r="R100" s="10">
        <v>-3938000000</v>
      </c>
      <c r="S100" s="10">
        <v>-1476000000</v>
      </c>
      <c r="T100" s="10">
        <v>-3363000000</v>
      </c>
      <c r="U100" s="10">
        <v>-2119000000</v>
      </c>
      <c r="V100" s="10">
        <v>-2023000000</v>
      </c>
      <c r="W100" s="10">
        <v>-2706000000</v>
      </c>
      <c r="X100" s="10">
        <v>-3314000000</v>
      </c>
      <c r="Y100" s="10">
        <v>4277000000</v>
      </c>
      <c r="Z100" s="10">
        <v>-3457000000</v>
      </c>
      <c r="AA100" s="10">
        <v>-4305000000</v>
      </c>
      <c r="AB100" s="10">
        <v>-4152000000</v>
      </c>
      <c r="AC100" s="10">
        <v>-5328000000</v>
      </c>
      <c r="AD100" s="10">
        <v>-4527000000</v>
      </c>
      <c r="AE100" s="10">
        <v>-7616000000</v>
      </c>
      <c r="AF100" s="10">
        <v>-7070000000</v>
      </c>
      <c r="AM100" s="33" t="s">
        <v>140</v>
      </c>
      <c r="AN100" s="34">
        <f>AN99/AN103</f>
        <v>0.11269282458805656</v>
      </c>
    </row>
    <row r="101" spans="1:40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>
        <v>-56000000</v>
      </c>
      <c r="S101" s="1">
        <v>44000000</v>
      </c>
      <c r="T101" s="1">
        <v>5000000</v>
      </c>
      <c r="U101" s="1" t="s">
        <v>92</v>
      </c>
      <c r="V101" s="1" t="s">
        <v>92</v>
      </c>
      <c r="W101" s="1" t="s">
        <v>92</v>
      </c>
      <c r="X101" s="1" t="s">
        <v>92</v>
      </c>
      <c r="Y101" s="1" t="s">
        <v>92</v>
      </c>
      <c r="Z101" s="1" t="s">
        <v>92</v>
      </c>
      <c r="AA101" s="1" t="s">
        <v>92</v>
      </c>
      <c r="AB101" s="1" t="s">
        <v>92</v>
      </c>
      <c r="AC101" s="1" t="s">
        <v>92</v>
      </c>
      <c r="AD101" s="1" t="s">
        <v>92</v>
      </c>
      <c r="AE101" s="1" t="s">
        <v>92</v>
      </c>
      <c r="AF101" s="1" t="s">
        <v>92</v>
      </c>
      <c r="AM101" s="23" t="s">
        <v>141</v>
      </c>
      <c r="AN101" s="39">
        <v>121483000000</v>
      </c>
    </row>
    <row r="102" spans="1:40" ht="20" x14ac:dyDescent="0.25">
      <c r="A102" s="6" t="s">
        <v>87</v>
      </c>
      <c r="B102" s="10">
        <v>12000000</v>
      </c>
      <c r="C102" s="10">
        <v>10000000</v>
      </c>
      <c r="D102" s="10">
        <v>273000000</v>
      </c>
      <c r="E102" s="10">
        <v>14000000</v>
      </c>
      <c r="F102" s="10">
        <v>5740000000</v>
      </c>
      <c r="G102" s="10">
        <v>-1393000000</v>
      </c>
      <c r="H102" s="10">
        <v>-1291000000</v>
      </c>
      <c r="I102" s="10">
        <v>170000000</v>
      </c>
      <c r="J102" s="10">
        <v>1050000000</v>
      </c>
      <c r="K102" s="10">
        <v>-593000000</v>
      </c>
      <c r="L102" s="10">
        <v>1826000000</v>
      </c>
      <c r="M102" s="10">
        <v>-1728000000</v>
      </c>
      <c r="N102" s="10">
        <v>50000000</v>
      </c>
      <c r="O102" s="10">
        <v>1184000000</v>
      </c>
      <c r="P102" s="10">
        <v>-332000000</v>
      </c>
      <c r="Q102" s="10">
        <v>736000000</v>
      </c>
      <c r="R102" s="10">
        <v>-480000000</v>
      </c>
      <c r="S102" s="10">
        <v>223000000</v>
      </c>
      <c r="T102" s="10">
        <v>-130000000</v>
      </c>
      <c r="U102" s="10">
        <v>1321000000</v>
      </c>
      <c r="V102" s="10">
        <v>-1684000000</v>
      </c>
      <c r="W102" s="10">
        <v>719000000</v>
      </c>
      <c r="X102" s="10">
        <v>-1171000000</v>
      </c>
      <c r="Y102" s="10">
        <v>-356000000</v>
      </c>
      <c r="Z102" s="10">
        <v>747000000</v>
      </c>
      <c r="AA102" s="10">
        <v>1024000000</v>
      </c>
      <c r="AB102" s="10">
        <v>-2089000000</v>
      </c>
      <c r="AC102" s="10">
        <v>742000000</v>
      </c>
      <c r="AD102" s="10">
        <v>1646000000</v>
      </c>
      <c r="AE102" s="10">
        <v>444000000</v>
      </c>
      <c r="AF102" s="10">
        <v>-1057000000</v>
      </c>
      <c r="AM102" s="33" t="s">
        <v>142</v>
      </c>
      <c r="AN102" s="34">
        <f>AN101/AN103</f>
        <v>0.88730717541194348</v>
      </c>
    </row>
    <row r="103" spans="1:40" ht="20" x14ac:dyDescent="0.25">
      <c r="A103" s="5" t="s">
        <v>88</v>
      </c>
      <c r="B103" s="1">
        <v>344000000</v>
      </c>
      <c r="C103" s="1">
        <v>356000000</v>
      </c>
      <c r="D103" s="1">
        <v>366000000</v>
      </c>
      <c r="E103" s="1">
        <v>639000000</v>
      </c>
      <c r="F103" s="1">
        <v>653000000</v>
      </c>
      <c r="G103" s="1" t="s">
        <v>92</v>
      </c>
      <c r="H103" s="1" t="s">
        <v>92</v>
      </c>
      <c r="I103" s="1">
        <v>285000000</v>
      </c>
      <c r="J103" s="1">
        <v>455000000</v>
      </c>
      <c r="K103" s="1">
        <v>1505000000</v>
      </c>
      <c r="L103" s="1">
        <v>912000000</v>
      </c>
      <c r="M103" s="1">
        <v>2738000000</v>
      </c>
      <c r="N103" s="1">
        <v>1010000000</v>
      </c>
      <c r="O103" s="1">
        <v>1060000000</v>
      </c>
      <c r="P103" s="1">
        <v>2244000000</v>
      </c>
      <c r="Q103" s="1">
        <v>1912000000</v>
      </c>
      <c r="R103" s="1">
        <v>2648000000</v>
      </c>
      <c r="S103" s="1">
        <v>2168000000</v>
      </c>
      <c r="T103" s="1">
        <v>2391000000</v>
      </c>
      <c r="U103" s="1">
        <v>2261000000</v>
      </c>
      <c r="V103" s="1">
        <v>3582000000</v>
      </c>
      <c r="W103" s="1">
        <v>1898000000</v>
      </c>
      <c r="X103" s="1">
        <v>2617000000</v>
      </c>
      <c r="Y103" s="1">
        <v>1446000000</v>
      </c>
      <c r="Z103" s="1">
        <v>1090000000</v>
      </c>
      <c r="AA103" s="1">
        <v>1837000000</v>
      </c>
      <c r="AB103" s="1">
        <v>2861000000</v>
      </c>
      <c r="AC103" s="1">
        <v>772000000</v>
      </c>
      <c r="AD103" s="1">
        <v>1514000000</v>
      </c>
      <c r="AE103" s="1">
        <v>3160000000</v>
      </c>
      <c r="AF103" s="1">
        <v>3604000000</v>
      </c>
      <c r="AM103" s="35" t="s">
        <v>143</v>
      </c>
      <c r="AN103" s="40">
        <f>AN99+AN101</f>
        <v>136912000000</v>
      </c>
    </row>
    <row r="104" spans="1:40" ht="19" x14ac:dyDescent="0.25">
      <c r="A104" s="7" t="s">
        <v>89</v>
      </c>
      <c r="B104" s="11">
        <v>356000000</v>
      </c>
      <c r="C104" s="11">
        <v>366000000</v>
      </c>
      <c r="D104" s="11">
        <v>639000000</v>
      </c>
      <c r="E104" s="11">
        <v>653000000</v>
      </c>
      <c r="F104" s="11" t="s">
        <v>92</v>
      </c>
      <c r="G104" s="11" t="s">
        <v>92</v>
      </c>
      <c r="H104" s="11">
        <v>285000000</v>
      </c>
      <c r="I104" s="11">
        <v>455000000</v>
      </c>
      <c r="J104" s="11">
        <v>1505000000</v>
      </c>
      <c r="K104" s="11">
        <v>912000000</v>
      </c>
      <c r="L104" s="11">
        <v>2738000000</v>
      </c>
      <c r="M104" s="11">
        <v>1010000000</v>
      </c>
      <c r="N104" s="11">
        <v>1060000000</v>
      </c>
      <c r="O104" s="11">
        <v>2244000000</v>
      </c>
      <c r="P104" s="11">
        <v>1912000000</v>
      </c>
      <c r="Q104" s="11">
        <v>2648000000</v>
      </c>
      <c r="R104" s="11">
        <v>2168000000</v>
      </c>
      <c r="S104" s="11">
        <v>2391000000</v>
      </c>
      <c r="T104" s="11">
        <v>2261000000</v>
      </c>
      <c r="U104" s="11">
        <v>3582000000</v>
      </c>
      <c r="V104" s="11">
        <v>1898000000</v>
      </c>
      <c r="W104" s="11">
        <v>2617000000</v>
      </c>
      <c r="X104" s="11">
        <v>1446000000</v>
      </c>
      <c r="Y104" s="11">
        <v>1090000000</v>
      </c>
      <c r="Z104" s="11">
        <v>1837000000</v>
      </c>
      <c r="AA104" s="11">
        <v>2861000000</v>
      </c>
      <c r="AB104" s="11">
        <v>772000000</v>
      </c>
      <c r="AC104" s="11">
        <v>1514000000</v>
      </c>
      <c r="AD104" s="11">
        <v>3160000000</v>
      </c>
      <c r="AE104" s="11">
        <v>3604000000</v>
      </c>
      <c r="AF104" s="11">
        <v>2547000000</v>
      </c>
      <c r="AM104" s="64" t="s">
        <v>144</v>
      </c>
      <c r="AN104" s="65"/>
    </row>
    <row r="105" spans="1:40" ht="20" x14ac:dyDescent="0.25">
      <c r="A105" s="14" t="s">
        <v>107</v>
      </c>
      <c r="B105" s="1"/>
      <c r="C105" s="15">
        <f>(C106/B106)-1</f>
        <v>0.35735294117647065</v>
      </c>
      <c r="D105" s="15">
        <f>(D106/C106)-1</f>
        <v>6.6088840736728161E-2</v>
      </c>
      <c r="E105" s="15">
        <f>(E106/D106)-1</f>
        <v>-0.22662601626016265</v>
      </c>
      <c r="F105" s="15">
        <f>(F106/E106)-1</f>
        <v>0.18134034165571622</v>
      </c>
      <c r="G105" s="15">
        <f>(G106/F106)-1</f>
        <v>-0.49054505005561733</v>
      </c>
      <c r="H105" s="15">
        <f t="shared" ref="H105:Q105" si="63">(H106/G106)-1</f>
        <v>1.9126637554585151</v>
      </c>
      <c r="I105" s="15">
        <f t="shared" si="63"/>
        <v>-0.69415292353823088</v>
      </c>
      <c r="J105" s="15">
        <f t="shared" si="63"/>
        <v>2.715686274509804</v>
      </c>
      <c r="K105" s="15">
        <f t="shared" si="63"/>
        <v>-0.20448548812664913</v>
      </c>
      <c r="L105" s="15">
        <f t="shared" si="63"/>
        <v>0.34825870646766166</v>
      </c>
      <c r="M105" s="15">
        <f t="shared" si="63"/>
        <v>-0.30996309963099633</v>
      </c>
      <c r="N105" s="15">
        <f t="shared" si="63"/>
        <v>0.92067736185383242</v>
      </c>
      <c r="O105" s="15">
        <f t="shared" si="63"/>
        <v>8.0742459396751842E-2</v>
      </c>
      <c r="P105" s="15">
        <f t="shared" si="63"/>
        <v>0.24087591240875916</v>
      </c>
      <c r="Q105" s="15">
        <f t="shared" si="63"/>
        <v>0.14221453287197239</v>
      </c>
      <c r="R105" s="15">
        <f t="shared" ref="R105" si="64">(R106/Q106)-1</f>
        <v>5.8770069675855741E-2</v>
      </c>
      <c r="S105" s="15">
        <f t="shared" ref="S105" si="65">(S106/R106)-1</f>
        <v>-0.33590844062947067</v>
      </c>
      <c r="T105" s="15">
        <f t="shared" ref="T105" si="66">(T106/S106)-1</f>
        <v>0.17492460146488575</v>
      </c>
      <c r="U105" s="15">
        <f t="shared" ref="U105" si="67">(U106/T106)-1</f>
        <v>0.19765309864319769</v>
      </c>
      <c r="V105" s="15">
        <f t="shared" ref="V105" si="68">(V106/U106)-1</f>
        <v>-0.81047152480097973</v>
      </c>
      <c r="W105" s="15">
        <f t="shared" ref="W105" si="69">(W106/V106)-1</f>
        <v>4.9935379644588043</v>
      </c>
      <c r="X105" s="15">
        <f t="shared" ref="X105" si="70">(X106/W106)-1</f>
        <v>-0.18571428571428572</v>
      </c>
      <c r="Y105" s="15">
        <f t="shared" ref="Y105" si="71">(Y106/X106)-1</f>
        <v>0.37768950678583257</v>
      </c>
      <c r="Z105" s="15">
        <f t="shared" ref="Z105" si="72">(Z106/Y106)-1</f>
        <v>-8.6496876501681585E-3</v>
      </c>
      <c r="AA105" s="15">
        <f t="shared" ref="AA105" si="73">(AA106/Z106)-1</f>
        <v>0.28429471643238013</v>
      </c>
      <c r="AB105" s="15">
        <f t="shared" ref="AB105" si="74">(AB106/AA106)-1</f>
        <v>-0.64899037554255523</v>
      </c>
      <c r="AC105" s="15">
        <f t="shared" ref="AC105" si="75">(AC106/AB106)-1</f>
        <v>2.1327956989247312</v>
      </c>
      <c r="AD105" s="15">
        <f t="shared" ref="AD105" si="76">(AD106/AC106)-1</f>
        <v>0.10125278874206289</v>
      </c>
      <c r="AE105" s="15">
        <f t="shared" ref="AE105" si="77">(AE106/AD106)-1</f>
        <v>0.19978182951534995</v>
      </c>
      <c r="AF105" s="15">
        <f t="shared" ref="AF105" si="78">(AF106/AE106)-1</f>
        <v>-0.20353292635407194</v>
      </c>
      <c r="AG105" s="15"/>
      <c r="AH105" s="15"/>
      <c r="AI105" s="15"/>
      <c r="AJ105" s="15"/>
      <c r="AK105" s="15"/>
      <c r="AL105" s="15"/>
      <c r="AM105" s="25" t="s">
        <v>108</v>
      </c>
      <c r="AN105" s="26">
        <f>(AN100*AN92)+(AN102*AN97)</f>
        <v>6.621485640078964E-2</v>
      </c>
    </row>
    <row r="106" spans="1:40" ht="19" x14ac:dyDescent="0.25">
      <c r="A106" s="5" t="s">
        <v>90</v>
      </c>
      <c r="B106" s="1">
        <v>680000000</v>
      </c>
      <c r="C106" s="1">
        <v>923000000</v>
      </c>
      <c r="D106" s="1">
        <v>984000000</v>
      </c>
      <c r="E106" s="1">
        <v>761000000</v>
      </c>
      <c r="F106" s="1">
        <v>899000000</v>
      </c>
      <c r="G106" s="1">
        <v>458000000</v>
      </c>
      <c r="H106" s="1">
        <v>1334000000</v>
      </c>
      <c r="I106" s="1">
        <v>408000000</v>
      </c>
      <c r="J106" s="1">
        <v>1516000000</v>
      </c>
      <c r="K106" s="1">
        <v>1206000000</v>
      </c>
      <c r="L106" s="1">
        <v>1626000000</v>
      </c>
      <c r="M106" s="1">
        <v>1122000000</v>
      </c>
      <c r="N106" s="1">
        <v>2155000000</v>
      </c>
      <c r="O106" s="1">
        <v>2329000000</v>
      </c>
      <c r="P106" s="1">
        <v>2890000000</v>
      </c>
      <c r="Q106" s="1">
        <v>3301000000</v>
      </c>
      <c r="R106" s="1">
        <v>3495000000</v>
      </c>
      <c r="S106" s="1">
        <v>2321000000</v>
      </c>
      <c r="T106" s="1">
        <v>2727000000</v>
      </c>
      <c r="U106" s="1">
        <v>3266000000</v>
      </c>
      <c r="V106" s="1">
        <v>619000000</v>
      </c>
      <c r="W106" s="1">
        <v>3710000000</v>
      </c>
      <c r="X106" s="1">
        <v>3021000000</v>
      </c>
      <c r="Y106" s="1">
        <v>4162000000</v>
      </c>
      <c r="Z106" s="1">
        <v>4126000000</v>
      </c>
      <c r="AA106" s="1">
        <v>5299000000</v>
      </c>
      <c r="AB106" s="1">
        <v>1860000000</v>
      </c>
      <c r="AC106" s="1">
        <v>5827000000</v>
      </c>
      <c r="AD106" s="1">
        <v>6417000000</v>
      </c>
      <c r="AE106" s="1">
        <v>7699000000</v>
      </c>
      <c r="AF106" s="1">
        <v>6132000000</v>
      </c>
      <c r="AG106" s="41">
        <f>AF106*(1+$AN$106)</f>
        <v>6332830490.7802515</v>
      </c>
      <c r="AH106" s="41">
        <f t="shared" ref="AH106:AK106" si="79">AG106*(1+$AN$106)</f>
        <v>6540238425.4657602</v>
      </c>
      <c r="AI106" s="41">
        <f t="shared" si="79"/>
        <v>6754439223.3793526</v>
      </c>
      <c r="AJ106" s="41">
        <f t="shared" si="79"/>
        <v>6975655359.0898314</v>
      </c>
      <c r="AK106" s="41">
        <f t="shared" si="79"/>
        <v>7204116593.4799004</v>
      </c>
      <c r="AL106" s="42" t="s">
        <v>145</v>
      </c>
      <c r="AM106" s="43" t="s">
        <v>146</v>
      </c>
      <c r="AN106" s="44">
        <f>(SUM(AG4:AK4)/5)</f>
        <v>3.2751221588429892E-2</v>
      </c>
    </row>
    <row r="107" spans="1:40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42"/>
      <c r="AH107" s="42"/>
      <c r="AI107" s="42"/>
      <c r="AJ107" s="42"/>
      <c r="AK107" s="45">
        <f>AK106*(1+AN107)/(AN108-AN107)</f>
        <v>159000795363.8031</v>
      </c>
      <c r="AL107" s="46" t="s">
        <v>147</v>
      </c>
      <c r="AM107" s="47" t="s">
        <v>148</v>
      </c>
      <c r="AN107" s="48">
        <v>0.02</v>
      </c>
    </row>
    <row r="108" spans="1:40" ht="19" x14ac:dyDescent="0.25">
      <c r="AG108" s="45">
        <f t="shared" ref="AG108:AI108" si="80">AG107+AG106</f>
        <v>6332830490.7802515</v>
      </c>
      <c r="AH108" s="45">
        <f t="shared" si="80"/>
        <v>6540238425.4657602</v>
      </c>
      <c r="AI108" s="45">
        <f t="shared" si="80"/>
        <v>6754439223.3793526</v>
      </c>
      <c r="AJ108" s="45">
        <f>AJ107+AJ106</f>
        <v>6975655359.0898314</v>
      </c>
      <c r="AK108" s="45">
        <f>AK107+AK106</f>
        <v>166204911957.28299</v>
      </c>
      <c r="AL108" s="46" t="s">
        <v>143</v>
      </c>
      <c r="AM108" s="49" t="s">
        <v>149</v>
      </c>
      <c r="AN108" s="50">
        <f>AN105</f>
        <v>6.621485640078964E-2</v>
      </c>
    </row>
    <row r="109" spans="1:40" ht="19" x14ac:dyDescent="0.25">
      <c r="AG109" s="66" t="s">
        <v>150</v>
      </c>
      <c r="AH109" s="67"/>
    </row>
    <row r="110" spans="1:40" ht="20" x14ac:dyDescent="0.25">
      <c r="AG110" s="51" t="s">
        <v>151</v>
      </c>
      <c r="AH110" s="52">
        <f>NPV(AN108,AG108,AH108,AI108,AJ108,AK108)</f>
        <v>143283150329.14563</v>
      </c>
    </row>
    <row r="111" spans="1:40" ht="20" x14ac:dyDescent="0.25">
      <c r="AG111" s="51" t="s">
        <v>152</v>
      </c>
      <c r="AH111" s="52">
        <f>AF40</f>
        <v>2547000000</v>
      </c>
    </row>
    <row r="112" spans="1:40" ht="20" x14ac:dyDescent="0.25">
      <c r="AG112" s="51" t="s">
        <v>139</v>
      </c>
      <c r="AH112" s="52">
        <f>AN99</f>
        <v>15429000000</v>
      </c>
    </row>
    <row r="113" spans="33:34" ht="20" x14ac:dyDescent="0.25">
      <c r="AG113" s="51" t="s">
        <v>153</v>
      </c>
      <c r="AH113" s="52">
        <f>AH110+AH111-AH112</f>
        <v>130401150329.14563</v>
      </c>
    </row>
    <row r="114" spans="33:34" ht="20" x14ac:dyDescent="0.25">
      <c r="AG114" s="53" t="s">
        <v>154</v>
      </c>
      <c r="AH114" s="54">
        <f>AF34</f>
        <v>277400000</v>
      </c>
    </row>
    <row r="115" spans="33:34" ht="20" x14ac:dyDescent="0.25">
      <c r="AG115" s="55" t="s">
        <v>155</v>
      </c>
      <c r="AH115" s="56">
        <f>AH113/AH114</f>
        <v>470.08345468329355</v>
      </c>
    </row>
    <row r="116" spans="33:34" ht="20" x14ac:dyDescent="0.25">
      <c r="AG116" s="53" t="s">
        <v>156</v>
      </c>
      <c r="AH116" s="57">
        <v>475.8</v>
      </c>
    </row>
    <row r="117" spans="33:34" ht="20" x14ac:dyDescent="0.25">
      <c r="AG117" s="58" t="s">
        <v>157</v>
      </c>
      <c r="AH117" s="59">
        <f>AH115/AH116-1</f>
        <v>-1.2014597134734073E-2</v>
      </c>
    </row>
    <row r="118" spans="33:34" ht="20" x14ac:dyDescent="0.25">
      <c r="AG118" s="58" t="s">
        <v>158</v>
      </c>
      <c r="AH118" s="60" t="str">
        <f>IF(AH115&gt;AH116,"BUY","SELL")</f>
        <v>SELL</v>
      </c>
    </row>
  </sheetData>
  <mergeCells count="6">
    <mergeCell ref="AG109:AH109"/>
    <mergeCell ref="AM83:AN83"/>
    <mergeCell ref="AM84:AN84"/>
    <mergeCell ref="AM93:AN93"/>
    <mergeCell ref="AM98:AN98"/>
    <mergeCell ref="AM104:AN104"/>
  </mergeCells>
  <hyperlinks>
    <hyperlink ref="A1" r:id="rId1" tooltip="https://roic.ai/company/LMT" display="ROIC.AI | LM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www.sec.gov/Archives/edgar/data/936468/000092838599000878/0000928385-99-000878-index.html" xr:uid="{00000000-0004-0000-0000-000013000000}"/>
    <hyperlink ref="H74" r:id="rId15" tooltip="https://www.sec.gov/Archives/edgar/data/936468/000092838599000878/0000928385-99-000878-index.html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936468/000092838502000673/0000928385-02-000673-index.htm" xr:uid="{00000000-0004-0000-0000-00001C000000}"/>
    <hyperlink ref="K74" r:id="rId21" tooltip="https://www.sec.gov/Archives/edgar/data/936468/000092838502000673/0000928385-02-000673-index.htm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936468/000119312504035751/0001193125-04-035751-index.htm" xr:uid="{00000000-0004-0000-0000-000022000000}"/>
    <hyperlink ref="M74" r:id="rId25" tooltip="https://www.sec.gov/Archives/edgar/data/936468/000119312504035751/0001193125-04-035751-index.htm" xr:uid="{00000000-0004-0000-0000-000023000000}"/>
    <hyperlink ref="N36" r:id="rId26" tooltip="https://www.sec.gov/Archives/edgar/data/936468/000119312505038829/0001193125-05-038829-index.htm" xr:uid="{00000000-0004-0000-0000-000025000000}"/>
    <hyperlink ref="N74" r:id="rId27" tooltip="https://www.sec.gov/Archives/edgar/data/936468/000119312505038829/0001193125-05-038829-index.htm" xr:uid="{00000000-0004-0000-0000-000026000000}"/>
    <hyperlink ref="O36" r:id="rId28" tooltip="https://www.sec.gov/Archives/edgar/data/936468/000119312506040986/0001193125-06-040986-index.htm" xr:uid="{00000000-0004-0000-0000-000028000000}"/>
    <hyperlink ref="O74" r:id="rId29" tooltip="https://www.sec.gov/Archives/edgar/data/936468/000119312506040986/0001193125-06-040986-index.htm" xr:uid="{00000000-0004-0000-0000-000029000000}"/>
    <hyperlink ref="P36" r:id="rId30" tooltip="https://www.sec.gov/Archives/edgar/data/936468/000119312507039899/0001193125-07-039899-index.htm" xr:uid="{00000000-0004-0000-0000-00002B000000}"/>
    <hyperlink ref="P74" r:id="rId31" tooltip="https://www.sec.gov/Archives/edgar/data/936468/000119312507039899/0001193125-07-039899-index.htm" xr:uid="{00000000-0004-0000-0000-00002C000000}"/>
    <hyperlink ref="Q36" r:id="rId32" tooltip="https://www.sec.gov/Archives/edgar/data/936468/000119312508041793/0001193125-08-041793-index.htm" xr:uid="{00000000-0004-0000-0000-00002E000000}"/>
    <hyperlink ref="Q74" r:id="rId33" tooltip="https://www.sec.gov/Archives/edgar/data/936468/000119312508041793/0001193125-08-041793-index.htm" xr:uid="{00000000-0004-0000-0000-00002F000000}"/>
    <hyperlink ref="R36" r:id="rId34" tooltip="https://www.sec.gov/Archives/edgar/data/936468/000119312509038670/0001193125-09-038670-index.htm" xr:uid="{00000000-0004-0000-0000-000031000000}"/>
    <hyperlink ref="R74" r:id="rId35" tooltip="https://www.sec.gov/Archives/edgar/data/936468/000119312509038670/0001193125-09-038670-index.htm" xr:uid="{00000000-0004-0000-0000-000032000000}"/>
    <hyperlink ref="S36" r:id="rId36" tooltip="https://www.sec.gov/Archives/edgar/data/936468/000119312510040520/0001193125-10-040520-index.htm" xr:uid="{00000000-0004-0000-0000-000034000000}"/>
    <hyperlink ref="S74" r:id="rId37" tooltip="https://www.sec.gov/Archives/edgar/data/936468/000119312510040520/0001193125-10-040520-index.htm" xr:uid="{00000000-0004-0000-0000-000035000000}"/>
    <hyperlink ref="T36" r:id="rId38" tooltip="https://www.sec.gov/Archives/edgar/data/936468/000119312511045739/0001193125-11-045739-index.htm" xr:uid="{00000000-0004-0000-0000-000037000000}"/>
    <hyperlink ref="T74" r:id="rId39" tooltip="https://www.sec.gov/Archives/edgar/data/936468/000119312511045739/0001193125-11-045739-index.htm" xr:uid="{00000000-0004-0000-0000-000038000000}"/>
    <hyperlink ref="U36" r:id="rId40" tooltip="https://www.sec.gov/Archives/edgar/data/936468/000119312512074929/0001193125-12-074929-index.htm" xr:uid="{00000000-0004-0000-0000-00003A000000}"/>
    <hyperlink ref="U74" r:id="rId41" tooltip="https://www.sec.gov/Archives/edgar/data/936468/000119312512074929/0001193125-12-074929-index.htm" xr:uid="{00000000-0004-0000-0000-00003B000000}"/>
    <hyperlink ref="V36" r:id="rId42" tooltip="https://www.sec.gov/Archives/edgar/data/936468/000119312513082873/0001193125-13-082873-index.htm" xr:uid="{00000000-0004-0000-0000-00003D000000}"/>
    <hyperlink ref="V74" r:id="rId43" tooltip="https://www.sec.gov/Archives/edgar/data/936468/000119312513082873/0001193125-13-082873-index.htm" xr:uid="{00000000-0004-0000-0000-00003E000000}"/>
    <hyperlink ref="W36" r:id="rId44" tooltip="https://www.sec.gov/Archives/edgar/data/936468/000119312514055034/0001193125-14-055034-index.htm" xr:uid="{00000000-0004-0000-0000-000040000000}"/>
    <hyperlink ref="W74" r:id="rId45" tooltip="https://www.sec.gov/Archives/edgar/data/936468/000119312514055034/0001193125-14-055034-index.htm" xr:uid="{00000000-0004-0000-0000-000041000000}"/>
    <hyperlink ref="X36" r:id="rId46" tooltip="https://www.sec.gov/Archives/edgar/data/936468/000119312515038681/0001193125-15-038681-index.htm" xr:uid="{00000000-0004-0000-0000-000043000000}"/>
    <hyperlink ref="X74" r:id="rId47" tooltip="https://www.sec.gov/Archives/edgar/data/936468/000119312515038681/0001193125-15-038681-index.htm" xr:uid="{00000000-0004-0000-0000-000044000000}"/>
    <hyperlink ref="Y36" r:id="rId48" tooltip="https://www.sec.gov/Archives/edgar/data/936468/000119312516476010/0001193125-16-476010-index.htm" xr:uid="{00000000-0004-0000-0000-000046000000}"/>
    <hyperlink ref="Y74" r:id="rId49" tooltip="https://www.sec.gov/Archives/edgar/data/936468/000119312516476010/0001193125-16-476010-index.htm" xr:uid="{00000000-0004-0000-0000-000047000000}"/>
    <hyperlink ref="Z36" r:id="rId50" tooltip="https://www.sec.gov/Archives/edgar/data/936468/000119312517036192/0001193125-17-036192-index.htm" xr:uid="{00000000-0004-0000-0000-000049000000}"/>
    <hyperlink ref="Z74" r:id="rId51" tooltip="https://www.sec.gov/Archives/edgar/data/936468/000119312517036192/0001193125-17-036192-index.htm" xr:uid="{00000000-0004-0000-0000-00004A000000}"/>
    <hyperlink ref="AA36" r:id="rId52" tooltip="https://www.sec.gov/Archives/edgar/data/936468/000093646818000009/0000936468-18-000009-index.htm" xr:uid="{00000000-0004-0000-0000-00004C000000}"/>
    <hyperlink ref="AA74" r:id="rId53" tooltip="https://www.sec.gov/Archives/edgar/data/936468/000093646818000009/0000936468-18-000009-index.htm" xr:uid="{00000000-0004-0000-0000-00004D000000}"/>
    <hyperlink ref="AB36" r:id="rId54" tooltip="https://www.sec.gov/Archives/edgar/data/936468/000093646819000009/0000936468-19-000009-index.htm" xr:uid="{00000000-0004-0000-0000-00004F000000}"/>
    <hyperlink ref="AB74" r:id="rId55" tooltip="https://www.sec.gov/Archives/edgar/data/936468/000093646819000009/0000936468-19-000009-index.htm" xr:uid="{00000000-0004-0000-0000-000050000000}"/>
    <hyperlink ref="AC36" r:id="rId56" tooltip="https://www.sec.gov/Archives/edgar/data/936468/000093646820000016/0000936468-20-000016-index.htm" xr:uid="{00000000-0004-0000-0000-000052000000}"/>
    <hyperlink ref="AC74" r:id="rId57" tooltip="https://www.sec.gov/Archives/edgar/data/936468/000093646820000016/0000936468-20-000016-index.htm" xr:uid="{00000000-0004-0000-0000-000053000000}"/>
    <hyperlink ref="AD36" r:id="rId58" tooltip="https://www.sec.gov/Archives/edgar/data/936468/000093646821000013/0000936468-21-000013-index.htm" xr:uid="{00000000-0004-0000-0000-000055000000}"/>
    <hyperlink ref="AD74" r:id="rId59" tooltip="https://www.sec.gov/Archives/edgar/data/936468/000093646821000013/0000936468-21-000013-index.htm" xr:uid="{00000000-0004-0000-0000-000056000000}"/>
    <hyperlink ref="AE36" r:id="rId60" tooltip="https://www.sec.gov/Archives/edgar/data/936468/000093646822000008/0000936468-22-000008-index.htm" xr:uid="{00000000-0004-0000-0000-000058000000}"/>
    <hyperlink ref="AE74" r:id="rId61" tooltip="https://www.sec.gov/Archives/edgar/data/936468/000093646822000008/0000936468-22-000008-index.htm" xr:uid="{00000000-0004-0000-0000-000059000000}"/>
    <hyperlink ref="AF36" r:id="rId62" tooltip="https://www.sec.gov/Archives/edgar/data/936468/000093646823000009/0000936468-23-000009-index.htm" xr:uid="{00000000-0004-0000-0000-00005B000000}"/>
    <hyperlink ref="AF74" r:id="rId63" tooltip="https://www.sec.gov/Archives/edgar/data/936468/000093646823000009/0000936468-23-000009-index.htm" xr:uid="{00000000-0004-0000-0000-00005C000000}"/>
    <hyperlink ref="AG1" r:id="rId64" display="https://finbox.com/NASDAQGS:FTNT/explorer/revenue_proj" xr:uid="{F0656187-5304-6A49-BB3A-32B14EAACEF1}"/>
  </hyperlinks>
  <pageMargins left="0.7" right="0.7" top="0.75" bottom="0.75" header="0.3" footer="0.3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2023-01-31T18:46:11Z</dcterms:created>
  <dcterms:modified xsi:type="dcterms:W3CDTF">2023-03-10T11:41:34Z</dcterms:modified>
</cp:coreProperties>
</file>