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7286D7B9-52F4-334D-96A6-80C7A0CC8AB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16" i="1" l="1" a="1"/>
  <c r="AB116" i="1" s="1"/>
  <c r="AH101" i="1" a="1"/>
  <c r="AH101" i="1" s="1"/>
  <c r="AH95" i="1" a="1"/>
  <c r="AH95" i="1" s="1"/>
  <c r="AB106" i="1"/>
  <c r="AC106" i="1"/>
  <c r="AD106" i="1"/>
  <c r="AE106" i="1" s="1"/>
  <c r="AA106" i="1"/>
  <c r="AB111" i="1" l="1"/>
  <c r="AH97" i="1"/>
  <c r="AH90" i="1"/>
  <c r="AH89" i="1"/>
  <c r="AH91" i="1" s="1"/>
  <c r="AH87" i="1"/>
  <c r="AH86" i="1"/>
  <c r="AH99" i="1" s="1"/>
  <c r="AH85" i="1"/>
  <c r="AH88" i="1" s="1"/>
  <c r="AF19" i="1"/>
  <c r="AF16" i="1"/>
  <c r="AB114" i="1" s="1"/>
  <c r="AI13" i="1"/>
  <c r="AH13" i="1"/>
  <c r="AG13" i="1"/>
  <c r="AF13" i="1"/>
  <c r="AI10" i="1"/>
  <c r="AH10" i="1"/>
  <c r="AG10" i="1"/>
  <c r="AF10" i="1"/>
  <c r="AI7" i="1"/>
  <c r="AH7" i="1"/>
  <c r="AG7" i="1"/>
  <c r="AF7" i="1"/>
  <c r="AI4" i="1"/>
  <c r="AH4" i="1"/>
  <c r="AG4" i="1"/>
  <c r="AF4" i="1"/>
  <c r="AE4" i="1"/>
  <c r="AD4" i="1"/>
  <c r="AC4" i="1"/>
  <c r="AB4" i="1"/>
  <c r="AA4" i="1"/>
  <c r="Z9" i="1"/>
  <c r="Z13" i="1"/>
  <c r="Z20" i="1"/>
  <c r="Z29" i="1"/>
  <c r="Z35" i="1"/>
  <c r="Z80" i="1"/>
  <c r="Z89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H106" i="1" l="1"/>
  <c r="AH16" i="1"/>
  <c r="AI16" i="1"/>
  <c r="AG16" i="1"/>
  <c r="AH92" i="1"/>
  <c r="AB108" i="1"/>
  <c r="AH103" i="1"/>
  <c r="AH102" i="1" s="1"/>
  <c r="AB112" i="1"/>
  <c r="AA108" i="1"/>
  <c r="AC108" i="1" l="1"/>
  <c r="AH100" i="1"/>
  <c r="AH105" i="1" s="1"/>
  <c r="AH108" i="1" s="1"/>
  <c r="AE107" i="1" l="1"/>
  <c r="AE108" i="1" s="1"/>
  <c r="AB110" i="1" s="1"/>
  <c r="AB113" i="1" s="1"/>
  <c r="AB115" i="1" s="1"/>
  <c r="AD108" i="1"/>
  <c r="AB118" i="1" l="1"/>
  <c r="AB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<sst xmlns="http://schemas.openxmlformats.org/spreadsheetml/2006/main" count="847" uniqueCount="160">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</sst>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5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39" fontId="11" fillId="4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8" fontId="1" fillId="4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OR.PA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298013245033109E-2"/>
          <c:y val="0.11105140186915888"/>
          <c:w val="0.86239735099337755"/>
          <c:h val="0.748620943410111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1'!$B$3:$Z$3</c:f>
              <c:numCache>
                <c:formatCode>#,###,,;\(#,###,,\);\ \-\ \-</c:formatCode>
                <c:ptCount val="25"/>
                <c:pt idx="0">
                  <c:v>9587800000</c:v>
                </c:pt>
                <c:pt idx="1">
                  <c:v>10750700000</c:v>
                </c:pt>
                <c:pt idx="2">
                  <c:v>12671200000</c:v>
                </c:pt>
                <c:pt idx="3">
                  <c:v>13740400000</c:v>
                </c:pt>
                <c:pt idx="4">
                  <c:v>14288000000</c:v>
                </c:pt>
                <c:pt idx="5">
                  <c:v>14029100000</c:v>
                </c:pt>
                <c:pt idx="6">
                  <c:v>14533900000</c:v>
                </c:pt>
                <c:pt idx="7">
                  <c:v>14532500000</c:v>
                </c:pt>
                <c:pt idx="8">
                  <c:v>15790100000</c:v>
                </c:pt>
                <c:pt idx="9">
                  <c:v>17062600000</c:v>
                </c:pt>
                <c:pt idx="10">
                  <c:v>17541800000</c:v>
                </c:pt>
                <c:pt idx="11">
                  <c:v>17472600000</c:v>
                </c:pt>
                <c:pt idx="12">
                  <c:v>19495800000</c:v>
                </c:pt>
                <c:pt idx="13">
                  <c:v>20343100000</c:v>
                </c:pt>
                <c:pt idx="14">
                  <c:v>22462700000</c:v>
                </c:pt>
                <c:pt idx="15">
                  <c:v>22976600000</c:v>
                </c:pt>
                <c:pt idx="16">
                  <c:v>22532000000</c:v>
                </c:pt>
                <c:pt idx="17">
                  <c:v>25257400000</c:v>
                </c:pt>
                <c:pt idx="18">
                  <c:v>25837100000</c:v>
                </c:pt>
                <c:pt idx="19">
                  <c:v>26023700000</c:v>
                </c:pt>
                <c:pt idx="20">
                  <c:v>26937400000</c:v>
                </c:pt>
                <c:pt idx="21">
                  <c:v>29873600000</c:v>
                </c:pt>
                <c:pt idx="22">
                  <c:v>27992100000</c:v>
                </c:pt>
                <c:pt idx="23">
                  <c:v>32287600000</c:v>
                </c:pt>
                <c:pt idx="24">
                  <c:v>38260600000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49-2A49-A8BA-CFBC83202FE1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1'!$B$19:$Z$19</c:f>
              <c:numCache>
                <c:formatCode>#,###,,;\(#,###,,\);\ \-\ \-</c:formatCode>
                <c:ptCount val="25"/>
                <c:pt idx="0">
                  <c:v>1432600000</c:v>
                </c:pt>
                <c:pt idx="1">
                  <c:v>1514900000</c:v>
                </c:pt>
                <c:pt idx="2">
                  <c:v>2026700000</c:v>
                </c:pt>
                <c:pt idx="3">
                  <c:v>2299100000</c:v>
                </c:pt>
                <c:pt idx="4">
                  <c:v>2499400000</c:v>
                </c:pt>
                <c:pt idx="5">
                  <c:v>2829300000</c:v>
                </c:pt>
                <c:pt idx="6">
                  <c:v>5061300000</c:v>
                </c:pt>
                <c:pt idx="7">
                  <c:v>2868900000</c:v>
                </c:pt>
                <c:pt idx="8">
                  <c:v>3271000000</c:v>
                </c:pt>
                <c:pt idx="9">
                  <c:v>4288700000</c:v>
                </c:pt>
                <c:pt idx="10">
                  <c:v>3509300000</c:v>
                </c:pt>
                <c:pt idx="11">
                  <c:v>3394300000</c:v>
                </c:pt>
                <c:pt idx="12">
                  <c:v>3927600000</c:v>
                </c:pt>
                <c:pt idx="13">
                  <c:v>4126600000</c:v>
                </c:pt>
                <c:pt idx="14">
                  <c:v>4599300000</c:v>
                </c:pt>
                <c:pt idx="15">
                  <c:v>4930500000</c:v>
                </c:pt>
                <c:pt idx="16">
                  <c:v>6937900000</c:v>
                </c:pt>
                <c:pt idx="17">
                  <c:v>5509900000</c:v>
                </c:pt>
                <c:pt idx="18">
                  <c:v>5797800000</c:v>
                </c:pt>
                <c:pt idx="19">
                  <c:v>5753000000</c:v>
                </c:pt>
                <c:pt idx="20">
                  <c:v>6331700000</c:v>
                </c:pt>
                <c:pt idx="21">
                  <c:v>7453200000</c:v>
                </c:pt>
                <c:pt idx="22">
                  <c:v>6893800000</c:v>
                </c:pt>
                <c:pt idx="23">
                  <c:v>7871600000</c:v>
                </c:pt>
                <c:pt idx="24">
                  <c:v>9219000000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49-2A49-A8BA-CFBC83202FE1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1'!$B$106:$Z$106</c:f>
              <c:numCache>
                <c:formatCode>#,###,,;\(#,###,,\);\ \-\ \-</c:formatCode>
                <c:ptCount val="25"/>
                <c:pt idx="0">
                  <c:v>331400000</c:v>
                </c:pt>
                <c:pt idx="1">
                  <c:v>485600000</c:v>
                </c:pt>
                <c:pt idx="2">
                  <c:v>498500000</c:v>
                </c:pt>
                <c:pt idx="3">
                  <c:v>1038500000</c:v>
                </c:pt>
                <c:pt idx="4">
                  <c:v>1297200000</c:v>
                </c:pt>
                <c:pt idx="5">
                  <c:v>1222100000</c:v>
                </c:pt>
                <c:pt idx="6">
                  <c:v>1178600000</c:v>
                </c:pt>
                <c:pt idx="7">
                  <c:v>1431600000</c:v>
                </c:pt>
                <c:pt idx="8">
                  <c:v>1730700000</c:v>
                </c:pt>
                <c:pt idx="9">
                  <c:v>1868000000</c:v>
                </c:pt>
                <c:pt idx="10">
                  <c:v>1851200000</c:v>
                </c:pt>
                <c:pt idx="11">
                  <c:v>2596500000</c:v>
                </c:pt>
                <c:pt idx="12">
                  <c:v>2625700000</c:v>
                </c:pt>
                <c:pt idx="13">
                  <c:v>2038500000</c:v>
                </c:pt>
                <c:pt idx="14">
                  <c:v>2577300000</c:v>
                </c:pt>
                <c:pt idx="15">
                  <c:v>2689700000</c:v>
                </c:pt>
                <c:pt idx="16">
                  <c:v>2855900000</c:v>
                </c:pt>
                <c:pt idx="17">
                  <c:v>3031000000</c:v>
                </c:pt>
                <c:pt idx="18">
                  <c:v>3318100000</c:v>
                </c:pt>
                <c:pt idx="19">
                  <c:v>3933100000</c:v>
                </c:pt>
                <c:pt idx="20">
                  <c:v>3875800000</c:v>
                </c:pt>
                <c:pt idx="21">
                  <c:v>5031800000</c:v>
                </c:pt>
                <c:pt idx="22">
                  <c:v>5480900000</c:v>
                </c:pt>
                <c:pt idx="23">
                  <c:v>5653200000</c:v>
                </c:pt>
                <c:pt idx="24">
                  <c:v>4935100000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49-2A49-A8BA-CFBC83202F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52245584"/>
        <c:axId val="452660336"/>
      </c:barChart>
      <c:catAx>
        <c:axId val="45224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60336"/>
        <c:crosses val="autoZero"/>
        <c:auto val="1"/>
        <c:lblAlgn val="ctr"/>
        <c:lblOffset val="100"/>
        <c:noMultiLvlLbl val="0"/>
      </c:catAx>
      <c:valAx>
        <c:axId val="45266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4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616926526568282"/>
          <c:y val="0.92640536463315915"/>
          <c:w val="0.30355550920373364"/>
          <c:h val="4.78937007874015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31750</xdr:colOff>
      <xdr:row>108</xdr:row>
      <xdr:rowOff>9525</xdr:rowOff>
    </xdr:from>
    <xdr:to>
      <xdr:col>34</xdr:col>
      <xdr:colOff>0</xdr:colOff>
      <xdr:row>132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75D0D3-3BA6-6AAF-A459-F1A090D35D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https://www.bing.com/financeapi/forcetrigger?t=ae9qim&amp;q=XPAR%3aOR&amp;form=skydnc</v>
    <v>Learn more on Bing</v>
  </rv>
  <rv s="1">
    <v>0</v>
    <v>L'Oreal SA (XPAR:OR)</v>
    <v>2</v>
    <v>3</v>
    <v>Finance</v>
    <v>4</v>
    <v>en-US</v>
    <v>ae9qim</v>
    <v>268435456</v>
    <v>1</v>
    <v>Powered by Refinitiv</v>
    <v>442.6</v>
    <v>300.45</v>
    <v>0.63749999999999996</v>
    <v>-1.65</v>
    <v>-3.9170000000000003E-3</v>
    <v>EUR</v>
    <v>L'Oreal SA is a France-based cosmetics company. The Company owns a wide range of brands organized into four division: Consumer Products, L’Oreal Luxe, Professionals Products and Active Cosmetics. They include L’Oreal Paris, Maybelline New York, Garnier, Lancme, Yves Saint Laurent, Giorgio Armani, Kiehl’s, Krastase, La Roche-Posay and SkinCeuticals, among others. It offers a wide range of products grouped into six business segments: Skincare, Makeup, Haircare, Hair Coloring, Fragrances and Other. Skincare offering includes facial skincare, face cleaners, body care and sun protection products. The Company owns stores and ecommerce websites. It is active globally.</v>
    <v>87369</v>
    <v>Euronext Paris</v>
    <v>XPAR</v>
    <v>XPAR</v>
    <v>41 rue Martre, Clichy Cedex, CLICHY, ILE-DE-FRANCE, 92117 FR</v>
    <v>420.35</v>
    <v>Personal &amp; Household Products &amp; Services</v>
    <v>Stock</v>
    <v>45062.666666666664</v>
    <v>0</v>
    <v>414.8</v>
    <v>225747700000</v>
    <v>L'Oreal SA</v>
    <v>L'Oreal SA</v>
    <v>418.55</v>
    <v>39.398400000000002</v>
    <v>421.2</v>
    <v>419.55</v>
    <v>535963100</v>
    <v>OR</v>
    <v>L'Oreal SA (XPAR:OR)</v>
    <v>267812</v>
    <v>297310</v>
    <v>1963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 dxfid="5">
      <rpv i="0">#,##0.00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greffe.com/recherche-entreprise-dirigeants/resultats-entreprise-dirigeants.html?ga_cat=globale&amp;ga_q=O.R" TargetMode="External"/><Relationship Id="rId18" Type="http://schemas.openxmlformats.org/officeDocument/2006/relationships/hyperlink" Target="https://www.infogreffe.com/recherche-entreprise-dirigeants/resultats-entreprise-dirigeants.html?ga_cat=globale&amp;ga_q=O.R" TargetMode="External"/><Relationship Id="rId26" Type="http://schemas.openxmlformats.org/officeDocument/2006/relationships/hyperlink" Target="https://www.infogreffe.com/recherche-entreprise-dirigeants/resultats-entreprise-dirigeants.html?ga_cat=globale&amp;ga_q=O.R" TargetMode="External"/><Relationship Id="rId39" Type="http://schemas.openxmlformats.org/officeDocument/2006/relationships/hyperlink" Target="https://www.infogreffe.com/recherche-entreprise-dirigeants/resultats-entreprise-dirigeants.html?ga_cat=globale&amp;ga_q=O.R" TargetMode="External"/><Relationship Id="rId21" Type="http://schemas.openxmlformats.org/officeDocument/2006/relationships/hyperlink" Target="https://www.infogreffe.com/recherche-entreprise-dirigeants/resultats-entreprise-dirigeants.html?ga_cat=globale&amp;ga_q=O.R" TargetMode="External"/><Relationship Id="rId34" Type="http://schemas.openxmlformats.org/officeDocument/2006/relationships/hyperlink" Target="https://www.infogreffe.com/recherche-entreprise-dirigeants/resultats-entreprise-dirigeants.html?ga_cat=globale&amp;ga_q=O.R" TargetMode="External"/><Relationship Id="rId42" Type="http://schemas.openxmlformats.org/officeDocument/2006/relationships/hyperlink" Target="https://www.infogreffe.com/recherche-entreprise-dirigeants/resultats-entreprise-dirigeants.html?ga_cat=globale&amp;ga_q=O.R" TargetMode="External"/><Relationship Id="rId47" Type="http://schemas.openxmlformats.org/officeDocument/2006/relationships/hyperlink" Target="https://www.infogreffe.com/recherche-entreprise-dirigeants/resultats-entreprise-dirigeants.html?ga_cat=globale&amp;ga_q=O.R" TargetMode="External"/><Relationship Id="rId50" Type="http://schemas.openxmlformats.org/officeDocument/2006/relationships/hyperlink" Target="https://www.infogreffe.com/recherche-entreprise-dirigeants/resultats-entreprise-dirigeants.html?ga_cat=globale&amp;ga_q=O.R" TargetMode="External"/><Relationship Id="rId7" Type="http://schemas.openxmlformats.org/officeDocument/2006/relationships/hyperlink" Target="https://www.infogreffe.com/recherche-entreprise-dirigeants/resultats-entreprise-dirigeants.html?ga_cat=globale&amp;ga_q=O.R" TargetMode="External"/><Relationship Id="rId2" Type="http://schemas.openxmlformats.org/officeDocument/2006/relationships/hyperlink" Target="https://www.infogreffe.com/recherche-entreprise-dirigeants/resultats-entreprise-dirigeants.html?ga_cat=globale&amp;ga_q=O.R" TargetMode="External"/><Relationship Id="rId16" Type="http://schemas.openxmlformats.org/officeDocument/2006/relationships/hyperlink" Target="https://www.infogreffe.com/recherche-entreprise-dirigeants/resultats-entreprise-dirigeants.html?ga_cat=globale&amp;ga_q=O.R" TargetMode="External"/><Relationship Id="rId29" Type="http://schemas.openxmlformats.org/officeDocument/2006/relationships/hyperlink" Target="https://www.infogreffe.com/recherche-entreprise-dirigeants/resultats-entreprise-dirigeants.html?ga_cat=globale&amp;ga_q=O.R" TargetMode="External"/><Relationship Id="rId11" Type="http://schemas.openxmlformats.org/officeDocument/2006/relationships/hyperlink" Target="https://www.infogreffe.com/recherche-entreprise-dirigeants/resultats-entreprise-dirigeants.html?ga_cat=globale&amp;ga_q=O.R" TargetMode="External"/><Relationship Id="rId24" Type="http://schemas.openxmlformats.org/officeDocument/2006/relationships/hyperlink" Target="https://www.infogreffe.com/recherche-entreprise-dirigeants/resultats-entreprise-dirigeants.html?ga_cat=globale&amp;ga_q=O.R" TargetMode="External"/><Relationship Id="rId32" Type="http://schemas.openxmlformats.org/officeDocument/2006/relationships/hyperlink" Target="https://www.infogreffe.com/recherche-entreprise-dirigeants/resultats-entreprise-dirigeants.html?ga_cat=globale&amp;ga_q=O.R" TargetMode="External"/><Relationship Id="rId37" Type="http://schemas.openxmlformats.org/officeDocument/2006/relationships/hyperlink" Target="https://www.infogreffe.com/recherche-entreprise-dirigeants/resultats-entreprise-dirigeants.html?ga_cat=globale&amp;ga_q=O.R" TargetMode="External"/><Relationship Id="rId40" Type="http://schemas.openxmlformats.org/officeDocument/2006/relationships/hyperlink" Target="https://www.infogreffe.com/recherche-entreprise-dirigeants/resultats-entreprise-dirigeants.html?ga_cat=globale&amp;ga_q=O.R" TargetMode="External"/><Relationship Id="rId45" Type="http://schemas.openxmlformats.org/officeDocument/2006/relationships/hyperlink" Target="https://www.infogreffe.com/recherche-entreprise-dirigeants/resultats-entreprise-dirigeants.html?ga_cat=globale&amp;ga_q=O.R" TargetMode="External"/><Relationship Id="rId53" Type="http://schemas.openxmlformats.org/officeDocument/2006/relationships/drawing" Target="../drawings/drawing1.xml"/><Relationship Id="rId5" Type="http://schemas.openxmlformats.org/officeDocument/2006/relationships/hyperlink" Target="https://www.infogreffe.com/recherche-entreprise-dirigeants/resultats-entreprise-dirigeants.html?ga_cat=globale&amp;ga_q=O.R" TargetMode="External"/><Relationship Id="rId10" Type="http://schemas.openxmlformats.org/officeDocument/2006/relationships/hyperlink" Target="https://www.infogreffe.com/recherche-entreprise-dirigeants/resultats-entreprise-dirigeants.html?ga_cat=globale&amp;ga_q=O.R" TargetMode="External"/><Relationship Id="rId19" Type="http://schemas.openxmlformats.org/officeDocument/2006/relationships/hyperlink" Target="https://www.infogreffe.com/recherche-entreprise-dirigeants/resultats-entreprise-dirigeants.html?ga_cat=globale&amp;ga_q=O.R" TargetMode="External"/><Relationship Id="rId31" Type="http://schemas.openxmlformats.org/officeDocument/2006/relationships/hyperlink" Target="https://www.infogreffe.com/recherche-entreprise-dirigeants/resultats-entreprise-dirigeants.html?ga_cat=globale&amp;ga_q=O.R" TargetMode="External"/><Relationship Id="rId44" Type="http://schemas.openxmlformats.org/officeDocument/2006/relationships/hyperlink" Target="https://www.infogreffe.com/recherche-entreprise-dirigeants/resultats-entreprise-dirigeants.html?ga_cat=globale&amp;ga_q=O.R" TargetMode="External"/><Relationship Id="rId52" Type="http://schemas.openxmlformats.org/officeDocument/2006/relationships/hyperlink" Target="https://finbox.com/ENXTPA:OR/models/dcf-revenue-exit-10yr/" TargetMode="External"/><Relationship Id="rId4" Type="http://schemas.openxmlformats.org/officeDocument/2006/relationships/hyperlink" Target="https://www.infogreffe.com/recherche-entreprise-dirigeants/resultats-entreprise-dirigeants.html?ga_cat=globale&amp;ga_q=O.R" TargetMode="External"/><Relationship Id="rId9" Type="http://schemas.openxmlformats.org/officeDocument/2006/relationships/hyperlink" Target="https://www.infogreffe.com/recherche-entreprise-dirigeants/resultats-entreprise-dirigeants.html?ga_cat=globale&amp;ga_q=O.R" TargetMode="External"/><Relationship Id="rId14" Type="http://schemas.openxmlformats.org/officeDocument/2006/relationships/hyperlink" Target="https://www.infogreffe.com/recherche-entreprise-dirigeants/resultats-entreprise-dirigeants.html?ga_cat=globale&amp;ga_q=O.R" TargetMode="External"/><Relationship Id="rId22" Type="http://schemas.openxmlformats.org/officeDocument/2006/relationships/hyperlink" Target="https://www.infogreffe.com/recherche-entreprise-dirigeants/resultats-entreprise-dirigeants.html?ga_cat=globale&amp;ga_q=O.R" TargetMode="External"/><Relationship Id="rId27" Type="http://schemas.openxmlformats.org/officeDocument/2006/relationships/hyperlink" Target="https://www.infogreffe.com/recherche-entreprise-dirigeants/resultats-entreprise-dirigeants.html?ga_cat=globale&amp;ga_q=O.R" TargetMode="External"/><Relationship Id="rId30" Type="http://schemas.openxmlformats.org/officeDocument/2006/relationships/hyperlink" Target="https://www.infogreffe.com/recherche-entreprise-dirigeants/resultats-entreprise-dirigeants.html?ga_cat=globale&amp;ga_q=O.R" TargetMode="External"/><Relationship Id="rId35" Type="http://schemas.openxmlformats.org/officeDocument/2006/relationships/hyperlink" Target="https://www.infogreffe.com/recherche-entreprise-dirigeants/resultats-entreprise-dirigeants.html?ga_cat=globale&amp;ga_q=O.R" TargetMode="External"/><Relationship Id="rId43" Type="http://schemas.openxmlformats.org/officeDocument/2006/relationships/hyperlink" Target="https://www.infogreffe.com/recherche-entreprise-dirigeants/resultats-entreprise-dirigeants.html?ga_cat=globale&amp;ga_q=O.R" TargetMode="External"/><Relationship Id="rId48" Type="http://schemas.openxmlformats.org/officeDocument/2006/relationships/hyperlink" Target="https://www.infogreffe.com/recherche-entreprise-dirigeants/resultats-entreprise-dirigeants.html?ga_cat=globale&amp;ga_q=O.R" TargetMode="External"/><Relationship Id="rId8" Type="http://schemas.openxmlformats.org/officeDocument/2006/relationships/hyperlink" Target="https://www.infogreffe.com/recherche-entreprise-dirigeants/resultats-entreprise-dirigeants.html?ga_cat=globale&amp;ga_q=O.R" TargetMode="External"/><Relationship Id="rId51" Type="http://schemas.openxmlformats.org/officeDocument/2006/relationships/hyperlink" Target="https://www.infogreffe.com/recherche-entreprise-dirigeants/resultats-entreprise-dirigeants.html?ga_cat=globale&amp;ga_q=O.R" TargetMode="External"/><Relationship Id="rId3" Type="http://schemas.openxmlformats.org/officeDocument/2006/relationships/hyperlink" Target="https://www.infogreffe.com/recherche-entreprise-dirigeants/resultats-entreprise-dirigeants.html?ga_cat=globale&amp;ga_q=O.R" TargetMode="External"/><Relationship Id="rId12" Type="http://schemas.openxmlformats.org/officeDocument/2006/relationships/hyperlink" Target="https://www.infogreffe.com/recherche-entreprise-dirigeants/resultats-entreprise-dirigeants.html?ga_cat=globale&amp;ga_q=O.R" TargetMode="External"/><Relationship Id="rId17" Type="http://schemas.openxmlformats.org/officeDocument/2006/relationships/hyperlink" Target="https://www.infogreffe.com/recherche-entreprise-dirigeants/resultats-entreprise-dirigeants.html?ga_cat=globale&amp;ga_q=O.R" TargetMode="External"/><Relationship Id="rId25" Type="http://schemas.openxmlformats.org/officeDocument/2006/relationships/hyperlink" Target="https://www.infogreffe.com/recherche-entreprise-dirigeants/resultats-entreprise-dirigeants.html?ga_cat=globale&amp;ga_q=O.R" TargetMode="External"/><Relationship Id="rId33" Type="http://schemas.openxmlformats.org/officeDocument/2006/relationships/hyperlink" Target="https://www.infogreffe.com/recherche-entreprise-dirigeants/resultats-entreprise-dirigeants.html?ga_cat=globale&amp;ga_q=O.R" TargetMode="External"/><Relationship Id="rId38" Type="http://schemas.openxmlformats.org/officeDocument/2006/relationships/hyperlink" Target="https://www.infogreffe.com/recherche-entreprise-dirigeants/resultats-entreprise-dirigeants.html?ga_cat=globale&amp;ga_q=O.R" TargetMode="External"/><Relationship Id="rId46" Type="http://schemas.openxmlformats.org/officeDocument/2006/relationships/hyperlink" Target="https://www.infogreffe.com/recherche-entreprise-dirigeants/resultats-entreprise-dirigeants.html?ga_cat=globale&amp;ga_q=O.R" TargetMode="External"/><Relationship Id="rId20" Type="http://schemas.openxmlformats.org/officeDocument/2006/relationships/hyperlink" Target="https://www.infogreffe.com/recherche-entreprise-dirigeants/resultats-entreprise-dirigeants.html?ga_cat=globale&amp;ga_q=O.R" TargetMode="External"/><Relationship Id="rId41" Type="http://schemas.openxmlformats.org/officeDocument/2006/relationships/hyperlink" Target="https://www.infogreffe.com/recherche-entreprise-dirigeants/resultats-entreprise-dirigeants.html?ga_cat=globale&amp;ga_q=O.R" TargetMode="External"/><Relationship Id="rId1" Type="http://schemas.openxmlformats.org/officeDocument/2006/relationships/hyperlink" Target="https://roic.ai/company/OR.PA" TargetMode="External"/><Relationship Id="rId6" Type="http://schemas.openxmlformats.org/officeDocument/2006/relationships/hyperlink" Target="https://www.infogreffe.com/recherche-entreprise-dirigeants/resultats-entreprise-dirigeants.html?ga_cat=globale&amp;ga_q=O.R" TargetMode="External"/><Relationship Id="rId15" Type="http://schemas.openxmlformats.org/officeDocument/2006/relationships/hyperlink" Target="https://www.infogreffe.com/recherche-entreprise-dirigeants/resultats-entreprise-dirigeants.html?ga_cat=globale&amp;ga_q=O.R" TargetMode="External"/><Relationship Id="rId23" Type="http://schemas.openxmlformats.org/officeDocument/2006/relationships/hyperlink" Target="https://www.infogreffe.com/recherche-entreprise-dirigeants/resultats-entreprise-dirigeants.html?ga_cat=globale&amp;ga_q=O.R" TargetMode="External"/><Relationship Id="rId28" Type="http://schemas.openxmlformats.org/officeDocument/2006/relationships/hyperlink" Target="https://www.infogreffe.com/recherche-entreprise-dirigeants/resultats-entreprise-dirigeants.html?ga_cat=globale&amp;ga_q=O.R" TargetMode="External"/><Relationship Id="rId36" Type="http://schemas.openxmlformats.org/officeDocument/2006/relationships/hyperlink" Target="https://www.infogreffe.com/recherche-entreprise-dirigeants/resultats-entreprise-dirigeants.html?ga_cat=globale&amp;ga_q=O.R" TargetMode="External"/><Relationship Id="rId49" Type="http://schemas.openxmlformats.org/officeDocument/2006/relationships/hyperlink" Target="https://www.infogreffe.com/recherche-entreprise-dirigeants/resultats-entreprise-dirigeants.html?ga_cat=globale&amp;ga_q=O.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8"/>
  <sheetViews>
    <sheetView tabSelected="1" zoomScale="80" zoomScaleNormal="80" workbookViewId="0">
      <pane xSplit="1" ySplit="1" topLeftCell="V99" activePane="bottomRight" state="frozen"/>
      <selection pane="topRight"/>
      <selection pane="bottomLeft"/>
      <selection pane="bottomRight" activeCell="AA123" sqref="AA123"/>
    </sheetView>
  </sheetViews>
  <sheetFormatPr baseColWidth="10" defaultRowHeight="16" x14ac:dyDescent="0.2"/>
  <cols>
    <col min="1" max="1" width="50" customWidth="1"/>
    <col min="2" max="26" width="15" customWidth="1"/>
    <col min="27" max="35" width="21" customWidth="1"/>
  </cols>
  <sheetData>
    <row r="1" spans="1:35" ht="22" thickBot="1" x14ac:dyDescent="0.3">
      <c r="A1" s="3" t="e" vm="1">
        <v>#VALUE!</v>
      </c>
      <c r="B1" s="8">
        <v>1998</v>
      </c>
      <c r="C1" s="8">
        <v>1999</v>
      </c>
      <c r="D1" s="8">
        <v>2000</v>
      </c>
      <c r="E1" s="8">
        <v>2001</v>
      </c>
      <c r="F1" s="8">
        <v>2002</v>
      </c>
      <c r="G1" s="8">
        <v>2003</v>
      </c>
      <c r="H1" s="8">
        <v>2004</v>
      </c>
      <c r="I1" s="8">
        <v>2005</v>
      </c>
      <c r="J1" s="8">
        <v>2006</v>
      </c>
      <c r="K1" s="8">
        <v>2007</v>
      </c>
      <c r="L1" s="8">
        <v>2008</v>
      </c>
      <c r="M1" s="8">
        <v>2009</v>
      </c>
      <c r="N1" s="8">
        <v>2010</v>
      </c>
      <c r="O1" s="8">
        <v>2011</v>
      </c>
      <c r="P1" s="8">
        <v>2012</v>
      </c>
      <c r="Q1" s="8">
        <v>2013</v>
      </c>
      <c r="R1" s="8">
        <v>2014</v>
      </c>
      <c r="S1" s="8">
        <v>2015</v>
      </c>
      <c r="T1" s="8">
        <v>2016</v>
      </c>
      <c r="U1" s="8">
        <v>2017</v>
      </c>
      <c r="V1" s="8">
        <v>2018</v>
      </c>
      <c r="W1" s="8">
        <v>2019</v>
      </c>
      <c r="X1" s="8">
        <v>2020</v>
      </c>
      <c r="Y1" s="8">
        <v>2021</v>
      </c>
      <c r="Z1" s="8">
        <v>2022</v>
      </c>
      <c r="AA1" s="27">
        <v>2023</v>
      </c>
      <c r="AB1" s="27">
        <v>2024</v>
      </c>
      <c r="AC1" s="27">
        <v>2025</v>
      </c>
      <c r="AD1" s="27">
        <v>2026</v>
      </c>
      <c r="AE1" s="27">
        <v>2027</v>
      </c>
    </row>
    <row r="2" spans="1:35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/>
      <c r="AE2" s="9"/>
      <c r="AF2" s="9"/>
      <c r="AG2" s="9"/>
      <c r="AH2" s="9"/>
      <c r="AI2" s="9"/>
    </row>
    <row r="3" spans="1:35" ht="40" x14ac:dyDescent="0.25">
      <c r="A3" s="5" t="s">
        <v>1</v>
      </c>
      <c r="B3" s="1">
        <v>9587800000</v>
      </c>
      <c r="C3" s="1">
        <v>10750700000</v>
      </c>
      <c r="D3" s="1">
        <v>12671200000</v>
      </c>
      <c r="E3" s="1">
        <v>13740400000</v>
      </c>
      <c r="F3" s="1">
        <v>14288000000</v>
      </c>
      <c r="G3" s="1">
        <v>14029100000</v>
      </c>
      <c r="H3" s="1">
        <v>14533900000</v>
      </c>
      <c r="I3" s="1">
        <v>14532500000</v>
      </c>
      <c r="J3" s="1">
        <v>15790100000</v>
      </c>
      <c r="K3" s="1">
        <v>17062600000</v>
      </c>
      <c r="L3" s="1">
        <v>17541800000</v>
      </c>
      <c r="M3" s="1">
        <v>17472600000</v>
      </c>
      <c r="N3" s="1">
        <v>19495800000</v>
      </c>
      <c r="O3" s="1">
        <v>20343100000</v>
      </c>
      <c r="P3" s="1">
        <v>22462700000</v>
      </c>
      <c r="Q3" s="1">
        <v>22976600000</v>
      </c>
      <c r="R3" s="1">
        <v>22532000000</v>
      </c>
      <c r="S3" s="1">
        <v>25257400000</v>
      </c>
      <c r="T3" s="1">
        <v>25837100000</v>
      </c>
      <c r="U3" s="1">
        <v>26023700000</v>
      </c>
      <c r="V3" s="1">
        <v>26937400000</v>
      </c>
      <c r="W3" s="1">
        <v>29873600000</v>
      </c>
      <c r="X3" s="1">
        <v>27992100000</v>
      </c>
      <c r="Y3" s="1">
        <v>32287600000</v>
      </c>
      <c r="Z3" s="1">
        <v>38260600000</v>
      </c>
      <c r="AA3" s="28">
        <v>40387000000</v>
      </c>
      <c r="AB3" s="28">
        <v>43085000000</v>
      </c>
      <c r="AC3" s="28">
        <v>45524000000</v>
      </c>
      <c r="AD3" s="28">
        <v>48994000000</v>
      </c>
      <c r="AE3" s="28">
        <v>50457000000</v>
      </c>
      <c r="AF3" s="18" t="s">
        <v>109</v>
      </c>
      <c r="AG3" s="19" t="s">
        <v>110</v>
      </c>
      <c r="AH3" s="19" t="s">
        <v>111</v>
      </c>
      <c r="AI3" s="19" t="s">
        <v>112</v>
      </c>
    </row>
    <row r="4" spans="1:35" ht="19" x14ac:dyDescent="0.25">
      <c r="A4" s="14" t="s">
        <v>94</v>
      </c>
      <c r="B4" s="1"/>
      <c r="C4" s="15">
        <f>(C3/B3)-1</f>
        <v>0.12128955547675169</v>
      </c>
      <c r="D4" s="15">
        <f>(D3/C3)-1</f>
        <v>0.17863953044918013</v>
      </c>
      <c r="E4" s="15">
        <f>(E3/D3)-1</f>
        <v>8.4380327040848524E-2</v>
      </c>
      <c r="F4" s="15">
        <f t="shared" ref="F4:AE4" si="0">(F3/E3)-1</f>
        <v>3.9853279380512863E-2</v>
      </c>
      <c r="G4" s="15">
        <f t="shared" si="0"/>
        <v>-1.8120100783874604E-2</v>
      </c>
      <c r="H4" s="16">
        <f t="shared" si="0"/>
        <v>3.5982350970482857E-2</v>
      </c>
      <c r="I4" s="16">
        <f t="shared" si="0"/>
        <v>-9.632651937885317E-5</v>
      </c>
      <c r="J4" s="16">
        <f t="shared" si="0"/>
        <v>8.6537072079821087E-2</v>
      </c>
      <c r="K4" s="16">
        <f t="shared" si="0"/>
        <v>8.058846999069047E-2</v>
      </c>
      <c r="L4" s="16">
        <f t="shared" si="0"/>
        <v>2.8084817085321179E-2</v>
      </c>
      <c r="M4" s="16">
        <f t="shared" si="0"/>
        <v>-3.9448631269310974E-3</v>
      </c>
      <c r="N4" s="16">
        <f t="shared" si="0"/>
        <v>0.11579272689811471</v>
      </c>
      <c r="O4" s="16">
        <f t="shared" si="0"/>
        <v>4.3460642805116967E-2</v>
      </c>
      <c r="P4" s="16">
        <f t="shared" si="0"/>
        <v>0.10419257635266987</v>
      </c>
      <c r="Q4" s="16">
        <f t="shared" si="0"/>
        <v>2.2877926518183545E-2</v>
      </c>
      <c r="R4" s="16">
        <f t="shared" si="0"/>
        <v>-1.9350121427887501E-2</v>
      </c>
      <c r="S4" s="16">
        <f t="shared" si="0"/>
        <v>0.12095686135274275</v>
      </c>
      <c r="T4" s="16">
        <f t="shared" si="0"/>
        <v>2.2951689405876996E-2</v>
      </c>
      <c r="U4" s="16">
        <f t="shared" si="0"/>
        <v>7.2221727670676028E-3</v>
      </c>
      <c r="V4" s="16">
        <f t="shared" si="0"/>
        <v>3.511030330045295E-2</v>
      </c>
      <c r="W4" s="16">
        <f t="shared" si="0"/>
        <v>0.1090008686807189</v>
      </c>
      <c r="X4" s="16">
        <f t="shared" si="0"/>
        <v>-6.29820309570992E-2</v>
      </c>
      <c r="Y4" s="16">
        <f t="shared" si="0"/>
        <v>0.15345401023860306</v>
      </c>
      <c r="Z4" s="16">
        <f t="shared" si="0"/>
        <v>0.18499361984167306</v>
      </c>
      <c r="AA4" s="16">
        <f t="shared" si="0"/>
        <v>5.5576755199866268E-2</v>
      </c>
      <c r="AB4" s="16">
        <f t="shared" si="0"/>
        <v>6.6803674449699146E-2</v>
      </c>
      <c r="AC4" s="16">
        <f t="shared" si="0"/>
        <v>5.6609028664268202E-2</v>
      </c>
      <c r="AD4" s="16">
        <f t="shared" si="0"/>
        <v>7.6223530445479248E-2</v>
      </c>
      <c r="AE4" s="16">
        <f t="shared" si="0"/>
        <v>2.9860799281544725E-2</v>
      </c>
      <c r="AF4" s="17">
        <f>(Z4+Y4+X4)/3</f>
        <v>9.1821866374392311E-2</v>
      </c>
      <c r="AG4" s="17">
        <f>(Z20+Y20+X20)/3</f>
        <v>7.9318299645837295E-2</v>
      </c>
      <c r="AH4" s="17">
        <f>(Z29+Y29+X29)/3</f>
        <v>0.16055864143837639</v>
      </c>
      <c r="AI4" s="17">
        <f>(Z105+Y105+X105)/3</f>
        <v>-2.1122012001570192E-3</v>
      </c>
    </row>
    <row r="5" spans="1:35" ht="19" x14ac:dyDescent="0.25">
      <c r="A5" s="5" t="s">
        <v>2</v>
      </c>
      <c r="B5" s="1">
        <v>8244200000</v>
      </c>
      <c r="C5" s="1">
        <v>9185800000</v>
      </c>
      <c r="D5" s="1">
        <v>10720900000</v>
      </c>
      <c r="E5" s="1">
        <v>11641900000</v>
      </c>
      <c r="F5" s="1">
        <v>12009700000</v>
      </c>
      <c r="G5" s="1">
        <v>2519200000</v>
      </c>
      <c r="H5" s="1">
        <v>2577300000</v>
      </c>
      <c r="I5" s="1">
        <v>4347300000</v>
      </c>
      <c r="J5" s="1">
        <v>4569100000</v>
      </c>
      <c r="K5" s="1">
        <v>4941000000</v>
      </c>
      <c r="L5" s="1">
        <v>5240100000</v>
      </c>
      <c r="M5" s="1">
        <v>5161600000</v>
      </c>
      <c r="N5" s="1">
        <v>5696500000</v>
      </c>
      <c r="O5" s="1">
        <v>5851500000</v>
      </c>
      <c r="P5" s="1">
        <v>6587700000</v>
      </c>
      <c r="Q5" s="1">
        <v>6601800000</v>
      </c>
      <c r="R5" s="1">
        <v>6500700000</v>
      </c>
      <c r="S5" s="1">
        <v>7277400000</v>
      </c>
      <c r="T5" s="1">
        <v>7341700000</v>
      </c>
      <c r="U5" s="1">
        <v>7359200000</v>
      </c>
      <c r="V5" s="1">
        <v>7331600000</v>
      </c>
      <c r="W5" s="1">
        <v>8064700000</v>
      </c>
      <c r="X5" s="1">
        <v>7532300000</v>
      </c>
      <c r="Y5" s="1">
        <v>8433300000</v>
      </c>
      <c r="Z5" s="1">
        <v>10577400000</v>
      </c>
    </row>
    <row r="6" spans="1:35" ht="20" x14ac:dyDescent="0.25">
      <c r="A6" s="6" t="s">
        <v>3</v>
      </c>
      <c r="B6" s="10">
        <v>1343600000</v>
      </c>
      <c r="C6" s="10">
        <v>1564900000</v>
      </c>
      <c r="D6" s="10">
        <v>1950300000</v>
      </c>
      <c r="E6" s="10">
        <v>2098500000</v>
      </c>
      <c r="F6" s="10">
        <v>2278300000</v>
      </c>
      <c r="G6" s="10">
        <v>11509900000</v>
      </c>
      <c r="H6" s="10">
        <v>11956600000</v>
      </c>
      <c r="I6" s="10">
        <v>10185200000</v>
      </c>
      <c r="J6" s="10">
        <v>11221000000</v>
      </c>
      <c r="K6" s="10">
        <v>12121600000</v>
      </c>
      <c r="L6" s="10">
        <v>12301700000</v>
      </c>
      <c r="M6" s="10">
        <v>12311000000</v>
      </c>
      <c r="N6" s="10">
        <v>13799300000</v>
      </c>
      <c r="O6" s="10">
        <v>14491600000</v>
      </c>
      <c r="P6" s="10">
        <v>15875000000</v>
      </c>
      <c r="Q6" s="10">
        <v>16374800000</v>
      </c>
      <c r="R6" s="10">
        <v>16031300000</v>
      </c>
      <c r="S6" s="10">
        <v>17980000000</v>
      </c>
      <c r="T6" s="10">
        <v>18495400000</v>
      </c>
      <c r="U6" s="10">
        <v>18664500000</v>
      </c>
      <c r="V6" s="10">
        <v>19605800000</v>
      </c>
      <c r="W6" s="10">
        <v>21808900000</v>
      </c>
      <c r="X6" s="10">
        <v>20459800000</v>
      </c>
      <c r="Y6" s="10">
        <v>23854300000</v>
      </c>
      <c r="Z6" s="10">
        <v>27683200000</v>
      </c>
      <c r="AF6" s="18" t="s">
        <v>113</v>
      </c>
      <c r="AG6" s="19" t="s">
        <v>114</v>
      </c>
      <c r="AH6" s="19" t="s">
        <v>115</v>
      </c>
      <c r="AI6" s="19" t="s">
        <v>116</v>
      </c>
    </row>
    <row r="7" spans="1:35" ht="19" x14ac:dyDescent="0.25">
      <c r="A7" s="5" t="s">
        <v>4</v>
      </c>
      <c r="B7" s="2">
        <v>0.1401</v>
      </c>
      <c r="C7" s="2">
        <v>0.14560000000000001</v>
      </c>
      <c r="D7" s="2">
        <v>0.15390000000000001</v>
      </c>
      <c r="E7" s="2">
        <v>0.1527</v>
      </c>
      <c r="F7" s="2">
        <v>0.1595</v>
      </c>
      <c r="G7" s="2">
        <v>0.82040000000000002</v>
      </c>
      <c r="H7" s="2">
        <v>0.82269999999999999</v>
      </c>
      <c r="I7" s="2">
        <v>0.70089999999999997</v>
      </c>
      <c r="J7" s="2">
        <v>0.71060000000000001</v>
      </c>
      <c r="K7" s="2">
        <v>0.71040000000000003</v>
      </c>
      <c r="L7" s="2">
        <v>0.70130000000000003</v>
      </c>
      <c r="M7" s="2">
        <v>0.7046</v>
      </c>
      <c r="N7" s="2">
        <v>0.70779999999999998</v>
      </c>
      <c r="O7" s="2">
        <v>0.71240000000000003</v>
      </c>
      <c r="P7" s="2">
        <v>0.70669999999999999</v>
      </c>
      <c r="Q7" s="2">
        <v>0.7127</v>
      </c>
      <c r="R7" s="2">
        <v>0.71150000000000002</v>
      </c>
      <c r="S7" s="2">
        <v>0.71189999999999998</v>
      </c>
      <c r="T7" s="2">
        <v>0.71579999999999999</v>
      </c>
      <c r="U7" s="2">
        <v>0.71719999999999995</v>
      </c>
      <c r="V7" s="2">
        <v>0.7278</v>
      </c>
      <c r="W7" s="2">
        <v>0.73</v>
      </c>
      <c r="X7" s="2">
        <v>0.73089999999999999</v>
      </c>
      <c r="Y7" s="2">
        <v>0.73880000000000001</v>
      </c>
      <c r="Z7" s="2">
        <v>0.72350000000000003</v>
      </c>
      <c r="AF7" s="17">
        <f>Z7</f>
        <v>0.72350000000000003</v>
      </c>
      <c r="AG7" s="20">
        <f>Z21</f>
        <v>0.24099999999999999</v>
      </c>
      <c r="AH7" s="20">
        <f>Z30</f>
        <v>0.1492</v>
      </c>
      <c r="AI7" s="20">
        <f>Z106/Z3</f>
        <v>0.12898647695017851</v>
      </c>
    </row>
    <row r="8" spans="1:35" ht="19" x14ac:dyDescent="0.25">
      <c r="A8" s="5" t="s">
        <v>5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>
        <v>496200000</v>
      </c>
      <c r="J8" s="1">
        <v>532500000</v>
      </c>
      <c r="K8" s="1">
        <v>559900000</v>
      </c>
      <c r="L8" s="1">
        <v>581300000</v>
      </c>
      <c r="M8" s="1">
        <v>609200000</v>
      </c>
      <c r="N8" s="1">
        <v>664700000</v>
      </c>
      <c r="O8" s="1">
        <v>720500000</v>
      </c>
      <c r="P8" s="1">
        <v>790500000</v>
      </c>
      <c r="Q8" s="1">
        <v>857000000</v>
      </c>
      <c r="R8" s="1">
        <v>760600000</v>
      </c>
      <c r="S8" s="1">
        <v>794100000</v>
      </c>
      <c r="T8" s="1">
        <v>849800000</v>
      </c>
      <c r="U8" s="1">
        <v>877100000</v>
      </c>
      <c r="V8" s="1">
        <v>914400000</v>
      </c>
      <c r="W8" s="1">
        <v>985300000</v>
      </c>
      <c r="X8" s="1">
        <v>964400000</v>
      </c>
      <c r="Y8" s="1">
        <v>1028700000</v>
      </c>
      <c r="Z8" s="1">
        <v>1138600000</v>
      </c>
    </row>
    <row r="9" spans="1:35" ht="19" customHeight="1" x14ac:dyDescent="0.25">
      <c r="A9" s="14" t="s">
        <v>95</v>
      </c>
      <c r="B9" s="15" t="e">
        <f>B8/B3</f>
        <v>#VALUE!</v>
      </c>
      <c r="C9" s="15" t="e">
        <f t="shared" ref="C9:Z9" si="1">C8/C3</f>
        <v>#VALUE!</v>
      </c>
      <c r="D9" s="15" t="e">
        <f t="shared" si="1"/>
        <v>#VALUE!</v>
      </c>
      <c r="E9" s="15" t="e">
        <f t="shared" si="1"/>
        <v>#VALUE!</v>
      </c>
      <c r="F9" s="15" t="e">
        <f t="shared" si="1"/>
        <v>#VALUE!</v>
      </c>
      <c r="G9" s="15" t="e">
        <f t="shared" si="1"/>
        <v>#VALUE!</v>
      </c>
      <c r="H9" s="15" t="e">
        <f t="shared" si="1"/>
        <v>#VALUE!</v>
      </c>
      <c r="I9" s="15">
        <f t="shared" si="1"/>
        <v>3.4144159642181315E-2</v>
      </c>
      <c r="J9" s="15">
        <f t="shared" si="1"/>
        <v>3.3723662294728979E-2</v>
      </c>
      <c r="K9" s="15">
        <f t="shared" si="1"/>
        <v>3.2814459695474314E-2</v>
      </c>
      <c r="L9" s="15">
        <f t="shared" si="1"/>
        <v>3.3137990400072967E-2</v>
      </c>
      <c r="M9" s="15">
        <f t="shared" si="1"/>
        <v>3.486601879514211E-2</v>
      </c>
      <c r="N9" s="15">
        <f t="shared" si="1"/>
        <v>3.4094522922885957E-2</v>
      </c>
      <c r="O9" s="15">
        <f t="shared" si="1"/>
        <v>3.5417414258397194E-2</v>
      </c>
      <c r="P9" s="15">
        <f t="shared" si="1"/>
        <v>3.5191673307305001E-2</v>
      </c>
      <c r="Q9" s="15">
        <f t="shared" si="1"/>
        <v>3.7298817057354001E-2</v>
      </c>
      <c r="R9" s="15">
        <f t="shared" si="1"/>
        <v>3.3756435292029117E-2</v>
      </c>
      <c r="S9" s="15">
        <f t="shared" si="1"/>
        <v>3.144029076627048E-2</v>
      </c>
      <c r="T9" s="15">
        <f t="shared" si="1"/>
        <v>3.2890688196430713E-2</v>
      </c>
      <c r="U9" s="15">
        <f t="shared" si="1"/>
        <v>3.3703892989851561E-2</v>
      </c>
      <c r="V9" s="15">
        <f t="shared" si="1"/>
        <v>3.3945369634782868E-2</v>
      </c>
      <c r="W9" s="15">
        <f t="shared" si="1"/>
        <v>3.2982298752075409E-2</v>
      </c>
      <c r="X9" s="15">
        <f t="shared" si="1"/>
        <v>3.4452577691562979E-2</v>
      </c>
      <c r="Y9" s="15">
        <f t="shared" si="1"/>
        <v>3.1860528500105303E-2</v>
      </c>
      <c r="Z9" s="15">
        <f t="shared" si="1"/>
        <v>2.9759073302561903E-2</v>
      </c>
      <c r="AF9" s="18" t="s">
        <v>96</v>
      </c>
      <c r="AG9" s="19" t="s">
        <v>97</v>
      </c>
      <c r="AH9" s="19" t="s">
        <v>98</v>
      </c>
      <c r="AI9" s="19" t="s">
        <v>99</v>
      </c>
    </row>
    <row r="10" spans="1:35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>
        <v>2703800000</v>
      </c>
      <c r="H10" s="1">
        <v>2701900000</v>
      </c>
      <c r="I10" s="1">
        <v>3009300000</v>
      </c>
      <c r="J10" s="1">
        <v>3309400000</v>
      </c>
      <c r="K10" s="1">
        <v>3618200000</v>
      </c>
      <c r="L10" s="1">
        <v>3779400000</v>
      </c>
      <c r="M10" s="1">
        <v>3735500000</v>
      </c>
      <c r="N10" s="1">
        <v>4048600000</v>
      </c>
      <c r="O10" s="1" t="s">
        <v>92</v>
      </c>
      <c r="P10" s="1">
        <v>4610900000</v>
      </c>
      <c r="Q10" s="1">
        <v>4756800000</v>
      </c>
      <c r="R10" s="1">
        <v>4821100000</v>
      </c>
      <c r="S10" s="1">
        <v>5438600000</v>
      </c>
      <c r="T10" s="1">
        <v>5607000000</v>
      </c>
      <c r="U10" s="1">
        <v>5460500000</v>
      </c>
      <c r="V10" s="1">
        <v>5624700000</v>
      </c>
      <c r="W10" s="1" t="s">
        <v>92</v>
      </c>
      <c r="X10" s="1" t="s">
        <v>92</v>
      </c>
      <c r="Y10" s="1" t="s">
        <v>92</v>
      </c>
      <c r="Z10" s="1" t="s">
        <v>92</v>
      </c>
      <c r="AF10" s="17">
        <f>Z9</f>
        <v>2.9759073302561903E-2</v>
      </c>
      <c r="AG10" s="20">
        <f>Z13</f>
        <v>0.49888919671934051</v>
      </c>
      <c r="AH10" s="20">
        <f>Z80</f>
        <v>4.4170765748576864E-3</v>
      </c>
      <c r="AI10" s="20">
        <f>Z89</f>
        <v>3.5106610978395528E-2</v>
      </c>
    </row>
    <row r="11" spans="1:35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>
        <v>6362000000</v>
      </c>
      <c r="H11" s="1">
        <v>6469200000</v>
      </c>
      <c r="I11" s="1">
        <v>4367200000</v>
      </c>
      <c r="J11" s="1">
        <v>4783000000</v>
      </c>
      <c r="K11" s="1">
        <v>5126700000</v>
      </c>
      <c r="L11" s="1">
        <v>5274600000</v>
      </c>
      <c r="M11" s="1">
        <v>5388700000</v>
      </c>
      <c r="N11" s="1">
        <v>6029100000</v>
      </c>
      <c r="O11" s="1">
        <v>10478500000</v>
      </c>
      <c r="P11" s="1">
        <v>11387200000</v>
      </c>
      <c r="Q11" s="1">
        <v>11643000000</v>
      </c>
      <c r="R11" s="1">
        <v>11380000000</v>
      </c>
      <c r="S11" s="1">
        <v>12798200000</v>
      </c>
      <c r="T11" s="1">
        <v>13105700000</v>
      </c>
      <c r="U11" s="1">
        <v>13111100000</v>
      </c>
      <c r="V11" s="1">
        <v>13769400000</v>
      </c>
      <c r="W11" s="1">
        <v>15276100000</v>
      </c>
      <c r="X11" s="1">
        <v>14286400000</v>
      </c>
      <c r="Y11" s="1">
        <v>16665200000</v>
      </c>
      <c r="Z11" s="1">
        <v>19087800000</v>
      </c>
    </row>
    <row r="12" spans="1:35" ht="20" x14ac:dyDescent="0.25">
      <c r="A12" s="5" t="s">
        <v>8</v>
      </c>
      <c r="B12" s="1" t="s">
        <v>92</v>
      </c>
      <c r="C12" s="1" t="s">
        <v>92</v>
      </c>
      <c r="D12" s="1" t="s">
        <v>92</v>
      </c>
      <c r="E12" s="1" t="s">
        <v>92</v>
      </c>
      <c r="F12" s="1" t="s">
        <v>92</v>
      </c>
      <c r="G12" s="1">
        <v>9065800000</v>
      </c>
      <c r="H12" s="1">
        <v>9171100000</v>
      </c>
      <c r="I12" s="1">
        <v>7376500000</v>
      </c>
      <c r="J12" s="1">
        <v>8092400000</v>
      </c>
      <c r="K12" s="1">
        <v>8744900000</v>
      </c>
      <c r="L12" s="1">
        <v>9054000000</v>
      </c>
      <c r="M12" s="1">
        <v>9124200000</v>
      </c>
      <c r="N12" s="1">
        <v>10077700000</v>
      </c>
      <c r="O12" s="1">
        <v>10478500000</v>
      </c>
      <c r="P12" s="1">
        <v>15998100000</v>
      </c>
      <c r="Q12" s="1">
        <v>16399800000</v>
      </c>
      <c r="R12" s="1">
        <v>16201100000</v>
      </c>
      <c r="S12" s="1">
        <v>18236800000</v>
      </c>
      <c r="T12" s="1">
        <v>18712700000</v>
      </c>
      <c r="U12" s="1">
        <v>18571600000</v>
      </c>
      <c r="V12" s="1">
        <v>19394100000</v>
      </c>
      <c r="W12" s="1">
        <v>15276100000</v>
      </c>
      <c r="X12" s="1">
        <v>14286400000</v>
      </c>
      <c r="Y12" s="1">
        <v>16665200000</v>
      </c>
      <c r="Z12" s="1">
        <v>19087800000</v>
      </c>
      <c r="AF12" s="18" t="s">
        <v>117</v>
      </c>
      <c r="AG12" s="19" t="s">
        <v>118</v>
      </c>
      <c r="AH12" s="19" t="s">
        <v>119</v>
      </c>
      <c r="AI12" s="19" t="s">
        <v>120</v>
      </c>
    </row>
    <row r="13" spans="1:35" ht="19" x14ac:dyDescent="0.25">
      <c r="A13" s="14" t="s">
        <v>100</v>
      </c>
      <c r="B13" s="15" t="e">
        <f>B12/B3</f>
        <v>#VALUE!</v>
      </c>
      <c r="C13" s="15" t="e">
        <f t="shared" ref="C13:Z13" si="2">C12/C3</f>
        <v>#VALUE!</v>
      </c>
      <c r="D13" s="15" t="e">
        <f t="shared" si="2"/>
        <v>#VALUE!</v>
      </c>
      <c r="E13" s="15" t="e">
        <f t="shared" si="2"/>
        <v>#VALUE!</v>
      </c>
      <c r="F13" s="15" t="e">
        <f t="shared" si="2"/>
        <v>#VALUE!</v>
      </c>
      <c r="G13" s="15">
        <f t="shared" si="2"/>
        <v>0.64621394102258878</v>
      </c>
      <c r="H13" s="15">
        <f t="shared" si="2"/>
        <v>0.63101438705371582</v>
      </c>
      <c r="I13" s="15">
        <f t="shared" si="2"/>
        <v>0.50758644417684495</v>
      </c>
      <c r="J13" s="15">
        <f t="shared" si="2"/>
        <v>0.51249833756594321</v>
      </c>
      <c r="K13" s="15">
        <f t="shared" si="2"/>
        <v>0.51251860794955051</v>
      </c>
      <c r="L13" s="15">
        <f t="shared" si="2"/>
        <v>0.51613859467101442</v>
      </c>
      <c r="M13" s="15">
        <f t="shared" si="2"/>
        <v>0.52220047388482538</v>
      </c>
      <c r="N13" s="15">
        <f t="shared" si="2"/>
        <v>0.51691646405892555</v>
      </c>
      <c r="O13" s="15">
        <f t="shared" si="2"/>
        <v>0.51508865413825822</v>
      </c>
      <c r="P13" s="15">
        <f t="shared" si="2"/>
        <v>0.71220734818165221</v>
      </c>
      <c r="Q13" s="15">
        <f t="shared" si="2"/>
        <v>0.71376095679952645</v>
      </c>
      <c r="R13" s="15">
        <f t="shared" si="2"/>
        <v>0.71902627374400852</v>
      </c>
      <c r="S13" s="15">
        <f t="shared" si="2"/>
        <v>0.72203789780420791</v>
      </c>
      <c r="T13" s="15">
        <f t="shared" si="2"/>
        <v>0.72425697930495292</v>
      </c>
      <c r="U13" s="15">
        <f t="shared" si="2"/>
        <v>0.71364179574772224</v>
      </c>
      <c r="V13" s="15">
        <f t="shared" si="2"/>
        <v>0.71996926206686618</v>
      </c>
      <c r="W13" s="15">
        <f t="shared" si="2"/>
        <v>0.51135785442665094</v>
      </c>
      <c r="X13" s="15">
        <f t="shared" si="2"/>
        <v>0.51037256940351028</v>
      </c>
      <c r="Y13" s="15">
        <f t="shared" si="2"/>
        <v>0.51614861432872061</v>
      </c>
      <c r="Z13" s="15">
        <f t="shared" si="2"/>
        <v>0.49888919671934051</v>
      </c>
      <c r="AF13" s="17">
        <f>Z28/Z72</f>
        <v>0.20996743749655059</v>
      </c>
      <c r="AG13" s="20">
        <f>Z28/Z54</f>
        <v>0.12182084441617105</v>
      </c>
      <c r="AH13" s="20">
        <f>Z22/(Z72+Z56+Z61)</f>
        <v>0.22714160825847643</v>
      </c>
      <c r="AI13" s="21">
        <f>Z67/Z72</f>
        <v>0.72328127012160348</v>
      </c>
    </row>
    <row r="14" spans="1:35" ht="19" x14ac:dyDescent="0.25">
      <c r="A14" s="5" t="s">
        <v>9</v>
      </c>
      <c r="B14" s="1">
        <v>276100000</v>
      </c>
      <c r="C14" s="1">
        <v>299000000</v>
      </c>
      <c r="D14" s="1">
        <v>409500000</v>
      </c>
      <c r="E14" s="1">
        <v>472500000</v>
      </c>
      <c r="F14" s="1">
        <v>500000000</v>
      </c>
      <c r="G14" s="1">
        <v>480300000</v>
      </c>
      <c r="H14" s="1">
        <v>624000000</v>
      </c>
      <c r="I14" s="1" t="s">
        <v>92</v>
      </c>
      <c r="J14" s="1" t="s">
        <v>92</v>
      </c>
      <c r="K14" s="1" t="s">
        <v>92</v>
      </c>
      <c r="L14" s="1" t="s">
        <v>92</v>
      </c>
      <c r="M14" s="1" t="s">
        <v>92</v>
      </c>
      <c r="N14" s="1">
        <v>153200000</v>
      </c>
      <c r="O14" s="1">
        <v>-11800000</v>
      </c>
      <c r="P14" s="1">
        <v>-4610900000</v>
      </c>
      <c r="Q14" s="1">
        <v>-4756800000</v>
      </c>
      <c r="R14" s="1">
        <v>-4821100000</v>
      </c>
      <c r="S14" s="1">
        <v>-5438600000</v>
      </c>
      <c r="T14" s="1">
        <v>-5607000000</v>
      </c>
      <c r="U14" s="1">
        <v>-5460500000</v>
      </c>
      <c r="V14" s="1">
        <v>-5624700000</v>
      </c>
      <c r="W14" s="1" t="s">
        <v>92</v>
      </c>
      <c r="X14" s="1">
        <v>70000000</v>
      </c>
      <c r="Y14" s="1" t="s">
        <v>92</v>
      </c>
      <c r="Z14" s="1" t="s">
        <v>92</v>
      </c>
    </row>
    <row r="15" spans="1:35" ht="20" x14ac:dyDescent="0.25">
      <c r="A15" s="5" t="s">
        <v>10</v>
      </c>
      <c r="B15" s="1">
        <v>276100000</v>
      </c>
      <c r="C15" s="1">
        <v>299000000</v>
      </c>
      <c r="D15" s="1">
        <v>409500000</v>
      </c>
      <c r="E15" s="1">
        <v>472500000</v>
      </c>
      <c r="F15" s="1">
        <v>500000000</v>
      </c>
      <c r="G15" s="1">
        <v>9546100000</v>
      </c>
      <c r="H15" s="1">
        <v>9795100000</v>
      </c>
      <c r="I15" s="1">
        <v>7872700000</v>
      </c>
      <c r="J15" s="1">
        <v>8624900000</v>
      </c>
      <c r="K15" s="1">
        <v>9304800000</v>
      </c>
      <c r="L15" s="1">
        <v>9635300000</v>
      </c>
      <c r="M15" s="1">
        <v>9733400000</v>
      </c>
      <c r="N15" s="1">
        <v>10895600000</v>
      </c>
      <c r="O15" s="1">
        <v>11187200000</v>
      </c>
      <c r="P15" s="1">
        <v>12177700000</v>
      </c>
      <c r="Q15" s="1">
        <v>12500000000</v>
      </c>
      <c r="R15" s="1">
        <v>12140600000</v>
      </c>
      <c r="S15" s="1">
        <v>13592300000</v>
      </c>
      <c r="T15" s="1">
        <v>13955500000</v>
      </c>
      <c r="U15" s="1">
        <v>13988200000</v>
      </c>
      <c r="V15" s="1">
        <v>14683800000</v>
      </c>
      <c r="W15" s="1">
        <v>16261400000</v>
      </c>
      <c r="X15" s="1">
        <v>15320800000</v>
      </c>
      <c r="Y15" s="1">
        <v>17693900000</v>
      </c>
      <c r="Z15" s="1">
        <v>20226400000</v>
      </c>
      <c r="AF15" s="18" t="s">
        <v>121</v>
      </c>
      <c r="AG15" s="19" t="s">
        <v>122</v>
      </c>
      <c r="AH15" s="19" t="s">
        <v>123</v>
      </c>
      <c r="AI15" s="19" t="s">
        <v>124</v>
      </c>
    </row>
    <row r="16" spans="1:35" ht="19" x14ac:dyDescent="0.25">
      <c r="A16" s="5" t="s">
        <v>11</v>
      </c>
      <c r="B16" s="1">
        <v>8520300000</v>
      </c>
      <c r="C16" s="1">
        <v>9484800000</v>
      </c>
      <c r="D16" s="1">
        <v>11130400000</v>
      </c>
      <c r="E16" s="1">
        <v>12114400000</v>
      </c>
      <c r="F16" s="1">
        <v>12509700000</v>
      </c>
      <c r="G16" s="1">
        <v>12065300000</v>
      </c>
      <c r="H16" s="1">
        <v>12372400000</v>
      </c>
      <c r="I16" s="1">
        <v>12220000000</v>
      </c>
      <c r="J16" s="1">
        <v>13194000000</v>
      </c>
      <c r="K16" s="1">
        <v>14245800000</v>
      </c>
      <c r="L16" s="1">
        <v>14875400000</v>
      </c>
      <c r="M16" s="1">
        <v>14895000000</v>
      </c>
      <c r="N16" s="1">
        <v>16592100000</v>
      </c>
      <c r="O16" s="1">
        <v>17038700000</v>
      </c>
      <c r="P16" s="1">
        <v>18765400000</v>
      </c>
      <c r="Q16" s="1">
        <v>19101800000</v>
      </c>
      <c r="R16" s="1">
        <v>18641300000</v>
      </c>
      <c r="S16" s="1">
        <v>20869700000</v>
      </c>
      <c r="T16" s="1">
        <v>21297200000</v>
      </c>
      <c r="U16" s="1">
        <v>21347400000</v>
      </c>
      <c r="V16" s="1">
        <v>22015400000</v>
      </c>
      <c r="W16" s="1">
        <v>24326100000</v>
      </c>
      <c r="X16" s="1">
        <v>22853100000</v>
      </c>
      <c r="Y16" s="1">
        <v>26127200000</v>
      </c>
      <c r="Z16" s="1">
        <v>30803800000</v>
      </c>
      <c r="AF16" s="29">
        <f>(Z35+Y35+X35+W35+V35)/5</f>
        <v>-9.2110577927387201E-3</v>
      </c>
      <c r="AG16" s="30">
        <f>AH101/Z3</f>
        <v>5.9002655473254473</v>
      </c>
      <c r="AH16" s="30">
        <f>AH101/Z28</f>
        <v>39.55905442820594</v>
      </c>
      <c r="AI16" s="31">
        <f>AH101/Z106</f>
        <v>45.743287876638774</v>
      </c>
    </row>
    <row r="17" spans="1:32" ht="19" x14ac:dyDescent="0.25">
      <c r="A17" s="5" t="s">
        <v>12</v>
      </c>
      <c r="B17" s="1">
        <v>101500000</v>
      </c>
      <c r="C17" s="1" t="s">
        <v>92</v>
      </c>
      <c r="D17" s="1">
        <v>159300000</v>
      </c>
      <c r="E17" s="1" t="s">
        <v>92</v>
      </c>
      <c r="F17" s="1">
        <v>142200000</v>
      </c>
      <c r="G17" s="1">
        <v>93900000</v>
      </c>
      <c r="H17" s="1">
        <v>98700000</v>
      </c>
      <c r="I17" s="1">
        <v>63800000</v>
      </c>
      <c r="J17" s="1">
        <v>115900000</v>
      </c>
      <c r="K17" s="1">
        <v>174500000</v>
      </c>
      <c r="L17" s="1">
        <v>174200000</v>
      </c>
      <c r="M17" s="1">
        <v>92000000</v>
      </c>
      <c r="N17" s="1">
        <v>43800000</v>
      </c>
      <c r="O17" s="1">
        <v>48100000</v>
      </c>
      <c r="P17" s="1">
        <v>34500000</v>
      </c>
      <c r="Q17" s="1">
        <v>69200000</v>
      </c>
      <c r="R17" s="1">
        <v>60500000</v>
      </c>
      <c r="S17" s="1">
        <v>55800000</v>
      </c>
      <c r="T17" s="1">
        <v>52900000</v>
      </c>
      <c r="U17" s="1">
        <v>51800000</v>
      </c>
      <c r="V17" s="1">
        <v>42700000</v>
      </c>
      <c r="W17" s="1">
        <v>87700000</v>
      </c>
      <c r="X17" s="1">
        <v>92500000</v>
      </c>
      <c r="Y17" s="1">
        <v>48100000</v>
      </c>
      <c r="Z17" s="1">
        <v>76900000</v>
      </c>
    </row>
    <row r="18" spans="1:32" ht="20" x14ac:dyDescent="0.25">
      <c r="A18" s="5" t="s">
        <v>13</v>
      </c>
      <c r="B18" s="1">
        <v>276100000</v>
      </c>
      <c r="C18" s="1">
        <v>299000000</v>
      </c>
      <c r="D18" s="1">
        <v>409500000</v>
      </c>
      <c r="E18" s="1">
        <v>472500000</v>
      </c>
      <c r="F18" s="1">
        <v>500000000</v>
      </c>
      <c r="G18" s="1">
        <v>615200000</v>
      </c>
      <c r="H18" s="1">
        <v>640900000</v>
      </c>
      <c r="I18" s="1">
        <v>426900000</v>
      </c>
      <c r="J18" s="1">
        <v>579400000</v>
      </c>
      <c r="K18" s="1">
        <v>598500000</v>
      </c>
      <c r="L18" s="1">
        <v>706100000</v>
      </c>
      <c r="M18" s="1">
        <v>834000000</v>
      </c>
      <c r="N18" s="1">
        <v>734200000</v>
      </c>
      <c r="O18" s="1">
        <v>614300000</v>
      </c>
      <c r="P18" s="1">
        <v>691600000</v>
      </c>
      <c r="Q18" s="1">
        <v>840100000</v>
      </c>
      <c r="R18" s="1">
        <v>856200000</v>
      </c>
      <c r="S18" s="1">
        <v>933800000</v>
      </c>
      <c r="T18" s="1">
        <v>1424500000</v>
      </c>
      <c r="U18" s="1">
        <v>1218500000</v>
      </c>
      <c r="V18" s="1">
        <v>1109300000</v>
      </c>
      <c r="W18" s="1">
        <v>1958300000</v>
      </c>
      <c r="X18" s="1">
        <v>2028100000</v>
      </c>
      <c r="Y18" s="1">
        <v>1781000000</v>
      </c>
      <c r="Z18" s="1">
        <v>1536100000</v>
      </c>
      <c r="AF18" s="18" t="s">
        <v>125</v>
      </c>
    </row>
    <row r="19" spans="1:32" ht="19" x14ac:dyDescent="0.25">
      <c r="A19" s="6" t="s">
        <v>14</v>
      </c>
      <c r="B19" s="10">
        <v>1432600000</v>
      </c>
      <c r="C19" s="10">
        <v>1514900000</v>
      </c>
      <c r="D19" s="10">
        <v>2026700000</v>
      </c>
      <c r="E19" s="10">
        <v>2299100000</v>
      </c>
      <c r="F19" s="10">
        <v>2499400000</v>
      </c>
      <c r="G19" s="10">
        <v>2829300000</v>
      </c>
      <c r="H19" s="10">
        <v>5061300000</v>
      </c>
      <c r="I19" s="10">
        <v>2868900000</v>
      </c>
      <c r="J19" s="10">
        <v>3271000000</v>
      </c>
      <c r="K19" s="10">
        <v>4288700000</v>
      </c>
      <c r="L19" s="10">
        <v>3509300000</v>
      </c>
      <c r="M19" s="10">
        <v>3394300000</v>
      </c>
      <c r="N19" s="10">
        <v>3927600000</v>
      </c>
      <c r="O19" s="10">
        <v>4126600000</v>
      </c>
      <c r="P19" s="10">
        <v>4599300000</v>
      </c>
      <c r="Q19" s="10">
        <v>4930500000</v>
      </c>
      <c r="R19" s="10">
        <v>6937900000</v>
      </c>
      <c r="S19" s="10">
        <v>5509900000</v>
      </c>
      <c r="T19" s="10">
        <v>5797800000</v>
      </c>
      <c r="U19" s="10">
        <v>5753000000</v>
      </c>
      <c r="V19" s="10">
        <v>6331700000</v>
      </c>
      <c r="W19" s="10">
        <v>7453200000</v>
      </c>
      <c r="X19" s="10">
        <v>6893800000</v>
      </c>
      <c r="Y19" s="10">
        <v>7871600000</v>
      </c>
      <c r="Z19" s="10">
        <v>9219000000</v>
      </c>
      <c r="AF19" s="32">
        <f>Z40-Z56-Z61</f>
        <v>-3010000000</v>
      </c>
    </row>
    <row r="20" spans="1:32" ht="19" customHeight="1" x14ac:dyDescent="0.25">
      <c r="A20" s="14" t="s">
        <v>101</v>
      </c>
      <c r="B20" s="1"/>
      <c r="C20" s="15">
        <f>(C19/B19)-1</f>
        <v>5.7447996649448552E-2</v>
      </c>
      <c r="D20" s="15">
        <f>(D19/C19)-1</f>
        <v>0.33784408211763162</v>
      </c>
      <c r="E20" s="15">
        <f>(E19/D19)-1</f>
        <v>0.13440568411703757</v>
      </c>
      <c r="F20" s="15">
        <f t="shared" ref="F20:Z20" si="3">(F19/E19)-1</f>
        <v>8.7121047366360838E-2</v>
      </c>
      <c r="G20" s="15">
        <f t="shared" si="3"/>
        <v>0.1319916780027206</v>
      </c>
      <c r="H20" s="15">
        <f t="shared" si="3"/>
        <v>0.7888877107411727</v>
      </c>
      <c r="I20" s="15">
        <f t="shared" si="3"/>
        <v>-0.43316934384446681</v>
      </c>
      <c r="J20" s="15">
        <f t="shared" si="3"/>
        <v>0.14015824880616257</v>
      </c>
      <c r="K20" s="15">
        <f t="shared" si="3"/>
        <v>0.31112809538367481</v>
      </c>
      <c r="L20" s="15">
        <f t="shared" si="3"/>
        <v>-0.18173339240329234</v>
      </c>
      <c r="M20" s="15">
        <f t="shared" si="3"/>
        <v>-3.277006810475025E-2</v>
      </c>
      <c r="N20" s="15">
        <f t="shared" si="3"/>
        <v>0.15711634210293735</v>
      </c>
      <c r="O20" s="15">
        <f t="shared" si="3"/>
        <v>5.066707404012627E-2</v>
      </c>
      <c r="P20" s="15">
        <f t="shared" si="3"/>
        <v>0.11454950806959729</v>
      </c>
      <c r="Q20" s="15">
        <f t="shared" si="3"/>
        <v>7.2010958189289598E-2</v>
      </c>
      <c r="R20" s="15">
        <f t="shared" si="3"/>
        <v>0.40713923537166608</v>
      </c>
      <c r="S20" s="15">
        <f t="shared" si="3"/>
        <v>-0.20582597039449979</v>
      </c>
      <c r="T20" s="15">
        <f t="shared" si="3"/>
        <v>5.2251402021815219E-2</v>
      </c>
      <c r="U20" s="15">
        <f t="shared" si="3"/>
        <v>-7.7270688881989624E-3</v>
      </c>
      <c r="V20" s="15">
        <f t="shared" si="3"/>
        <v>0.10059099600208588</v>
      </c>
      <c r="W20" s="15">
        <f t="shared" si="3"/>
        <v>0.17712462687745778</v>
      </c>
      <c r="X20" s="15">
        <f t="shared" si="3"/>
        <v>-7.5055009928621241E-2</v>
      </c>
      <c r="Y20" s="15">
        <f t="shared" si="3"/>
        <v>0.1418375931996867</v>
      </c>
      <c r="Z20" s="15">
        <f t="shared" si="3"/>
        <v>0.17117231566644642</v>
      </c>
    </row>
    <row r="21" spans="1:32" ht="19" x14ac:dyDescent="0.25">
      <c r="A21" s="5" t="s">
        <v>15</v>
      </c>
      <c r="B21" s="2">
        <v>0.14940000000000001</v>
      </c>
      <c r="C21" s="2">
        <v>0.1409</v>
      </c>
      <c r="D21" s="2">
        <v>0.15989999999999999</v>
      </c>
      <c r="E21" s="2">
        <v>0.1673</v>
      </c>
      <c r="F21" s="2">
        <v>0.1749</v>
      </c>
      <c r="G21" s="2">
        <v>0.20169999999999999</v>
      </c>
      <c r="H21" s="2">
        <v>0.34820000000000001</v>
      </c>
      <c r="I21" s="2">
        <v>0.19739999999999999</v>
      </c>
      <c r="J21" s="2">
        <v>0.2072</v>
      </c>
      <c r="K21" s="2">
        <v>0.25140000000000001</v>
      </c>
      <c r="L21" s="2">
        <v>0.2001</v>
      </c>
      <c r="M21" s="2">
        <v>0.1943</v>
      </c>
      <c r="N21" s="2">
        <v>0.20150000000000001</v>
      </c>
      <c r="O21" s="2">
        <v>0.2029</v>
      </c>
      <c r="P21" s="2">
        <v>0.20480000000000001</v>
      </c>
      <c r="Q21" s="2">
        <v>0.21460000000000001</v>
      </c>
      <c r="R21" s="2">
        <v>0.30790000000000001</v>
      </c>
      <c r="S21" s="2">
        <v>0.21809999999999999</v>
      </c>
      <c r="T21" s="2">
        <v>0.22439999999999999</v>
      </c>
      <c r="U21" s="2">
        <v>0.22109999999999999</v>
      </c>
      <c r="V21" s="2">
        <v>0.2351</v>
      </c>
      <c r="W21" s="2">
        <v>0.2495</v>
      </c>
      <c r="X21" s="2">
        <v>0.24629999999999999</v>
      </c>
      <c r="Y21" s="2">
        <v>0.24379999999999999</v>
      </c>
      <c r="Z21" s="2">
        <v>0.24099999999999999</v>
      </c>
    </row>
    <row r="22" spans="1:32" ht="19" x14ac:dyDescent="0.25">
      <c r="A22" s="6" t="s">
        <v>16</v>
      </c>
      <c r="B22" s="10">
        <v>1067500000</v>
      </c>
      <c r="C22" s="10">
        <v>1265900000</v>
      </c>
      <c r="D22" s="10">
        <v>1540800000</v>
      </c>
      <c r="E22" s="10">
        <v>1626000000</v>
      </c>
      <c r="F22" s="10">
        <v>1778300000</v>
      </c>
      <c r="G22" s="10">
        <v>1963800000</v>
      </c>
      <c r="H22" s="10">
        <v>2161500000</v>
      </c>
      <c r="I22" s="10">
        <v>2312500000</v>
      </c>
      <c r="J22" s="10">
        <v>2596100000</v>
      </c>
      <c r="K22" s="10">
        <v>2816800000</v>
      </c>
      <c r="L22" s="10">
        <v>2666400000</v>
      </c>
      <c r="M22" s="10">
        <v>2577600000</v>
      </c>
      <c r="N22" s="10">
        <v>2903700000</v>
      </c>
      <c r="O22" s="10">
        <v>3304400000</v>
      </c>
      <c r="P22" s="10">
        <v>3697300000</v>
      </c>
      <c r="Q22" s="10">
        <v>3874800000</v>
      </c>
      <c r="R22" s="10">
        <v>3890700000</v>
      </c>
      <c r="S22" s="10">
        <v>4387700000</v>
      </c>
      <c r="T22" s="10">
        <v>4539900000</v>
      </c>
      <c r="U22" s="10">
        <v>4676300000</v>
      </c>
      <c r="V22" s="10">
        <v>4922000000</v>
      </c>
      <c r="W22" s="10">
        <v>5547500000</v>
      </c>
      <c r="X22" s="10">
        <v>5139000000</v>
      </c>
      <c r="Y22" s="10">
        <v>6160400000</v>
      </c>
      <c r="Z22" s="10">
        <v>7456900000</v>
      </c>
    </row>
    <row r="23" spans="1:32" ht="19" x14ac:dyDescent="0.25">
      <c r="A23" s="5" t="s">
        <v>17</v>
      </c>
      <c r="B23" s="2">
        <v>0.1113</v>
      </c>
      <c r="C23" s="2">
        <v>0.1178</v>
      </c>
      <c r="D23" s="2">
        <v>0.1216</v>
      </c>
      <c r="E23" s="2">
        <v>0.1183</v>
      </c>
      <c r="F23" s="2">
        <v>0.1245</v>
      </c>
      <c r="G23" s="2">
        <v>0.14000000000000001</v>
      </c>
      <c r="H23" s="2">
        <v>0.1487</v>
      </c>
      <c r="I23" s="2">
        <v>0.15909999999999999</v>
      </c>
      <c r="J23" s="2">
        <v>0.16439999999999999</v>
      </c>
      <c r="K23" s="2">
        <v>0.1651</v>
      </c>
      <c r="L23" s="2">
        <v>0.152</v>
      </c>
      <c r="M23" s="2">
        <v>0.14749999999999999</v>
      </c>
      <c r="N23" s="2">
        <v>0.1489</v>
      </c>
      <c r="O23" s="2">
        <v>0.16239999999999999</v>
      </c>
      <c r="P23" s="2">
        <v>0.1646</v>
      </c>
      <c r="Q23" s="2">
        <v>0.1686</v>
      </c>
      <c r="R23" s="2">
        <v>0.17269999999999999</v>
      </c>
      <c r="S23" s="2">
        <v>0.17369999999999999</v>
      </c>
      <c r="T23" s="2">
        <v>0.1757</v>
      </c>
      <c r="U23" s="2">
        <v>0.1797</v>
      </c>
      <c r="V23" s="2">
        <v>0.1827</v>
      </c>
      <c r="W23" s="2">
        <v>0.1857</v>
      </c>
      <c r="X23" s="2">
        <v>0.18360000000000001</v>
      </c>
      <c r="Y23" s="2">
        <v>0.1908</v>
      </c>
      <c r="Z23" s="2">
        <v>0.19489999999999999</v>
      </c>
    </row>
    <row r="24" spans="1:32" ht="19" x14ac:dyDescent="0.25">
      <c r="A24" s="5" t="s">
        <v>18</v>
      </c>
      <c r="B24" s="1">
        <v>-88600000</v>
      </c>
      <c r="C24" s="1">
        <v>-140600000</v>
      </c>
      <c r="D24" s="1">
        <v>-218800000</v>
      </c>
      <c r="E24" s="1">
        <v>-124300000</v>
      </c>
      <c r="F24" s="1">
        <v>-79900000</v>
      </c>
      <c r="G24" s="1">
        <v>-93900000</v>
      </c>
      <c r="H24" s="1">
        <v>-98700000</v>
      </c>
      <c r="I24" s="1">
        <v>66600000</v>
      </c>
      <c r="J24" s="1">
        <v>-19300000</v>
      </c>
      <c r="K24" s="1">
        <v>700400000</v>
      </c>
      <c r="L24" s="1">
        <v>-34800000</v>
      </c>
      <c r="M24" s="1">
        <v>-106600000</v>
      </c>
      <c r="N24" s="1">
        <v>248200000</v>
      </c>
      <c r="O24" s="1">
        <v>162300000</v>
      </c>
      <c r="P24" s="1">
        <v>178600000</v>
      </c>
      <c r="Q24" s="1">
        <v>149600000</v>
      </c>
      <c r="R24" s="1">
        <v>-300000</v>
      </c>
      <c r="S24" s="1">
        <v>129700000</v>
      </c>
      <c r="T24" s="1">
        <v>-216500000</v>
      </c>
      <c r="U24" s="1">
        <v>50700000</v>
      </c>
      <c r="V24" s="1">
        <v>261700000</v>
      </c>
      <c r="W24" s="1">
        <v>-136100000</v>
      </c>
      <c r="X24" s="1">
        <v>-362500000</v>
      </c>
      <c r="Y24" s="1">
        <v>-113500000</v>
      </c>
      <c r="Z24" s="1">
        <v>153700000</v>
      </c>
    </row>
    <row r="25" spans="1:32" ht="19" x14ac:dyDescent="0.25">
      <c r="A25" s="6" t="s">
        <v>19</v>
      </c>
      <c r="B25" s="10">
        <v>978900000</v>
      </c>
      <c r="C25" s="10">
        <v>1125300000</v>
      </c>
      <c r="D25" s="10">
        <v>1322000000</v>
      </c>
      <c r="E25" s="10">
        <v>1501700000</v>
      </c>
      <c r="F25" s="10">
        <v>1698400000</v>
      </c>
      <c r="G25" s="10">
        <v>1869900000</v>
      </c>
      <c r="H25" s="10">
        <v>2062800000</v>
      </c>
      <c r="I25" s="10">
        <v>2379100000</v>
      </c>
      <c r="J25" s="10">
        <v>2576800000</v>
      </c>
      <c r="K25" s="10">
        <v>3517200000</v>
      </c>
      <c r="L25" s="10">
        <v>2631600000</v>
      </c>
      <c r="M25" s="10">
        <v>2471000000</v>
      </c>
      <c r="N25" s="10">
        <v>3151900000</v>
      </c>
      <c r="O25" s="10">
        <v>3466700000</v>
      </c>
      <c r="P25" s="10">
        <v>3875900000</v>
      </c>
      <c r="Q25" s="10">
        <v>4024400000</v>
      </c>
      <c r="R25" s="10">
        <v>3890400000</v>
      </c>
      <c r="S25" s="10">
        <v>4517400000</v>
      </c>
      <c r="T25" s="10">
        <v>4323400000</v>
      </c>
      <c r="U25" s="10">
        <v>4727000000</v>
      </c>
      <c r="V25" s="10">
        <v>5183700000</v>
      </c>
      <c r="W25" s="10">
        <v>5411400000</v>
      </c>
      <c r="X25" s="10">
        <v>4776500000</v>
      </c>
      <c r="Y25" s="10">
        <v>6046900000</v>
      </c>
      <c r="Z25" s="10">
        <v>7610600000</v>
      </c>
    </row>
    <row r="26" spans="1:32" ht="19" x14ac:dyDescent="0.25">
      <c r="A26" s="5" t="s">
        <v>20</v>
      </c>
      <c r="B26" s="2">
        <v>0.1021</v>
      </c>
      <c r="C26" s="2">
        <v>0.1047</v>
      </c>
      <c r="D26" s="2">
        <v>0.1043</v>
      </c>
      <c r="E26" s="2">
        <v>0.10929999999999999</v>
      </c>
      <c r="F26" s="2">
        <v>0.11890000000000001</v>
      </c>
      <c r="G26" s="2">
        <v>0.1333</v>
      </c>
      <c r="H26" s="2">
        <v>0.1419</v>
      </c>
      <c r="I26" s="2">
        <v>0.16370000000000001</v>
      </c>
      <c r="J26" s="2">
        <v>0.16320000000000001</v>
      </c>
      <c r="K26" s="2">
        <v>0.20610000000000001</v>
      </c>
      <c r="L26" s="2">
        <v>0.15</v>
      </c>
      <c r="M26" s="2">
        <v>0.1414</v>
      </c>
      <c r="N26" s="2">
        <v>0.16170000000000001</v>
      </c>
      <c r="O26" s="2">
        <v>0.1704</v>
      </c>
      <c r="P26" s="2">
        <v>0.17249999999999999</v>
      </c>
      <c r="Q26" s="2">
        <v>0.17519999999999999</v>
      </c>
      <c r="R26" s="2">
        <v>0.17269999999999999</v>
      </c>
      <c r="S26" s="2">
        <v>0.1789</v>
      </c>
      <c r="T26" s="2">
        <v>0.1673</v>
      </c>
      <c r="U26" s="2">
        <v>0.18160000000000001</v>
      </c>
      <c r="V26" s="2">
        <v>0.19239999999999999</v>
      </c>
      <c r="W26" s="2">
        <v>0.18110000000000001</v>
      </c>
      <c r="X26" s="2">
        <v>0.1706</v>
      </c>
      <c r="Y26" s="2">
        <v>0.18729999999999999</v>
      </c>
      <c r="Z26" s="2">
        <v>0.19889999999999999</v>
      </c>
    </row>
    <row r="27" spans="1:32" ht="19" x14ac:dyDescent="0.25">
      <c r="A27" s="5" t="s">
        <v>21</v>
      </c>
      <c r="B27" s="1">
        <v>375000000</v>
      </c>
      <c r="C27" s="1">
        <v>428700000</v>
      </c>
      <c r="D27" s="1">
        <v>488500000</v>
      </c>
      <c r="E27" s="1">
        <v>535900000</v>
      </c>
      <c r="F27" s="1">
        <v>579800000</v>
      </c>
      <c r="G27" s="1">
        <v>628700000</v>
      </c>
      <c r="H27" s="1">
        <v>696000000</v>
      </c>
      <c r="I27" s="1">
        <v>405900000</v>
      </c>
      <c r="J27" s="1">
        <v>514700000</v>
      </c>
      <c r="K27" s="1">
        <v>859700000</v>
      </c>
      <c r="L27" s="1">
        <v>680700000</v>
      </c>
      <c r="M27" s="1">
        <v>676100000</v>
      </c>
      <c r="N27" s="1">
        <v>909900000</v>
      </c>
      <c r="O27" s="1">
        <v>1025800000</v>
      </c>
      <c r="P27" s="1">
        <v>1005500000</v>
      </c>
      <c r="Q27" s="1">
        <v>1063000000</v>
      </c>
      <c r="R27" s="1">
        <v>1111000000</v>
      </c>
      <c r="S27" s="1">
        <v>1222900000</v>
      </c>
      <c r="T27" s="1">
        <v>1214600000</v>
      </c>
      <c r="U27" s="1">
        <v>901300000</v>
      </c>
      <c r="V27" s="1">
        <v>1284300000</v>
      </c>
      <c r="W27" s="1">
        <v>1657200000</v>
      </c>
      <c r="X27" s="1">
        <v>1209800000</v>
      </c>
      <c r="Y27" s="1">
        <v>1445400000</v>
      </c>
      <c r="Z27" s="1">
        <v>1899400000</v>
      </c>
    </row>
    <row r="28" spans="1:32" ht="20" thickBot="1" x14ac:dyDescent="0.3">
      <c r="A28" s="7" t="s">
        <v>22</v>
      </c>
      <c r="B28" s="11">
        <v>680000000</v>
      </c>
      <c r="C28" s="11">
        <v>787200000</v>
      </c>
      <c r="D28" s="11">
        <v>969400000</v>
      </c>
      <c r="E28" s="11">
        <v>1290700000</v>
      </c>
      <c r="F28" s="11">
        <v>1277400000</v>
      </c>
      <c r="G28" s="11">
        <v>1491500000</v>
      </c>
      <c r="H28" s="11">
        <v>3625700000</v>
      </c>
      <c r="I28" s="11">
        <v>1972300000</v>
      </c>
      <c r="J28" s="11">
        <v>2061000000</v>
      </c>
      <c r="K28" s="11">
        <v>2656000000</v>
      </c>
      <c r="L28" s="11">
        <v>1948300000</v>
      </c>
      <c r="M28" s="11">
        <v>1792200000</v>
      </c>
      <c r="N28" s="11">
        <v>2239700000</v>
      </c>
      <c r="O28" s="11">
        <v>2438400000</v>
      </c>
      <c r="P28" s="11">
        <v>2867700000</v>
      </c>
      <c r="Q28" s="11">
        <v>2958200000</v>
      </c>
      <c r="R28" s="11">
        <v>4910200000</v>
      </c>
      <c r="S28" s="11">
        <v>3297400000</v>
      </c>
      <c r="T28" s="11">
        <v>3105800000</v>
      </c>
      <c r="U28" s="11">
        <v>3581400000</v>
      </c>
      <c r="V28" s="11">
        <v>3895400000</v>
      </c>
      <c r="W28" s="11">
        <v>3750000000</v>
      </c>
      <c r="X28" s="11">
        <v>3563400000</v>
      </c>
      <c r="Y28" s="11">
        <v>4597100000</v>
      </c>
      <c r="Z28" s="11">
        <v>5706600000</v>
      </c>
    </row>
    <row r="29" spans="1:32" ht="20" customHeight="1" thickTop="1" x14ac:dyDescent="0.25">
      <c r="A29" s="14" t="s">
        <v>102</v>
      </c>
      <c r="B29" s="1"/>
      <c r="C29" s="15">
        <f>(C28/B28)-1</f>
        <v>0.15764705882352947</v>
      </c>
      <c r="D29" s="15">
        <f>(D28/C28)-1</f>
        <v>0.23145325203252032</v>
      </c>
      <c r="E29" s="15">
        <f>(E28/D28)-1</f>
        <v>0.33144212915205284</v>
      </c>
      <c r="F29" s="15">
        <f t="shared" ref="F29:Z29" si="4">(F28/E28)-1</f>
        <v>-1.030448593786315E-2</v>
      </c>
      <c r="G29" s="15">
        <f t="shared" si="4"/>
        <v>0.16760607483951784</v>
      </c>
      <c r="H29" s="15">
        <f t="shared" si="4"/>
        <v>1.4309084813945692</v>
      </c>
      <c r="I29" s="15">
        <f t="shared" si="4"/>
        <v>-0.45602228535179412</v>
      </c>
      <c r="J29" s="15">
        <f t="shared" si="4"/>
        <v>4.4972874309182176E-2</v>
      </c>
      <c r="K29" s="15">
        <f t="shared" si="4"/>
        <v>0.28869480834546346</v>
      </c>
      <c r="L29" s="15">
        <f t="shared" si="4"/>
        <v>-0.26645331325301203</v>
      </c>
      <c r="M29" s="15">
        <f t="shared" si="4"/>
        <v>-8.0121131242621768E-2</v>
      </c>
      <c r="N29" s="15">
        <f t="shared" si="4"/>
        <v>0.24969311460774457</v>
      </c>
      <c r="O29" s="15">
        <f t="shared" si="4"/>
        <v>8.8717238915926311E-2</v>
      </c>
      <c r="P29" s="15">
        <f t="shared" si="4"/>
        <v>0.17605807086614167</v>
      </c>
      <c r="Q29" s="15">
        <f t="shared" si="4"/>
        <v>3.1558391742511516E-2</v>
      </c>
      <c r="R29" s="15">
        <f t="shared" si="4"/>
        <v>0.65986072611723334</v>
      </c>
      <c r="S29" s="15">
        <f t="shared" si="4"/>
        <v>-0.32845912590118531</v>
      </c>
      <c r="T29" s="15">
        <f t="shared" si="4"/>
        <v>-5.8106386850245606E-2</v>
      </c>
      <c r="U29" s="15">
        <f t="shared" si="4"/>
        <v>0.15313284821946027</v>
      </c>
      <c r="V29" s="15">
        <f t="shared" si="4"/>
        <v>8.7675210811414495E-2</v>
      </c>
      <c r="W29" s="15">
        <f t="shared" si="4"/>
        <v>-3.7326076911228578E-2</v>
      </c>
      <c r="X29" s="15">
        <f t="shared" si="4"/>
        <v>-4.9760000000000026E-2</v>
      </c>
      <c r="Y29" s="15">
        <f t="shared" si="4"/>
        <v>0.29008811808946522</v>
      </c>
      <c r="Z29" s="15">
        <f t="shared" si="4"/>
        <v>0.24134780622566399</v>
      </c>
    </row>
    <row r="30" spans="1:32" ht="19" x14ac:dyDescent="0.25">
      <c r="A30" s="5" t="s">
        <v>23</v>
      </c>
      <c r="B30" s="2">
        <v>7.0900000000000005E-2</v>
      </c>
      <c r="C30" s="2">
        <v>7.3200000000000001E-2</v>
      </c>
      <c r="D30" s="2">
        <v>7.6499999999999999E-2</v>
      </c>
      <c r="E30" s="2">
        <v>9.3899999999999997E-2</v>
      </c>
      <c r="F30" s="2">
        <v>8.9399999999999993E-2</v>
      </c>
      <c r="G30" s="2">
        <v>0.10630000000000001</v>
      </c>
      <c r="H30" s="2">
        <v>0.2495</v>
      </c>
      <c r="I30" s="2">
        <v>0.13569999999999999</v>
      </c>
      <c r="J30" s="2">
        <v>0.1305</v>
      </c>
      <c r="K30" s="2">
        <v>0.15570000000000001</v>
      </c>
      <c r="L30" s="2">
        <v>0.1111</v>
      </c>
      <c r="M30" s="2">
        <v>0.1026</v>
      </c>
      <c r="N30" s="2">
        <v>0.1149</v>
      </c>
      <c r="O30" s="2">
        <v>0.11990000000000001</v>
      </c>
      <c r="P30" s="2">
        <v>0.12770000000000001</v>
      </c>
      <c r="Q30" s="2">
        <v>0.12870000000000001</v>
      </c>
      <c r="R30" s="2">
        <v>0.21790000000000001</v>
      </c>
      <c r="S30" s="2">
        <v>0.13059999999999999</v>
      </c>
      <c r="T30" s="2">
        <v>0.1202</v>
      </c>
      <c r="U30" s="2">
        <v>0.1376</v>
      </c>
      <c r="V30" s="2">
        <v>0.14460000000000001</v>
      </c>
      <c r="W30" s="2">
        <v>0.1255</v>
      </c>
      <c r="X30" s="2">
        <v>0.1273</v>
      </c>
      <c r="Y30" s="2">
        <v>0.1424</v>
      </c>
      <c r="Z30" s="2">
        <v>0.1492</v>
      </c>
    </row>
    <row r="31" spans="1:32" ht="19" x14ac:dyDescent="0.25">
      <c r="A31" s="5" t="s">
        <v>24</v>
      </c>
      <c r="B31" s="12">
        <v>1.06</v>
      </c>
      <c r="C31" s="12">
        <v>1.22</v>
      </c>
      <c r="D31" s="12">
        <v>1.52</v>
      </c>
      <c r="E31" s="12">
        <v>1.82</v>
      </c>
      <c r="F31" s="12">
        <v>1.89</v>
      </c>
      <c r="G31" s="12">
        <v>2.4500000000000002</v>
      </c>
      <c r="H31" s="12">
        <v>2.46</v>
      </c>
      <c r="I31" s="12">
        <v>3.13</v>
      </c>
      <c r="J31" s="12">
        <v>3.36</v>
      </c>
      <c r="K31" s="12">
        <v>4.42</v>
      </c>
      <c r="L31" s="12">
        <v>3.31</v>
      </c>
      <c r="M31" s="12">
        <v>3.07</v>
      </c>
      <c r="N31" s="12">
        <v>3.82</v>
      </c>
      <c r="O31" s="12">
        <v>4.1100000000000003</v>
      </c>
      <c r="P31" s="12">
        <v>4.79</v>
      </c>
      <c r="Q31" s="12">
        <v>4.95</v>
      </c>
      <c r="R31" s="12">
        <v>8.51</v>
      </c>
      <c r="S31" s="12">
        <v>5.92</v>
      </c>
      <c r="T31" s="12">
        <v>5.55</v>
      </c>
      <c r="U31" s="12">
        <v>6.4</v>
      </c>
      <c r="V31" s="12">
        <v>6.96</v>
      </c>
      <c r="W31" s="12">
        <v>6.7</v>
      </c>
      <c r="X31" s="12">
        <v>6.37</v>
      </c>
      <c r="Y31" s="12">
        <v>8.2200000000000006</v>
      </c>
      <c r="Z31" s="12">
        <v>10.65</v>
      </c>
    </row>
    <row r="32" spans="1:32" ht="19" x14ac:dyDescent="0.25">
      <c r="A32" s="5" t="s">
        <v>25</v>
      </c>
      <c r="B32" s="12">
        <v>1.06</v>
      </c>
      <c r="C32" s="12">
        <v>1.22</v>
      </c>
      <c r="D32" s="12">
        <v>1.52</v>
      </c>
      <c r="E32" s="12">
        <v>1.82</v>
      </c>
      <c r="F32" s="12">
        <v>1.89</v>
      </c>
      <c r="G32" s="12">
        <v>2.4500000000000002</v>
      </c>
      <c r="H32" s="12">
        <v>2.46</v>
      </c>
      <c r="I32" s="12">
        <v>3.13</v>
      </c>
      <c r="J32" s="12">
        <v>3.35</v>
      </c>
      <c r="K32" s="12">
        <v>4.38</v>
      </c>
      <c r="L32" s="12">
        <v>3.3</v>
      </c>
      <c r="M32" s="12">
        <v>3.07</v>
      </c>
      <c r="N32" s="12">
        <v>3.79</v>
      </c>
      <c r="O32" s="12">
        <v>4.08</v>
      </c>
      <c r="P32" s="12">
        <v>4.74</v>
      </c>
      <c r="Q32" s="12">
        <v>4.87</v>
      </c>
      <c r="R32" s="12">
        <v>8.39</v>
      </c>
      <c r="S32" s="12">
        <v>5.84</v>
      </c>
      <c r="T32" s="12">
        <v>5.5</v>
      </c>
      <c r="U32" s="12">
        <v>6.36</v>
      </c>
      <c r="V32" s="12">
        <v>6.92</v>
      </c>
      <c r="W32" s="12">
        <v>6.66</v>
      </c>
      <c r="X32" s="12">
        <v>6.34</v>
      </c>
      <c r="Y32" s="12">
        <v>8.19</v>
      </c>
      <c r="Z32" s="12">
        <v>10.61</v>
      </c>
    </row>
    <row r="33" spans="1:26" ht="19" x14ac:dyDescent="0.25">
      <c r="A33" s="5" t="s">
        <v>26</v>
      </c>
      <c r="B33" s="1">
        <v>676062160</v>
      </c>
      <c r="C33" s="1">
        <v>676062160</v>
      </c>
      <c r="D33" s="1">
        <v>676062160</v>
      </c>
      <c r="E33" s="1">
        <v>676062160</v>
      </c>
      <c r="F33" s="1">
        <v>675990516</v>
      </c>
      <c r="G33" s="1">
        <v>676021722</v>
      </c>
      <c r="H33" s="1">
        <v>673547541</v>
      </c>
      <c r="I33" s="1">
        <v>629508822</v>
      </c>
      <c r="J33" s="1">
        <v>613281887</v>
      </c>
      <c r="K33" s="1">
        <v>600492348</v>
      </c>
      <c r="L33" s="1">
        <v>588812611</v>
      </c>
      <c r="M33" s="1">
        <v>583388024</v>
      </c>
      <c r="N33" s="1">
        <v>586582918</v>
      </c>
      <c r="O33" s="1">
        <v>592763295</v>
      </c>
      <c r="P33" s="1">
        <v>598482929</v>
      </c>
      <c r="Q33" s="1">
        <v>597734044</v>
      </c>
      <c r="R33" s="1">
        <v>577258167</v>
      </c>
      <c r="S33" s="1">
        <v>557351236</v>
      </c>
      <c r="T33" s="1">
        <v>559190339</v>
      </c>
      <c r="U33" s="1">
        <v>559233644</v>
      </c>
      <c r="V33" s="1">
        <v>559603188</v>
      </c>
      <c r="W33" s="1">
        <v>559739718</v>
      </c>
      <c r="X33" s="1">
        <v>559101322</v>
      </c>
      <c r="Y33" s="1">
        <v>559101322</v>
      </c>
      <c r="Z33" s="1">
        <v>535898659</v>
      </c>
    </row>
    <row r="34" spans="1:26" ht="19" x14ac:dyDescent="0.25">
      <c r="A34" s="5" t="s">
        <v>27</v>
      </c>
      <c r="B34" s="1">
        <v>676062160</v>
      </c>
      <c r="C34" s="1">
        <v>676062160</v>
      </c>
      <c r="D34" s="1">
        <v>676062160</v>
      </c>
      <c r="E34" s="1">
        <v>676062160</v>
      </c>
      <c r="F34" s="1">
        <v>675990516</v>
      </c>
      <c r="G34" s="1">
        <v>676021722</v>
      </c>
      <c r="H34" s="1">
        <v>673547541</v>
      </c>
      <c r="I34" s="1">
        <v>647677982</v>
      </c>
      <c r="J34" s="1">
        <v>615723220</v>
      </c>
      <c r="K34" s="1">
        <v>606012471</v>
      </c>
      <c r="L34" s="1">
        <v>590920078</v>
      </c>
      <c r="M34" s="1">
        <v>583797566</v>
      </c>
      <c r="N34" s="1">
        <v>591392449</v>
      </c>
      <c r="O34" s="1">
        <v>597633103</v>
      </c>
      <c r="P34" s="1">
        <v>605305458</v>
      </c>
      <c r="Q34" s="1">
        <v>608001407</v>
      </c>
      <c r="R34" s="1">
        <v>585238674</v>
      </c>
      <c r="S34" s="1">
        <v>564891388</v>
      </c>
      <c r="T34" s="1">
        <v>564509135</v>
      </c>
      <c r="U34" s="1">
        <v>563528502</v>
      </c>
      <c r="V34" s="1">
        <v>563098506</v>
      </c>
      <c r="W34" s="1">
        <v>562813129</v>
      </c>
      <c r="X34" s="1">
        <v>561635963</v>
      </c>
      <c r="Y34" s="1">
        <v>561635963</v>
      </c>
      <c r="Z34" s="1">
        <v>537657548</v>
      </c>
    </row>
    <row r="35" spans="1:26" ht="20" customHeight="1" x14ac:dyDescent="0.25">
      <c r="A35" s="14" t="s">
        <v>103</v>
      </c>
      <c r="B35" s="1"/>
      <c r="C35" s="22">
        <f>(C34-B34)/B34</f>
        <v>0</v>
      </c>
      <c r="D35" s="22">
        <f t="shared" ref="D35:Z35" si="5">(D34-C34)/C34</f>
        <v>0</v>
      </c>
      <c r="E35" s="22">
        <f t="shared" si="5"/>
        <v>0</v>
      </c>
      <c r="F35" s="22">
        <f t="shared" si="5"/>
        <v>-1.0597250406678581E-4</v>
      </c>
      <c r="G35" s="22">
        <f t="shared" si="5"/>
        <v>4.6163369546444937E-5</v>
      </c>
      <c r="H35" s="22">
        <f t="shared" si="5"/>
        <v>-3.6599134605914334E-3</v>
      </c>
      <c r="I35" s="22">
        <f t="shared" si="5"/>
        <v>-3.8407918410023563E-2</v>
      </c>
      <c r="J35" s="22">
        <f t="shared" si="5"/>
        <v>-4.9337422126540652E-2</v>
      </c>
      <c r="K35" s="22">
        <f t="shared" si="5"/>
        <v>-1.5771289249088251E-2</v>
      </c>
      <c r="L35" s="22">
        <f t="shared" si="5"/>
        <v>-2.4904426430524727E-2</v>
      </c>
      <c r="M35" s="22">
        <f t="shared" si="5"/>
        <v>-1.2053257733442593E-2</v>
      </c>
      <c r="N35" s="22">
        <f t="shared" si="5"/>
        <v>1.3009446154491162E-2</v>
      </c>
      <c r="O35" s="22">
        <f t="shared" si="5"/>
        <v>1.0552474943757694E-2</v>
      </c>
      <c r="P35" s="22">
        <f t="shared" si="5"/>
        <v>1.2837901651508752E-2</v>
      </c>
      <c r="Q35" s="22">
        <f t="shared" si="5"/>
        <v>4.4538653408276391E-3</v>
      </c>
      <c r="R35" s="22">
        <f t="shared" si="5"/>
        <v>-3.7438618953722254E-2</v>
      </c>
      <c r="S35" s="22">
        <f t="shared" si="5"/>
        <v>-3.476750068639517E-2</v>
      </c>
      <c r="T35" s="22">
        <f t="shared" si="5"/>
        <v>-6.7668406373368184E-4</v>
      </c>
      <c r="U35" s="22">
        <f t="shared" si="5"/>
        <v>-1.7371428364928055E-3</v>
      </c>
      <c r="V35" s="22">
        <f t="shared" si="5"/>
        <v>-7.6304215043944662E-4</v>
      </c>
      <c r="W35" s="22">
        <f t="shared" si="5"/>
        <v>-5.0679765078261456E-4</v>
      </c>
      <c r="X35" s="22">
        <f t="shared" si="5"/>
        <v>-2.091575230470503E-3</v>
      </c>
      <c r="Y35" s="22">
        <f t="shared" si="5"/>
        <v>0</v>
      </c>
      <c r="Z35" s="22">
        <f t="shared" si="5"/>
        <v>-4.2693873932001039E-2</v>
      </c>
    </row>
    <row r="36" spans="1:26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</row>
    <row r="37" spans="1:26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</row>
    <row r="38" spans="1:26" ht="19" x14ac:dyDescent="0.25">
      <c r="A38" s="5" t="s">
        <v>30</v>
      </c>
      <c r="B38" s="1" t="s">
        <v>92</v>
      </c>
      <c r="C38" s="1" t="s">
        <v>92</v>
      </c>
      <c r="D38" s="1" t="s">
        <v>92</v>
      </c>
      <c r="E38" s="1" t="s">
        <v>92</v>
      </c>
      <c r="F38" s="1" t="s">
        <v>92</v>
      </c>
      <c r="G38" s="1">
        <v>554100000</v>
      </c>
      <c r="H38" s="1">
        <v>400900000</v>
      </c>
      <c r="I38" s="1">
        <v>663200000</v>
      </c>
      <c r="J38" s="1">
        <v>781200000</v>
      </c>
      <c r="K38" s="1">
        <v>1086700000</v>
      </c>
      <c r="L38" s="1">
        <v>1077100000</v>
      </c>
      <c r="M38" s="1">
        <v>1173100000</v>
      </c>
      <c r="N38" s="1">
        <v>1550400000</v>
      </c>
      <c r="O38" s="1">
        <v>1652200000</v>
      </c>
      <c r="P38" s="1">
        <v>1823200000</v>
      </c>
      <c r="Q38" s="1">
        <v>2607300000</v>
      </c>
      <c r="R38" s="1">
        <v>1917000000</v>
      </c>
      <c r="S38" s="1">
        <v>1399800000</v>
      </c>
      <c r="T38" s="1">
        <v>1746000000</v>
      </c>
      <c r="U38" s="1">
        <v>3046600000</v>
      </c>
      <c r="V38" s="1">
        <v>3992000000</v>
      </c>
      <c r="W38" s="1">
        <v>5286000000</v>
      </c>
      <c r="X38" s="1">
        <v>6405900000</v>
      </c>
      <c r="Y38" s="1">
        <v>2713800000</v>
      </c>
      <c r="Z38" s="1">
        <v>2617700000</v>
      </c>
    </row>
    <row r="39" spans="1:26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>
        <v>1671700000</v>
      </c>
      <c r="G39" s="1">
        <v>1748600000</v>
      </c>
      <c r="H39" s="1">
        <v>1579600000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 t="s">
        <v>92</v>
      </c>
      <c r="Q39" s="1" t="s">
        <v>92</v>
      </c>
      <c r="R39" s="1">
        <v>72000000</v>
      </c>
      <c r="S39" s="1">
        <v>101700000</v>
      </c>
      <c r="T39" s="1">
        <v>49500000</v>
      </c>
      <c r="U39" s="1">
        <v>23600000</v>
      </c>
      <c r="V39" s="1">
        <v>23100000</v>
      </c>
      <c r="W39" s="1">
        <v>23300000</v>
      </c>
      <c r="X39" s="1">
        <v>6700000</v>
      </c>
      <c r="Y39" s="1">
        <v>4800000</v>
      </c>
      <c r="Z39" s="1">
        <v>23100000</v>
      </c>
    </row>
    <row r="40" spans="1:26" ht="19" x14ac:dyDescent="0.25">
      <c r="A40" s="5" t="s">
        <v>32</v>
      </c>
      <c r="B40" s="1" t="s">
        <v>92</v>
      </c>
      <c r="C40" s="1" t="s">
        <v>92</v>
      </c>
      <c r="D40" s="1" t="s">
        <v>92</v>
      </c>
      <c r="E40" s="1" t="s">
        <v>92</v>
      </c>
      <c r="F40" s="1">
        <v>1671700000</v>
      </c>
      <c r="G40" s="1">
        <v>2302700000</v>
      </c>
      <c r="H40" s="1">
        <v>1980500000</v>
      </c>
      <c r="I40" s="1">
        <v>663200000</v>
      </c>
      <c r="J40" s="1">
        <v>781200000</v>
      </c>
      <c r="K40" s="1">
        <v>1086700000</v>
      </c>
      <c r="L40" s="1">
        <v>1077100000</v>
      </c>
      <c r="M40" s="1">
        <v>1173100000</v>
      </c>
      <c r="N40" s="1">
        <v>1550400000</v>
      </c>
      <c r="O40" s="1">
        <v>1652200000</v>
      </c>
      <c r="P40" s="1">
        <v>1823200000</v>
      </c>
      <c r="Q40" s="1">
        <v>2607300000</v>
      </c>
      <c r="R40" s="1">
        <v>1989000000</v>
      </c>
      <c r="S40" s="1">
        <v>1501500000</v>
      </c>
      <c r="T40" s="1">
        <v>1795500000</v>
      </c>
      <c r="U40" s="1">
        <v>3070200000</v>
      </c>
      <c r="V40" s="1">
        <v>4015100000</v>
      </c>
      <c r="W40" s="1">
        <v>5309300000</v>
      </c>
      <c r="X40" s="1">
        <v>6412600000</v>
      </c>
      <c r="Y40" s="1">
        <v>2718600000</v>
      </c>
      <c r="Z40" s="1">
        <v>2640800000</v>
      </c>
    </row>
    <row r="41" spans="1:26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 t="s">
        <v>92</v>
      </c>
      <c r="F41" s="1">
        <v>1991500000</v>
      </c>
      <c r="G41" s="1" t="s">
        <v>92</v>
      </c>
      <c r="H41" s="1" t="s">
        <v>92</v>
      </c>
      <c r="I41" s="1" t="s">
        <v>92</v>
      </c>
      <c r="J41" s="1" t="s">
        <v>92</v>
      </c>
      <c r="K41" s="1" t="s">
        <v>92</v>
      </c>
      <c r="L41" s="1" t="s">
        <v>92</v>
      </c>
      <c r="M41" s="1" t="s">
        <v>92</v>
      </c>
      <c r="N41" s="1" t="s">
        <v>92</v>
      </c>
      <c r="O41" s="1" t="s">
        <v>92</v>
      </c>
      <c r="P41" s="1" t="s">
        <v>92</v>
      </c>
      <c r="Q41" s="1" t="s">
        <v>92</v>
      </c>
      <c r="R41" s="1" t="s">
        <v>92</v>
      </c>
      <c r="S41" s="1" t="s">
        <v>92</v>
      </c>
      <c r="T41" s="1" t="s">
        <v>92</v>
      </c>
      <c r="U41" s="1" t="s">
        <v>92</v>
      </c>
      <c r="V41" s="1" t="s">
        <v>92</v>
      </c>
      <c r="W41" s="1" t="s">
        <v>92</v>
      </c>
      <c r="X41" s="1" t="s">
        <v>92</v>
      </c>
      <c r="Y41" s="1" t="s">
        <v>92</v>
      </c>
      <c r="Z41" s="1" t="s">
        <v>92</v>
      </c>
    </row>
    <row r="42" spans="1:26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>
        <v>1146100000</v>
      </c>
      <c r="G42" s="1">
        <v>1093300000</v>
      </c>
      <c r="H42" s="1">
        <v>1126100000</v>
      </c>
      <c r="I42" s="1">
        <v>1261800000</v>
      </c>
      <c r="J42" s="1">
        <v>1404400000</v>
      </c>
      <c r="K42" s="1">
        <v>1547600000</v>
      </c>
      <c r="L42" s="1">
        <v>1635500000</v>
      </c>
      <c r="M42" s="1">
        <v>1476700000</v>
      </c>
      <c r="N42" s="1">
        <v>1810100000</v>
      </c>
      <c r="O42" s="1">
        <v>2052100000</v>
      </c>
      <c r="P42" s="1">
        <v>2033800000</v>
      </c>
      <c r="Q42" s="1">
        <v>2158600000</v>
      </c>
      <c r="R42" s="1">
        <v>2262900000</v>
      </c>
      <c r="S42" s="1">
        <v>2440700000</v>
      </c>
      <c r="T42" s="1">
        <v>2698600000</v>
      </c>
      <c r="U42" s="1">
        <v>2494600000</v>
      </c>
      <c r="V42" s="1">
        <v>2821900000</v>
      </c>
      <c r="W42" s="1">
        <v>2920800000</v>
      </c>
      <c r="X42" s="1">
        <v>2675800000</v>
      </c>
      <c r="Y42" s="1">
        <v>3166900000</v>
      </c>
      <c r="Z42" s="1">
        <v>4079400000</v>
      </c>
    </row>
    <row r="43" spans="1:26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 t="s">
        <v>92</v>
      </c>
      <c r="F43" s="1">
        <v>2033000000</v>
      </c>
      <c r="G43" s="1">
        <v>3479700000</v>
      </c>
      <c r="H43" s="1">
        <v>3538800000</v>
      </c>
      <c r="I43" s="1">
        <v>3275100000</v>
      </c>
      <c r="J43" s="1">
        <v>3442000000</v>
      </c>
      <c r="K43" s="1">
        <v>3586400000</v>
      </c>
      <c r="L43" s="1">
        <v>3935600000</v>
      </c>
      <c r="M43" s="1">
        <v>3291300000</v>
      </c>
      <c r="N43" s="1">
        <v>3635800000</v>
      </c>
      <c r="O43" s="1">
        <v>4018300000</v>
      </c>
      <c r="P43" s="1">
        <v>4352600000</v>
      </c>
      <c r="Q43" s="1">
        <v>4588200000</v>
      </c>
      <c r="R43" s="1">
        <v>4522700000</v>
      </c>
      <c r="S43" s="1">
        <v>5311500000</v>
      </c>
      <c r="T43" s="1">
        <v>5551500000</v>
      </c>
      <c r="U43" s="1">
        <v>5454200000</v>
      </c>
      <c r="V43" s="1">
        <v>5629300000</v>
      </c>
      <c r="W43" s="1">
        <v>5686400000</v>
      </c>
      <c r="X43" s="1">
        <v>5471700000</v>
      </c>
      <c r="Y43" s="1">
        <v>6190300000</v>
      </c>
      <c r="Z43" s="1">
        <v>7329400000</v>
      </c>
    </row>
    <row r="44" spans="1:26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 t="s">
        <v>92</v>
      </c>
      <c r="F44" s="10">
        <v>6842300000</v>
      </c>
      <c r="G44" s="10">
        <v>6875700000</v>
      </c>
      <c r="H44" s="10">
        <v>6645400000</v>
      </c>
      <c r="I44" s="10">
        <v>5200100000</v>
      </c>
      <c r="J44" s="10">
        <v>5627600000</v>
      </c>
      <c r="K44" s="10">
        <v>6220700000</v>
      </c>
      <c r="L44" s="10">
        <v>6648200000</v>
      </c>
      <c r="M44" s="10">
        <v>5941100000</v>
      </c>
      <c r="N44" s="10">
        <v>6996300000</v>
      </c>
      <c r="O44" s="10">
        <v>7722600000</v>
      </c>
      <c r="P44" s="10">
        <v>8209600000</v>
      </c>
      <c r="Q44" s="10">
        <v>9354100000</v>
      </c>
      <c r="R44" s="10">
        <v>8774600000</v>
      </c>
      <c r="S44" s="10">
        <v>9253700000</v>
      </c>
      <c r="T44" s="10">
        <v>10045600000</v>
      </c>
      <c r="U44" s="10">
        <v>11019000000</v>
      </c>
      <c r="V44" s="10">
        <v>12466300000</v>
      </c>
      <c r="W44" s="10">
        <v>13916500000</v>
      </c>
      <c r="X44" s="10">
        <v>14560100000</v>
      </c>
      <c r="Y44" s="10">
        <v>12075800000</v>
      </c>
      <c r="Z44" s="10">
        <v>14049600000</v>
      </c>
    </row>
    <row r="45" spans="1:26" ht="19" x14ac:dyDescent="0.25">
      <c r="A45" s="5" t="s">
        <v>37</v>
      </c>
      <c r="B45" s="1" t="s">
        <v>92</v>
      </c>
      <c r="C45" s="1" t="s">
        <v>92</v>
      </c>
      <c r="D45" s="1" t="s">
        <v>92</v>
      </c>
      <c r="E45" s="1" t="s">
        <v>92</v>
      </c>
      <c r="F45" s="1">
        <v>1747100000</v>
      </c>
      <c r="G45" s="1">
        <v>1843900000</v>
      </c>
      <c r="H45" s="1">
        <v>2078700000</v>
      </c>
      <c r="I45" s="1">
        <v>2465900000</v>
      </c>
      <c r="J45" s="1">
        <v>2628400000</v>
      </c>
      <c r="K45" s="1">
        <v>2651100000</v>
      </c>
      <c r="L45" s="1">
        <v>2753300000</v>
      </c>
      <c r="M45" s="1">
        <v>2599000000</v>
      </c>
      <c r="N45" s="1">
        <v>2677500000</v>
      </c>
      <c r="O45" s="1">
        <v>2880800000</v>
      </c>
      <c r="P45" s="1">
        <v>2962800000</v>
      </c>
      <c r="Q45" s="1">
        <v>3054100000</v>
      </c>
      <c r="R45" s="1">
        <v>3141100000</v>
      </c>
      <c r="S45" s="1">
        <v>3403400000</v>
      </c>
      <c r="T45" s="1">
        <v>3756900000</v>
      </c>
      <c r="U45" s="1">
        <v>3571000000</v>
      </c>
      <c r="V45" s="1">
        <v>3624500000</v>
      </c>
      <c r="W45" s="1">
        <v>5536500000</v>
      </c>
      <c r="X45" s="1">
        <v>4750500000</v>
      </c>
      <c r="Y45" s="1">
        <v>4773700000</v>
      </c>
      <c r="Z45" s="1">
        <v>4964500000</v>
      </c>
    </row>
    <row r="46" spans="1:26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>
        <v>778300000</v>
      </c>
      <c r="G46" s="1">
        <v>844000000</v>
      </c>
      <c r="H46" s="1">
        <v>817200000</v>
      </c>
      <c r="I46" s="1">
        <v>3837100000</v>
      </c>
      <c r="J46" s="1">
        <v>4053900000</v>
      </c>
      <c r="K46" s="1">
        <v>4344400000</v>
      </c>
      <c r="L46" s="1">
        <v>5532500000</v>
      </c>
      <c r="M46" s="1">
        <v>5466000000</v>
      </c>
      <c r="N46" s="1">
        <v>5729600000</v>
      </c>
      <c r="O46" s="1" t="s">
        <v>92</v>
      </c>
      <c r="P46" s="1">
        <v>6478200000</v>
      </c>
      <c r="Q46" s="1">
        <v>6457600000</v>
      </c>
      <c r="R46" s="1">
        <v>7525500000</v>
      </c>
      <c r="S46" s="1">
        <v>8151500000</v>
      </c>
      <c r="T46" s="1">
        <v>8792500000</v>
      </c>
      <c r="U46" s="1">
        <v>8872300000</v>
      </c>
      <c r="V46" s="1">
        <v>9597100000</v>
      </c>
      <c r="W46" s="1">
        <v>9585600000</v>
      </c>
      <c r="X46" s="1">
        <v>10514200000</v>
      </c>
      <c r="Y46" s="1">
        <v>11074500000</v>
      </c>
      <c r="Z46" s="1">
        <v>11717700000</v>
      </c>
    </row>
    <row r="47" spans="1:26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>
        <v>3233100000</v>
      </c>
      <c r="G47" s="1">
        <v>3761700000</v>
      </c>
      <c r="H47" s="1">
        <v>3739700000</v>
      </c>
      <c r="I47" s="1">
        <v>1201000000</v>
      </c>
      <c r="J47" s="1">
        <v>1792800000</v>
      </c>
      <c r="K47" s="1">
        <v>1959200000</v>
      </c>
      <c r="L47" s="1">
        <v>2038200000</v>
      </c>
      <c r="M47" s="1">
        <v>2042400000</v>
      </c>
      <c r="N47" s="1">
        <v>2177500000</v>
      </c>
      <c r="O47" s="1" t="s">
        <v>92</v>
      </c>
      <c r="P47" s="1">
        <v>2625400000</v>
      </c>
      <c r="Q47" s="1">
        <v>2547600000</v>
      </c>
      <c r="R47" s="1">
        <v>2714600000</v>
      </c>
      <c r="S47" s="1">
        <v>2942900000</v>
      </c>
      <c r="T47" s="1">
        <v>3179500000</v>
      </c>
      <c r="U47" s="1">
        <v>2579000000</v>
      </c>
      <c r="V47" s="1">
        <v>3087300000</v>
      </c>
      <c r="W47" s="1">
        <v>3163700000</v>
      </c>
      <c r="X47" s="1">
        <v>3356300000</v>
      </c>
      <c r="Y47" s="1">
        <v>3462700000</v>
      </c>
      <c r="Z47" s="1">
        <v>3640100000</v>
      </c>
    </row>
    <row r="48" spans="1:26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>
        <v>4011400000</v>
      </c>
      <c r="G48" s="1">
        <v>4605700000</v>
      </c>
      <c r="H48" s="1">
        <v>4556900000</v>
      </c>
      <c r="I48" s="1">
        <v>5038100000</v>
      </c>
      <c r="J48" s="1">
        <v>5846700000</v>
      </c>
      <c r="K48" s="1">
        <v>6303600000</v>
      </c>
      <c r="L48" s="1">
        <v>7570700000</v>
      </c>
      <c r="M48" s="1">
        <v>7508400000</v>
      </c>
      <c r="N48" s="1">
        <v>7907100000</v>
      </c>
      <c r="O48" s="1" t="s">
        <v>92</v>
      </c>
      <c r="P48" s="1">
        <v>9103600000</v>
      </c>
      <c r="Q48" s="1">
        <v>9005200000</v>
      </c>
      <c r="R48" s="1">
        <v>10240100000</v>
      </c>
      <c r="S48" s="1">
        <v>11094400000</v>
      </c>
      <c r="T48" s="1">
        <v>11972000000</v>
      </c>
      <c r="U48" s="1">
        <v>11451300000</v>
      </c>
      <c r="V48" s="1">
        <v>12684400000</v>
      </c>
      <c r="W48" s="1">
        <v>12749300000</v>
      </c>
      <c r="X48" s="1">
        <v>13870500000</v>
      </c>
      <c r="Y48" s="1">
        <v>14537200000</v>
      </c>
      <c r="Z48" s="1">
        <v>15357800000</v>
      </c>
    </row>
    <row r="49" spans="1:26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>
        <v>1519100000</v>
      </c>
      <c r="G49" s="1">
        <v>-222900000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>
        <v>8878200000</v>
      </c>
      <c r="S49" s="1">
        <v>9196100000</v>
      </c>
      <c r="T49" s="1">
        <v>9060700000</v>
      </c>
      <c r="U49" s="1">
        <v>8504200000</v>
      </c>
      <c r="V49" s="1">
        <v>8983400000</v>
      </c>
      <c r="W49" s="1">
        <v>10678000000</v>
      </c>
      <c r="X49" s="1">
        <v>9494100000</v>
      </c>
      <c r="Y49" s="1">
        <v>10790100000</v>
      </c>
      <c r="Z49" s="1">
        <v>11109100000</v>
      </c>
    </row>
    <row r="50" spans="1:26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>
        <v>424800000</v>
      </c>
      <c r="J50" s="1">
        <v>429800000</v>
      </c>
      <c r="K50" s="1">
        <v>416000000</v>
      </c>
      <c r="L50" s="1">
        <v>427300000</v>
      </c>
      <c r="M50" s="1">
        <v>570800000</v>
      </c>
      <c r="N50" s="1">
        <v>626100000</v>
      </c>
      <c r="O50" s="1">
        <v>671400000</v>
      </c>
      <c r="P50" s="1">
        <v>717800000</v>
      </c>
      <c r="Q50" s="1">
        <v>676500000</v>
      </c>
      <c r="R50" s="1">
        <v>838200000</v>
      </c>
      <c r="S50" s="1">
        <v>547900000</v>
      </c>
      <c r="T50" s="1">
        <v>548300000</v>
      </c>
      <c r="U50" s="1">
        <v>530300000</v>
      </c>
      <c r="V50" s="1">
        <v>572700000</v>
      </c>
      <c r="W50" s="1">
        <v>777300000</v>
      </c>
      <c r="X50" s="1">
        <v>809900000</v>
      </c>
      <c r="Y50" s="1">
        <v>696500000</v>
      </c>
      <c r="Z50" s="1">
        <v>801100000</v>
      </c>
    </row>
    <row r="51" spans="1:26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 t="s">
        <v>92</v>
      </c>
      <c r="F51" s="1">
        <v>852800000</v>
      </c>
      <c r="G51" s="1">
        <v>1909700000</v>
      </c>
      <c r="H51" s="1">
        <v>4898100000</v>
      </c>
      <c r="I51" s="1">
        <v>10757200000</v>
      </c>
      <c r="J51" s="1">
        <v>10250500000</v>
      </c>
      <c r="K51" s="1">
        <v>7608900000</v>
      </c>
      <c r="L51" s="1">
        <v>5557400000</v>
      </c>
      <c r="M51" s="1">
        <v>6672200000</v>
      </c>
      <c r="N51" s="1">
        <v>5837500000</v>
      </c>
      <c r="O51" s="1">
        <v>15582800000</v>
      </c>
      <c r="P51" s="1">
        <v>8531300000</v>
      </c>
      <c r="Q51" s="1">
        <v>9208400000</v>
      </c>
      <c r="R51" s="1">
        <v>190800000</v>
      </c>
      <c r="S51" s="1">
        <v>215800000</v>
      </c>
      <c r="T51" s="1">
        <v>246700000</v>
      </c>
      <c r="U51" s="1">
        <v>263300000</v>
      </c>
      <c r="V51" s="1">
        <v>126200000</v>
      </c>
      <c r="W51" s="1">
        <v>152200000</v>
      </c>
      <c r="X51" s="1">
        <v>121800000</v>
      </c>
      <c r="Y51" s="1">
        <v>140100000</v>
      </c>
      <c r="Z51" s="1">
        <v>562000000</v>
      </c>
    </row>
    <row r="52" spans="1:26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 t="s">
        <v>92</v>
      </c>
      <c r="F52" s="1">
        <v>8130400000</v>
      </c>
      <c r="G52" s="1">
        <v>8136400000</v>
      </c>
      <c r="H52" s="1">
        <v>11533700000</v>
      </c>
      <c r="I52" s="1">
        <v>18686000000</v>
      </c>
      <c r="J52" s="1">
        <v>19155400000</v>
      </c>
      <c r="K52" s="1">
        <v>16979600000</v>
      </c>
      <c r="L52" s="1">
        <v>16308700000</v>
      </c>
      <c r="M52" s="1">
        <v>17350400000</v>
      </c>
      <c r="N52" s="1">
        <v>17048200000</v>
      </c>
      <c r="O52" s="1">
        <v>19135000000</v>
      </c>
      <c r="P52" s="1">
        <v>21315500000</v>
      </c>
      <c r="Q52" s="1">
        <v>21944200000</v>
      </c>
      <c r="R52" s="1">
        <v>23288400000</v>
      </c>
      <c r="S52" s="1">
        <v>24457600000</v>
      </c>
      <c r="T52" s="1">
        <v>25584600000</v>
      </c>
      <c r="U52" s="1">
        <v>24320100000</v>
      </c>
      <c r="V52" s="1">
        <v>25991200000</v>
      </c>
      <c r="W52" s="1">
        <v>29893300000</v>
      </c>
      <c r="X52" s="1">
        <v>29046800000</v>
      </c>
      <c r="Y52" s="1">
        <v>30937600000</v>
      </c>
      <c r="Z52" s="1">
        <v>32794500000</v>
      </c>
    </row>
    <row r="53" spans="1:26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>
        <v>100000</v>
      </c>
    </row>
    <row r="54" spans="1:26" ht="20" thickBot="1" x14ac:dyDescent="0.3">
      <c r="A54" s="7" t="s">
        <v>46</v>
      </c>
      <c r="B54" s="11" t="s">
        <v>92</v>
      </c>
      <c r="C54" s="11" t="s">
        <v>92</v>
      </c>
      <c r="D54" s="11" t="s">
        <v>92</v>
      </c>
      <c r="E54" s="11" t="s">
        <v>92</v>
      </c>
      <c r="F54" s="11">
        <v>14972700000</v>
      </c>
      <c r="G54" s="11">
        <v>15012100000</v>
      </c>
      <c r="H54" s="11">
        <v>18179100000</v>
      </c>
      <c r="I54" s="11">
        <v>23886100000</v>
      </c>
      <c r="J54" s="11">
        <v>24783000000</v>
      </c>
      <c r="K54" s="11">
        <v>23200300000</v>
      </c>
      <c r="L54" s="11">
        <v>22956900000</v>
      </c>
      <c r="M54" s="11">
        <v>23291500000</v>
      </c>
      <c r="N54" s="11">
        <v>24044500000</v>
      </c>
      <c r="O54" s="11">
        <v>26857600000</v>
      </c>
      <c r="P54" s="11">
        <v>29525100000</v>
      </c>
      <c r="Q54" s="11">
        <v>31298300000</v>
      </c>
      <c r="R54" s="11">
        <v>32063000000</v>
      </c>
      <c r="S54" s="11">
        <v>33711300000</v>
      </c>
      <c r="T54" s="11">
        <v>35630200000</v>
      </c>
      <c r="U54" s="11">
        <v>35339100000</v>
      </c>
      <c r="V54" s="11">
        <v>38457500000</v>
      </c>
      <c r="W54" s="11">
        <v>43809800000</v>
      </c>
      <c r="X54" s="11">
        <v>43606900000</v>
      </c>
      <c r="Y54" s="11">
        <v>43013400000</v>
      </c>
      <c r="Z54" s="11">
        <v>46844200000</v>
      </c>
    </row>
    <row r="55" spans="1:26" ht="20" thickTop="1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 t="s">
        <v>92</v>
      </c>
      <c r="F55" s="1">
        <v>2006700000</v>
      </c>
      <c r="G55" s="1">
        <v>2078000000</v>
      </c>
      <c r="H55" s="1">
        <v>2108000000</v>
      </c>
      <c r="I55" s="1">
        <v>2276500000</v>
      </c>
      <c r="J55" s="1">
        <v>2485000000</v>
      </c>
      <c r="K55" s="1">
        <v>2528700000</v>
      </c>
      <c r="L55" s="1">
        <v>2656600000</v>
      </c>
      <c r="M55" s="1">
        <v>2603100000</v>
      </c>
      <c r="N55" s="1">
        <v>3153500000</v>
      </c>
      <c r="O55" s="1">
        <v>3247700000</v>
      </c>
      <c r="P55" s="1">
        <v>3318000000</v>
      </c>
      <c r="Q55" s="1">
        <v>3346000000</v>
      </c>
      <c r="R55" s="1">
        <v>3452800000</v>
      </c>
      <c r="S55" s="1">
        <v>3929000000</v>
      </c>
      <c r="T55" s="1">
        <v>4135300000</v>
      </c>
      <c r="U55" s="1">
        <v>4140800000</v>
      </c>
      <c r="V55" s="1">
        <v>4550000000</v>
      </c>
      <c r="W55" s="1">
        <v>4658400000</v>
      </c>
      <c r="X55" s="1">
        <v>4764500000</v>
      </c>
      <c r="Y55" s="1">
        <v>6068100000</v>
      </c>
      <c r="Z55" s="1">
        <v>6345600000</v>
      </c>
    </row>
    <row r="56" spans="1:26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>
        <v>1182100000</v>
      </c>
      <c r="H56" s="1" t="s">
        <v>92</v>
      </c>
      <c r="I56" s="1">
        <v>2452100000</v>
      </c>
      <c r="J56" s="1">
        <v>2218000000</v>
      </c>
      <c r="K56" s="1">
        <v>876800000</v>
      </c>
      <c r="L56" s="1">
        <v>2270600000</v>
      </c>
      <c r="M56" s="1">
        <v>389700000</v>
      </c>
      <c r="N56" s="1">
        <v>767000000</v>
      </c>
      <c r="O56" s="1">
        <v>1090800000</v>
      </c>
      <c r="P56" s="1">
        <v>201100000</v>
      </c>
      <c r="Q56" s="1">
        <v>298900000</v>
      </c>
      <c r="R56" s="1">
        <v>2521300000</v>
      </c>
      <c r="S56" s="1">
        <v>741000000</v>
      </c>
      <c r="T56" s="1">
        <v>1233700000</v>
      </c>
      <c r="U56" s="1">
        <v>1161000000</v>
      </c>
      <c r="V56" s="1">
        <v>1227800000</v>
      </c>
      <c r="W56" s="1">
        <v>1249100000</v>
      </c>
      <c r="X56" s="1">
        <v>1243200000</v>
      </c>
      <c r="Y56" s="1">
        <v>5042200000</v>
      </c>
      <c r="Z56" s="1">
        <v>1419700000</v>
      </c>
    </row>
    <row r="57" spans="1:26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>
        <v>227300000</v>
      </c>
      <c r="J57" s="1">
        <v>173000000</v>
      </c>
      <c r="K57" s="1">
        <v>176500000</v>
      </c>
      <c r="L57" s="1">
        <v>159700000</v>
      </c>
      <c r="M57" s="1">
        <v>133200000</v>
      </c>
      <c r="N57" s="1">
        <v>166600000</v>
      </c>
      <c r="O57" s="1">
        <v>224000000</v>
      </c>
      <c r="P57" s="1">
        <v>1272700000</v>
      </c>
      <c r="Q57" s="1">
        <v>1295300000</v>
      </c>
      <c r="R57" s="1">
        <v>1332900000</v>
      </c>
      <c r="S57" s="1">
        <v>1393700000</v>
      </c>
      <c r="T57" s="1">
        <v>1474300000</v>
      </c>
      <c r="U57" s="1">
        <v>1427300000</v>
      </c>
      <c r="V57" s="1">
        <v>1621700000</v>
      </c>
      <c r="W57" s="1">
        <v>1921600000</v>
      </c>
      <c r="X57" s="1">
        <v>1748900000</v>
      </c>
      <c r="Y57" s="1">
        <v>1897200000</v>
      </c>
      <c r="Z57" s="1">
        <v>2117400000</v>
      </c>
    </row>
    <row r="58" spans="1:26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92</v>
      </c>
      <c r="X58" s="1" t="s">
        <v>92</v>
      </c>
      <c r="Y58" s="1" t="s">
        <v>92</v>
      </c>
      <c r="Z58" s="1" t="s">
        <v>92</v>
      </c>
    </row>
    <row r="59" spans="1:26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 t="s">
        <v>92</v>
      </c>
      <c r="F59" s="1">
        <v>1373500000</v>
      </c>
      <c r="G59" s="1">
        <v>1417400000</v>
      </c>
      <c r="H59" s="1">
        <v>1411100000</v>
      </c>
      <c r="I59" s="1">
        <v>1812500000</v>
      </c>
      <c r="J59" s="1">
        <v>1885900000</v>
      </c>
      <c r="K59" s="1">
        <v>2018100000</v>
      </c>
      <c r="L59" s="1">
        <v>2269500000</v>
      </c>
      <c r="M59" s="1">
        <v>2260500000</v>
      </c>
      <c r="N59" s="1">
        <v>2495000000</v>
      </c>
      <c r="O59" s="1">
        <v>2567400000</v>
      </c>
      <c r="P59" s="1">
        <v>1577700000</v>
      </c>
      <c r="Q59" s="1">
        <v>1654400000</v>
      </c>
      <c r="R59" s="1">
        <v>1971700000</v>
      </c>
      <c r="S59" s="1">
        <v>2110000000</v>
      </c>
      <c r="T59" s="1">
        <v>2364000000</v>
      </c>
      <c r="U59" s="1">
        <v>2444300000</v>
      </c>
      <c r="V59" s="1">
        <v>2712100000</v>
      </c>
      <c r="W59" s="1">
        <v>3039400000</v>
      </c>
      <c r="X59" s="1">
        <v>3373500000</v>
      </c>
      <c r="Y59" s="1">
        <v>3575700000</v>
      </c>
      <c r="Z59" s="1">
        <v>3836900000</v>
      </c>
    </row>
    <row r="60" spans="1:26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 t="s">
        <v>92</v>
      </c>
      <c r="F60" s="10">
        <v>3380200000</v>
      </c>
      <c r="G60" s="10">
        <v>4677500000</v>
      </c>
      <c r="H60" s="10">
        <v>3519100000</v>
      </c>
      <c r="I60" s="10">
        <v>6768400000</v>
      </c>
      <c r="J60" s="10">
        <v>6761900000</v>
      </c>
      <c r="K60" s="10">
        <v>5600100000</v>
      </c>
      <c r="L60" s="10">
        <v>7356400000</v>
      </c>
      <c r="M60" s="10">
        <v>5386500000</v>
      </c>
      <c r="N60" s="10">
        <v>6582100000</v>
      </c>
      <c r="O60" s="10">
        <v>7129900000</v>
      </c>
      <c r="P60" s="10">
        <v>6369500000</v>
      </c>
      <c r="Q60" s="10">
        <v>6594600000</v>
      </c>
      <c r="R60" s="10">
        <v>9278700000</v>
      </c>
      <c r="S60" s="10">
        <v>8173700000</v>
      </c>
      <c r="T60" s="10">
        <v>9207300000</v>
      </c>
      <c r="U60" s="10">
        <v>9173400000</v>
      </c>
      <c r="V60" s="10">
        <v>10111600000</v>
      </c>
      <c r="W60" s="10">
        <v>10868500000</v>
      </c>
      <c r="X60" s="10">
        <v>11130100000</v>
      </c>
      <c r="Y60" s="10">
        <v>16583200000</v>
      </c>
      <c r="Z60" s="10">
        <v>13719600000</v>
      </c>
    </row>
    <row r="61" spans="1:26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>
        <v>428200000</v>
      </c>
      <c r="J61" s="1">
        <v>1892400000</v>
      </c>
      <c r="K61" s="1">
        <v>2583000000</v>
      </c>
      <c r="L61" s="1">
        <v>2506600000</v>
      </c>
      <c r="M61" s="1">
        <v>2741600000</v>
      </c>
      <c r="N61" s="1">
        <v>824300000</v>
      </c>
      <c r="O61" s="1">
        <v>57500000</v>
      </c>
      <c r="P61" s="1">
        <v>46900000</v>
      </c>
      <c r="Q61" s="1">
        <v>93700000</v>
      </c>
      <c r="R61" s="1">
        <v>67100000</v>
      </c>
      <c r="S61" s="1">
        <v>40800000</v>
      </c>
      <c r="T61" s="1">
        <v>30900000</v>
      </c>
      <c r="U61" s="1">
        <v>13500000</v>
      </c>
      <c r="V61" s="1">
        <v>13500000</v>
      </c>
      <c r="W61" s="1">
        <v>1637600000</v>
      </c>
      <c r="X61" s="1">
        <v>1303300000</v>
      </c>
      <c r="Y61" s="1">
        <v>1258200000</v>
      </c>
      <c r="Z61" s="1">
        <v>4231100000</v>
      </c>
    </row>
    <row r="62" spans="1:26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</row>
    <row r="63" spans="1:26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>
        <v>914700000</v>
      </c>
      <c r="J63" s="1">
        <v>512500000</v>
      </c>
      <c r="K63" s="1">
        <v>491600000</v>
      </c>
      <c r="L63" s="1">
        <v>459400000</v>
      </c>
      <c r="M63" s="1">
        <v>418000000</v>
      </c>
      <c r="N63" s="1">
        <v>462000000</v>
      </c>
      <c r="O63" s="1">
        <v>677700000</v>
      </c>
      <c r="P63" s="1">
        <v>764400000</v>
      </c>
      <c r="Q63" s="1">
        <v>804000000</v>
      </c>
      <c r="R63" s="1">
        <v>855200000</v>
      </c>
      <c r="S63" s="1">
        <v>876800000</v>
      </c>
      <c r="T63" s="1">
        <v>842900000</v>
      </c>
      <c r="U63" s="1">
        <v>597000000</v>
      </c>
      <c r="V63" s="1">
        <v>673700000</v>
      </c>
      <c r="W63" s="1">
        <v>737700000</v>
      </c>
      <c r="X63" s="1">
        <v>706600000</v>
      </c>
      <c r="Y63" s="1">
        <v>810300000</v>
      </c>
      <c r="Z63" s="1">
        <v>905600000</v>
      </c>
    </row>
    <row r="64" spans="1:26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 t="s">
        <v>92</v>
      </c>
      <c r="F64" s="1">
        <v>4158800000</v>
      </c>
      <c r="G64" s="1">
        <v>2198400000</v>
      </c>
      <c r="H64" s="1">
        <v>4096300000</v>
      </c>
      <c r="I64" s="1">
        <v>1117600000</v>
      </c>
      <c r="J64" s="1">
        <v>992000000</v>
      </c>
      <c r="K64" s="1">
        <v>903900000</v>
      </c>
      <c r="L64" s="1">
        <v>805800000</v>
      </c>
      <c r="M64" s="1">
        <v>1147100000</v>
      </c>
      <c r="N64" s="1">
        <v>1310300000</v>
      </c>
      <c r="O64" s="1">
        <v>1355000000</v>
      </c>
      <c r="P64" s="1">
        <v>1407900000</v>
      </c>
      <c r="Q64" s="1">
        <v>1163200000</v>
      </c>
      <c r="R64" s="1">
        <v>1673300000</v>
      </c>
      <c r="S64" s="1">
        <v>1003000000</v>
      </c>
      <c r="T64" s="1">
        <v>1045100000</v>
      </c>
      <c r="U64" s="1">
        <v>736700000</v>
      </c>
      <c r="V64" s="1">
        <v>725100000</v>
      </c>
      <c r="W64" s="1">
        <v>1140000000</v>
      </c>
      <c r="X64" s="1">
        <v>1468100000</v>
      </c>
      <c r="Y64" s="1">
        <v>769100000</v>
      </c>
      <c r="Z64" s="1">
        <v>801400000</v>
      </c>
    </row>
    <row r="65" spans="1:26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 t="s">
        <v>92</v>
      </c>
      <c r="F65" s="1">
        <v>4158800000</v>
      </c>
      <c r="G65" s="1">
        <v>2198400000</v>
      </c>
      <c r="H65" s="1">
        <v>4096300000</v>
      </c>
      <c r="I65" s="1">
        <v>2460500000</v>
      </c>
      <c r="J65" s="1">
        <v>3396900000</v>
      </c>
      <c r="K65" s="1">
        <v>3978500000</v>
      </c>
      <c r="L65" s="1">
        <v>3771800000</v>
      </c>
      <c r="M65" s="1">
        <v>4306700000</v>
      </c>
      <c r="N65" s="1">
        <v>2596600000</v>
      </c>
      <c r="O65" s="1">
        <v>2090200000</v>
      </c>
      <c r="P65" s="1">
        <v>2219200000</v>
      </c>
      <c r="Q65" s="1">
        <v>2060900000</v>
      </c>
      <c r="R65" s="1">
        <v>2595600000</v>
      </c>
      <c r="S65" s="1">
        <v>1920600000</v>
      </c>
      <c r="T65" s="1">
        <v>1918900000</v>
      </c>
      <c r="U65" s="1">
        <v>1347200000</v>
      </c>
      <c r="V65" s="1">
        <v>1412300000</v>
      </c>
      <c r="W65" s="1">
        <v>3515300000</v>
      </c>
      <c r="X65" s="1">
        <v>3478000000</v>
      </c>
      <c r="Y65" s="1">
        <v>2837600000</v>
      </c>
      <c r="Z65" s="1">
        <v>5938100000</v>
      </c>
    </row>
    <row r="66" spans="1:26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</row>
    <row r="67" spans="1:26" ht="19" x14ac:dyDescent="0.25">
      <c r="A67" s="6" t="s">
        <v>58</v>
      </c>
      <c r="B67" s="10" t="s">
        <v>92</v>
      </c>
      <c r="C67" s="10" t="s">
        <v>92</v>
      </c>
      <c r="D67" s="10" t="s">
        <v>92</v>
      </c>
      <c r="E67" s="10" t="s">
        <v>92</v>
      </c>
      <c r="F67" s="10">
        <v>7539000000</v>
      </c>
      <c r="G67" s="10">
        <v>6875900000</v>
      </c>
      <c r="H67" s="10">
        <v>7615400000</v>
      </c>
      <c r="I67" s="10">
        <v>9228900000</v>
      </c>
      <c r="J67" s="10">
        <v>10158800000</v>
      </c>
      <c r="K67" s="10">
        <v>9578600000</v>
      </c>
      <c r="L67" s="10">
        <v>11128200000</v>
      </c>
      <c r="M67" s="10">
        <v>9693200000</v>
      </c>
      <c r="N67" s="10">
        <v>9178700000</v>
      </c>
      <c r="O67" s="10">
        <v>9220100000</v>
      </c>
      <c r="P67" s="10">
        <v>8588700000</v>
      </c>
      <c r="Q67" s="10">
        <v>8655500000</v>
      </c>
      <c r="R67" s="10">
        <v>11874300000</v>
      </c>
      <c r="S67" s="10">
        <v>10094300000</v>
      </c>
      <c r="T67" s="10">
        <v>11126200000</v>
      </c>
      <c r="U67" s="10">
        <v>10520600000</v>
      </c>
      <c r="V67" s="10">
        <v>11523900000</v>
      </c>
      <c r="W67" s="10">
        <v>14383800000</v>
      </c>
      <c r="X67" s="10">
        <v>14608100000</v>
      </c>
      <c r="Y67" s="10">
        <v>19420800000</v>
      </c>
      <c r="Z67" s="10">
        <v>19657700000</v>
      </c>
    </row>
    <row r="68" spans="1:26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>
        <v>135200000</v>
      </c>
      <c r="G68" s="1">
        <v>135200000</v>
      </c>
      <c r="H68" s="1">
        <v>135200000</v>
      </c>
      <c r="I68" s="1">
        <v>131700000</v>
      </c>
      <c r="J68" s="1">
        <v>127900000</v>
      </c>
      <c r="K68" s="1">
        <v>123600000</v>
      </c>
      <c r="L68" s="1">
        <v>120500000</v>
      </c>
      <c r="M68" s="1">
        <v>119800000</v>
      </c>
      <c r="N68" s="1">
        <v>120200000</v>
      </c>
      <c r="O68" s="1">
        <v>120600000</v>
      </c>
      <c r="P68" s="1">
        <v>121800000</v>
      </c>
      <c r="Q68" s="1">
        <v>121200000</v>
      </c>
      <c r="R68" s="1">
        <v>112300000</v>
      </c>
      <c r="S68" s="1">
        <v>112600000</v>
      </c>
      <c r="T68" s="1">
        <v>112400000</v>
      </c>
      <c r="U68" s="1">
        <v>112100000</v>
      </c>
      <c r="V68" s="1">
        <v>112100000</v>
      </c>
      <c r="W68" s="1">
        <v>111600000</v>
      </c>
      <c r="X68" s="1">
        <v>112000000</v>
      </c>
      <c r="Y68" s="1">
        <v>111500000</v>
      </c>
      <c r="Z68" s="1">
        <v>107000000</v>
      </c>
    </row>
    <row r="69" spans="1:26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 t="s">
        <v>92</v>
      </c>
      <c r="F69" s="1">
        <v>5055800000</v>
      </c>
      <c r="G69" s="1">
        <v>5544200000</v>
      </c>
      <c r="H69" s="1">
        <v>5845100000</v>
      </c>
      <c r="I69" s="1" t="s">
        <v>92</v>
      </c>
      <c r="J69" s="1">
        <v>11035400000</v>
      </c>
      <c r="K69" s="1" t="s">
        <v>92</v>
      </c>
      <c r="L69" s="1">
        <v>4215800000</v>
      </c>
      <c r="M69" s="1">
        <v>4661000000</v>
      </c>
      <c r="N69" s="1">
        <v>2239700000</v>
      </c>
      <c r="O69" s="1">
        <v>2438400000</v>
      </c>
      <c r="P69" s="1">
        <v>2867700000</v>
      </c>
      <c r="Q69" s="1">
        <v>2958200000</v>
      </c>
      <c r="R69" s="1">
        <v>4910200000</v>
      </c>
      <c r="S69" s="1">
        <v>3297400000</v>
      </c>
      <c r="T69" s="1">
        <v>3105800000</v>
      </c>
      <c r="U69" s="1">
        <v>3581400000</v>
      </c>
      <c r="V69" s="1">
        <v>3895400000</v>
      </c>
      <c r="W69" s="1">
        <v>3750000000</v>
      </c>
      <c r="X69" s="1">
        <v>3563400000</v>
      </c>
      <c r="Y69" s="1">
        <v>4597100000</v>
      </c>
      <c r="Z69" s="1">
        <v>5706600000</v>
      </c>
    </row>
    <row r="70" spans="1:26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 t="s">
        <v>92</v>
      </c>
      <c r="F70" s="1" t="s">
        <v>92</v>
      </c>
      <c r="G70" s="1" t="s">
        <v>92</v>
      </c>
      <c r="H70" s="1" t="s">
        <v>92</v>
      </c>
      <c r="I70" s="1" t="s">
        <v>92</v>
      </c>
      <c r="J70" s="1" t="s">
        <v>92</v>
      </c>
      <c r="K70" s="1" t="s">
        <v>92</v>
      </c>
      <c r="L70" s="1" t="s">
        <v>92</v>
      </c>
      <c r="M70" s="1" t="s">
        <v>92</v>
      </c>
      <c r="N70" s="1" t="s">
        <v>92</v>
      </c>
      <c r="O70" s="1" t="s">
        <v>92</v>
      </c>
      <c r="P70" s="1" t="s">
        <v>92</v>
      </c>
      <c r="Q70" s="1" t="s">
        <v>92</v>
      </c>
      <c r="R70" s="1" t="s">
        <v>92</v>
      </c>
      <c r="S70" s="1" t="s">
        <v>92</v>
      </c>
      <c r="T70" s="1" t="s">
        <v>92</v>
      </c>
      <c r="U70" s="1" t="s">
        <v>92</v>
      </c>
      <c r="V70" s="1" t="s">
        <v>92</v>
      </c>
      <c r="W70" s="1" t="s">
        <v>92</v>
      </c>
      <c r="X70" s="1" t="s">
        <v>92</v>
      </c>
      <c r="Y70" s="1" t="s">
        <v>92</v>
      </c>
      <c r="Z70" s="1" t="s">
        <v>92</v>
      </c>
    </row>
    <row r="71" spans="1:26" ht="19" x14ac:dyDescent="0.25">
      <c r="A71" s="5" t="s">
        <v>62</v>
      </c>
      <c r="B71" s="1" t="s">
        <v>92</v>
      </c>
      <c r="C71" s="1" t="s">
        <v>92</v>
      </c>
      <c r="D71" s="1" t="s">
        <v>92</v>
      </c>
      <c r="E71" s="1" t="s">
        <v>92</v>
      </c>
      <c r="F71" s="1">
        <v>2230800000</v>
      </c>
      <c r="G71" s="1">
        <v>2444900000</v>
      </c>
      <c r="H71" s="1">
        <v>4579100000</v>
      </c>
      <c r="I71" s="1">
        <v>14524000000</v>
      </c>
      <c r="J71" s="1">
        <v>3458800000</v>
      </c>
      <c r="K71" s="1">
        <v>13495700000</v>
      </c>
      <c r="L71" s="1">
        <v>7489500000</v>
      </c>
      <c r="M71" s="1">
        <v>8814400000</v>
      </c>
      <c r="N71" s="1">
        <v>12503000000</v>
      </c>
      <c r="O71" s="1">
        <v>15075400000</v>
      </c>
      <c r="P71" s="1">
        <v>17942100000</v>
      </c>
      <c r="Q71" s="1">
        <v>19557600000</v>
      </c>
      <c r="R71" s="1">
        <v>15162600000</v>
      </c>
      <c r="S71" s="1">
        <v>20203900000</v>
      </c>
      <c r="T71" s="1">
        <v>21283700000</v>
      </c>
      <c r="U71" s="1">
        <v>21122200000</v>
      </c>
      <c r="V71" s="1">
        <v>22920900000</v>
      </c>
      <c r="W71" s="1">
        <v>25557700000</v>
      </c>
      <c r="X71" s="1">
        <v>25317600000</v>
      </c>
      <c r="Y71" s="1">
        <v>18877100000</v>
      </c>
      <c r="Z71" s="1" t="s">
        <v>92</v>
      </c>
    </row>
    <row r="72" spans="1:26" ht="19" x14ac:dyDescent="0.25">
      <c r="A72" s="6" t="s">
        <v>63</v>
      </c>
      <c r="B72" s="10" t="s">
        <v>92</v>
      </c>
      <c r="C72" s="10" t="s">
        <v>92</v>
      </c>
      <c r="D72" s="10" t="s">
        <v>92</v>
      </c>
      <c r="E72" s="10" t="s">
        <v>92</v>
      </c>
      <c r="F72" s="10">
        <v>7421800000</v>
      </c>
      <c r="G72" s="10">
        <v>8124300000</v>
      </c>
      <c r="H72" s="10">
        <v>10559400000</v>
      </c>
      <c r="I72" s="10">
        <v>14655700000</v>
      </c>
      <c r="J72" s="10">
        <v>14622100000</v>
      </c>
      <c r="K72" s="10">
        <v>13619300000</v>
      </c>
      <c r="L72" s="10">
        <v>11825800000</v>
      </c>
      <c r="M72" s="10">
        <v>13595200000</v>
      </c>
      <c r="N72" s="10">
        <v>14862900000</v>
      </c>
      <c r="O72" s="10">
        <v>17634400000</v>
      </c>
      <c r="P72" s="10">
        <v>20931600000</v>
      </c>
      <c r="Q72" s="10">
        <v>22637000000</v>
      </c>
      <c r="R72" s="10">
        <v>20185100000</v>
      </c>
      <c r="S72" s="10">
        <v>23613900000</v>
      </c>
      <c r="T72" s="10">
        <v>24501900000</v>
      </c>
      <c r="U72" s="10">
        <v>24815700000</v>
      </c>
      <c r="V72" s="10">
        <v>26928400000</v>
      </c>
      <c r="W72" s="10">
        <v>29419300000</v>
      </c>
      <c r="X72" s="10">
        <v>28993000000</v>
      </c>
      <c r="Y72" s="10">
        <v>23585700000</v>
      </c>
      <c r="Z72" s="10">
        <v>27178500000</v>
      </c>
    </row>
    <row r="73" spans="1:26" ht="20" thickBot="1" x14ac:dyDescent="0.3">
      <c r="A73" s="7" t="s">
        <v>64</v>
      </c>
      <c r="B73" s="11" t="s">
        <v>92</v>
      </c>
      <c r="C73" s="11" t="s">
        <v>92</v>
      </c>
      <c r="D73" s="11" t="s">
        <v>92</v>
      </c>
      <c r="E73" s="11" t="s">
        <v>92</v>
      </c>
      <c r="F73" s="11">
        <v>14960800000</v>
      </c>
      <c r="G73" s="11">
        <v>15000200000</v>
      </c>
      <c r="H73" s="11">
        <v>18174800000</v>
      </c>
      <c r="I73" s="11">
        <v>23884600000</v>
      </c>
      <c r="J73" s="11">
        <v>24780900000</v>
      </c>
      <c r="K73" s="11">
        <v>23197900000</v>
      </c>
      <c r="L73" s="11">
        <v>22954000000</v>
      </c>
      <c r="M73" s="11">
        <v>23288400000</v>
      </c>
      <c r="N73" s="11">
        <v>24041600000</v>
      </c>
      <c r="O73" s="11">
        <v>26854500000</v>
      </c>
      <c r="P73" s="11">
        <v>29520300000</v>
      </c>
      <c r="Q73" s="11">
        <v>31292500000</v>
      </c>
      <c r="R73" s="11">
        <v>32059400000</v>
      </c>
      <c r="S73" s="11">
        <v>33708200000</v>
      </c>
      <c r="T73" s="11">
        <v>35628100000</v>
      </c>
      <c r="U73" s="11">
        <v>35336300000</v>
      </c>
      <c r="V73" s="11">
        <v>38452300000</v>
      </c>
      <c r="W73" s="11">
        <v>43803100000</v>
      </c>
      <c r="X73" s="11">
        <v>43601100000</v>
      </c>
      <c r="Y73" s="11">
        <v>43006500000</v>
      </c>
      <c r="Z73" s="11">
        <v>46836200000</v>
      </c>
    </row>
    <row r="74" spans="1:26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</row>
    <row r="75" spans="1:26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</row>
    <row r="76" spans="1:26" ht="19" x14ac:dyDescent="0.25">
      <c r="A76" s="5" t="s">
        <v>66</v>
      </c>
      <c r="B76" s="1">
        <v>680000000</v>
      </c>
      <c r="C76" s="1">
        <v>787200000</v>
      </c>
      <c r="D76" s="1">
        <v>969400000</v>
      </c>
      <c r="E76" s="1">
        <v>1290700000</v>
      </c>
      <c r="F76" s="1">
        <v>1277400000</v>
      </c>
      <c r="G76" s="1">
        <v>1491500000</v>
      </c>
      <c r="H76" s="1">
        <v>3625700000</v>
      </c>
      <c r="I76" s="1">
        <v>1972300000</v>
      </c>
      <c r="J76" s="1">
        <v>2061000000</v>
      </c>
      <c r="K76" s="1">
        <v>2656000000</v>
      </c>
      <c r="L76" s="1">
        <v>1948300000</v>
      </c>
      <c r="M76" s="1">
        <v>1792200000</v>
      </c>
      <c r="N76" s="1">
        <v>2239700000</v>
      </c>
      <c r="O76" s="1">
        <v>2438400000</v>
      </c>
      <c r="P76" s="1">
        <v>2867700000</v>
      </c>
      <c r="Q76" s="1">
        <v>2958200000</v>
      </c>
      <c r="R76" s="1">
        <v>4910200000</v>
      </c>
      <c r="S76" s="1">
        <v>3297400000</v>
      </c>
      <c r="T76" s="1">
        <v>3105800000</v>
      </c>
      <c r="U76" s="1">
        <v>3581400000</v>
      </c>
      <c r="V76" s="1">
        <v>3895400000</v>
      </c>
      <c r="W76" s="1">
        <v>3750000000</v>
      </c>
      <c r="X76" s="1">
        <v>3563400000</v>
      </c>
      <c r="Y76" s="1">
        <v>4597100000</v>
      </c>
      <c r="Z76" s="1">
        <v>5706600000</v>
      </c>
    </row>
    <row r="77" spans="1:26" ht="19" x14ac:dyDescent="0.25">
      <c r="A77" s="5" t="s">
        <v>13</v>
      </c>
      <c r="B77" s="1">
        <v>276100000</v>
      </c>
      <c r="C77" s="1">
        <v>299000000</v>
      </c>
      <c r="D77" s="1">
        <v>409500000</v>
      </c>
      <c r="E77" s="1">
        <v>472500000</v>
      </c>
      <c r="F77" s="1">
        <v>500000000</v>
      </c>
      <c r="G77" s="1">
        <v>615200000</v>
      </c>
      <c r="H77" s="1">
        <v>640900000</v>
      </c>
      <c r="I77" s="1">
        <v>426900000</v>
      </c>
      <c r="J77" s="1">
        <v>579400000</v>
      </c>
      <c r="K77" s="1">
        <v>598500000</v>
      </c>
      <c r="L77" s="1">
        <v>706100000</v>
      </c>
      <c r="M77" s="1">
        <v>834000000</v>
      </c>
      <c r="N77" s="1">
        <v>734200000</v>
      </c>
      <c r="O77" s="1">
        <v>614300000</v>
      </c>
      <c r="P77" s="1">
        <v>691600000</v>
      </c>
      <c r="Q77" s="1">
        <v>840100000</v>
      </c>
      <c r="R77" s="1">
        <v>856200000</v>
      </c>
      <c r="S77" s="1">
        <v>933800000</v>
      </c>
      <c r="T77" s="1">
        <v>1424500000</v>
      </c>
      <c r="U77" s="1">
        <v>1218500000</v>
      </c>
      <c r="V77" s="1">
        <v>1109300000</v>
      </c>
      <c r="W77" s="1">
        <v>1958300000</v>
      </c>
      <c r="X77" s="1">
        <v>2028100000</v>
      </c>
      <c r="Y77" s="1">
        <v>1781000000</v>
      </c>
      <c r="Z77" s="1">
        <v>1536100000</v>
      </c>
    </row>
    <row r="78" spans="1:26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 t="s">
        <v>92</v>
      </c>
      <c r="G78" s="1" t="s">
        <v>92</v>
      </c>
      <c r="H78" s="1" t="s">
        <v>92</v>
      </c>
      <c r="I78" s="1" t="s">
        <v>92</v>
      </c>
      <c r="J78" s="1" t="s">
        <v>92</v>
      </c>
      <c r="K78" s="1" t="s">
        <v>92</v>
      </c>
      <c r="L78" s="1" t="s">
        <v>92</v>
      </c>
      <c r="M78" s="1" t="s">
        <v>92</v>
      </c>
      <c r="N78" s="1" t="s">
        <v>92</v>
      </c>
      <c r="O78" s="1" t="s">
        <v>92</v>
      </c>
      <c r="P78" s="1" t="s">
        <v>92</v>
      </c>
      <c r="Q78" s="1" t="s">
        <v>92</v>
      </c>
      <c r="R78" s="1" t="s">
        <v>92</v>
      </c>
      <c r="S78" s="1" t="s">
        <v>92</v>
      </c>
      <c r="T78" s="1" t="s">
        <v>92</v>
      </c>
      <c r="U78" s="1" t="s">
        <v>92</v>
      </c>
      <c r="V78" s="1" t="s">
        <v>92</v>
      </c>
      <c r="W78" s="1" t="s">
        <v>92</v>
      </c>
      <c r="X78" s="1" t="s">
        <v>92</v>
      </c>
      <c r="Y78" s="1" t="s">
        <v>92</v>
      </c>
      <c r="Z78" s="1" t="s">
        <v>92</v>
      </c>
    </row>
    <row r="79" spans="1:26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>
        <v>29900000</v>
      </c>
      <c r="J79" s="1">
        <v>49400000</v>
      </c>
      <c r="K79" s="1">
        <v>69100000</v>
      </c>
      <c r="L79" s="1">
        <v>85900000</v>
      </c>
      <c r="M79" s="1">
        <v>76700000</v>
      </c>
      <c r="N79" s="1">
        <v>84800000</v>
      </c>
      <c r="O79" s="1">
        <v>86800000</v>
      </c>
      <c r="P79" s="1">
        <v>86400000</v>
      </c>
      <c r="Q79" s="1">
        <v>97200000</v>
      </c>
      <c r="R79" s="1">
        <v>113500000</v>
      </c>
      <c r="S79" s="1">
        <v>117600000</v>
      </c>
      <c r="T79" s="1">
        <v>120400000</v>
      </c>
      <c r="U79" s="1">
        <v>126700000</v>
      </c>
      <c r="V79" s="1">
        <v>126400000</v>
      </c>
      <c r="W79" s="1">
        <v>144400000</v>
      </c>
      <c r="X79" s="1">
        <v>129700000</v>
      </c>
      <c r="Y79" s="1">
        <v>155200000</v>
      </c>
      <c r="Z79" s="1">
        <v>169000000</v>
      </c>
    </row>
    <row r="80" spans="1:26" ht="19" x14ac:dyDescent="0.25">
      <c r="A80" s="14" t="s">
        <v>104</v>
      </c>
      <c r="B80" s="15" t="e">
        <f t="shared" ref="B80:Z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>
        <f t="shared" si="6"/>
        <v>2.057457423017375E-3</v>
      </c>
      <c r="J80" s="15">
        <f t="shared" si="6"/>
        <v>3.1285425678114769E-3</v>
      </c>
      <c r="K80" s="15">
        <f t="shared" si="6"/>
        <v>4.0497931147656279E-3</v>
      </c>
      <c r="L80" s="15">
        <f t="shared" si="6"/>
        <v>4.896874893112451E-3</v>
      </c>
      <c r="M80" s="15">
        <f t="shared" si="6"/>
        <v>4.3897302061513457E-3</v>
      </c>
      <c r="N80" s="15">
        <f t="shared" si="6"/>
        <v>4.3496547974435518E-3</v>
      </c>
      <c r="O80" s="15">
        <f t="shared" si="6"/>
        <v>4.2668029946271707E-3</v>
      </c>
      <c r="P80" s="15">
        <f t="shared" si="6"/>
        <v>3.8463764373828616E-3</v>
      </c>
      <c r="Q80" s="15">
        <f t="shared" si="6"/>
        <v>4.2303909194571871E-3</v>
      </c>
      <c r="R80" s="15">
        <f t="shared" si="6"/>
        <v>5.0372803124445233E-3</v>
      </c>
      <c r="S80" s="15">
        <f t="shared" si="6"/>
        <v>4.65606119394712E-3</v>
      </c>
      <c r="T80" s="15">
        <f t="shared" si="6"/>
        <v>4.6599657082257682E-3</v>
      </c>
      <c r="U80" s="15">
        <f t="shared" si="6"/>
        <v>4.8686389713991475E-3</v>
      </c>
      <c r="V80" s="15">
        <f t="shared" si="6"/>
        <v>4.6923608069078682E-3</v>
      </c>
      <c r="W80" s="15">
        <f t="shared" si="6"/>
        <v>4.8336993198007609E-3</v>
      </c>
      <c r="X80" s="15">
        <f t="shared" si="6"/>
        <v>4.6334501520071732E-3</v>
      </c>
      <c r="Y80" s="15">
        <f t="shared" si="6"/>
        <v>4.8067988949318007E-3</v>
      </c>
      <c r="Z80" s="15">
        <f t="shared" si="6"/>
        <v>4.4170765748576864E-3</v>
      </c>
    </row>
    <row r="81" spans="1:34" ht="19" x14ac:dyDescent="0.25">
      <c r="A81" s="5" t="s">
        <v>69</v>
      </c>
      <c r="B81" s="1" t="s">
        <v>92</v>
      </c>
      <c r="C81" s="1" t="s">
        <v>92</v>
      </c>
      <c r="D81" s="1" t="s">
        <v>92</v>
      </c>
      <c r="E81" s="1" t="s">
        <v>92</v>
      </c>
      <c r="F81" s="1" t="s">
        <v>92</v>
      </c>
      <c r="G81" s="1">
        <v>-371600000</v>
      </c>
      <c r="H81" s="1">
        <v>291800000</v>
      </c>
      <c r="I81" s="1">
        <v>384100000</v>
      </c>
      <c r="J81" s="1">
        <v>791800000</v>
      </c>
      <c r="K81" s="1">
        <v>-76300000</v>
      </c>
      <c r="L81" s="1">
        <v>-148800000</v>
      </c>
      <c r="M81" s="1">
        <v>466300000</v>
      </c>
      <c r="N81" s="1">
        <v>132500000</v>
      </c>
      <c r="O81" s="1">
        <v>-322000000</v>
      </c>
      <c r="P81" s="1">
        <v>-129100000</v>
      </c>
      <c r="Q81" s="1">
        <v>-155800000</v>
      </c>
      <c r="R81" s="1">
        <v>55900000</v>
      </c>
      <c r="S81" s="1">
        <v>-196400000</v>
      </c>
      <c r="T81" s="1">
        <v>-12700000</v>
      </c>
      <c r="U81" s="1">
        <v>261100000</v>
      </c>
      <c r="V81" s="1">
        <v>113800000</v>
      </c>
      <c r="W81" s="1">
        <v>460500000</v>
      </c>
      <c r="X81" s="1">
        <v>729200000</v>
      </c>
      <c r="Y81" s="1">
        <v>87900000</v>
      </c>
      <c r="Z81" s="1">
        <v>-1011300000</v>
      </c>
    </row>
    <row r="82" spans="1:34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  <c r="X82" s="1" t="s">
        <v>92</v>
      </c>
      <c r="Y82" s="1" t="s">
        <v>92</v>
      </c>
      <c r="Z82" s="1" t="s">
        <v>92</v>
      </c>
    </row>
    <row r="83" spans="1:34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 t="s">
        <v>92</v>
      </c>
      <c r="G83" s="1">
        <v>-30500000</v>
      </c>
      <c r="H83" s="1">
        <v>56000000</v>
      </c>
      <c r="I83" s="1">
        <v>35100000</v>
      </c>
      <c r="J83" s="1">
        <v>119100000</v>
      </c>
      <c r="K83" s="1">
        <v>-137800000</v>
      </c>
      <c r="L83" s="1">
        <v>-22300000</v>
      </c>
      <c r="M83" s="1">
        <v>169600000</v>
      </c>
      <c r="N83" s="1" t="s">
        <v>92</v>
      </c>
      <c r="O83" s="1">
        <v>-200900000</v>
      </c>
      <c r="P83" s="1">
        <v>14600000</v>
      </c>
      <c r="Q83" s="1">
        <v>-225700000</v>
      </c>
      <c r="R83" s="1">
        <v>-18000000</v>
      </c>
      <c r="S83" s="1">
        <v>-108100000</v>
      </c>
      <c r="T83" s="1">
        <v>-188700000</v>
      </c>
      <c r="U83" s="1">
        <v>-82600000</v>
      </c>
      <c r="V83" s="1">
        <v>-292800000</v>
      </c>
      <c r="W83" s="1">
        <v>-53800000</v>
      </c>
      <c r="X83" s="1">
        <v>101900000</v>
      </c>
      <c r="Y83" s="1">
        <v>-373300000</v>
      </c>
      <c r="Z83" s="1">
        <v>-865400000</v>
      </c>
      <c r="AG83" s="61" t="s">
        <v>126</v>
      </c>
      <c r="AH83" s="62"/>
    </row>
    <row r="84" spans="1:34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 t="s">
        <v>92</v>
      </c>
      <c r="Y84" s="1" t="s">
        <v>92</v>
      </c>
      <c r="Z84" s="1" t="s">
        <v>92</v>
      </c>
      <c r="AG84" s="63" t="s">
        <v>127</v>
      </c>
      <c r="AH84" s="64"/>
    </row>
    <row r="85" spans="1:34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 t="s">
        <v>92</v>
      </c>
      <c r="K85" s="1" t="s">
        <v>92</v>
      </c>
      <c r="L85" s="1" t="s">
        <v>92</v>
      </c>
      <c r="M85" s="1" t="s">
        <v>92</v>
      </c>
      <c r="N85" s="1" t="s">
        <v>92</v>
      </c>
      <c r="O85" s="1" t="s">
        <v>92</v>
      </c>
      <c r="P85" s="1" t="s">
        <v>92</v>
      </c>
      <c r="Q85" s="1" t="s">
        <v>92</v>
      </c>
      <c r="R85" s="1" t="s">
        <v>92</v>
      </c>
      <c r="S85" s="1" t="s">
        <v>92</v>
      </c>
      <c r="T85" s="1" t="s">
        <v>92</v>
      </c>
      <c r="U85" s="1" t="s">
        <v>92</v>
      </c>
      <c r="V85" s="1" t="s">
        <v>92</v>
      </c>
      <c r="W85" s="1" t="s">
        <v>92</v>
      </c>
      <c r="X85" s="1" t="s">
        <v>92</v>
      </c>
      <c r="Y85" s="1" t="s">
        <v>92</v>
      </c>
      <c r="Z85" s="1" t="s">
        <v>92</v>
      </c>
      <c r="AG85" s="23" t="s">
        <v>128</v>
      </c>
      <c r="AH85" s="24">
        <f>Z17</f>
        <v>76900000</v>
      </c>
    </row>
    <row r="86" spans="1:34" ht="20" x14ac:dyDescent="0.25">
      <c r="A86" s="5" t="s">
        <v>72</v>
      </c>
      <c r="B86" s="1">
        <v>-212600000</v>
      </c>
      <c r="C86" s="1">
        <v>-58400000</v>
      </c>
      <c r="D86" s="1">
        <v>-400100000</v>
      </c>
      <c r="E86" s="1">
        <v>-143300000</v>
      </c>
      <c r="F86" s="1">
        <v>58900000</v>
      </c>
      <c r="G86" s="1">
        <v>44900000</v>
      </c>
      <c r="H86" s="1">
        <v>-2862500000</v>
      </c>
      <c r="I86" s="1">
        <v>-719300000</v>
      </c>
      <c r="J86" s="1">
        <v>-1005700000</v>
      </c>
      <c r="K86" s="1">
        <v>-603300000</v>
      </c>
      <c r="L86" s="1">
        <v>5600000</v>
      </c>
      <c r="M86" s="1">
        <v>55300000</v>
      </c>
      <c r="N86" s="1">
        <v>112400000</v>
      </c>
      <c r="O86" s="1">
        <v>86700000</v>
      </c>
      <c r="P86" s="1">
        <v>15700000</v>
      </c>
      <c r="Q86" s="1">
        <v>10500000</v>
      </c>
      <c r="R86" s="1">
        <v>-2071700000</v>
      </c>
      <c r="S86" s="1">
        <v>50700000</v>
      </c>
      <c r="T86" s="1">
        <v>66600000</v>
      </c>
      <c r="U86" s="1">
        <v>8900000</v>
      </c>
      <c r="V86" s="1">
        <v>47000000</v>
      </c>
      <c r="W86" s="1">
        <v>-50400000</v>
      </c>
      <c r="X86" s="1">
        <v>2900000</v>
      </c>
      <c r="Y86" s="1">
        <v>107200000</v>
      </c>
      <c r="Z86" s="1">
        <v>-122100000</v>
      </c>
      <c r="AG86" s="23" t="s">
        <v>129</v>
      </c>
      <c r="AH86" s="24">
        <f>Z56</f>
        <v>1419700000</v>
      </c>
    </row>
    <row r="87" spans="1:34" ht="20" x14ac:dyDescent="0.25">
      <c r="A87" s="6" t="s">
        <v>73</v>
      </c>
      <c r="B87" s="10">
        <v>743500000</v>
      </c>
      <c r="C87" s="10">
        <v>1027800000</v>
      </c>
      <c r="D87" s="10">
        <v>978800000</v>
      </c>
      <c r="E87" s="10">
        <v>1619900000</v>
      </c>
      <c r="F87" s="10">
        <v>1836300000</v>
      </c>
      <c r="G87" s="10">
        <v>1780000000</v>
      </c>
      <c r="H87" s="10">
        <v>1695900000</v>
      </c>
      <c r="I87" s="10">
        <v>2093900000</v>
      </c>
      <c r="J87" s="10">
        <v>2475900000</v>
      </c>
      <c r="K87" s="10">
        <v>2644000000</v>
      </c>
      <c r="L87" s="10">
        <v>2597100000</v>
      </c>
      <c r="M87" s="10">
        <v>3224500000</v>
      </c>
      <c r="N87" s="10">
        <v>3303600000</v>
      </c>
      <c r="O87" s="10">
        <v>2904200000</v>
      </c>
      <c r="P87" s="10">
        <v>3532300000</v>
      </c>
      <c r="Q87" s="10">
        <v>3750200000</v>
      </c>
      <c r="R87" s="10">
        <v>3864100000</v>
      </c>
      <c r="S87" s="10">
        <v>4203100000</v>
      </c>
      <c r="T87" s="10">
        <v>4704600000</v>
      </c>
      <c r="U87" s="10">
        <v>5196600000</v>
      </c>
      <c r="V87" s="10">
        <v>5291900000</v>
      </c>
      <c r="W87" s="10">
        <v>6262800000</v>
      </c>
      <c r="X87" s="10">
        <v>6453300000</v>
      </c>
      <c r="Y87" s="10">
        <v>6728400000</v>
      </c>
      <c r="Z87" s="10">
        <v>6278300000</v>
      </c>
      <c r="AG87" s="23" t="s">
        <v>130</v>
      </c>
      <c r="AH87" s="24">
        <f>Z61</f>
        <v>4231100000</v>
      </c>
    </row>
    <row r="88" spans="1:34" ht="20" x14ac:dyDescent="0.25">
      <c r="A88" s="5" t="s">
        <v>74</v>
      </c>
      <c r="B88" s="1">
        <v>-412100000</v>
      </c>
      <c r="C88" s="1">
        <v>-542200000</v>
      </c>
      <c r="D88" s="1">
        <v>-480300000</v>
      </c>
      <c r="E88" s="1">
        <v>-581400000</v>
      </c>
      <c r="F88" s="1">
        <v>-539100000</v>
      </c>
      <c r="G88" s="1">
        <v>-557900000</v>
      </c>
      <c r="H88" s="1">
        <v>-517300000</v>
      </c>
      <c r="I88" s="1">
        <v>-662300000</v>
      </c>
      <c r="J88" s="1">
        <v>-745200000</v>
      </c>
      <c r="K88" s="1">
        <v>-776000000</v>
      </c>
      <c r="L88" s="1">
        <v>-745900000</v>
      </c>
      <c r="M88" s="1">
        <v>-628000000</v>
      </c>
      <c r="N88" s="1">
        <v>-677900000</v>
      </c>
      <c r="O88" s="1">
        <v>-865700000</v>
      </c>
      <c r="P88" s="1">
        <v>-955000000</v>
      </c>
      <c r="Q88" s="1">
        <v>-1060500000</v>
      </c>
      <c r="R88" s="1">
        <v>-1008200000</v>
      </c>
      <c r="S88" s="1">
        <v>-1172100000</v>
      </c>
      <c r="T88" s="1">
        <v>-1386500000</v>
      </c>
      <c r="U88" s="1">
        <v>-1263500000</v>
      </c>
      <c r="V88" s="1">
        <v>-1416100000</v>
      </c>
      <c r="W88" s="1">
        <v>-1231000000</v>
      </c>
      <c r="X88" s="1">
        <v>-972400000</v>
      </c>
      <c r="Y88" s="1">
        <v>-1075200000</v>
      </c>
      <c r="Z88" s="1">
        <v>-1343200000</v>
      </c>
      <c r="AG88" s="33" t="s">
        <v>131</v>
      </c>
      <c r="AH88" s="34">
        <f>AH85/(AH86+AH87)</f>
        <v>1.3608692574502725E-2</v>
      </c>
    </row>
    <row r="89" spans="1:34" ht="20" customHeight="1" x14ac:dyDescent="0.25">
      <c r="A89" s="14" t="s">
        <v>105</v>
      </c>
      <c r="B89" s="15">
        <f t="shared" ref="B89:Z89" si="7">(-1*B88)/B3</f>
        <v>4.2981705917937381E-2</v>
      </c>
      <c r="C89" s="15">
        <f t="shared" si="7"/>
        <v>5.0433925232775539E-2</v>
      </c>
      <c r="D89" s="15">
        <f t="shared" si="7"/>
        <v>3.7904855104488919E-2</v>
      </c>
      <c r="E89" s="15">
        <f t="shared" si="7"/>
        <v>4.2313178655643213E-2</v>
      </c>
      <c r="F89" s="15">
        <f t="shared" si="7"/>
        <v>3.7730963045912655E-2</v>
      </c>
      <c r="G89" s="15">
        <f t="shared" si="7"/>
        <v>3.9767340741743949E-2</v>
      </c>
      <c r="H89" s="15">
        <f t="shared" si="7"/>
        <v>3.559264891047826E-2</v>
      </c>
      <c r="I89" s="15">
        <f t="shared" si="7"/>
        <v>4.5573714089110616E-2</v>
      </c>
      <c r="J89" s="15">
        <f t="shared" si="7"/>
        <v>4.719412796625734E-2</v>
      </c>
      <c r="K89" s="15">
        <f t="shared" si="7"/>
        <v>4.5479586932823834E-2</v>
      </c>
      <c r="L89" s="15">
        <f t="shared" si="7"/>
        <v>4.2521291999680765E-2</v>
      </c>
      <c r="M89" s="15">
        <f t="shared" si="7"/>
        <v>3.5941989171617277E-2</v>
      </c>
      <c r="N89" s="15">
        <f t="shared" si="7"/>
        <v>3.4771591830035184E-2</v>
      </c>
      <c r="O89" s="15">
        <f t="shared" si="7"/>
        <v>4.2554969498257392E-2</v>
      </c>
      <c r="P89" s="15">
        <f t="shared" si="7"/>
        <v>4.251492474190547E-2</v>
      </c>
      <c r="Q89" s="15">
        <f t="shared" si="7"/>
        <v>4.6155654013213442E-2</v>
      </c>
      <c r="R89" s="15">
        <f t="shared" si="7"/>
        <v>4.4745251198295755E-2</v>
      </c>
      <c r="S89" s="15">
        <f t="shared" si="7"/>
        <v>4.6406201746814792E-2</v>
      </c>
      <c r="T89" s="15">
        <f t="shared" si="7"/>
        <v>5.366314330942714E-2</v>
      </c>
      <c r="U89" s="15">
        <f t="shared" si="7"/>
        <v>4.8551896924726307E-2</v>
      </c>
      <c r="V89" s="15">
        <f t="shared" si="7"/>
        <v>5.2570032742580944E-2</v>
      </c>
      <c r="W89" s="15">
        <f t="shared" si="7"/>
        <v>4.1206951957581277E-2</v>
      </c>
      <c r="X89" s="15">
        <f t="shared" si="7"/>
        <v>3.473837261227275E-2</v>
      </c>
      <c r="Y89" s="15">
        <f t="shared" si="7"/>
        <v>3.3300709870042987E-2</v>
      </c>
      <c r="Z89" s="15">
        <f t="shared" si="7"/>
        <v>3.5106610978395528E-2</v>
      </c>
      <c r="AG89" s="23" t="s">
        <v>106</v>
      </c>
      <c r="AH89" s="24">
        <f>Z27</f>
        <v>1899400000</v>
      </c>
    </row>
    <row r="90" spans="1:34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>
        <v>-160200000</v>
      </c>
      <c r="N90" s="1">
        <v>-160700000</v>
      </c>
      <c r="O90" s="1" t="s">
        <v>92</v>
      </c>
      <c r="P90" s="1" t="s">
        <v>92</v>
      </c>
      <c r="Q90" s="1" t="s">
        <v>92</v>
      </c>
      <c r="R90" s="1" t="s">
        <v>92</v>
      </c>
      <c r="S90" s="1" t="s">
        <v>92</v>
      </c>
      <c r="T90" s="1" t="s">
        <v>92</v>
      </c>
      <c r="U90" s="1" t="s">
        <v>92</v>
      </c>
      <c r="V90" s="1" t="s">
        <v>92</v>
      </c>
      <c r="W90" s="1">
        <v>-9300000</v>
      </c>
      <c r="X90" s="1">
        <v>-1626800000</v>
      </c>
      <c r="Y90" s="1">
        <v>-455700000</v>
      </c>
      <c r="Z90" s="1">
        <v>-746900000</v>
      </c>
      <c r="AG90" s="23" t="s">
        <v>19</v>
      </c>
      <c r="AH90" s="24">
        <f>Z25</f>
        <v>7610600000</v>
      </c>
    </row>
    <row r="91" spans="1:34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 t="s">
        <v>92</v>
      </c>
      <c r="G91" s="1">
        <v>-13100000</v>
      </c>
      <c r="H91" s="1">
        <v>-632600000</v>
      </c>
      <c r="I91" s="1" t="s">
        <v>92</v>
      </c>
      <c r="J91" s="1" t="s">
        <v>92</v>
      </c>
      <c r="K91" s="1">
        <v>-10200000</v>
      </c>
      <c r="L91" s="1" t="s">
        <v>92</v>
      </c>
      <c r="M91" s="1" t="s">
        <v>92</v>
      </c>
      <c r="N91" s="1" t="s">
        <v>92</v>
      </c>
      <c r="O91" s="1" t="s">
        <v>92</v>
      </c>
      <c r="P91" s="1" t="s">
        <v>92</v>
      </c>
      <c r="Q91" s="1">
        <v>-87900000</v>
      </c>
      <c r="R91" s="1" t="s">
        <v>92</v>
      </c>
      <c r="S91" s="1">
        <v>-35200000</v>
      </c>
      <c r="T91" s="1">
        <v>-42900000</v>
      </c>
      <c r="U91" s="1">
        <v>-70700000</v>
      </c>
      <c r="V91" s="1" t="s">
        <v>92</v>
      </c>
      <c r="W91" s="1" t="s">
        <v>92</v>
      </c>
      <c r="X91" s="1" t="s">
        <v>92</v>
      </c>
      <c r="Y91" s="1" t="s">
        <v>92</v>
      </c>
      <c r="Z91" s="1" t="s">
        <v>92</v>
      </c>
      <c r="AG91" s="33" t="s">
        <v>132</v>
      </c>
      <c r="AH91" s="34">
        <f>AH89/AH90</f>
        <v>0.24957296402386145</v>
      </c>
    </row>
    <row r="92" spans="1:34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 t="s">
        <v>92</v>
      </c>
      <c r="J92" s="1" t="s">
        <v>92</v>
      </c>
      <c r="K92" s="1" t="s">
        <v>92</v>
      </c>
      <c r="L92" s="1" t="s">
        <v>92</v>
      </c>
      <c r="M92" s="1">
        <v>36700000</v>
      </c>
      <c r="N92" s="1">
        <v>2300000</v>
      </c>
      <c r="O92" s="1" t="s">
        <v>92</v>
      </c>
      <c r="P92" s="1">
        <v>105800000</v>
      </c>
      <c r="Q92" s="1" t="s">
        <v>92</v>
      </c>
      <c r="R92" s="1">
        <v>403400000</v>
      </c>
      <c r="S92" s="1" t="s">
        <v>92</v>
      </c>
      <c r="T92" s="1" t="s">
        <v>92</v>
      </c>
      <c r="U92" s="1" t="s">
        <v>92</v>
      </c>
      <c r="V92" s="1" t="s">
        <v>92</v>
      </c>
      <c r="W92" s="1" t="s">
        <v>92</v>
      </c>
      <c r="X92" s="1" t="s">
        <v>92</v>
      </c>
      <c r="Y92" s="1" t="s">
        <v>92</v>
      </c>
      <c r="Z92" s="1" t="s">
        <v>92</v>
      </c>
      <c r="AG92" s="35" t="s">
        <v>133</v>
      </c>
      <c r="AH92" s="36">
        <f>AH88*(1-AH91)</f>
        <v>1.0212330832194567E-2</v>
      </c>
    </row>
    <row r="93" spans="1:34" ht="19" x14ac:dyDescent="0.25">
      <c r="A93" s="5" t="s">
        <v>78</v>
      </c>
      <c r="B93" s="1">
        <v>-226400000</v>
      </c>
      <c r="C93" s="1">
        <v>-345600000</v>
      </c>
      <c r="D93" s="1">
        <v>-1644500000</v>
      </c>
      <c r="E93" s="1">
        <v>-171400000</v>
      </c>
      <c r="F93" s="1">
        <v>-652100000</v>
      </c>
      <c r="G93" s="1">
        <v>-17900000</v>
      </c>
      <c r="H93" s="1">
        <v>-432800000</v>
      </c>
      <c r="I93" s="1">
        <v>-207500000</v>
      </c>
      <c r="J93" s="1">
        <v>-1040700000</v>
      </c>
      <c r="K93" s="1">
        <v>891000000</v>
      </c>
      <c r="L93" s="1">
        <v>-1299300000</v>
      </c>
      <c r="M93" s="1">
        <v>27600000</v>
      </c>
      <c r="N93" s="1">
        <v>18300000</v>
      </c>
      <c r="O93" s="1">
        <v>-703400000</v>
      </c>
      <c r="P93" s="1">
        <v>-458900000</v>
      </c>
      <c r="Q93" s="1">
        <v>-220800000</v>
      </c>
      <c r="R93" s="1">
        <v>1254400000</v>
      </c>
      <c r="S93" s="1">
        <v>-428800000</v>
      </c>
      <c r="T93" s="1">
        <v>-1175100000</v>
      </c>
      <c r="U93" s="1">
        <v>-182700000</v>
      </c>
      <c r="V93" s="1">
        <v>-599900000</v>
      </c>
      <c r="W93" s="1">
        <v>-49300000</v>
      </c>
      <c r="X93" s="1">
        <v>-39900000</v>
      </c>
      <c r="Y93" s="1">
        <v>-102800000</v>
      </c>
      <c r="Z93" s="1">
        <v>-133700000</v>
      </c>
      <c r="AG93" s="63" t="s">
        <v>134</v>
      </c>
      <c r="AH93" s="64"/>
    </row>
    <row r="94" spans="1:34" ht="20" x14ac:dyDescent="0.25">
      <c r="A94" s="6" t="s">
        <v>79</v>
      </c>
      <c r="B94" s="10">
        <v>-638500000</v>
      </c>
      <c r="C94" s="10">
        <v>-887800000</v>
      </c>
      <c r="D94" s="10">
        <v>-2124800000</v>
      </c>
      <c r="E94" s="10">
        <v>-752800000</v>
      </c>
      <c r="F94" s="10">
        <v>-1191200000</v>
      </c>
      <c r="G94" s="10">
        <v>-588900000</v>
      </c>
      <c r="H94" s="10">
        <v>-1582700000</v>
      </c>
      <c r="I94" s="10">
        <v>-869800000</v>
      </c>
      <c r="J94" s="10">
        <v>-1785900000</v>
      </c>
      <c r="K94" s="10">
        <v>104800000</v>
      </c>
      <c r="L94" s="10">
        <v>-2045200000</v>
      </c>
      <c r="M94" s="10">
        <v>-723900000</v>
      </c>
      <c r="N94" s="10">
        <v>-818000000</v>
      </c>
      <c r="O94" s="10">
        <v>-1569100000</v>
      </c>
      <c r="P94" s="10">
        <v>-1308100000</v>
      </c>
      <c r="Q94" s="10">
        <v>-1369200000</v>
      </c>
      <c r="R94" s="10">
        <v>649600000</v>
      </c>
      <c r="S94" s="10">
        <v>-1636100000</v>
      </c>
      <c r="T94" s="10">
        <v>-2604500000</v>
      </c>
      <c r="U94" s="10">
        <v>-1516900000</v>
      </c>
      <c r="V94" s="10">
        <v>-2016000000</v>
      </c>
      <c r="W94" s="10">
        <v>-1289600000</v>
      </c>
      <c r="X94" s="10">
        <v>-2639100000</v>
      </c>
      <c r="Y94" s="10">
        <v>-1633700000</v>
      </c>
      <c r="Z94" s="10">
        <v>-2223800000</v>
      </c>
      <c r="AG94" s="23" t="s">
        <v>135</v>
      </c>
      <c r="AH94" s="37">
        <v>4.095E-2</v>
      </c>
    </row>
    <row r="95" spans="1:34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>
        <v>-85000000</v>
      </c>
      <c r="J95" s="1">
        <v>-577000000</v>
      </c>
      <c r="K95" s="1">
        <v>-1449200000</v>
      </c>
      <c r="L95" s="1">
        <v>-62800000</v>
      </c>
      <c r="M95" s="1">
        <v>-1984400000</v>
      </c>
      <c r="N95" s="1">
        <v>-1595100000</v>
      </c>
      <c r="O95" s="1">
        <v>-1333600000</v>
      </c>
      <c r="P95" s="1">
        <v>-920100000</v>
      </c>
      <c r="Q95" s="1">
        <v>-13800000</v>
      </c>
      <c r="R95" s="1">
        <v>-13000000</v>
      </c>
      <c r="S95" s="1">
        <v>-1838200000</v>
      </c>
      <c r="T95" s="1">
        <v>-17500000</v>
      </c>
      <c r="U95" s="1">
        <v>-93600000</v>
      </c>
      <c r="V95" s="1">
        <v>-4300000</v>
      </c>
      <c r="W95" s="1">
        <v>-600000</v>
      </c>
      <c r="X95" s="1">
        <v>-3600000</v>
      </c>
      <c r="Y95" s="1" t="s">
        <v>92</v>
      </c>
      <c r="Z95" s="1" t="s">
        <v>92</v>
      </c>
      <c r="AG95" s="23" t="s">
        <v>136</v>
      </c>
      <c r="AH95" s="38" cm="1">
        <f t="array" ref="AH95">_FV(A1,"Beta")</f>
        <v>0.63749999999999996</v>
      </c>
    </row>
    <row r="96" spans="1:34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 t="s">
        <v>92</v>
      </c>
      <c r="F96" s="1" t="s">
        <v>92</v>
      </c>
      <c r="G96" s="1" t="s">
        <v>92</v>
      </c>
      <c r="H96" s="1" t="s">
        <v>92</v>
      </c>
      <c r="I96" s="1" t="s">
        <v>92</v>
      </c>
      <c r="J96" s="1" t="s">
        <v>92</v>
      </c>
      <c r="K96" s="1" t="s">
        <v>92</v>
      </c>
      <c r="L96" s="1" t="s">
        <v>92</v>
      </c>
      <c r="M96" s="1">
        <v>96100000</v>
      </c>
      <c r="N96" s="1">
        <v>336300000</v>
      </c>
      <c r="O96" s="1">
        <v>331700000</v>
      </c>
      <c r="P96" s="1">
        <v>410200000</v>
      </c>
      <c r="Q96" s="1">
        <v>423400000</v>
      </c>
      <c r="R96" s="1">
        <v>218700000</v>
      </c>
      <c r="S96" s="1">
        <v>347800000</v>
      </c>
      <c r="T96" s="1">
        <v>163200000</v>
      </c>
      <c r="U96" s="1">
        <v>118300000</v>
      </c>
      <c r="V96" s="1">
        <v>135300000</v>
      </c>
      <c r="W96" s="1">
        <v>60000000</v>
      </c>
      <c r="X96" s="1">
        <v>129700000</v>
      </c>
      <c r="Y96" s="1">
        <v>5800000</v>
      </c>
      <c r="Z96" s="1">
        <v>103200000</v>
      </c>
      <c r="AG96" s="23" t="s">
        <v>137</v>
      </c>
      <c r="AH96" s="37">
        <v>8.4000000000000005E-2</v>
      </c>
    </row>
    <row r="97" spans="1:34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 t="s">
        <v>92</v>
      </c>
      <c r="G97" s="1" t="s">
        <v>92</v>
      </c>
      <c r="H97" s="1" t="s">
        <v>92</v>
      </c>
      <c r="I97" s="1">
        <v>-1193900000</v>
      </c>
      <c r="J97" s="1">
        <v>-1119000000</v>
      </c>
      <c r="K97" s="1">
        <v>-1001600000</v>
      </c>
      <c r="L97" s="1">
        <v>-912600000</v>
      </c>
      <c r="M97" s="1" t="s">
        <v>92</v>
      </c>
      <c r="N97" s="1" t="s">
        <v>92</v>
      </c>
      <c r="O97" s="1" t="s">
        <v>92</v>
      </c>
      <c r="P97" s="1">
        <v>-257700000</v>
      </c>
      <c r="Q97" s="1">
        <v>-660600000</v>
      </c>
      <c r="R97" s="1">
        <v>-6160300000</v>
      </c>
      <c r="S97" s="1" t="s">
        <v>92</v>
      </c>
      <c r="T97" s="1">
        <v>-499100000</v>
      </c>
      <c r="U97" s="1">
        <v>-499200000</v>
      </c>
      <c r="V97" s="1">
        <v>-499400000</v>
      </c>
      <c r="W97" s="1">
        <v>-747300000</v>
      </c>
      <c r="X97" s="1" t="s">
        <v>92</v>
      </c>
      <c r="Y97" s="1">
        <v>-10060900000</v>
      </c>
      <c r="Z97" s="1">
        <v>-502300000</v>
      </c>
      <c r="AG97" s="35" t="s">
        <v>138</v>
      </c>
      <c r="AH97" s="36">
        <f>(AH94)+((AH95)*(AH96-AH94))</f>
        <v>6.8394375000000007E-2</v>
      </c>
    </row>
    <row r="98" spans="1:34" ht="19" x14ac:dyDescent="0.25">
      <c r="A98" s="5" t="s">
        <v>83</v>
      </c>
      <c r="B98" s="1">
        <v>-187500000</v>
      </c>
      <c r="C98" s="1">
        <v>-210500000</v>
      </c>
      <c r="D98" s="1">
        <v>-266700000</v>
      </c>
      <c r="E98" s="1">
        <v>-345400000</v>
      </c>
      <c r="F98" s="1">
        <v>-427000000</v>
      </c>
      <c r="G98" s="1">
        <v>-487500000</v>
      </c>
      <c r="H98" s="1">
        <v>-542900000</v>
      </c>
      <c r="I98" s="1">
        <v>-563300000</v>
      </c>
      <c r="J98" s="1">
        <v>-633800000</v>
      </c>
      <c r="K98" s="1">
        <v>-725700000</v>
      </c>
      <c r="L98" s="1">
        <v>-849200000</v>
      </c>
      <c r="M98" s="1">
        <v>-851500000</v>
      </c>
      <c r="N98" s="1">
        <v>-921600000</v>
      </c>
      <c r="O98" s="1">
        <v>-1107600000</v>
      </c>
      <c r="P98" s="1">
        <v>-1268200000</v>
      </c>
      <c r="Q98" s="1">
        <v>-1426500000</v>
      </c>
      <c r="R98" s="1">
        <v>-1589300000</v>
      </c>
      <c r="S98" s="1">
        <v>-1534800000</v>
      </c>
      <c r="T98" s="1">
        <v>-1832900000</v>
      </c>
      <c r="U98" s="1">
        <v>-1870700000</v>
      </c>
      <c r="V98" s="1">
        <v>-2061400000</v>
      </c>
      <c r="W98" s="1">
        <v>-2221100000</v>
      </c>
      <c r="X98" s="1">
        <v>-2190600000</v>
      </c>
      <c r="Y98" s="1">
        <v>-2352100000</v>
      </c>
      <c r="Z98" s="1">
        <v>-2689900000</v>
      </c>
      <c r="AG98" s="63" t="s">
        <v>139</v>
      </c>
      <c r="AH98" s="64"/>
    </row>
    <row r="99" spans="1:34" ht="20" x14ac:dyDescent="0.25">
      <c r="A99" s="5" t="s">
        <v>84</v>
      </c>
      <c r="B99" s="1">
        <v>61800000</v>
      </c>
      <c r="C99" s="1">
        <v>184400000</v>
      </c>
      <c r="D99" s="1">
        <v>1443900000</v>
      </c>
      <c r="E99" s="1">
        <v>-393700000</v>
      </c>
      <c r="F99" s="1">
        <v>-242200000</v>
      </c>
      <c r="G99" s="1">
        <v>-552300000</v>
      </c>
      <c r="H99" s="1">
        <v>361400000</v>
      </c>
      <c r="I99" s="1">
        <v>682400000</v>
      </c>
      <c r="J99" s="1">
        <v>1777400000</v>
      </c>
      <c r="K99" s="1">
        <v>757800000</v>
      </c>
      <c r="L99" s="1">
        <v>1265900000</v>
      </c>
      <c r="M99" s="1">
        <v>350400000</v>
      </c>
      <c r="N99" s="1">
        <v>-4700000</v>
      </c>
      <c r="O99" s="1">
        <v>852800000</v>
      </c>
      <c r="P99" s="1" t="s">
        <v>92</v>
      </c>
      <c r="Q99" s="1">
        <v>158900000</v>
      </c>
      <c r="R99" s="1">
        <v>2225200000</v>
      </c>
      <c r="S99" s="1">
        <v>1100000</v>
      </c>
      <c r="T99" s="1">
        <v>445500000</v>
      </c>
      <c r="U99" s="1">
        <v>69500000</v>
      </c>
      <c r="V99" s="1">
        <v>62300000</v>
      </c>
      <c r="W99" s="1">
        <v>-780600000</v>
      </c>
      <c r="X99" s="1">
        <v>-526600000</v>
      </c>
      <c r="Y99" s="1">
        <v>3543000000</v>
      </c>
      <c r="Z99" s="1">
        <v>-990900000</v>
      </c>
      <c r="AG99" s="23" t="s">
        <v>140</v>
      </c>
      <c r="AH99" s="24">
        <f>AH86+AH87</f>
        <v>5650800000</v>
      </c>
    </row>
    <row r="100" spans="1:34" ht="20" x14ac:dyDescent="0.25">
      <c r="A100" s="6" t="s">
        <v>85</v>
      </c>
      <c r="B100" s="10">
        <v>-125700000</v>
      </c>
      <c r="C100" s="10">
        <v>-26100000</v>
      </c>
      <c r="D100" s="10">
        <v>1177200000</v>
      </c>
      <c r="E100" s="10">
        <v>-739100000</v>
      </c>
      <c r="F100" s="10">
        <v>-669200000</v>
      </c>
      <c r="G100" s="10">
        <v>-1039800000</v>
      </c>
      <c r="H100" s="10">
        <v>-181500000</v>
      </c>
      <c r="I100" s="10">
        <v>-1159800000</v>
      </c>
      <c r="J100" s="10">
        <v>-552400000</v>
      </c>
      <c r="K100" s="10">
        <v>-2418700000</v>
      </c>
      <c r="L100" s="10">
        <v>-558700000</v>
      </c>
      <c r="M100" s="10">
        <v>-2389400000</v>
      </c>
      <c r="N100" s="10">
        <v>-2185100000</v>
      </c>
      <c r="O100" s="10">
        <v>-1256700000</v>
      </c>
      <c r="P100" s="10">
        <v>-2035800000</v>
      </c>
      <c r="Q100" s="10">
        <v>-1518600000</v>
      </c>
      <c r="R100" s="10">
        <v>-5318700000</v>
      </c>
      <c r="S100" s="10">
        <v>-3024100000</v>
      </c>
      <c r="T100" s="10">
        <v>-1740800000</v>
      </c>
      <c r="U100" s="10">
        <v>-2275700000</v>
      </c>
      <c r="V100" s="10">
        <v>-2367500000</v>
      </c>
      <c r="W100" s="10">
        <v>-3689600000</v>
      </c>
      <c r="X100" s="10">
        <v>-2591100000</v>
      </c>
      <c r="Y100" s="10">
        <v>-8864200000</v>
      </c>
      <c r="Z100" s="10">
        <v>-4079900000</v>
      </c>
      <c r="AG100" s="33" t="s">
        <v>141</v>
      </c>
      <c r="AH100" s="34">
        <f>AH99/AH103</f>
        <v>2.4420210156937058E-2</v>
      </c>
    </row>
    <row r="101" spans="1:34" ht="20" x14ac:dyDescent="0.25">
      <c r="A101" s="5" t="s">
        <v>86</v>
      </c>
      <c r="B101" s="1">
        <v>-16500000</v>
      </c>
      <c r="C101" s="1">
        <v>16800000</v>
      </c>
      <c r="D101" s="1">
        <v>3300000</v>
      </c>
      <c r="E101" s="1">
        <v>-3300000</v>
      </c>
      <c r="F101" s="1">
        <v>-40700000</v>
      </c>
      <c r="G101" s="1">
        <v>-25300000</v>
      </c>
      <c r="H101" s="1">
        <v>-9300000</v>
      </c>
      <c r="I101" s="1">
        <v>22700000</v>
      </c>
      <c r="J101" s="1">
        <v>-19600000</v>
      </c>
      <c r="K101" s="1">
        <v>-24600000</v>
      </c>
      <c r="L101" s="1">
        <v>-2800000</v>
      </c>
      <c r="M101" s="1">
        <v>-15300000</v>
      </c>
      <c r="N101" s="1">
        <v>76900000</v>
      </c>
      <c r="O101" s="1">
        <v>23400000</v>
      </c>
      <c r="P101" s="1">
        <v>-17400000</v>
      </c>
      <c r="Q101" s="1">
        <v>-78300000</v>
      </c>
      <c r="R101" s="1">
        <v>62700000</v>
      </c>
      <c r="S101" s="1">
        <v>-60100000</v>
      </c>
      <c r="T101" s="1">
        <v>-13100000</v>
      </c>
      <c r="U101" s="1">
        <v>-65300000</v>
      </c>
      <c r="V101" s="1">
        <v>36900000</v>
      </c>
      <c r="W101" s="1">
        <v>10500000</v>
      </c>
      <c r="X101" s="1">
        <v>-103200000</v>
      </c>
      <c r="Y101" s="1">
        <v>77400000</v>
      </c>
      <c r="Z101" s="1">
        <v>-70700000</v>
      </c>
      <c r="AG101" s="23" t="s">
        <v>142</v>
      </c>
      <c r="AH101" s="39" cm="1">
        <f t="array" ref="AH101">_FV(A1,"Market cap",TRUE)</f>
        <v>225747700000</v>
      </c>
    </row>
    <row r="102" spans="1:34" ht="20" x14ac:dyDescent="0.25">
      <c r="A102" s="6" t="s">
        <v>87</v>
      </c>
      <c r="B102" s="10">
        <v>-37300000</v>
      </c>
      <c r="C102" s="10">
        <v>130700000</v>
      </c>
      <c r="D102" s="10">
        <v>34400000</v>
      </c>
      <c r="E102" s="10">
        <v>124700000</v>
      </c>
      <c r="F102" s="10">
        <v>-64800000</v>
      </c>
      <c r="G102" s="10">
        <v>126000000</v>
      </c>
      <c r="H102" s="10">
        <v>-77600000</v>
      </c>
      <c r="I102" s="10">
        <v>87000000</v>
      </c>
      <c r="J102" s="10">
        <v>118000000</v>
      </c>
      <c r="K102" s="10">
        <v>305500000</v>
      </c>
      <c r="L102" s="10">
        <v>-9600000</v>
      </c>
      <c r="M102" s="10">
        <v>96000000</v>
      </c>
      <c r="N102" s="10">
        <v>377300000</v>
      </c>
      <c r="O102" s="10">
        <v>101800000</v>
      </c>
      <c r="P102" s="10">
        <v>171000000</v>
      </c>
      <c r="Q102" s="10">
        <v>784100000</v>
      </c>
      <c r="R102" s="10">
        <v>-742300000</v>
      </c>
      <c r="S102" s="10">
        <v>-517200000</v>
      </c>
      <c r="T102" s="10">
        <v>346200000</v>
      </c>
      <c r="U102" s="10">
        <v>1300600000</v>
      </c>
      <c r="V102" s="10">
        <v>945400000</v>
      </c>
      <c r="W102" s="10">
        <v>1294000000</v>
      </c>
      <c r="X102" s="10">
        <v>1119900000</v>
      </c>
      <c r="Y102" s="10">
        <v>-3692100000</v>
      </c>
      <c r="Z102" s="10">
        <v>-96100000</v>
      </c>
      <c r="AG102" s="33" t="s">
        <v>143</v>
      </c>
      <c r="AH102" s="34">
        <f>AH101/AH103</f>
        <v>0.97557978984306293</v>
      </c>
    </row>
    <row r="103" spans="1:34" ht="20" x14ac:dyDescent="0.25">
      <c r="A103" s="5" t="s">
        <v>88</v>
      </c>
      <c r="B103" s="1">
        <v>506400000</v>
      </c>
      <c r="C103" s="1">
        <v>379500000</v>
      </c>
      <c r="D103" s="1">
        <v>604900000</v>
      </c>
      <c r="E103" s="1">
        <v>469400000</v>
      </c>
      <c r="F103" s="1">
        <v>594100000</v>
      </c>
      <c r="G103" s="1">
        <v>529300000</v>
      </c>
      <c r="H103" s="1">
        <v>655300000</v>
      </c>
      <c r="I103" s="1">
        <v>576200000</v>
      </c>
      <c r="J103" s="1">
        <v>663200000</v>
      </c>
      <c r="K103" s="1">
        <v>781200000</v>
      </c>
      <c r="L103" s="1">
        <v>1086700000</v>
      </c>
      <c r="M103" s="1">
        <v>1077100000</v>
      </c>
      <c r="N103" s="1">
        <v>1173100000</v>
      </c>
      <c r="O103" s="1">
        <v>1550400000</v>
      </c>
      <c r="P103" s="1">
        <v>1652200000</v>
      </c>
      <c r="Q103" s="1">
        <v>1823200000</v>
      </c>
      <c r="R103" s="1">
        <v>2659300000</v>
      </c>
      <c r="S103" s="1">
        <v>1917000000</v>
      </c>
      <c r="T103" s="1">
        <v>1399800000</v>
      </c>
      <c r="U103" s="1">
        <v>1746000000</v>
      </c>
      <c r="V103" s="1">
        <v>3046600000</v>
      </c>
      <c r="W103" s="1">
        <v>3992000000</v>
      </c>
      <c r="X103" s="1">
        <v>5286000000</v>
      </c>
      <c r="Y103" s="1">
        <v>6405900000</v>
      </c>
      <c r="Z103" s="1">
        <v>2713800000</v>
      </c>
      <c r="AG103" s="35" t="s">
        <v>144</v>
      </c>
      <c r="AH103" s="40">
        <f>AH99+AH101</f>
        <v>231398500000</v>
      </c>
    </row>
    <row r="104" spans="1:34" ht="20" thickBot="1" x14ac:dyDescent="0.3">
      <c r="A104" s="7" t="s">
        <v>89</v>
      </c>
      <c r="B104" s="11">
        <v>469100000</v>
      </c>
      <c r="C104" s="11">
        <v>510200000</v>
      </c>
      <c r="D104" s="11">
        <v>639300000</v>
      </c>
      <c r="E104" s="11">
        <v>594100000</v>
      </c>
      <c r="F104" s="11">
        <v>529300000</v>
      </c>
      <c r="G104" s="11">
        <v>655300000</v>
      </c>
      <c r="H104" s="11">
        <v>577700000</v>
      </c>
      <c r="I104" s="11">
        <v>663200000</v>
      </c>
      <c r="J104" s="11">
        <v>781200000</v>
      </c>
      <c r="K104" s="11">
        <v>1086700000</v>
      </c>
      <c r="L104" s="11">
        <v>1077100000</v>
      </c>
      <c r="M104" s="11">
        <v>1173100000</v>
      </c>
      <c r="N104" s="11">
        <v>1550400000</v>
      </c>
      <c r="O104" s="11">
        <v>1652200000</v>
      </c>
      <c r="P104" s="11">
        <v>1823200000</v>
      </c>
      <c r="Q104" s="11">
        <v>2607300000</v>
      </c>
      <c r="R104" s="11">
        <v>1917000000</v>
      </c>
      <c r="S104" s="11">
        <v>1399800000</v>
      </c>
      <c r="T104" s="11">
        <v>1746000000</v>
      </c>
      <c r="U104" s="11">
        <v>3046600000</v>
      </c>
      <c r="V104" s="11">
        <v>3992000000</v>
      </c>
      <c r="W104" s="11">
        <v>5286000000</v>
      </c>
      <c r="X104" s="11">
        <v>6405900000</v>
      </c>
      <c r="Y104" s="11">
        <v>2713800000</v>
      </c>
      <c r="Z104" s="11">
        <v>2617700000</v>
      </c>
      <c r="AG104" s="63" t="s">
        <v>145</v>
      </c>
      <c r="AH104" s="64"/>
    </row>
    <row r="105" spans="1:34" ht="21" thickTop="1" x14ac:dyDescent="0.25">
      <c r="A105" s="14" t="s">
        <v>107</v>
      </c>
      <c r="B105" s="1"/>
      <c r="C105" s="15">
        <f>(C106/B106)-1</f>
        <v>0.46529873264936628</v>
      </c>
      <c r="D105" s="15">
        <f>(D106/C106)-1</f>
        <v>2.6565074135090683E-2</v>
      </c>
      <c r="E105" s="15">
        <f>(E106/D106)-1</f>
        <v>1.0832497492477433</v>
      </c>
      <c r="F105" s="15">
        <f>(F106/E106)-1</f>
        <v>0.24910929224843525</v>
      </c>
      <c r="G105" s="15">
        <f>(G106/F106)-1</f>
        <v>-5.7893925377736632E-2</v>
      </c>
      <c r="H105" s="15">
        <f t="shared" ref="H105:Z105" si="8">(H106/G106)-1</f>
        <v>-3.5594468537762824E-2</v>
      </c>
      <c r="I105" s="15">
        <f t="shared" si="8"/>
        <v>0.21466146275241815</v>
      </c>
      <c r="J105" s="15">
        <f t="shared" si="8"/>
        <v>0.20892707460184412</v>
      </c>
      <c r="K105" s="15">
        <f t="shared" si="8"/>
        <v>7.9332062171375783E-2</v>
      </c>
      <c r="L105" s="15">
        <f t="shared" si="8"/>
        <v>-8.9935760171305779E-3</v>
      </c>
      <c r="M105" s="15">
        <f t="shared" si="8"/>
        <v>0.40260371650821081</v>
      </c>
      <c r="N105" s="15">
        <f t="shared" si="8"/>
        <v>1.1245907953013612E-2</v>
      </c>
      <c r="O105" s="15">
        <f t="shared" si="8"/>
        <v>-0.22363560193472221</v>
      </c>
      <c r="P105" s="15">
        <f t="shared" si="8"/>
        <v>0.26431199411331852</v>
      </c>
      <c r="Q105" s="15">
        <f t="shared" si="8"/>
        <v>4.3611531447639074E-2</v>
      </c>
      <c r="R105" s="15">
        <f t="shared" si="8"/>
        <v>6.1791277837677017E-2</v>
      </c>
      <c r="S105" s="15">
        <f t="shared" si="8"/>
        <v>6.131167057670095E-2</v>
      </c>
      <c r="T105" s="15">
        <f t="shared" si="8"/>
        <v>9.4721214120752295E-2</v>
      </c>
      <c r="U105" s="15">
        <f t="shared" si="8"/>
        <v>0.18534703595431123</v>
      </c>
      <c r="V105" s="15">
        <f t="shared" si="8"/>
        <v>-1.4568660852762427E-2</v>
      </c>
      <c r="W105" s="15">
        <f t="shared" si="8"/>
        <v>0.29826100417978219</v>
      </c>
      <c r="X105" s="15">
        <f t="shared" si="8"/>
        <v>8.9252355022059637E-2</v>
      </c>
      <c r="Y105" s="15">
        <f t="shared" si="8"/>
        <v>3.1436442919958507E-2</v>
      </c>
      <c r="Z105" s="15">
        <f t="shared" si="8"/>
        <v>-0.1270254015424892</v>
      </c>
      <c r="AA105" s="15"/>
      <c r="AB105" s="15"/>
      <c r="AC105" s="15"/>
      <c r="AD105" s="15"/>
      <c r="AE105" s="15"/>
      <c r="AF105" s="15"/>
      <c r="AG105" s="25" t="s">
        <v>108</v>
      </c>
      <c r="AH105" s="26">
        <f>(AH100*AH92)+(AH102*AH97)</f>
        <v>6.6973557254062011E-2</v>
      </c>
    </row>
    <row r="106" spans="1:34" ht="19" x14ac:dyDescent="0.25">
      <c r="A106" s="5" t="s">
        <v>90</v>
      </c>
      <c r="B106" s="1">
        <v>331400000</v>
      </c>
      <c r="C106" s="1">
        <v>485600000</v>
      </c>
      <c r="D106" s="1">
        <v>498500000</v>
      </c>
      <c r="E106" s="1">
        <v>1038500000</v>
      </c>
      <c r="F106" s="1">
        <v>1297200000</v>
      </c>
      <c r="G106" s="1">
        <v>1222100000</v>
      </c>
      <c r="H106" s="1">
        <v>1178600000</v>
      </c>
      <c r="I106" s="1">
        <v>1431600000</v>
      </c>
      <c r="J106" s="1">
        <v>1730700000</v>
      </c>
      <c r="K106" s="1">
        <v>1868000000</v>
      </c>
      <c r="L106" s="1">
        <v>1851200000</v>
      </c>
      <c r="M106" s="1">
        <v>2596500000</v>
      </c>
      <c r="N106" s="1">
        <v>2625700000</v>
      </c>
      <c r="O106" s="1">
        <v>2038500000</v>
      </c>
      <c r="P106" s="1">
        <v>2577300000</v>
      </c>
      <c r="Q106" s="1">
        <v>2689700000</v>
      </c>
      <c r="R106" s="1">
        <v>2855900000</v>
      </c>
      <c r="S106" s="1">
        <v>3031000000</v>
      </c>
      <c r="T106" s="1">
        <v>3318100000</v>
      </c>
      <c r="U106" s="1">
        <v>3933100000</v>
      </c>
      <c r="V106" s="1">
        <v>3875800000</v>
      </c>
      <c r="W106" s="1">
        <v>5031800000</v>
      </c>
      <c r="X106" s="1">
        <v>5480900000</v>
      </c>
      <c r="Y106" s="1">
        <v>5653200000</v>
      </c>
      <c r="Z106" s="1">
        <v>4935100000</v>
      </c>
      <c r="AA106" s="41">
        <f>Z106*(1+$AH$106)</f>
        <v>5216473530.2720871</v>
      </c>
      <c r="AB106" s="41">
        <f t="shared" ref="AB106:AE106" si="9">AA106*(1+$AH$106)</f>
        <v>5513889504.1699924</v>
      </c>
      <c r="AC106" s="41">
        <f t="shared" si="9"/>
        <v>5828262577.7284851</v>
      </c>
      <c r="AD106" s="41">
        <f t="shared" si="9"/>
        <v>6160559555.8744507</v>
      </c>
      <c r="AE106" s="41">
        <f t="shared" si="9"/>
        <v>6511802365.6833363</v>
      </c>
      <c r="AF106" s="42" t="s">
        <v>146</v>
      </c>
      <c r="AG106" s="43" t="s">
        <v>147</v>
      </c>
      <c r="AH106" s="44">
        <f>(SUM(AA4:AE4)/5)</f>
        <v>5.7014757608171519E-2</v>
      </c>
    </row>
    <row r="107" spans="1:34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42"/>
      <c r="AB107" s="42"/>
      <c r="AC107" s="42"/>
      <c r="AD107" s="42"/>
      <c r="AE107" s="45">
        <f>AE106*(1+AH107)/(AH108-AH107)</f>
        <v>159019103013.46884</v>
      </c>
      <c r="AF107" s="46" t="s">
        <v>148</v>
      </c>
      <c r="AG107" s="47" t="s">
        <v>149</v>
      </c>
      <c r="AH107" s="48">
        <v>2.5000000000000001E-2</v>
      </c>
    </row>
    <row r="108" spans="1:34" ht="19" x14ac:dyDescent="0.25">
      <c r="AA108" s="45">
        <f t="shared" ref="AA108:AC108" si="10">AA107+AA106</f>
        <v>5216473530.2720871</v>
      </c>
      <c r="AB108" s="45">
        <f t="shared" si="10"/>
        <v>5513889504.1699924</v>
      </c>
      <c r="AC108" s="45">
        <f t="shared" si="10"/>
        <v>5828262577.7284851</v>
      </c>
      <c r="AD108" s="45">
        <f>AD107+AD106</f>
        <v>6160559555.8744507</v>
      </c>
      <c r="AE108" s="45">
        <f>AE107+AE106</f>
        <v>165530905379.15219</v>
      </c>
      <c r="AF108" s="46" t="s">
        <v>144</v>
      </c>
      <c r="AG108" s="49" t="s">
        <v>150</v>
      </c>
      <c r="AH108" s="50">
        <f>AH105</f>
        <v>6.6973557254062011E-2</v>
      </c>
    </row>
    <row r="109" spans="1:34" ht="19" x14ac:dyDescent="0.25">
      <c r="AA109" s="59" t="s">
        <v>151</v>
      </c>
      <c r="AB109" s="60"/>
    </row>
    <row r="110" spans="1:34" ht="20" x14ac:dyDescent="0.25">
      <c r="AA110" s="51" t="s">
        <v>152</v>
      </c>
      <c r="AB110" s="39">
        <f>NPV(AH108,AA108,AB108,AC108,AD108,AE108)</f>
        <v>138988643706.25623</v>
      </c>
    </row>
    <row r="111" spans="1:34" ht="20" x14ac:dyDescent="0.25">
      <c r="AA111" s="51" t="s">
        <v>153</v>
      </c>
      <c r="AB111" s="39">
        <f>Z40</f>
        <v>2640800000</v>
      </c>
    </row>
    <row r="112" spans="1:34" ht="20" x14ac:dyDescent="0.25">
      <c r="AA112" s="51" t="s">
        <v>140</v>
      </c>
      <c r="AB112" s="39">
        <f>AH99</f>
        <v>5650800000</v>
      </c>
    </row>
    <row r="113" spans="27:28" ht="20" x14ac:dyDescent="0.25">
      <c r="AA113" s="51" t="s">
        <v>154</v>
      </c>
      <c r="AB113" s="39">
        <f>AB110+AB111-AB112</f>
        <v>135978643706.25623</v>
      </c>
    </row>
    <row r="114" spans="27:28" ht="20" x14ac:dyDescent="0.25">
      <c r="AA114" s="51" t="s">
        <v>155</v>
      </c>
      <c r="AB114" s="52">
        <f>Z34*(1+(5*AF16))</f>
        <v>512895574.26334906</v>
      </c>
    </row>
    <row r="115" spans="27:28" ht="20" x14ac:dyDescent="0.25">
      <c r="AA115" s="53" t="s">
        <v>156</v>
      </c>
      <c r="AB115" s="54">
        <f>AB113/AB114</f>
        <v>265.1195497281426</v>
      </c>
    </row>
    <row r="116" spans="27:28" ht="20" x14ac:dyDescent="0.25">
      <c r="AA116" s="51" t="s">
        <v>157</v>
      </c>
      <c r="AB116" s="55" cm="1">
        <f t="array" ref="AB116">_FV(A1,"Price")</f>
        <v>419.55</v>
      </c>
    </row>
    <row r="117" spans="27:28" ht="20" x14ac:dyDescent="0.25">
      <c r="AA117" s="56" t="s">
        <v>158</v>
      </c>
      <c r="AB117" s="57">
        <f>AB115/AB116-1</f>
        <v>-0.36808592604423174</v>
      </c>
    </row>
    <row r="118" spans="27:28" ht="20" x14ac:dyDescent="0.25">
      <c r="AA118" s="56" t="s">
        <v>159</v>
      </c>
      <c r="AB118" s="58" t="str">
        <f>IF(AB115&gt;AB116,"BUY","SELL")</f>
        <v>SELL</v>
      </c>
    </row>
  </sheetData>
  <mergeCells count="6">
    <mergeCell ref="AA109:AB109"/>
    <mergeCell ref="AG83:AH83"/>
    <mergeCell ref="AG84:AH84"/>
    <mergeCell ref="AG93:AH93"/>
    <mergeCell ref="AG98:AH98"/>
    <mergeCell ref="AG104:AH104"/>
  </mergeCells>
  <hyperlinks>
    <hyperlink ref="A1" r:id="rId1" tooltip="https://roic.ai/company/OR.PA" display="ROIC.AI | OR.PA" xr:uid="{00000000-0004-0000-0000-000000000000}"/>
    <hyperlink ref="B36" r:id="rId2" location="phrase=O.R" tooltip="https://www.infogreffe.com/recherche-entreprise-dirigeants/resultats-entreprise-dirigeants.html?ga_cat=globale&amp;ga_q=O.R#phrase=O.R" xr:uid="{00000000-0004-0000-0000-000001000000}"/>
    <hyperlink ref="B74" r:id="rId3" location="phrase=O.R" tooltip="https://www.infogreffe.com/recherche-entreprise-dirigeants/resultats-entreprise-dirigeants.html?ga_cat=globale&amp;ga_q=O.R#phrase=O.R" xr:uid="{00000000-0004-0000-0000-000002000000}"/>
    <hyperlink ref="C36" r:id="rId4" location="phrase=O.R" tooltip="https://www.infogreffe.com/recherche-entreprise-dirigeants/resultats-entreprise-dirigeants.html?ga_cat=globale&amp;ga_q=O.R#phrase=O.R" xr:uid="{00000000-0004-0000-0000-000004000000}"/>
    <hyperlink ref="C74" r:id="rId5" location="phrase=O.R" tooltip="https://www.infogreffe.com/recherche-entreprise-dirigeants/resultats-entreprise-dirigeants.html?ga_cat=globale&amp;ga_q=O.R#phrase=O.R" xr:uid="{00000000-0004-0000-0000-000005000000}"/>
    <hyperlink ref="D36" r:id="rId6" location="phrase=O.R" tooltip="https://www.infogreffe.com/recherche-entreprise-dirigeants/resultats-entreprise-dirigeants.html?ga_cat=globale&amp;ga_q=O.R#phrase=O.R" xr:uid="{00000000-0004-0000-0000-000007000000}"/>
    <hyperlink ref="D74" r:id="rId7" location="phrase=O.R" tooltip="https://www.infogreffe.com/recherche-entreprise-dirigeants/resultats-entreprise-dirigeants.html?ga_cat=globale&amp;ga_q=O.R#phrase=O.R" xr:uid="{00000000-0004-0000-0000-000008000000}"/>
    <hyperlink ref="E36" r:id="rId8" location="phrase=O.R" tooltip="https://www.infogreffe.com/recherche-entreprise-dirigeants/resultats-entreprise-dirigeants.html?ga_cat=globale&amp;ga_q=O.R#phrase=O.R" xr:uid="{00000000-0004-0000-0000-00000A000000}"/>
    <hyperlink ref="E74" r:id="rId9" location="phrase=O.R" tooltip="https://www.infogreffe.com/recherche-entreprise-dirigeants/resultats-entreprise-dirigeants.html?ga_cat=globale&amp;ga_q=O.R#phrase=O.R" xr:uid="{00000000-0004-0000-0000-00000B000000}"/>
    <hyperlink ref="F36" r:id="rId10" location="phrase=O.R" tooltip="https://www.infogreffe.com/recherche-entreprise-dirigeants/resultats-entreprise-dirigeants.html?ga_cat=globale&amp;ga_q=O.R#phrase=O.R" xr:uid="{00000000-0004-0000-0000-00000D000000}"/>
    <hyperlink ref="F74" r:id="rId11" location="phrase=O.R" tooltip="https://www.infogreffe.com/recherche-entreprise-dirigeants/resultats-entreprise-dirigeants.html?ga_cat=globale&amp;ga_q=O.R#phrase=O.R" xr:uid="{00000000-0004-0000-0000-00000E000000}"/>
    <hyperlink ref="G36" r:id="rId12" location="phrase=O.R" tooltip="https://www.infogreffe.com/recherche-entreprise-dirigeants/resultats-entreprise-dirigeants.html?ga_cat=globale&amp;ga_q=O.R#phrase=O.R" xr:uid="{00000000-0004-0000-0000-000010000000}"/>
    <hyperlink ref="G74" r:id="rId13" location="phrase=O.R" tooltip="https://www.infogreffe.com/recherche-entreprise-dirigeants/resultats-entreprise-dirigeants.html?ga_cat=globale&amp;ga_q=O.R#phrase=O.R" xr:uid="{00000000-0004-0000-0000-000011000000}"/>
    <hyperlink ref="H36" r:id="rId14" location="phrase=O.R" tooltip="https://www.infogreffe.com/recherche-entreprise-dirigeants/resultats-entreprise-dirigeants.html?ga_cat=globale&amp;ga_q=O.R#phrase=O.R" xr:uid="{00000000-0004-0000-0000-000013000000}"/>
    <hyperlink ref="H74" r:id="rId15" location="phrase=O.R" tooltip="https://www.infogreffe.com/recherche-entreprise-dirigeants/resultats-entreprise-dirigeants.html?ga_cat=globale&amp;ga_q=O.R#phrase=O.R" xr:uid="{00000000-0004-0000-0000-000014000000}"/>
    <hyperlink ref="I36" r:id="rId16" location="phrase=O.R" tooltip="https://www.infogreffe.com/recherche-entreprise-dirigeants/resultats-entreprise-dirigeants.html?ga_cat=globale&amp;ga_q=O.R#phrase=O.R" xr:uid="{00000000-0004-0000-0000-000016000000}"/>
    <hyperlink ref="I74" r:id="rId17" location="phrase=O.R" tooltip="https://www.infogreffe.com/recherche-entreprise-dirigeants/resultats-entreprise-dirigeants.html?ga_cat=globale&amp;ga_q=O.R#phrase=O.R" xr:uid="{00000000-0004-0000-0000-000017000000}"/>
    <hyperlink ref="J36" r:id="rId18" location="phrase=O.R" tooltip="https://www.infogreffe.com/recherche-entreprise-dirigeants/resultats-entreprise-dirigeants.html?ga_cat=globale&amp;ga_q=O.R#phrase=O.R" xr:uid="{00000000-0004-0000-0000-000019000000}"/>
    <hyperlink ref="J74" r:id="rId19" location="phrase=O.R" tooltip="https://www.infogreffe.com/recherche-entreprise-dirigeants/resultats-entreprise-dirigeants.html?ga_cat=globale&amp;ga_q=O.R#phrase=O.R" xr:uid="{00000000-0004-0000-0000-00001A000000}"/>
    <hyperlink ref="K36" r:id="rId20" location="phrase=O.R" tooltip="https://www.infogreffe.com/recherche-entreprise-dirigeants/resultats-entreprise-dirigeants.html?ga_cat=globale&amp;ga_q=O.R#phrase=O.R" xr:uid="{00000000-0004-0000-0000-00001C000000}"/>
    <hyperlink ref="K74" r:id="rId21" location="phrase=O.R" tooltip="https://www.infogreffe.com/recherche-entreprise-dirigeants/resultats-entreprise-dirigeants.html?ga_cat=globale&amp;ga_q=O.R#phrase=O.R" xr:uid="{00000000-0004-0000-0000-00001D000000}"/>
    <hyperlink ref="L36" r:id="rId22" location="phrase=O.R" tooltip="https://www.infogreffe.com/recherche-entreprise-dirigeants/resultats-entreprise-dirigeants.html?ga_cat=globale&amp;ga_q=O.R#phrase=O.R" xr:uid="{00000000-0004-0000-0000-00001F000000}"/>
    <hyperlink ref="L74" r:id="rId23" location="phrase=O.R" tooltip="https://www.infogreffe.com/recherche-entreprise-dirigeants/resultats-entreprise-dirigeants.html?ga_cat=globale&amp;ga_q=O.R#phrase=O.R" xr:uid="{00000000-0004-0000-0000-000020000000}"/>
    <hyperlink ref="M36" r:id="rId24" location="phrase=O.R" tooltip="https://www.infogreffe.com/recherche-entreprise-dirigeants/resultats-entreprise-dirigeants.html?ga_cat=globale&amp;ga_q=O.R#phrase=O.R" xr:uid="{00000000-0004-0000-0000-000022000000}"/>
    <hyperlink ref="M74" r:id="rId25" location="phrase=O.R" tooltip="https://www.infogreffe.com/recherche-entreprise-dirigeants/resultats-entreprise-dirigeants.html?ga_cat=globale&amp;ga_q=O.R#phrase=O.R" xr:uid="{00000000-0004-0000-0000-000023000000}"/>
    <hyperlink ref="N36" r:id="rId26" location="phrase=O.R" tooltip="https://www.infogreffe.com/recherche-entreprise-dirigeants/resultats-entreprise-dirigeants.html?ga_cat=globale&amp;ga_q=O.R#phrase=O.R" xr:uid="{00000000-0004-0000-0000-000025000000}"/>
    <hyperlink ref="N74" r:id="rId27" location="phrase=O.R" tooltip="https://www.infogreffe.com/recherche-entreprise-dirigeants/resultats-entreprise-dirigeants.html?ga_cat=globale&amp;ga_q=O.R#phrase=O.R" xr:uid="{00000000-0004-0000-0000-000026000000}"/>
    <hyperlink ref="O36" r:id="rId28" location="phrase=O.R" tooltip="https://www.infogreffe.com/recherche-entreprise-dirigeants/resultats-entreprise-dirigeants.html?ga_cat=globale&amp;ga_q=O.R#phrase=O.R" xr:uid="{00000000-0004-0000-0000-000028000000}"/>
    <hyperlink ref="O74" r:id="rId29" location="phrase=O.R" tooltip="https://www.infogreffe.com/recherche-entreprise-dirigeants/resultats-entreprise-dirigeants.html?ga_cat=globale&amp;ga_q=O.R#phrase=O.R" xr:uid="{00000000-0004-0000-0000-000029000000}"/>
    <hyperlink ref="P36" r:id="rId30" location="phrase=O.R" tooltip="https://www.infogreffe.com/recherche-entreprise-dirigeants/resultats-entreprise-dirigeants.html?ga_cat=globale&amp;ga_q=O.R#phrase=O.R" xr:uid="{00000000-0004-0000-0000-00002B000000}"/>
    <hyperlink ref="P74" r:id="rId31" location="phrase=O.R" tooltip="https://www.infogreffe.com/recherche-entreprise-dirigeants/resultats-entreprise-dirigeants.html?ga_cat=globale&amp;ga_q=O.R#phrase=O.R" xr:uid="{00000000-0004-0000-0000-00002C000000}"/>
    <hyperlink ref="Q36" r:id="rId32" location="phrase=O.R" tooltip="https://www.infogreffe.com/recherche-entreprise-dirigeants/resultats-entreprise-dirigeants.html?ga_cat=globale&amp;ga_q=O.R#phrase=O.R" xr:uid="{00000000-0004-0000-0000-00002E000000}"/>
    <hyperlink ref="Q74" r:id="rId33" location="phrase=O.R" tooltip="https://www.infogreffe.com/recherche-entreprise-dirigeants/resultats-entreprise-dirigeants.html?ga_cat=globale&amp;ga_q=O.R#phrase=O.R" xr:uid="{00000000-0004-0000-0000-00002F000000}"/>
    <hyperlink ref="R36" r:id="rId34" location="phrase=O.R" tooltip="https://www.infogreffe.com/recherche-entreprise-dirigeants/resultats-entreprise-dirigeants.html?ga_cat=globale&amp;ga_q=O.R#phrase=O.R" xr:uid="{00000000-0004-0000-0000-000031000000}"/>
    <hyperlink ref="R74" r:id="rId35" location="phrase=O.R" tooltip="https://www.infogreffe.com/recherche-entreprise-dirigeants/resultats-entreprise-dirigeants.html?ga_cat=globale&amp;ga_q=O.R#phrase=O.R" xr:uid="{00000000-0004-0000-0000-000032000000}"/>
    <hyperlink ref="S36" r:id="rId36" location="phrase=O.R" tooltip="https://www.infogreffe.com/recherche-entreprise-dirigeants/resultats-entreprise-dirigeants.html?ga_cat=globale&amp;ga_q=O.R#phrase=O.R" xr:uid="{00000000-0004-0000-0000-000034000000}"/>
    <hyperlink ref="S74" r:id="rId37" location="phrase=O.R" tooltip="https://www.infogreffe.com/recherche-entreprise-dirigeants/resultats-entreprise-dirigeants.html?ga_cat=globale&amp;ga_q=O.R#phrase=O.R" xr:uid="{00000000-0004-0000-0000-000035000000}"/>
    <hyperlink ref="T36" r:id="rId38" location="phrase=O.R" tooltip="https://www.infogreffe.com/recherche-entreprise-dirigeants/resultats-entreprise-dirigeants.html?ga_cat=globale&amp;ga_q=O.R#phrase=O.R" xr:uid="{00000000-0004-0000-0000-000037000000}"/>
    <hyperlink ref="T74" r:id="rId39" location="phrase=O.R" tooltip="https://www.infogreffe.com/recherche-entreprise-dirigeants/resultats-entreprise-dirigeants.html?ga_cat=globale&amp;ga_q=O.R#phrase=O.R" xr:uid="{00000000-0004-0000-0000-000038000000}"/>
    <hyperlink ref="U36" r:id="rId40" location="phrase=O.R" tooltip="https://www.infogreffe.com/recherche-entreprise-dirigeants/resultats-entreprise-dirigeants.html?ga_cat=globale&amp;ga_q=O.R#phrase=O.R" xr:uid="{00000000-0004-0000-0000-00003A000000}"/>
    <hyperlink ref="U74" r:id="rId41" location="phrase=O.R" tooltip="https://www.infogreffe.com/recherche-entreprise-dirigeants/resultats-entreprise-dirigeants.html?ga_cat=globale&amp;ga_q=O.R#phrase=O.R" xr:uid="{00000000-0004-0000-0000-00003B000000}"/>
    <hyperlink ref="V36" r:id="rId42" location="phrase=O.R" tooltip="https://www.infogreffe.com/recherche-entreprise-dirigeants/resultats-entreprise-dirigeants.html?ga_cat=globale&amp;ga_q=O.R#phrase=O.R" xr:uid="{00000000-0004-0000-0000-00003D000000}"/>
    <hyperlink ref="V74" r:id="rId43" location="phrase=O.R" tooltip="https://www.infogreffe.com/recherche-entreprise-dirigeants/resultats-entreprise-dirigeants.html?ga_cat=globale&amp;ga_q=O.R#phrase=O.R" xr:uid="{00000000-0004-0000-0000-00003E000000}"/>
    <hyperlink ref="W36" r:id="rId44" location="phrase=O.R" tooltip="https://www.infogreffe.com/recherche-entreprise-dirigeants/resultats-entreprise-dirigeants.html?ga_cat=globale&amp;ga_q=O.R#phrase=O.R" xr:uid="{00000000-0004-0000-0000-000040000000}"/>
    <hyperlink ref="W74" r:id="rId45" location="phrase=O.R" tooltip="https://www.infogreffe.com/recherche-entreprise-dirigeants/resultats-entreprise-dirigeants.html?ga_cat=globale&amp;ga_q=O.R#phrase=O.R" xr:uid="{00000000-0004-0000-0000-000041000000}"/>
    <hyperlink ref="X36" r:id="rId46" location="phrase=O.R" tooltip="https://www.infogreffe.com/recherche-entreprise-dirigeants/resultats-entreprise-dirigeants.html?ga_cat=globale&amp;ga_q=O.R#phrase=O.R" xr:uid="{00000000-0004-0000-0000-000043000000}"/>
    <hyperlink ref="X74" r:id="rId47" location="phrase=O.R" tooltip="https://www.infogreffe.com/recherche-entreprise-dirigeants/resultats-entreprise-dirigeants.html?ga_cat=globale&amp;ga_q=O.R#phrase=O.R" xr:uid="{00000000-0004-0000-0000-000044000000}"/>
    <hyperlink ref="Y36" r:id="rId48" location="phrase=O.R" tooltip="https://www.infogreffe.com/recherche-entreprise-dirigeants/resultats-entreprise-dirigeants.html?ga_cat=globale&amp;ga_q=O.R#phrase=O.R" xr:uid="{00000000-0004-0000-0000-000046000000}"/>
    <hyperlink ref="Y74" r:id="rId49" location="phrase=O.R" tooltip="https://www.infogreffe.com/recherche-entreprise-dirigeants/resultats-entreprise-dirigeants.html?ga_cat=globale&amp;ga_q=O.R#phrase=O.R" xr:uid="{00000000-0004-0000-0000-000047000000}"/>
    <hyperlink ref="Z36" r:id="rId50" location="phrase=O.R" tooltip="https://www.infogreffe.com/recherche-entreprise-dirigeants/resultats-entreprise-dirigeants.html?ga_cat=globale&amp;ga_q=O.R#phrase=O.R" xr:uid="{00000000-0004-0000-0000-000049000000}"/>
    <hyperlink ref="Z74" r:id="rId51" location="phrase=O.R" tooltip="https://www.infogreffe.com/recherche-entreprise-dirigeants/resultats-entreprise-dirigeants.html?ga_cat=globale&amp;ga_q=O.R#phrase=O.R" xr:uid="{00000000-0004-0000-0000-00004A000000}"/>
    <hyperlink ref="AA1" r:id="rId52" display="https://finbox.com/ENXTPA:OR/models/dcf-revenue-exit-10yr/" xr:uid="{884E52E6-FE98-E946-9BB2-4B79F1DAF6CF}"/>
  </hyperlinks>
  <pageMargins left="0.7" right="0.7" top="0.75" bottom="0.75" header="0.3" footer="0.3"/>
  <drawing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2023-04-06T04:41:56Z</dcterms:created>
  <dcterms:modified xsi:type="dcterms:W3CDTF">2023-05-17T01:32:00Z</dcterms:modified>
</cp:coreProperties>
</file>