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117D6E93-B180-8145-BBE7-E4D037E0C16C}"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13" i="1" l="1"/>
  <c r="AO116" i="1" l="1" a="1"/>
  <c r="AO116" i="1" s="1"/>
  <c r="AO111" i="1"/>
  <c r="AU101" i="1" a="1"/>
  <c r="AU101" i="1" s="1"/>
  <c r="AU95" i="1" a="1"/>
  <c r="AU95" i="1" s="1"/>
  <c r="AU97" i="1" s="1"/>
  <c r="AU90" i="1"/>
  <c r="AU89" i="1"/>
  <c r="AU91" i="1" s="1"/>
  <c r="AU87" i="1"/>
  <c r="AU86" i="1"/>
  <c r="AU99" i="1" s="1"/>
  <c r="AU85" i="1"/>
  <c r="AU88" i="1" s="1"/>
  <c r="AS19" i="1"/>
  <c r="AS16" i="1"/>
  <c r="AO114" i="1" s="1"/>
  <c r="AV13" i="1"/>
  <c r="AT13" i="1"/>
  <c r="AS13" i="1"/>
  <c r="AV10" i="1"/>
  <c r="AU10" i="1"/>
  <c r="AT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U103" i="1"/>
  <c r="AU100" i="1" s="1"/>
  <c r="AO112" i="1"/>
  <c r="AO106" i="1"/>
  <c r="AN108" i="1"/>
  <c r="AU16" i="1"/>
  <c r="AV16" i="1"/>
  <c r="AT16" i="1"/>
  <c r="AU92" i="1"/>
  <c r="AU102" i="1" l="1"/>
  <c r="AP106" i="1"/>
  <c r="AO108" i="1"/>
  <c r="AU105" i="1"/>
  <c r="AU108" i="1" s="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<sst xmlns="http://schemas.openxmlformats.org/spreadsheetml/2006/main" count="1828" uniqueCount="161">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</sst>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0" fillId="0" borderId="0" xfId="0" quotePrefix="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https://www.bing.com/financeapi/forcetrigger?t=a1o2lh&amp;q=XNYS%3aAXP&amp;form=skydnc</v>
    <v>Learn more on Bing</v>
  </rv>
  <rv s="1">
    <v>0</v>
    <v>AMERICAN EXPRESS COMPANY (XNYS:AXP)</v>
    <v>2</v>
    <v>3</v>
    <v>Finance</v>
    <v>4</v>
    <v>en-US</v>
    <v>a1o2lh</v>
    <v>268435456</v>
    <v>1</v>
    <v>Powered by Refinitiv</v>
    <v>182.15</v>
    <v>130.65</v>
    <v>1.1806000000000001</v>
    <v>2.56</v>
    <v>1.6736999999999998E-2</v>
    <v>0.49</v>
    <v>3.1509999999999997E-3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155.9</v>
    <v>Banking Services</v>
    <v>Stock</v>
    <v>45068.993295810156</v>
    <v>0</v>
    <v>153.28</v>
    <v>115581361257</v>
    <v>AMERICAN EXPRESS COMPANY</v>
    <v>AMERICAN EXPRESS COMPANY</v>
    <v>153.66999999999999</v>
    <v>16.093599999999999</v>
    <v>152.94999999999999</v>
    <v>155.51</v>
    <v>156</v>
    <v>743240700</v>
    <v>AXP</v>
    <v>AMERICAN EXPRESS COMPANY (XNYS:AXP)</v>
    <v>2483796</v>
    <v>3133929</v>
    <v>1965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4962/000000496295000005/0000004962-95-000005-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4962/000119312508042043/0001193125-08-042043-index.htm" TargetMode="External"/><Relationship Id="rId63" Type="http://schemas.openxmlformats.org/officeDocument/2006/relationships/hyperlink" Target="https://www.sec.gov/Archives/edgar/data/4962/000119312516469798/0001193125-16-469798-index.htm" TargetMode="External"/><Relationship Id="rId68" Type="http://schemas.openxmlformats.org/officeDocument/2006/relationships/hyperlink" Target="https://www.sec.gov/Archives/edgar/data/4962/000000496219000018/0000004962-19-000018-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4962/000000496201500025/0000004962-01-500025-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4962/000095012307003020/0000950123-07-003020-index.htm" TargetMode="External"/><Relationship Id="rId53" Type="http://schemas.openxmlformats.org/officeDocument/2006/relationships/hyperlink" Target="https://www.sec.gov/Archives/edgar/data/4962/000095012311019072/0000950123-11-019072-index.htm" TargetMode="External"/><Relationship Id="rId58" Type="http://schemas.openxmlformats.org/officeDocument/2006/relationships/hyperlink" Target="https://www.sec.gov/Archives/edgar/data/4962/000119312514066777/0001193125-14-066777-index.htm" TargetMode="External"/><Relationship Id="rId66" Type="http://schemas.openxmlformats.org/officeDocument/2006/relationships/hyperlink" Target="https://www.sec.gov/Archives/edgar/data/4962/000000496218000032/0000004962-18-000032-index.htm" TargetMode="External"/><Relationship Id="rId74" Type="http://schemas.openxmlformats.org/officeDocument/2006/relationships/hyperlink" Target="https://www.sec.gov/Archives/edgar/data/4962/000000496222000008/0000004962-22-00000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4962/000119312515059931/0001193125-15-05993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962/000000496296000013/0000004962-96-000013-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962/000095011702000727/0000950117-02-000727-index.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4962/000119312509041008/0001193125-09-041008-index.htm" TargetMode="External"/><Relationship Id="rId56" Type="http://schemas.openxmlformats.org/officeDocument/2006/relationships/hyperlink" Target="https://www.sec.gov/Archives/edgar/data/4962/000119312513070554/0001193125-13-070554-index.htm" TargetMode="External"/><Relationship Id="rId64" Type="http://schemas.openxmlformats.org/officeDocument/2006/relationships/hyperlink" Target="https://www.sec.gov/Archives/edgar/data/4962/000119312517047588/0001193125-17-047588-index.htm" TargetMode="External"/><Relationship Id="rId69" Type="http://schemas.openxmlformats.org/officeDocument/2006/relationships/hyperlink" Target="https://www.sec.gov/Archives/edgar/data/4962/000000496219000018/0000004962-19-000018-index.htm" TargetMode="External"/><Relationship Id="rId77" Type="http://schemas.openxmlformats.org/officeDocument/2006/relationships/hyperlink" Target="https://www.sec.gov/Archives/edgar/data/4962/000000496223000006/0000004962-23-00000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962/000119312510041232/0001193125-10-041232-index.htm" TargetMode="External"/><Relationship Id="rId72" Type="http://schemas.openxmlformats.org/officeDocument/2006/relationships/hyperlink" Target="https://www.sec.gov/Archives/edgar/data/4962/000000496221000013/0000004962-21-00001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4962/000000496201500025/0000004962-01-500025-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4962/000119312508042043/0001193125-08-042043-index.htm" TargetMode="External"/><Relationship Id="rId59" Type="http://schemas.openxmlformats.org/officeDocument/2006/relationships/hyperlink" Target="https://www.sec.gov/Archives/edgar/data/4962/000119312514066777/0001193125-14-066777-index.htm" TargetMode="External"/><Relationship Id="rId67" Type="http://schemas.openxmlformats.org/officeDocument/2006/relationships/hyperlink" Target="https://www.sec.gov/Archives/edgar/data/4962/000000496218000032/0000004962-18-000032-index.htm" TargetMode="External"/><Relationship Id="rId20" Type="http://schemas.openxmlformats.org/officeDocument/2006/relationships/hyperlink" Target="https://www.sec.gov/Archives/edgar/data/4962/000000496295000005/0000004962-95-000005-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4962/000119312512077400/0001193125-12-077400-index.htm" TargetMode="External"/><Relationship Id="rId62" Type="http://schemas.openxmlformats.org/officeDocument/2006/relationships/hyperlink" Target="https://www.sec.gov/Archives/edgar/data/4962/000119312516469798/0001193125-16-469798-index.htm" TargetMode="External"/><Relationship Id="rId70" Type="http://schemas.openxmlformats.org/officeDocument/2006/relationships/hyperlink" Target="https://www.sec.gov/Archives/edgar/data/4962/000000496220000030/0000004962-20-000030-index.htm" TargetMode="External"/><Relationship Id="rId75" Type="http://schemas.openxmlformats.org/officeDocument/2006/relationships/hyperlink" Target="https://www.sec.gov/Archives/edgar/data/4962/000000496222000008/0000004962-22-000008-index.htm" TargetMode="External"/><Relationship Id="rId1" Type="http://schemas.openxmlformats.org/officeDocument/2006/relationships/hyperlink" Target="https://roic.ai/company/AX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962/000000496296000013/0000004962-96-000013-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4962/000119312509041008/0001193125-09-041008-index.htm" TargetMode="External"/><Relationship Id="rId57" Type="http://schemas.openxmlformats.org/officeDocument/2006/relationships/hyperlink" Target="https://www.sec.gov/Archives/edgar/data/4962/000119312513070554/0001193125-13-070554-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962/000095012307003020/0000950123-07-003020-index.htm" TargetMode="External"/><Relationship Id="rId52" Type="http://schemas.openxmlformats.org/officeDocument/2006/relationships/hyperlink" Target="https://www.sec.gov/Archives/edgar/data/4962/000095012311019072/0000950123-11-019072-index.htm" TargetMode="External"/><Relationship Id="rId60" Type="http://schemas.openxmlformats.org/officeDocument/2006/relationships/hyperlink" Target="https://www.sec.gov/Archives/edgar/data/4962/000119312515059931/0001193125-15-059931-index.htm" TargetMode="External"/><Relationship Id="rId65" Type="http://schemas.openxmlformats.org/officeDocument/2006/relationships/hyperlink" Target="https://www.sec.gov/Archives/edgar/data/4962/000119312517047588/0001193125-17-047588-index.htm" TargetMode="External"/><Relationship Id="rId73" Type="http://schemas.openxmlformats.org/officeDocument/2006/relationships/hyperlink" Target="https://www.sec.gov/Archives/edgar/data/4962/000000496221000013/0000004962-21-000013-index.htm" TargetMode="External"/><Relationship Id="rId78" Type="http://schemas.openxmlformats.org/officeDocument/2006/relationships/hyperlink" Target="https://finbox.com/NYSE:AX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4962/000095011702000727/0000950117-02-000727-index.htm" TargetMode="External"/><Relationship Id="rId50" Type="http://schemas.openxmlformats.org/officeDocument/2006/relationships/hyperlink" Target="https://www.sec.gov/Archives/edgar/data/4962/000119312510041232/0001193125-10-041232-index.htm" TargetMode="External"/><Relationship Id="rId55" Type="http://schemas.openxmlformats.org/officeDocument/2006/relationships/hyperlink" Target="https://www.sec.gov/Archives/edgar/data/4962/000119312512077400/0001193125-12-077400-index.htm" TargetMode="External"/><Relationship Id="rId76" Type="http://schemas.openxmlformats.org/officeDocument/2006/relationships/hyperlink" Target="https://www.sec.gov/Archives/edgar/data/4962/000000496223000006/0000004962-23-000006-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962/000000496220000030/0000004962-20-000030-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2" activePane="bottomRight" state="frozen"/>
      <selection pane="topRight"/>
      <selection pane="bottomLeft"/>
      <selection pane="bottomRight" activeCell="AO25" sqref="AO2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t="s">
        <v>92</v>
      </c>
      <c r="C3" s="1" t="s">
        <v>92</v>
      </c>
      <c r="D3" s="1" t="s">
        <v>92</v>
      </c>
      <c r="E3" s="1" t="s">
        <v>92</v>
      </c>
      <c r="F3" s="1">
        <v>15168000000</v>
      </c>
      <c r="G3" s="1">
        <v>15840000000</v>
      </c>
      <c r="H3" s="1">
        <v>17511000000</v>
      </c>
      <c r="I3" s="1">
        <v>19312000000</v>
      </c>
      <c r="J3" s="1">
        <v>12390000000</v>
      </c>
      <c r="K3" s="1">
        <v>13271000000</v>
      </c>
      <c r="L3" s="1">
        <v>14599000000</v>
      </c>
      <c r="M3" s="1">
        <v>15121000000</v>
      </c>
      <c r="N3" s="1">
        <v>16836000000</v>
      </c>
      <c r="O3" s="1">
        <v>18133000000</v>
      </c>
      <c r="P3" s="1">
        <v>20227000000</v>
      </c>
      <c r="Q3" s="1">
        <v>22321000000</v>
      </c>
      <c r="R3" s="1">
        <v>21081000000</v>
      </c>
      <c r="S3" s="1">
        <v>22725000000</v>
      </c>
      <c r="T3" s="1">
        <v>24961000000</v>
      </c>
      <c r="U3" s="1">
        <v>28248000000</v>
      </c>
      <c r="V3" s="1">
        <v>23347000000</v>
      </c>
      <c r="W3" s="1">
        <v>25900000000</v>
      </c>
      <c r="X3" s="1">
        <v>27731000000</v>
      </c>
      <c r="Y3" s="1">
        <v>28365000000</v>
      </c>
      <c r="Z3" s="1">
        <v>24312000000</v>
      </c>
      <c r="AA3" s="1">
        <v>27639000000</v>
      </c>
      <c r="AB3" s="1">
        <v>29962000000</v>
      </c>
      <c r="AC3" s="1">
        <v>31582000000</v>
      </c>
      <c r="AD3" s="1">
        <v>32970000000</v>
      </c>
      <c r="AE3" s="1">
        <v>33548000000</v>
      </c>
      <c r="AF3" s="1">
        <v>32757000000</v>
      </c>
      <c r="AG3" s="1">
        <v>33337000000</v>
      </c>
      <c r="AH3" s="1">
        <v>33471000000</v>
      </c>
      <c r="AI3" s="1">
        <v>40315000000</v>
      </c>
      <c r="AJ3" s="1">
        <v>43556000000</v>
      </c>
      <c r="AK3" s="1">
        <v>36087000000</v>
      </c>
      <c r="AL3" s="1">
        <v>43147000000</v>
      </c>
      <c r="AM3" s="1">
        <v>52862000000</v>
      </c>
      <c r="AN3" s="28">
        <v>61232000000</v>
      </c>
      <c r="AO3" s="28">
        <v>67265000000</v>
      </c>
      <c r="AP3" s="28">
        <v>72595000000</v>
      </c>
      <c r="AQ3" s="28">
        <v>71603000000</v>
      </c>
      <c r="AR3" s="28">
        <v>77375000000</v>
      </c>
      <c r="AS3" s="18" t="s">
        <v>110</v>
      </c>
      <c r="AT3" s="19" t="s">
        <v>111</v>
      </c>
      <c r="AU3" s="19" t="s">
        <v>112</v>
      </c>
      <c r="AV3" s="19" t="s">
        <v>113</v>
      </c>
    </row>
    <row r="4" spans="1:48" ht="19" x14ac:dyDescent="0.25">
      <c r="A4" s="14" t="s">
        <v>95</v>
      </c>
      <c r="B4" s="1"/>
      <c r="C4" s="15" t="e">
        <f>(C3/B3)-1</f>
        <v>#VALUE!</v>
      </c>
      <c r="D4" s="15" t="e">
        <f>(D3/C3)-1</f>
        <v>#VALUE!</v>
      </c>
      <c r="E4" s="15" t="e">
        <f>(E3/D3)-1</f>
        <v>#VALUE!</v>
      </c>
      <c r="F4" s="15" t="e">
        <f t="shared" ref="F4:AR4" si="0">(F3/E3)-1</f>
        <v>#VALUE!</v>
      </c>
      <c r="G4" s="15">
        <f t="shared" si="0"/>
        <v>4.4303797468354444E-2</v>
      </c>
      <c r="H4" s="16">
        <f t="shared" si="0"/>
        <v>0.10549242424242422</v>
      </c>
      <c r="I4" s="16">
        <f t="shared" si="0"/>
        <v>0.10284963737079544</v>
      </c>
      <c r="J4" s="16">
        <f t="shared" si="0"/>
        <v>-0.3584299917149959</v>
      </c>
      <c r="K4" s="16">
        <f t="shared" si="0"/>
        <v>7.1105730427764247E-2</v>
      </c>
      <c r="L4" s="16">
        <f t="shared" si="0"/>
        <v>0.10006781704468382</v>
      </c>
      <c r="M4" s="16">
        <f t="shared" si="0"/>
        <v>3.575587368997879E-2</v>
      </c>
      <c r="N4" s="16">
        <f t="shared" si="0"/>
        <v>0.11341842470736063</v>
      </c>
      <c r="O4" s="16">
        <f t="shared" si="0"/>
        <v>7.7037301021620319E-2</v>
      </c>
      <c r="P4" s="16">
        <f t="shared" si="0"/>
        <v>0.11548006397176414</v>
      </c>
      <c r="Q4" s="16">
        <f t="shared" si="0"/>
        <v>0.10352499134819793</v>
      </c>
      <c r="R4" s="16">
        <f t="shared" si="0"/>
        <v>-5.5553066618879043E-2</v>
      </c>
      <c r="S4" s="16">
        <f t="shared" si="0"/>
        <v>7.7984915326597459E-2</v>
      </c>
      <c r="T4" s="16">
        <f t="shared" si="0"/>
        <v>9.8393839383938309E-2</v>
      </c>
      <c r="U4" s="16">
        <f t="shared" si="0"/>
        <v>0.13168542926966076</v>
      </c>
      <c r="V4" s="16">
        <f t="shared" si="0"/>
        <v>-0.17349900877938262</v>
      </c>
      <c r="W4" s="16">
        <f t="shared" si="0"/>
        <v>0.10935023771790808</v>
      </c>
      <c r="X4" s="16">
        <f t="shared" si="0"/>
        <v>7.0694980694980591E-2</v>
      </c>
      <c r="Y4" s="16">
        <f t="shared" si="0"/>
        <v>2.2862500450758994E-2</v>
      </c>
      <c r="Z4" s="16">
        <f t="shared" si="0"/>
        <v>-0.14288736118455847</v>
      </c>
      <c r="AA4" s="16">
        <f t="shared" si="0"/>
        <v>0.13684600197433361</v>
      </c>
      <c r="AB4" s="16">
        <f t="shared" si="0"/>
        <v>8.4047903325011664E-2</v>
      </c>
      <c r="AC4" s="16">
        <f t="shared" si="0"/>
        <v>5.4068486749883293E-2</v>
      </c>
      <c r="AD4" s="16">
        <f t="shared" si="0"/>
        <v>4.3949084921790948E-2</v>
      </c>
      <c r="AE4" s="16">
        <f t="shared" si="0"/>
        <v>1.7531088868668387E-2</v>
      </c>
      <c r="AF4" s="16">
        <f t="shared" si="0"/>
        <v>-2.3578156671038464E-2</v>
      </c>
      <c r="AG4" s="16">
        <f t="shared" si="0"/>
        <v>1.7706139145831523E-2</v>
      </c>
      <c r="AH4" s="16">
        <f t="shared" si="0"/>
        <v>4.0195578486366124E-3</v>
      </c>
      <c r="AI4" s="16">
        <f t="shared" si="0"/>
        <v>0.20447551611843084</v>
      </c>
      <c r="AJ4" s="16">
        <f t="shared" si="0"/>
        <v>8.039191367977172E-2</v>
      </c>
      <c r="AK4" s="16">
        <f t="shared" si="0"/>
        <v>-0.17148039305721374</v>
      </c>
      <c r="AL4" s="16">
        <f t="shared" si="0"/>
        <v>0.19563831850804991</v>
      </c>
      <c r="AM4" s="16">
        <f t="shared" si="0"/>
        <v>0.22516049783298953</v>
      </c>
      <c r="AN4" s="16">
        <f t="shared" si="0"/>
        <v>0.15833680148310703</v>
      </c>
      <c r="AO4" s="16">
        <f t="shared" si="0"/>
        <v>9.8526914031878743E-2</v>
      </c>
      <c r="AP4" s="16">
        <f t="shared" si="0"/>
        <v>7.9238831487400629E-2</v>
      </c>
      <c r="AQ4" s="16">
        <f t="shared" si="0"/>
        <v>-1.3664852951305151E-2</v>
      </c>
      <c r="AR4" s="16">
        <f t="shared" si="0"/>
        <v>8.061114757761545E-2</v>
      </c>
      <c r="AS4" s="17">
        <f>(AM4+AL4+AK4)/3</f>
        <v>8.3106141094608565E-2</v>
      </c>
      <c r="AT4" s="17">
        <f>(AM20+AL20+AK20)/3</f>
        <v>7.7394430639723691E-2</v>
      </c>
      <c r="AU4" s="17">
        <f>(AM29+AL29+AK29)/3</f>
        <v>0.32235232034774908</v>
      </c>
      <c r="AV4" s="17">
        <f>(AM105+AL105+AK105)/3</f>
        <v>0.71220917105612302</v>
      </c>
    </row>
    <row r="5" spans="1:48" ht="19" x14ac:dyDescent="0.25">
      <c r="A5" s="5" t="s">
        <v>2</v>
      </c>
      <c r="B5" s="1" t="s">
        <v>92</v>
      </c>
      <c r="C5" s="1" t="s">
        <v>92</v>
      </c>
      <c r="D5" s="1" t="s">
        <v>92</v>
      </c>
      <c r="E5" s="1" t="s">
        <v>92</v>
      </c>
      <c r="F5" s="1" t="s">
        <v>92</v>
      </c>
      <c r="G5" s="1" t="s">
        <v>92</v>
      </c>
      <c r="H5" s="1" t="s">
        <v>92</v>
      </c>
      <c r="I5" s="1" t="s">
        <v>92</v>
      </c>
      <c r="J5" s="1" t="s">
        <v>92</v>
      </c>
      <c r="K5" s="1" t="s">
        <v>92</v>
      </c>
      <c r="L5" s="1" t="s">
        <v>92</v>
      </c>
      <c r="M5" s="1" t="s">
        <v>92</v>
      </c>
      <c r="N5" s="1" t="s">
        <v>92</v>
      </c>
      <c r="O5" s="1" t="s">
        <v>92</v>
      </c>
      <c r="P5" s="1" t="s">
        <v>92</v>
      </c>
      <c r="Q5" s="1" t="s">
        <v>92</v>
      </c>
      <c r="R5" s="1" t="s">
        <v>92</v>
      </c>
      <c r="S5" s="1" t="s">
        <v>92</v>
      </c>
      <c r="T5" s="1" t="s">
        <v>92</v>
      </c>
      <c r="U5" s="1" t="s">
        <v>92</v>
      </c>
      <c r="V5" s="1" t="s">
        <v>92</v>
      </c>
      <c r="W5" s="1" t="s">
        <v>92</v>
      </c>
      <c r="X5" s="1" t="s">
        <v>92</v>
      </c>
      <c r="Y5" s="1" t="s">
        <v>92</v>
      </c>
      <c r="Z5" s="1" t="s">
        <v>92</v>
      </c>
      <c r="AA5" s="1" t="s">
        <v>92</v>
      </c>
      <c r="AB5" s="1" t="s">
        <v>92</v>
      </c>
      <c r="AC5" s="1" t="s">
        <v>92</v>
      </c>
      <c r="AD5" s="1" t="s">
        <v>92</v>
      </c>
      <c r="AE5" s="1" t="s">
        <v>92</v>
      </c>
      <c r="AF5" s="1" t="s">
        <v>92</v>
      </c>
      <c r="AG5" s="1" t="s">
        <v>92</v>
      </c>
      <c r="AH5" s="1" t="s">
        <v>92</v>
      </c>
      <c r="AI5" s="1" t="s">
        <v>92</v>
      </c>
      <c r="AJ5" s="1" t="s">
        <v>92</v>
      </c>
      <c r="AK5" s="1" t="s">
        <v>92</v>
      </c>
      <c r="AL5" s="1" t="s">
        <v>92</v>
      </c>
      <c r="AM5" s="1" t="s">
        <v>92</v>
      </c>
    </row>
    <row r="6" spans="1:48" ht="20" x14ac:dyDescent="0.25">
      <c r="A6" s="6" t="s">
        <v>3</v>
      </c>
      <c r="B6" s="10" t="s">
        <v>92</v>
      </c>
      <c r="C6" s="10" t="s">
        <v>92</v>
      </c>
      <c r="D6" s="10" t="s">
        <v>92</v>
      </c>
      <c r="E6" s="10" t="s">
        <v>92</v>
      </c>
      <c r="F6" s="10" t="s">
        <v>92</v>
      </c>
      <c r="G6" s="10" t="s">
        <v>92</v>
      </c>
      <c r="H6" s="10" t="s">
        <v>92</v>
      </c>
      <c r="I6" s="10" t="s">
        <v>92</v>
      </c>
      <c r="J6" s="10" t="s">
        <v>92</v>
      </c>
      <c r="K6" s="10" t="s">
        <v>92</v>
      </c>
      <c r="L6" s="10" t="s">
        <v>92</v>
      </c>
      <c r="M6" s="10" t="s">
        <v>92</v>
      </c>
      <c r="N6" s="10" t="s">
        <v>92</v>
      </c>
      <c r="O6" s="10" t="s">
        <v>92</v>
      </c>
      <c r="P6" s="10" t="s">
        <v>92</v>
      </c>
      <c r="Q6" s="10" t="s">
        <v>92</v>
      </c>
      <c r="R6" s="10" t="s">
        <v>92</v>
      </c>
      <c r="S6" s="10" t="s">
        <v>92</v>
      </c>
      <c r="T6" s="10" t="s">
        <v>92</v>
      </c>
      <c r="U6" s="10" t="s">
        <v>92</v>
      </c>
      <c r="V6" s="10" t="s">
        <v>92</v>
      </c>
      <c r="W6" s="10" t="s">
        <v>92</v>
      </c>
      <c r="X6" s="10" t="s">
        <v>92</v>
      </c>
      <c r="Y6" s="10" t="s">
        <v>92</v>
      </c>
      <c r="Z6" s="10" t="s">
        <v>92</v>
      </c>
      <c r="AA6" s="10" t="s">
        <v>92</v>
      </c>
      <c r="AB6" s="10" t="s">
        <v>92</v>
      </c>
      <c r="AC6" s="10" t="s">
        <v>92</v>
      </c>
      <c r="AD6" s="10" t="s">
        <v>92</v>
      </c>
      <c r="AE6" s="10" t="s">
        <v>92</v>
      </c>
      <c r="AF6" s="10" t="s">
        <v>92</v>
      </c>
      <c r="AG6" s="10" t="s">
        <v>92</v>
      </c>
      <c r="AH6" s="10" t="s">
        <v>92</v>
      </c>
      <c r="AI6" s="10" t="s">
        <v>92</v>
      </c>
      <c r="AJ6" s="10" t="s">
        <v>92</v>
      </c>
      <c r="AK6" s="10" t="s">
        <v>92</v>
      </c>
      <c r="AL6" s="10" t="s">
        <v>92</v>
      </c>
      <c r="AM6" s="10" t="s">
        <v>92</v>
      </c>
      <c r="AS6" s="18" t="s">
        <v>114</v>
      </c>
      <c r="AT6" s="19" t="s">
        <v>115</v>
      </c>
      <c r="AU6" s="19" t="s">
        <v>116</v>
      </c>
      <c r="AV6" s="19" t="s">
        <v>117</v>
      </c>
    </row>
    <row r="7" spans="1:48" ht="19" x14ac:dyDescent="0.25">
      <c r="A7" s="5" t="s">
        <v>4</v>
      </c>
      <c r="B7" s="2" t="s">
        <v>92</v>
      </c>
      <c r="C7" s="2" t="s">
        <v>92</v>
      </c>
      <c r="D7" s="2" t="s">
        <v>92</v>
      </c>
      <c r="E7" s="2" t="s">
        <v>92</v>
      </c>
      <c r="F7" s="2" t="s">
        <v>92</v>
      </c>
      <c r="G7" s="2" t="s">
        <v>92</v>
      </c>
      <c r="H7" s="2" t="s">
        <v>92</v>
      </c>
      <c r="I7" s="2" t="s">
        <v>92</v>
      </c>
      <c r="J7" s="2" t="s">
        <v>92</v>
      </c>
      <c r="K7" s="2" t="s">
        <v>92</v>
      </c>
      <c r="L7" s="2" t="s">
        <v>92</v>
      </c>
      <c r="M7" s="2" t="s">
        <v>92</v>
      </c>
      <c r="N7" s="2" t="s">
        <v>92</v>
      </c>
      <c r="O7" s="2" t="s">
        <v>92</v>
      </c>
      <c r="P7" s="2" t="s">
        <v>92</v>
      </c>
      <c r="Q7" s="2" t="s">
        <v>92</v>
      </c>
      <c r="R7" s="2" t="s">
        <v>92</v>
      </c>
      <c r="S7" s="2" t="s">
        <v>92</v>
      </c>
      <c r="T7" s="2" t="s">
        <v>92</v>
      </c>
      <c r="U7" s="2" t="s">
        <v>92</v>
      </c>
      <c r="V7" s="2" t="s">
        <v>92</v>
      </c>
      <c r="W7" s="2" t="s">
        <v>92</v>
      </c>
      <c r="X7" s="2" t="s">
        <v>92</v>
      </c>
      <c r="Y7" s="2" t="s">
        <v>92</v>
      </c>
      <c r="Z7" s="2" t="s">
        <v>92</v>
      </c>
      <c r="AA7" s="2" t="s">
        <v>92</v>
      </c>
      <c r="AB7" s="2" t="s">
        <v>92</v>
      </c>
      <c r="AC7" s="2" t="s">
        <v>92</v>
      </c>
      <c r="AD7" s="2" t="s">
        <v>92</v>
      </c>
      <c r="AE7" s="2" t="s">
        <v>92</v>
      </c>
      <c r="AF7" s="2" t="s">
        <v>92</v>
      </c>
      <c r="AG7" s="2" t="s">
        <v>92</v>
      </c>
      <c r="AH7" s="2" t="s">
        <v>92</v>
      </c>
      <c r="AI7" s="2" t="s">
        <v>92</v>
      </c>
      <c r="AJ7" s="2" t="s">
        <v>92</v>
      </c>
      <c r="AK7" s="2" t="s">
        <v>92</v>
      </c>
      <c r="AL7" s="2" t="s">
        <v>92</v>
      </c>
      <c r="AM7" s="2" t="s">
        <v>92</v>
      </c>
      <c r="AS7" s="17" t="str">
        <f>AM7</f>
        <v>- -</v>
      </c>
      <c r="AT7" s="20">
        <f>AM21</f>
        <v>0.2336</v>
      </c>
      <c r="AU7" s="20">
        <f>AM30</f>
        <v>0.1421</v>
      </c>
      <c r="AV7" s="20">
        <f>AM106/AM3</f>
        <v>0.39875524951761188</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t="s">
        <v>92</v>
      </c>
      <c r="AJ8" s="1" t="s">
        <v>92</v>
      </c>
      <c r="AK8" s="1" t="s">
        <v>92</v>
      </c>
      <c r="AL8" s="1" t="s">
        <v>92</v>
      </c>
      <c r="AM8" s="1">
        <v>0</v>
      </c>
    </row>
    <row r="9" spans="1:48" ht="19" customHeight="1" x14ac:dyDescent="0.25">
      <c r="A9" s="14" t="s">
        <v>96</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M9" s="15">
        <f t="shared" si="1"/>
        <v>0</v>
      </c>
      <c r="AS9" s="18" t="s">
        <v>97</v>
      </c>
      <c r="AT9" s="19" t="s">
        <v>98</v>
      </c>
      <c r="AU9" s="19" t="s">
        <v>99</v>
      </c>
      <c r="AV9" s="19" t="s">
        <v>100</v>
      </c>
    </row>
    <row r="10" spans="1:48" ht="19" x14ac:dyDescent="0.25">
      <c r="A10" s="5" t="s">
        <v>6</v>
      </c>
      <c r="B10" s="1" t="s">
        <v>92</v>
      </c>
      <c r="C10" s="1" t="s">
        <v>92</v>
      </c>
      <c r="D10" s="1" t="s">
        <v>92</v>
      </c>
      <c r="E10" s="1" t="s">
        <v>92</v>
      </c>
      <c r="F10" s="1">
        <v>8142000000</v>
      </c>
      <c r="G10" s="1">
        <v>8904000000</v>
      </c>
      <c r="H10" s="1">
        <v>7582000000</v>
      </c>
      <c r="I10" s="1">
        <v>11559000000</v>
      </c>
      <c r="J10" s="1">
        <v>6487000000</v>
      </c>
      <c r="K10" s="1">
        <v>6765000000</v>
      </c>
      <c r="L10" s="1">
        <v>7581000000</v>
      </c>
      <c r="M10" s="1">
        <v>7652000000</v>
      </c>
      <c r="N10" s="1">
        <v>8356000000</v>
      </c>
      <c r="O10" s="1">
        <v>9250000000</v>
      </c>
      <c r="P10" s="1">
        <v>9718000000</v>
      </c>
      <c r="Q10" s="1">
        <v>10579000000</v>
      </c>
      <c r="R10" s="1">
        <v>11011000000</v>
      </c>
      <c r="S10" s="1">
        <v>10311000000</v>
      </c>
      <c r="T10" s="1">
        <v>10762000000</v>
      </c>
      <c r="U10" s="1">
        <v>8453000000</v>
      </c>
      <c r="V10" s="1">
        <v>7602000000</v>
      </c>
      <c r="W10" s="1">
        <v>4954000000</v>
      </c>
      <c r="X10" s="1">
        <v>5389000000</v>
      </c>
      <c r="Y10" s="1">
        <v>6090000000</v>
      </c>
      <c r="Z10" s="1">
        <v>5080000000</v>
      </c>
      <c r="AA10" s="1">
        <v>5566000000</v>
      </c>
      <c r="AB10" s="1">
        <v>6252000000</v>
      </c>
      <c r="AC10" s="1">
        <v>6597000000</v>
      </c>
      <c r="AD10" s="1">
        <v>6191000000</v>
      </c>
      <c r="AE10" s="1">
        <v>6095000000</v>
      </c>
      <c r="AF10" s="1">
        <v>4976000000</v>
      </c>
      <c r="AG10" s="1">
        <v>5259000000</v>
      </c>
      <c r="AH10" s="1">
        <v>5258000000</v>
      </c>
      <c r="AI10" s="1">
        <v>5250000000</v>
      </c>
      <c r="AJ10" s="1">
        <v>5911000000</v>
      </c>
      <c r="AK10" s="1">
        <v>5718000000</v>
      </c>
      <c r="AL10" s="1">
        <v>6240000000</v>
      </c>
      <c r="AM10" s="1">
        <v>7252000000</v>
      </c>
      <c r="AS10" s="17">
        <f>AM9</f>
        <v>0</v>
      </c>
      <c r="AT10" s="20">
        <f>AM13</f>
        <v>0.24043736521508835</v>
      </c>
      <c r="AU10" s="20">
        <f>AM80</f>
        <v>7.0939427187771938E-3</v>
      </c>
      <c r="AV10" s="20">
        <f>AM89</f>
        <v>3.5091369982217853E-2</v>
      </c>
    </row>
    <row r="11" spans="1:48" ht="19" x14ac:dyDescent="0.25">
      <c r="A11" s="5" t="s">
        <v>7</v>
      </c>
      <c r="B11" s="1" t="s">
        <v>92</v>
      </c>
      <c r="C11" s="1" t="s">
        <v>92</v>
      </c>
      <c r="D11" s="1" t="s">
        <v>92</v>
      </c>
      <c r="E11" s="1" t="s">
        <v>92</v>
      </c>
      <c r="F11" s="1">
        <v>1079000000</v>
      </c>
      <c r="G11" s="1">
        <v>1032000000</v>
      </c>
      <c r="H11" s="1">
        <v>1074000000</v>
      </c>
      <c r="I11" s="1">
        <v>1179000000</v>
      </c>
      <c r="J11" s="1">
        <v>1091000000</v>
      </c>
      <c r="K11" s="1">
        <v>1063000000</v>
      </c>
      <c r="L11" s="1">
        <v>977000000</v>
      </c>
      <c r="M11" s="1">
        <v>1071000000</v>
      </c>
      <c r="N11" s="1">
        <v>1118000000</v>
      </c>
      <c r="O11" s="1">
        <v>1228000000</v>
      </c>
      <c r="P11" s="1">
        <v>1424000000</v>
      </c>
      <c r="Q11" s="1">
        <v>1515000000</v>
      </c>
      <c r="R11" s="1">
        <v>1301000000</v>
      </c>
      <c r="S11" s="1">
        <v>1548000000</v>
      </c>
      <c r="T11" s="1">
        <v>3901000000</v>
      </c>
      <c r="U11" s="1">
        <v>5083000000</v>
      </c>
      <c r="V11" s="1">
        <v>5841000000</v>
      </c>
      <c r="W11" s="1">
        <v>6516000000</v>
      </c>
      <c r="X11" s="1">
        <v>7817000000</v>
      </c>
      <c r="Y11" s="1">
        <v>7361000000</v>
      </c>
      <c r="Z11" s="1">
        <v>6467000000</v>
      </c>
      <c r="AA11" s="1">
        <v>8644000000</v>
      </c>
      <c r="AB11" s="1">
        <v>9930000000</v>
      </c>
      <c r="AC11" s="1">
        <v>9971000000</v>
      </c>
      <c r="AD11" s="1">
        <v>10267000000</v>
      </c>
      <c r="AE11" s="1">
        <v>11073000000</v>
      </c>
      <c r="AF11" s="1">
        <v>3109000000</v>
      </c>
      <c r="AG11" s="1">
        <v>3650000000</v>
      </c>
      <c r="AH11" s="1">
        <v>3217000000</v>
      </c>
      <c r="AI11" s="1">
        <v>6470000000</v>
      </c>
      <c r="AJ11" s="1">
        <v>7114000000</v>
      </c>
      <c r="AK11" s="1">
        <v>6747000000</v>
      </c>
      <c r="AL11" s="1">
        <v>9053000000</v>
      </c>
      <c r="AM11" s="1">
        <v>5458000000</v>
      </c>
    </row>
    <row r="12" spans="1:48" ht="20" x14ac:dyDescent="0.25">
      <c r="A12" s="5" t="s">
        <v>8</v>
      </c>
      <c r="B12" s="1" t="s">
        <v>92</v>
      </c>
      <c r="C12" s="1" t="s">
        <v>92</v>
      </c>
      <c r="D12" s="1" t="s">
        <v>92</v>
      </c>
      <c r="E12" s="1" t="s">
        <v>92</v>
      </c>
      <c r="F12" s="1">
        <v>9221000000</v>
      </c>
      <c r="G12" s="1">
        <v>9936000000</v>
      </c>
      <c r="H12" s="1">
        <v>8656000000</v>
      </c>
      <c r="I12" s="1">
        <v>12738000000</v>
      </c>
      <c r="J12" s="1">
        <v>7578000000</v>
      </c>
      <c r="K12" s="1">
        <v>7828000000</v>
      </c>
      <c r="L12" s="1">
        <v>8558000000</v>
      </c>
      <c r="M12" s="1">
        <v>8723000000</v>
      </c>
      <c r="N12" s="1">
        <v>9474000000</v>
      </c>
      <c r="O12" s="1">
        <v>10478000000</v>
      </c>
      <c r="P12" s="1">
        <v>11142000000</v>
      </c>
      <c r="Q12" s="1">
        <v>12094000000</v>
      </c>
      <c r="R12" s="1">
        <v>12312000000</v>
      </c>
      <c r="S12" s="1">
        <v>11859000000</v>
      </c>
      <c r="T12" s="1">
        <v>14663000000</v>
      </c>
      <c r="U12" s="1">
        <v>13536000000</v>
      </c>
      <c r="V12" s="1">
        <v>13443000000</v>
      </c>
      <c r="W12" s="1">
        <v>11470000000</v>
      </c>
      <c r="X12" s="1">
        <v>13206000000</v>
      </c>
      <c r="Y12" s="1">
        <v>13451000000</v>
      </c>
      <c r="Z12" s="1">
        <v>11547000000</v>
      </c>
      <c r="AA12" s="1">
        <v>14210000000</v>
      </c>
      <c r="AB12" s="1">
        <v>16182000000</v>
      </c>
      <c r="AC12" s="1">
        <v>16568000000</v>
      </c>
      <c r="AD12" s="1">
        <v>16458000000</v>
      </c>
      <c r="AE12" s="1">
        <v>17168000000</v>
      </c>
      <c r="AF12" s="1">
        <v>8085000000</v>
      </c>
      <c r="AG12" s="1">
        <v>8909000000</v>
      </c>
      <c r="AH12" s="1">
        <v>8475000000</v>
      </c>
      <c r="AI12" s="1">
        <v>11720000000</v>
      </c>
      <c r="AJ12" s="1">
        <v>13025000000</v>
      </c>
      <c r="AK12" s="1">
        <v>12465000000</v>
      </c>
      <c r="AL12" s="1">
        <v>15293000000</v>
      </c>
      <c r="AM12" s="1">
        <v>12710000000</v>
      </c>
      <c r="AS12" s="18" t="s">
        <v>118</v>
      </c>
      <c r="AT12" s="19" t="s">
        <v>119</v>
      </c>
      <c r="AU12" s="19" t="s">
        <v>120</v>
      </c>
      <c r="AV12" s="19" t="s">
        <v>121</v>
      </c>
    </row>
    <row r="13" spans="1:48" ht="19" x14ac:dyDescent="0.25">
      <c r="A13" s="14" t="s">
        <v>101</v>
      </c>
      <c r="B13" s="15" t="e">
        <f>B12/B3</f>
        <v>#VALUE!</v>
      </c>
      <c r="C13" s="15" t="e">
        <f t="shared" ref="C13:AM13" si="2">C12/C3</f>
        <v>#VALUE!</v>
      </c>
      <c r="D13" s="15" t="e">
        <f t="shared" si="2"/>
        <v>#VALUE!</v>
      </c>
      <c r="E13" s="15" t="e">
        <f t="shared" si="2"/>
        <v>#VALUE!</v>
      </c>
      <c r="F13" s="15">
        <f t="shared" si="2"/>
        <v>0.60792457805907174</v>
      </c>
      <c r="G13" s="15">
        <f t="shared" si="2"/>
        <v>0.62727272727272732</v>
      </c>
      <c r="H13" s="15">
        <f t="shared" si="2"/>
        <v>0.49431785734681055</v>
      </c>
      <c r="I13" s="15">
        <f t="shared" si="2"/>
        <v>0.65958989229494613</v>
      </c>
      <c r="J13" s="15">
        <f t="shared" si="2"/>
        <v>0.61162227602905572</v>
      </c>
      <c r="K13" s="15">
        <f t="shared" si="2"/>
        <v>0.58985758420616385</v>
      </c>
      <c r="L13" s="15">
        <f t="shared" si="2"/>
        <v>0.58620453455716148</v>
      </c>
      <c r="M13" s="15">
        <f t="shared" si="2"/>
        <v>0.57687983598968318</v>
      </c>
      <c r="N13" s="15">
        <f t="shared" si="2"/>
        <v>0.56272273699215969</v>
      </c>
      <c r="O13" s="15">
        <f t="shared" si="2"/>
        <v>0.57784150443941984</v>
      </c>
      <c r="P13" s="15">
        <f t="shared" si="2"/>
        <v>0.55084787660058343</v>
      </c>
      <c r="Q13" s="15">
        <f t="shared" si="2"/>
        <v>0.54182160297477711</v>
      </c>
      <c r="R13" s="15">
        <f t="shared" si="2"/>
        <v>0.58403301551159814</v>
      </c>
      <c r="S13" s="15">
        <f t="shared" si="2"/>
        <v>0.52184818481848183</v>
      </c>
      <c r="T13" s="15">
        <f t="shared" si="2"/>
        <v>0.58743640078522497</v>
      </c>
      <c r="U13" s="15">
        <f t="shared" si="2"/>
        <v>0.4791843670348343</v>
      </c>
      <c r="V13" s="15">
        <f t="shared" si="2"/>
        <v>0.57579132222555363</v>
      </c>
      <c r="W13" s="15">
        <f t="shared" si="2"/>
        <v>0.44285714285714284</v>
      </c>
      <c r="X13" s="15">
        <f t="shared" si="2"/>
        <v>0.47621795102953374</v>
      </c>
      <c r="Y13" s="15">
        <f t="shared" si="2"/>
        <v>0.47421117574475585</v>
      </c>
      <c r="Z13" s="15">
        <f t="shared" si="2"/>
        <v>0.47495064165844025</v>
      </c>
      <c r="AA13" s="15">
        <f t="shared" si="2"/>
        <v>0.51412858641774306</v>
      </c>
      <c r="AB13" s="15">
        <f t="shared" si="2"/>
        <v>0.54008410653494421</v>
      </c>
      <c r="AC13" s="15">
        <f t="shared" si="2"/>
        <v>0.52460262174656447</v>
      </c>
      <c r="AD13" s="15">
        <f t="shared" si="2"/>
        <v>0.49918107370336667</v>
      </c>
      <c r="AE13" s="15">
        <f t="shared" si="2"/>
        <v>0.51174436628114939</v>
      </c>
      <c r="AF13" s="15">
        <f t="shared" si="2"/>
        <v>0.24681747412766736</v>
      </c>
      <c r="AG13" s="15">
        <f t="shared" si="2"/>
        <v>0.26724060353361129</v>
      </c>
      <c r="AH13" s="15">
        <f t="shared" si="2"/>
        <v>0.25320426637985122</v>
      </c>
      <c r="AI13" s="15">
        <f t="shared" si="2"/>
        <v>0.29071065360287734</v>
      </c>
      <c r="AJ13" s="15">
        <f t="shared" si="2"/>
        <v>0.29904031591514374</v>
      </c>
      <c r="AK13" s="15">
        <f t="shared" si="2"/>
        <v>0.34541524648765481</v>
      </c>
      <c r="AL13" s="15">
        <f t="shared" si="2"/>
        <v>0.35443947435511158</v>
      </c>
      <c r="AM13" s="15">
        <f t="shared" si="2"/>
        <v>0.24043736521508835</v>
      </c>
      <c r="AS13" s="17">
        <f>AM28/AM72</f>
        <v>0.30055999999999999</v>
      </c>
      <c r="AT13" s="20">
        <f>AM28/AM54</f>
        <v>3.295614035087719E-2</v>
      </c>
      <c r="AU13" s="20">
        <f>AM28/(AM72+AM56+AM61)</f>
        <v>0.10889855072463768</v>
      </c>
      <c r="AV13" s="21">
        <f>AM67/AM72</f>
        <v>8.1199999999999992</v>
      </c>
    </row>
    <row r="14" spans="1:4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t="s">
        <v>92</v>
      </c>
      <c r="C15" s="1" t="s">
        <v>92</v>
      </c>
      <c r="D15" s="1" t="s">
        <v>92</v>
      </c>
      <c r="E15" s="1" t="s">
        <v>92</v>
      </c>
      <c r="F15" s="1" t="s">
        <v>92</v>
      </c>
      <c r="G15" s="1" t="s">
        <v>92</v>
      </c>
      <c r="H15" s="1" t="s">
        <v>92</v>
      </c>
      <c r="I15" s="1" t="s">
        <v>92</v>
      </c>
      <c r="J15" s="1" t="s">
        <v>92</v>
      </c>
      <c r="K15" s="1" t="s">
        <v>92</v>
      </c>
      <c r="L15" s="1" t="s">
        <v>92</v>
      </c>
      <c r="M15" s="1" t="s">
        <v>92</v>
      </c>
      <c r="N15" s="1" t="s">
        <v>92</v>
      </c>
      <c r="O15" s="1" t="s">
        <v>92</v>
      </c>
      <c r="P15" s="1" t="s">
        <v>92</v>
      </c>
      <c r="Q15" s="1" t="s">
        <v>92</v>
      </c>
      <c r="R15" s="1" t="s">
        <v>92</v>
      </c>
      <c r="S15" s="1" t="s">
        <v>92</v>
      </c>
      <c r="T15" s="1" t="s">
        <v>92</v>
      </c>
      <c r="U15" s="1" t="s">
        <v>92</v>
      </c>
      <c r="V15" s="1" t="s">
        <v>92</v>
      </c>
      <c r="W15" s="1" t="s">
        <v>92</v>
      </c>
      <c r="X15" s="1" t="s">
        <v>92</v>
      </c>
      <c r="Y15" s="1" t="s">
        <v>92</v>
      </c>
      <c r="Z15" s="1" t="s">
        <v>92</v>
      </c>
      <c r="AA15" s="1" t="s">
        <v>92</v>
      </c>
      <c r="AB15" s="1" t="s">
        <v>92</v>
      </c>
      <c r="AC15" s="1" t="s">
        <v>92</v>
      </c>
      <c r="AD15" s="1" t="s">
        <v>92</v>
      </c>
      <c r="AE15" s="1" t="s">
        <v>92</v>
      </c>
      <c r="AF15" s="1" t="s">
        <v>92</v>
      </c>
      <c r="AG15" s="1" t="s">
        <v>92</v>
      </c>
      <c r="AH15" s="1" t="s">
        <v>92</v>
      </c>
      <c r="AI15" s="1" t="s">
        <v>92</v>
      </c>
      <c r="AJ15" s="1" t="s">
        <v>92</v>
      </c>
      <c r="AK15" s="1" t="s">
        <v>92</v>
      </c>
      <c r="AL15" s="1" t="s">
        <v>92</v>
      </c>
      <c r="AM15" s="1" t="s">
        <v>92</v>
      </c>
      <c r="AS15" s="18" t="s">
        <v>122</v>
      </c>
      <c r="AT15" s="19" t="s">
        <v>123</v>
      </c>
      <c r="AU15" s="19" t="s">
        <v>124</v>
      </c>
      <c r="AV15" s="19" t="s">
        <v>125</v>
      </c>
    </row>
    <row r="16" spans="1:48" ht="19" x14ac:dyDescent="0.25">
      <c r="A16" s="5" t="s">
        <v>11</v>
      </c>
      <c r="B16" s="1" t="s">
        <v>92</v>
      </c>
      <c r="C16" s="1" t="s">
        <v>92</v>
      </c>
      <c r="D16" s="1" t="s">
        <v>92</v>
      </c>
      <c r="E16" s="1" t="s">
        <v>92</v>
      </c>
      <c r="F16" s="1" t="s">
        <v>92</v>
      </c>
      <c r="G16" s="1" t="s">
        <v>92</v>
      </c>
      <c r="H16" s="1" t="s">
        <v>92</v>
      </c>
      <c r="I16" s="1" t="s">
        <v>92</v>
      </c>
      <c r="J16" s="1" t="s">
        <v>92</v>
      </c>
      <c r="K16" s="1" t="s">
        <v>92</v>
      </c>
      <c r="L16" s="1" t="s">
        <v>92</v>
      </c>
      <c r="M16" s="1" t="s">
        <v>92</v>
      </c>
      <c r="N16" s="1" t="s">
        <v>92</v>
      </c>
      <c r="O16" s="1" t="s">
        <v>92</v>
      </c>
      <c r="P16" s="1" t="s">
        <v>92</v>
      </c>
      <c r="Q16" s="1" t="s">
        <v>92</v>
      </c>
      <c r="R16" s="1" t="s">
        <v>92</v>
      </c>
      <c r="S16" s="1" t="s">
        <v>92</v>
      </c>
      <c r="T16" s="1" t="s">
        <v>92</v>
      </c>
      <c r="U16" s="1" t="s">
        <v>92</v>
      </c>
      <c r="V16" s="1" t="s">
        <v>92</v>
      </c>
      <c r="W16" s="1" t="s">
        <v>92</v>
      </c>
      <c r="X16" s="1" t="s">
        <v>92</v>
      </c>
      <c r="Y16" s="1" t="s">
        <v>92</v>
      </c>
      <c r="Z16" s="1" t="s">
        <v>92</v>
      </c>
      <c r="AA16" s="1" t="s">
        <v>92</v>
      </c>
      <c r="AB16" s="1" t="s">
        <v>92</v>
      </c>
      <c r="AC16" s="1" t="s">
        <v>92</v>
      </c>
      <c r="AD16" s="1" t="s">
        <v>92</v>
      </c>
      <c r="AE16" s="1" t="s">
        <v>92</v>
      </c>
      <c r="AF16" s="1" t="s">
        <v>92</v>
      </c>
      <c r="AG16" s="1" t="s">
        <v>92</v>
      </c>
      <c r="AH16" s="1" t="s">
        <v>92</v>
      </c>
      <c r="AI16" s="1" t="s">
        <v>92</v>
      </c>
      <c r="AJ16" s="1" t="s">
        <v>92</v>
      </c>
      <c r="AK16" s="1" t="s">
        <v>92</v>
      </c>
      <c r="AL16" s="1" t="s">
        <v>92</v>
      </c>
      <c r="AM16" s="1" t="s">
        <v>92</v>
      </c>
      <c r="AS16" s="29">
        <f>(AM35+AL35+AK35+AJ35+AI35)/5</f>
        <v>-2.2600201234212677E-2</v>
      </c>
      <c r="AT16" s="30">
        <f>AU101/AM3</f>
        <v>2.1864734829745376</v>
      </c>
      <c r="AU16" s="30">
        <f>AU101/AM28</f>
        <v>15.382134849214799</v>
      </c>
      <c r="AV16" s="31">
        <f>AU101/AM106</f>
        <v>5.4832468929740497</v>
      </c>
    </row>
    <row r="17" spans="1:45" ht="19" x14ac:dyDescent="0.25">
      <c r="A17" s="5" t="s">
        <v>12</v>
      </c>
      <c r="B17" s="1" t="s">
        <v>92</v>
      </c>
      <c r="C17" s="1" t="s">
        <v>92</v>
      </c>
      <c r="D17" s="1" t="s">
        <v>92</v>
      </c>
      <c r="E17" s="1" t="s">
        <v>92</v>
      </c>
      <c r="F17" s="1">
        <v>9879000000</v>
      </c>
      <c r="G17" s="1">
        <v>8492000000</v>
      </c>
      <c r="H17" s="1">
        <v>8252000000</v>
      </c>
      <c r="I17" s="1">
        <v>7649000000</v>
      </c>
      <c r="J17" s="1">
        <v>1783000000</v>
      </c>
      <c r="K17" s="1">
        <v>1011000000</v>
      </c>
      <c r="L17" s="1">
        <v>1242000000</v>
      </c>
      <c r="M17" s="1">
        <v>1116000000</v>
      </c>
      <c r="N17" s="1">
        <v>924000000</v>
      </c>
      <c r="O17" s="1">
        <v>999000000</v>
      </c>
      <c r="P17" s="1">
        <v>1051000000</v>
      </c>
      <c r="Q17" s="1">
        <v>1354000000</v>
      </c>
      <c r="R17" s="1">
        <v>1501000000</v>
      </c>
      <c r="S17" s="1">
        <v>1082000000</v>
      </c>
      <c r="T17" s="1">
        <v>905000000</v>
      </c>
      <c r="U17" s="1">
        <v>867000000</v>
      </c>
      <c r="V17" s="1">
        <v>920000000</v>
      </c>
      <c r="W17" s="1">
        <v>2878000000</v>
      </c>
      <c r="X17" s="1">
        <v>3826000000</v>
      </c>
      <c r="Y17" s="1">
        <v>3555000000</v>
      </c>
      <c r="Z17" s="1">
        <v>2207000000</v>
      </c>
      <c r="AA17" s="1">
        <v>2423000000</v>
      </c>
      <c r="AB17" s="1">
        <v>2320000000</v>
      </c>
      <c r="AC17" s="1">
        <v>2226000000</v>
      </c>
      <c r="AD17" s="1">
        <v>1958000000</v>
      </c>
      <c r="AE17" s="1">
        <v>1707000000</v>
      </c>
      <c r="AF17" s="1">
        <v>1623000000</v>
      </c>
      <c r="AG17" s="1">
        <v>1704000000</v>
      </c>
      <c r="AH17" s="1">
        <v>2112000000</v>
      </c>
      <c r="AI17" s="1">
        <v>2943000000</v>
      </c>
      <c r="AJ17" s="1">
        <v>3464000000</v>
      </c>
      <c r="AK17" s="1">
        <v>2098000000</v>
      </c>
      <c r="AL17" s="1">
        <v>1283000000</v>
      </c>
      <c r="AM17" s="1">
        <v>2763000000</v>
      </c>
    </row>
    <row r="18" spans="1:45" ht="20" x14ac:dyDescent="0.25">
      <c r="A18" s="5" t="s">
        <v>13</v>
      </c>
      <c r="B18" s="1" t="s">
        <v>92</v>
      </c>
      <c r="C18" s="1" t="s">
        <v>92</v>
      </c>
      <c r="D18" s="1" t="s">
        <v>92</v>
      </c>
      <c r="E18" s="1" t="s">
        <v>92</v>
      </c>
      <c r="F18" s="1">
        <v>333000000</v>
      </c>
      <c r="G18" s="1">
        <v>603000000</v>
      </c>
      <c r="H18" s="1">
        <v>753000000</v>
      </c>
      <c r="I18" s="1">
        <v>660000000</v>
      </c>
      <c r="J18" s="1">
        <v>411000000</v>
      </c>
      <c r="K18" s="1">
        <v>378000000</v>
      </c>
      <c r="L18" s="1">
        <v>367000000</v>
      </c>
      <c r="M18" s="1">
        <v>266000000</v>
      </c>
      <c r="N18" s="1">
        <v>187000000</v>
      </c>
      <c r="O18" s="1">
        <v>-212000000</v>
      </c>
      <c r="P18" s="1">
        <v>13000000</v>
      </c>
      <c r="Q18" s="1">
        <v>393000000</v>
      </c>
      <c r="R18" s="1">
        <v>1196000000</v>
      </c>
      <c r="S18" s="1">
        <v>951000000</v>
      </c>
      <c r="T18" s="1">
        <v>676000000</v>
      </c>
      <c r="U18" s="1">
        <v>758000000</v>
      </c>
      <c r="V18" s="1">
        <v>602000000</v>
      </c>
      <c r="W18" s="1">
        <v>645000000</v>
      </c>
      <c r="X18" s="1">
        <v>648000000</v>
      </c>
      <c r="Y18" s="1">
        <v>712000000</v>
      </c>
      <c r="Z18" s="1">
        <v>1070000000</v>
      </c>
      <c r="AA18" s="1">
        <v>917000000</v>
      </c>
      <c r="AB18" s="1">
        <v>918000000</v>
      </c>
      <c r="AC18" s="1">
        <v>991000000</v>
      </c>
      <c r="AD18" s="1">
        <v>1020000000</v>
      </c>
      <c r="AE18" s="1">
        <v>1012000000</v>
      </c>
      <c r="AF18" s="1">
        <v>1043000000</v>
      </c>
      <c r="AG18" s="1">
        <v>1095000000</v>
      </c>
      <c r="AH18" s="1">
        <v>1321000000</v>
      </c>
      <c r="AI18" s="1">
        <v>1293000000</v>
      </c>
      <c r="AJ18" s="1">
        <v>1188000000</v>
      </c>
      <c r="AK18" s="1">
        <v>1543000000</v>
      </c>
      <c r="AL18" s="1">
        <v>1695000000</v>
      </c>
      <c r="AM18" s="1" t="s">
        <v>92</v>
      </c>
      <c r="AS18" s="18" t="s">
        <v>126</v>
      </c>
    </row>
    <row r="19" spans="1:45" ht="19" x14ac:dyDescent="0.25">
      <c r="A19" s="6" t="s">
        <v>14</v>
      </c>
      <c r="B19" s="10">
        <v>810000000</v>
      </c>
      <c r="C19" s="10">
        <v>1110000000</v>
      </c>
      <c r="D19" s="10">
        <v>533000000</v>
      </c>
      <c r="E19" s="10">
        <v>1038000000</v>
      </c>
      <c r="F19" s="10">
        <v>11739000000</v>
      </c>
      <c r="G19" s="10">
        <v>9663000000</v>
      </c>
      <c r="H19" s="10">
        <v>9764000000</v>
      </c>
      <c r="I19" s="10">
        <v>9109500000</v>
      </c>
      <c r="J19" s="10">
        <v>4393000000</v>
      </c>
      <c r="K19" s="10">
        <v>3313000000</v>
      </c>
      <c r="L19" s="10">
        <v>3792000000</v>
      </c>
      <c r="M19" s="10">
        <v>4046000000</v>
      </c>
      <c r="N19" s="10">
        <v>3861000000</v>
      </c>
      <c r="O19" s="10">
        <v>3712000000</v>
      </c>
      <c r="P19" s="10">
        <v>4502000000</v>
      </c>
      <c r="Q19" s="10">
        <v>5655000000</v>
      </c>
      <c r="R19" s="10">
        <v>4293000000</v>
      </c>
      <c r="S19" s="10">
        <v>5760000000</v>
      </c>
      <c r="T19" s="10">
        <v>5815000000</v>
      </c>
      <c r="U19" s="10">
        <v>6505000000</v>
      </c>
      <c r="V19" s="10">
        <v>6283000000</v>
      </c>
      <c r="W19" s="10">
        <v>8829000000</v>
      </c>
      <c r="X19" s="10">
        <v>10004000000</v>
      </c>
      <c r="Y19" s="10">
        <v>7676000000</v>
      </c>
      <c r="Z19" s="10">
        <v>6111000000</v>
      </c>
      <c r="AA19" s="10">
        <v>9304000000</v>
      </c>
      <c r="AB19" s="10">
        <v>10230000000</v>
      </c>
      <c r="AC19" s="10">
        <v>9668000000</v>
      </c>
      <c r="AD19" s="10">
        <v>10866000000</v>
      </c>
      <c r="AE19" s="10">
        <v>11710000000</v>
      </c>
      <c r="AF19" s="10">
        <v>10604000000</v>
      </c>
      <c r="AG19" s="10">
        <v>10895000000</v>
      </c>
      <c r="AH19" s="10">
        <v>10847000000</v>
      </c>
      <c r="AI19" s="10">
        <v>12358000000</v>
      </c>
      <c r="AJ19" s="10">
        <v>13081000000</v>
      </c>
      <c r="AK19" s="10">
        <v>7937000000</v>
      </c>
      <c r="AL19" s="10">
        <v>13667000000</v>
      </c>
      <c r="AM19" s="10">
        <v>12348000000</v>
      </c>
      <c r="AS19" s="32">
        <f>AM40-AM56-AM61</f>
        <v>-10000000000</v>
      </c>
    </row>
    <row r="20" spans="1:45" ht="19" customHeight="1" x14ac:dyDescent="0.25">
      <c r="A20" s="14" t="s">
        <v>102</v>
      </c>
      <c r="B20" s="1"/>
      <c r="C20" s="15">
        <f>(C19/B19)-1</f>
        <v>0.37037037037037046</v>
      </c>
      <c r="D20" s="15">
        <f>(D19/C19)-1</f>
        <v>-0.51981981981981984</v>
      </c>
      <c r="E20" s="15">
        <f>(E19/D19)-1</f>
        <v>0.94746716697936217</v>
      </c>
      <c r="F20" s="15">
        <f t="shared" ref="F20:AM20" si="3">(F19/E19)-1</f>
        <v>10.309248554913294</v>
      </c>
      <c r="G20" s="15">
        <f t="shared" si="3"/>
        <v>-0.17684640940454899</v>
      </c>
      <c r="H20" s="15">
        <f t="shared" si="3"/>
        <v>1.0452240505019139E-2</v>
      </c>
      <c r="I20" s="15">
        <f t="shared" si="3"/>
        <v>-6.7031954117165116E-2</v>
      </c>
      <c r="J20" s="15">
        <f t="shared" si="3"/>
        <v>-0.5177561885943246</v>
      </c>
      <c r="K20" s="15">
        <f t="shared" si="3"/>
        <v>-0.24584566355565673</v>
      </c>
      <c r="L20" s="15">
        <f t="shared" si="3"/>
        <v>0.14458194989435547</v>
      </c>
      <c r="M20" s="15">
        <f t="shared" si="3"/>
        <v>6.6983122362869185E-2</v>
      </c>
      <c r="N20" s="15">
        <f t="shared" si="3"/>
        <v>-4.5724172021749832E-2</v>
      </c>
      <c r="O20" s="15">
        <f t="shared" si="3"/>
        <v>-3.8591038591038629E-2</v>
      </c>
      <c r="P20" s="15">
        <f t="shared" si="3"/>
        <v>0.21282327586206895</v>
      </c>
      <c r="Q20" s="15">
        <f t="shared" si="3"/>
        <v>0.25610839626832527</v>
      </c>
      <c r="R20" s="15">
        <f t="shared" si="3"/>
        <v>-0.24084880636604777</v>
      </c>
      <c r="S20" s="15">
        <f t="shared" si="3"/>
        <v>0.34171907756813424</v>
      </c>
      <c r="T20" s="15">
        <f t="shared" si="3"/>
        <v>9.5486111111111605E-3</v>
      </c>
      <c r="U20" s="15">
        <f t="shared" si="3"/>
        <v>0.11865864144454008</v>
      </c>
      <c r="V20" s="15">
        <f t="shared" si="3"/>
        <v>-3.4127594158339769E-2</v>
      </c>
      <c r="W20" s="15">
        <f t="shared" si="3"/>
        <v>0.40522043609740566</v>
      </c>
      <c r="X20" s="15">
        <f t="shared" si="3"/>
        <v>0.13308415449088229</v>
      </c>
      <c r="Y20" s="15">
        <f t="shared" si="3"/>
        <v>-0.23270691723310677</v>
      </c>
      <c r="Z20" s="15">
        <f t="shared" si="3"/>
        <v>-0.203882230328296</v>
      </c>
      <c r="AA20" s="15">
        <f t="shared" si="3"/>
        <v>0.52250040909834716</v>
      </c>
      <c r="AB20" s="15">
        <f t="shared" si="3"/>
        <v>9.952708512467745E-2</v>
      </c>
      <c r="AC20" s="15">
        <f t="shared" si="3"/>
        <v>-5.4936461388074287E-2</v>
      </c>
      <c r="AD20" s="15">
        <f t="shared" si="3"/>
        <v>0.12391394290442692</v>
      </c>
      <c r="AE20" s="15">
        <f t="shared" si="3"/>
        <v>7.7673476900423255E-2</v>
      </c>
      <c r="AF20" s="15">
        <f t="shared" si="3"/>
        <v>-9.4449188727583233E-2</v>
      </c>
      <c r="AG20" s="15">
        <f t="shared" si="3"/>
        <v>2.7442474537910266E-2</v>
      </c>
      <c r="AH20" s="15">
        <f t="shared" si="3"/>
        <v>-4.4056906837999232E-3</v>
      </c>
      <c r="AI20" s="15">
        <f t="shared" si="3"/>
        <v>0.13930118926892221</v>
      </c>
      <c r="AJ20" s="15">
        <f t="shared" si="3"/>
        <v>5.8504612396828026E-2</v>
      </c>
      <c r="AK20" s="15">
        <f t="shared" si="3"/>
        <v>-0.39324210687256322</v>
      </c>
      <c r="AL20" s="15">
        <f t="shared" si="3"/>
        <v>0.72193524001511911</v>
      </c>
      <c r="AM20" s="15">
        <f t="shared" si="3"/>
        <v>-9.6509841223384796E-2</v>
      </c>
    </row>
    <row r="21" spans="1:45" ht="19" x14ac:dyDescent="0.25">
      <c r="A21" s="5" t="s">
        <v>15</v>
      </c>
      <c r="B21" s="2" t="s">
        <v>94</v>
      </c>
      <c r="C21" s="2" t="s">
        <v>94</v>
      </c>
      <c r="D21" s="2" t="s">
        <v>94</v>
      </c>
      <c r="E21" s="2" t="s">
        <v>94</v>
      </c>
      <c r="F21" s="2">
        <v>0.77390000000000003</v>
      </c>
      <c r="G21" s="2">
        <v>0.61</v>
      </c>
      <c r="H21" s="2">
        <v>0.55759999999999998</v>
      </c>
      <c r="I21" s="2">
        <v>0.47170000000000001</v>
      </c>
      <c r="J21" s="2">
        <v>0.35460000000000003</v>
      </c>
      <c r="K21" s="2">
        <v>0.24959999999999999</v>
      </c>
      <c r="L21" s="2">
        <v>0.25969999999999999</v>
      </c>
      <c r="M21" s="2">
        <v>0.2676</v>
      </c>
      <c r="N21" s="2">
        <v>0.2293</v>
      </c>
      <c r="O21" s="2">
        <v>0.20469999999999999</v>
      </c>
      <c r="P21" s="2">
        <v>0.22259999999999999</v>
      </c>
      <c r="Q21" s="2">
        <v>0.25330000000000003</v>
      </c>
      <c r="R21" s="2">
        <v>0.2036</v>
      </c>
      <c r="S21" s="2">
        <v>0.2535</v>
      </c>
      <c r="T21" s="2">
        <v>0.23300000000000001</v>
      </c>
      <c r="U21" s="2">
        <v>0.2303</v>
      </c>
      <c r="V21" s="2">
        <v>0.26910000000000001</v>
      </c>
      <c r="W21" s="2">
        <v>0.34089999999999998</v>
      </c>
      <c r="X21" s="2">
        <v>0.36080000000000001</v>
      </c>
      <c r="Y21" s="2">
        <v>0.27060000000000001</v>
      </c>
      <c r="Z21" s="2">
        <v>0.25140000000000001</v>
      </c>
      <c r="AA21" s="2">
        <v>0.33660000000000001</v>
      </c>
      <c r="AB21" s="2">
        <v>0.34139999999999998</v>
      </c>
      <c r="AC21" s="2">
        <v>0.30609999999999998</v>
      </c>
      <c r="AD21" s="2">
        <v>0.3296</v>
      </c>
      <c r="AE21" s="2">
        <v>0.34910000000000002</v>
      </c>
      <c r="AF21" s="2">
        <v>0.32369999999999999</v>
      </c>
      <c r="AG21" s="2">
        <v>0.32679999999999998</v>
      </c>
      <c r="AH21" s="2">
        <v>0.3241</v>
      </c>
      <c r="AI21" s="2">
        <v>0.30649999999999999</v>
      </c>
      <c r="AJ21" s="2">
        <v>0.30030000000000001</v>
      </c>
      <c r="AK21" s="2">
        <v>0.21990000000000001</v>
      </c>
      <c r="AL21" s="2">
        <v>0.31680000000000003</v>
      </c>
      <c r="AM21" s="2">
        <v>0.2336</v>
      </c>
    </row>
    <row r="22" spans="1:45" ht="19" x14ac:dyDescent="0.25">
      <c r="A22" s="6" t="s">
        <v>16</v>
      </c>
      <c r="B22" s="10" t="s">
        <v>92</v>
      </c>
      <c r="C22" s="10" t="s">
        <v>92</v>
      </c>
      <c r="D22" s="10" t="s">
        <v>92</v>
      </c>
      <c r="E22" s="10" t="s">
        <v>92</v>
      </c>
      <c r="F22" s="10" t="s">
        <v>92</v>
      </c>
      <c r="G22" s="10" t="s">
        <v>92</v>
      </c>
      <c r="H22" s="10" t="s">
        <v>92</v>
      </c>
      <c r="I22" s="10" t="s">
        <v>92</v>
      </c>
      <c r="J22" s="10" t="s">
        <v>92</v>
      </c>
      <c r="K22" s="10" t="s">
        <v>92</v>
      </c>
      <c r="L22" s="10" t="s">
        <v>92</v>
      </c>
      <c r="M22" s="10" t="s">
        <v>92</v>
      </c>
      <c r="N22" s="10" t="s">
        <v>92</v>
      </c>
      <c r="O22" s="10" t="s">
        <v>92</v>
      </c>
      <c r="P22" s="10" t="s">
        <v>92</v>
      </c>
      <c r="Q22" s="10" t="s">
        <v>92</v>
      </c>
      <c r="R22" s="10" t="s">
        <v>92</v>
      </c>
      <c r="S22" s="10" t="s">
        <v>92</v>
      </c>
      <c r="T22" s="10" t="s">
        <v>92</v>
      </c>
      <c r="U22" s="10" t="s">
        <v>92</v>
      </c>
      <c r="V22" s="10" t="s">
        <v>92</v>
      </c>
      <c r="W22" s="10" t="s">
        <v>92</v>
      </c>
      <c r="X22" s="10" t="s">
        <v>92</v>
      </c>
      <c r="Y22" s="10" t="s">
        <v>92</v>
      </c>
      <c r="Z22" s="10" t="s">
        <v>92</v>
      </c>
      <c r="AA22" s="10" t="s">
        <v>92</v>
      </c>
      <c r="AB22" s="10" t="s">
        <v>92</v>
      </c>
      <c r="AC22" s="10" t="s">
        <v>92</v>
      </c>
      <c r="AD22" s="10" t="s">
        <v>92</v>
      </c>
      <c r="AE22" s="10" t="s">
        <v>92</v>
      </c>
      <c r="AF22" s="10" t="s">
        <v>92</v>
      </c>
      <c r="AG22" s="10" t="s">
        <v>92</v>
      </c>
      <c r="AH22" s="10" t="s">
        <v>92</v>
      </c>
      <c r="AI22" s="10" t="s">
        <v>92</v>
      </c>
      <c r="AJ22" s="10" t="s">
        <v>92</v>
      </c>
      <c r="AK22" s="10" t="s">
        <v>92</v>
      </c>
      <c r="AL22" s="10" t="s">
        <v>92</v>
      </c>
      <c r="AM22" s="10">
        <v>0</v>
      </c>
      <c r="AS22" s="33" t="s">
        <v>91</v>
      </c>
    </row>
    <row r="23" spans="1:45" ht="19" x14ac:dyDescent="0.25">
      <c r="A23" s="5" t="s">
        <v>17</v>
      </c>
      <c r="B23" s="2" t="s">
        <v>92</v>
      </c>
      <c r="C23" s="2" t="s">
        <v>92</v>
      </c>
      <c r="D23" s="2" t="s">
        <v>92</v>
      </c>
      <c r="E23" s="2" t="s">
        <v>92</v>
      </c>
      <c r="F23" s="2" t="s">
        <v>92</v>
      </c>
      <c r="G23" s="2" t="s">
        <v>92</v>
      </c>
      <c r="H23" s="2" t="s">
        <v>92</v>
      </c>
      <c r="I23" s="2" t="s">
        <v>92</v>
      </c>
      <c r="J23" s="2" t="s">
        <v>92</v>
      </c>
      <c r="K23" s="2" t="s">
        <v>92</v>
      </c>
      <c r="L23" s="2" t="s">
        <v>92</v>
      </c>
      <c r="M23" s="2" t="s">
        <v>92</v>
      </c>
      <c r="N23" s="2" t="s">
        <v>92</v>
      </c>
      <c r="O23" s="2" t="s">
        <v>92</v>
      </c>
      <c r="P23" s="2" t="s">
        <v>92</v>
      </c>
      <c r="Q23" s="2" t="s">
        <v>92</v>
      </c>
      <c r="R23" s="2" t="s">
        <v>92</v>
      </c>
      <c r="S23" s="2" t="s">
        <v>92</v>
      </c>
      <c r="T23" s="2" t="s">
        <v>92</v>
      </c>
      <c r="U23" s="2" t="s">
        <v>92</v>
      </c>
      <c r="V23" s="2" t="s">
        <v>92</v>
      </c>
      <c r="W23" s="2" t="s">
        <v>92</v>
      </c>
      <c r="X23" s="2" t="s">
        <v>92</v>
      </c>
      <c r="Y23" s="2" t="s">
        <v>92</v>
      </c>
      <c r="Z23" s="2" t="s">
        <v>92</v>
      </c>
      <c r="AA23" s="2" t="s">
        <v>92</v>
      </c>
      <c r="AB23" s="2" t="s">
        <v>92</v>
      </c>
      <c r="AC23" s="2" t="s">
        <v>92</v>
      </c>
      <c r="AD23" s="2" t="s">
        <v>92</v>
      </c>
      <c r="AE23" s="2" t="s">
        <v>92</v>
      </c>
      <c r="AF23" s="2" t="s">
        <v>92</v>
      </c>
      <c r="AG23" s="2" t="s">
        <v>92</v>
      </c>
      <c r="AH23" s="2" t="s">
        <v>92</v>
      </c>
      <c r="AI23" s="2" t="s">
        <v>92</v>
      </c>
      <c r="AJ23" s="2" t="s">
        <v>92</v>
      </c>
      <c r="AK23" s="2" t="s">
        <v>92</v>
      </c>
      <c r="AL23" s="2" t="s">
        <v>92</v>
      </c>
      <c r="AM23" s="2" t="s">
        <v>92</v>
      </c>
    </row>
    <row r="24" spans="1:45" ht="19" x14ac:dyDescent="0.25">
      <c r="A24" s="5" t="s">
        <v>18</v>
      </c>
      <c r="B24" s="1" t="s">
        <v>92</v>
      </c>
      <c r="C24" s="1" t="s">
        <v>92</v>
      </c>
      <c r="D24" s="1" t="s">
        <v>92</v>
      </c>
      <c r="E24" s="1" t="s">
        <v>92</v>
      </c>
      <c r="F24" s="1" t="s">
        <v>92</v>
      </c>
      <c r="G24" s="1" t="s">
        <v>92</v>
      </c>
      <c r="H24" s="1" t="s">
        <v>92</v>
      </c>
      <c r="I24" s="1" t="s">
        <v>92</v>
      </c>
      <c r="J24" s="1" t="s">
        <v>92</v>
      </c>
      <c r="K24" s="1" t="s">
        <v>92</v>
      </c>
      <c r="L24" s="1" t="s">
        <v>92</v>
      </c>
      <c r="M24" s="1" t="s">
        <v>92</v>
      </c>
      <c r="N24" s="1" t="s">
        <v>92</v>
      </c>
      <c r="O24" s="1" t="s">
        <v>92</v>
      </c>
      <c r="P24" s="1" t="s">
        <v>92</v>
      </c>
      <c r="Q24" s="1" t="s">
        <v>92</v>
      </c>
      <c r="R24" s="1" t="s">
        <v>92</v>
      </c>
      <c r="S24" s="1" t="s">
        <v>92</v>
      </c>
      <c r="T24" s="1" t="s">
        <v>92</v>
      </c>
      <c r="U24" s="1" t="s">
        <v>92</v>
      </c>
      <c r="V24" s="1" t="s">
        <v>92</v>
      </c>
      <c r="W24" s="1" t="s">
        <v>92</v>
      </c>
      <c r="X24" s="1" t="s">
        <v>92</v>
      </c>
      <c r="Y24" s="1" t="s">
        <v>92</v>
      </c>
      <c r="Z24" s="1" t="s">
        <v>92</v>
      </c>
      <c r="AA24" s="1" t="s">
        <v>92</v>
      </c>
      <c r="AB24" s="1" t="s">
        <v>92</v>
      </c>
      <c r="AC24" s="1" t="s">
        <v>92</v>
      </c>
      <c r="AD24" s="1" t="s">
        <v>92</v>
      </c>
      <c r="AE24" s="1" t="s">
        <v>92</v>
      </c>
      <c r="AF24" s="1" t="s">
        <v>92</v>
      </c>
      <c r="AG24" s="1" t="s">
        <v>92</v>
      </c>
      <c r="AH24" s="1" t="s">
        <v>92</v>
      </c>
      <c r="AI24" s="1" t="s">
        <v>92</v>
      </c>
      <c r="AJ24" s="1" t="s">
        <v>92</v>
      </c>
      <c r="AK24" s="1" t="s">
        <v>92</v>
      </c>
      <c r="AL24" s="1" t="s">
        <v>92</v>
      </c>
      <c r="AM24" s="1" t="s">
        <v>92</v>
      </c>
    </row>
    <row r="25" spans="1:45" ht="19" x14ac:dyDescent="0.25">
      <c r="A25" s="6" t="s">
        <v>19</v>
      </c>
      <c r="B25" s="10" t="s">
        <v>92</v>
      </c>
      <c r="C25" s="10" t="s">
        <v>92</v>
      </c>
      <c r="D25" s="10" t="s">
        <v>92</v>
      </c>
      <c r="E25" s="10" t="s">
        <v>92</v>
      </c>
      <c r="F25" s="10">
        <v>1527000000</v>
      </c>
      <c r="G25" s="10">
        <v>725000000</v>
      </c>
      <c r="H25" s="10">
        <v>759000000</v>
      </c>
      <c r="I25" s="10">
        <v>775000000</v>
      </c>
      <c r="J25" s="10">
        <v>2326000000</v>
      </c>
      <c r="K25" s="10">
        <v>1891000000</v>
      </c>
      <c r="L25" s="10">
        <v>2183000000</v>
      </c>
      <c r="M25" s="10">
        <v>2664000000</v>
      </c>
      <c r="N25" s="10">
        <v>2750000000</v>
      </c>
      <c r="O25" s="10">
        <v>2925000000</v>
      </c>
      <c r="P25" s="10">
        <v>3438000000</v>
      </c>
      <c r="Q25" s="10">
        <v>3908000000</v>
      </c>
      <c r="R25" s="10">
        <v>1596000000</v>
      </c>
      <c r="S25" s="10">
        <v>3727000000</v>
      </c>
      <c r="T25" s="10">
        <v>4247000000</v>
      </c>
      <c r="U25" s="10">
        <v>4951000000</v>
      </c>
      <c r="V25" s="10">
        <v>4248000000</v>
      </c>
      <c r="W25" s="10">
        <v>5328000000</v>
      </c>
      <c r="X25" s="10">
        <v>5566000000</v>
      </c>
      <c r="Y25" s="10">
        <v>3581000000</v>
      </c>
      <c r="Z25" s="10">
        <v>2841000000</v>
      </c>
      <c r="AA25" s="10">
        <v>5964000000</v>
      </c>
      <c r="AB25" s="10">
        <v>6956000000</v>
      </c>
      <c r="AC25" s="10">
        <v>6451000000</v>
      </c>
      <c r="AD25" s="10">
        <v>7888000000</v>
      </c>
      <c r="AE25" s="10">
        <v>8991000000</v>
      </c>
      <c r="AF25" s="10">
        <v>7938000000</v>
      </c>
      <c r="AG25" s="10">
        <v>8096000000</v>
      </c>
      <c r="AH25" s="10">
        <v>7414000000</v>
      </c>
      <c r="AI25" s="10">
        <v>8122000000</v>
      </c>
      <c r="AJ25" s="10">
        <v>8429000000</v>
      </c>
      <c r="AK25" s="10">
        <v>4296000000</v>
      </c>
      <c r="AL25" s="10">
        <v>10689000000</v>
      </c>
      <c r="AM25" s="10">
        <v>9585000000</v>
      </c>
    </row>
    <row r="26" spans="1:45" ht="19" x14ac:dyDescent="0.25">
      <c r="A26" s="5" t="s">
        <v>20</v>
      </c>
      <c r="B26" s="2" t="s">
        <v>92</v>
      </c>
      <c r="C26" s="2" t="s">
        <v>92</v>
      </c>
      <c r="D26" s="2" t="s">
        <v>92</v>
      </c>
      <c r="E26" s="2" t="s">
        <v>92</v>
      </c>
      <c r="F26" s="2">
        <v>0.1007</v>
      </c>
      <c r="G26" s="2">
        <v>4.58E-2</v>
      </c>
      <c r="H26" s="2">
        <v>4.3299999999999998E-2</v>
      </c>
      <c r="I26" s="2">
        <v>4.0099999999999997E-2</v>
      </c>
      <c r="J26" s="2">
        <v>0.18770000000000001</v>
      </c>
      <c r="K26" s="2">
        <v>0.14249999999999999</v>
      </c>
      <c r="L26" s="2">
        <v>0.14949999999999999</v>
      </c>
      <c r="M26" s="2">
        <v>0.1762</v>
      </c>
      <c r="N26" s="2">
        <v>0.1633</v>
      </c>
      <c r="O26" s="2">
        <v>0.1613</v>
      </c>
      <c r="P26" s="2">
        <v>0.17</v>
      </c>
      <c r="Q26" s="2">
        <v>0.17510000000000001</v>
      </c>
      <c r="R26" s="2">
        <v>7.5700000000000003E-2</v>
      </c>
      <c r="S26" s="2">
        <v>0.16400000000000001</v>
      </c>
      <c r="T26" s="2">
        <v>0.1701</v>
      </c>
      <c r="U26" s="2">
        <v>0.17530000000000001</v>
      </c>
      <c r="V26" s="2">
        <v>0.182</v>
      </c>
      <c r="W26" s="2">
        <v>0.20569999999999999</v>
      </c>
      <c r="X26" s="2">
        <v>0.20069999999999999</v>
      </c>
      <c r="Y26" s="2">
        <v>0.12620000000000001</v>
      </c>
      <c r="Z26" s="2">
        <v>0.1169</v>
      </c>
      <c r="AA26" s="2">
        <v>0.21579999999999999</v>
      </c>
      <c r="AB26" s="2">
        <v>0.23219999999999999</v>
      </c>
      <c r="AC26" s="2">
        <v>0.20430000000000001</v>
      </c>
      <c r="AD26" s="2">
        <v>0.2392</v>
      </c>
      <c r="AE26" s="2">
        <v>0.26800000000000002</v>
      </c>
      <c r="AF26" s="2">
        <v>0.24229999999999999</v>
      </c>
      <c r="AG26" s="2">
        <v>0.2429</v>
      </c>
      <c r="AH26" s="2">
        <v>0.2215</v>
      </c>
      <c r="AI26" s="2">
        <v>0.20150000000000001</v>
      </c>
      <c r="AJ26" s="2">
        <v>0.19350000000000001</v>
      </c>
      <c r="AK26" s="2">
        <v>0.11899999999999999</v>
      </c>
      <c r="AL26" s="2">
        <v>0.2477</v>
      </c>
      <c r="AM26" s="2">
        <v>0.18129999999999999</v>
      </c>
    </row>
    <row r="27" spans="1:45" ht="19" x14ac:dyDescent="0.25">
      <c r="A27" s="5" t="s">
        <v>21</v>
      </c>
      <c r="B27" s="1" t="s">
        <v>92</v>
      </c>
      <c r="C27" s="1" t="s">
        <v>92</v>
      </c>
      <c r="D27" s="1" t="s">
        <v>92</v>
      </c>
      <c r="E27" s="1" t="s">
        <v>92</v>
      </c>
      <c r="F27" s="1">
        <v>370000000</v>
      </c>
      <c r="G27" s="1">
        <v>387000000</v>
      </c>
      <c r="H27" s="1">
        <v>-30000000</v>
      </c>
      <c r="I27" s="1">
        <v>339000000</v>
      </c>
      <c r="J27" s="1">
        <v>721000000</v>
      </c>
      <c r="K27" s="1">
        <v>511000000</v>
      </c>
      <c r="L27" s="1">
        <v>619000000</v>
      </c>
      <c r="M27" s="1">
        <v>763000000</v>
      </c>
      <c r="N27" s="1">
        <v>759000000</v>
      </c>
      <c r="O27" s="1">
        <v>784000000</v>
      </c>
      <c r="P27" s="1">
        <v>963000000</v>
      </c>
      <c r="Q27" s="1">
        <v>1098000000</v>
      </c>
      <c r="R27" s="1">
        <v>285000000</v>
      </c>
      <c r="S27" s="1">
        <v>1056000000</v>
      </c>
      <c r="T27" s="1">
        <v>1247000000</v>
      </c>
      <c r="U27" s="1">
        <v>1435000000</v>
      </c>
      <c r="V27" s="1">
        <v>1027000000</v>
      </c>
      <c r="W27" s="1">
        <v>1599000000</v>
      </c>
      <c r="X27" s="1">
        <v>1518000000</v>
      </c>
      <c r="Y27" s="1">
        <v>710000000</v>
      </c>
      <c r="Z27" s="1">
        <v>704000000</v>
      </c>
      <c r="AA27" s="1">
        <v>1907000000</v>
      </c>
      <c r="AB27" s="1">
        <v>2057000000</v>
      </c>
      <c r="AC27" s="1">
        <v>1969000000</v>
      </c>
      <c r="AD27" s="1">
        <v>2529000000</v>
      </c>
      <c r="AE27" s="1">
        <v>3106000000</v>
      </c>
      <c r="AF27" s="1">
        <v>2775000000</v>
      </c>
      <c r="AG27" s="1">
        <v>2688000000</v>
      </c>
      <c r="AH27" s="1">
        <v>4678000000</v>
      </c>
      <c r="AI27" s="1">
        <v>1201000000</v>
      </c>
      <c r="AJ27" s="1">
        <v>1670000000</v>
      </c>
      <c r="AK27" s="1">
        <v>1161000000</v>
      </c>
      <c r="AL27" s="1">
        <v>2629000000</v>
      </c>
      <c r="AM27" s="1">
        <v>2071000000</v>
      </c>
    </row>
    <row r="28" spans="1:45" ht="20" thickBot="1" x14ac:dyDescent="0.3">
      <c r="A28" s="7" t="s">
        <v>22</v>
      </c>
      <c r="B28" s="11">
        <v>810000000</v>
      </c>
      <c r="C28" s="11">
        <v>1110000000</v>
      </c>
      <c r="D28" s="11">
        <v>533000000</v>
      </c>
      <c r="E28" s="11">
        <v>1038000000</v>
      </c>
      <c r="F28" s="11">
        <v>1157000000</v>
      </c>
      <c r="G28" s="11">
        <v>181000000</v>
      </c>
      <c r="H28" s="11">
        <v>789000000</v>
      </c>
      <c r="I28" s="11">
        <v>461500000</v>
      </c>
      <c r="J28" s="11">
        <v>1478000000</v>
      </c>
      <c r="K28" s="11">
        <v>1413000000</v>
      </c>
      <c r="L28" s="11">
        <v>1564000000</v>
      </c>
      <c r="M28" s="11">
        <v>1901000000</v>
      </c>
      <c r="N28" s="11">
        <v>1991000000</v>
      </c>
      <c r="O28" s="11">
        <v>2141000000</v>
      </c>
      <c r="P28" s="11">
        <v>2475000000</v>
      </c>
      <c r="Q28" s="11">
        <v>2810000000</v>
      </c>
      <c r="R28" s="11">
        <v>1311000000</v>
      </c>
      <c r="S28" s="11">
        <v>2671000000</v>
      </c>
      <c r="T28" s="11">
        <v>2987000000</v>
      </c>
      <c r="U28" s="11">
        <v>3445000000</v>
      </c>
      <c r="V28" s="11">
        <v>3734000000</v>
      </c>
      <c r="W28" s="11">
        <v>3707000000</v>
      </c>
      <c r="X28" s="11">
        <v>4012000000</v>
      </c>
      <c r="Y28" s="11">
        <v>2699000000</v>
      </c>
      <c r="Z28" s="11">
        <v>2130000000</v>
      </c>
      <c r="AA28" s="11">
        <v>4057000000</v>
      </c>
      <c r="AB28" s="11">
        <v>4935000000</v>
      </c>
      <c r="AC28" s="11">
        <v>4482000000</v>
      </c>
      <c r="AD28" s="11">
        <v>5359000000</v>
      </c>
      <c r="AE28" s="11">
        <v>5885000000</v>
      </c>
      <c r="AF28" s="11">
        <v>5163000000</v>
      </c>
      <c r="AG28" s="11">
        <v>5408000000</v>
      </c>
      <c r="AH28" s="11">
        <v>2736000000</v>
      </c>
      <c r="AI28" s="11">
        <v>6921000000</v>
      </c>
      <c r="AJ28" s="11">
        <v>6759000000</v>
      </c>
      <c r="AK28" s="11">
        <v>3135000000</v>
      </c>
      <c r="AL28" s="11">
        <v>8060000000</v>
      </c>
      <c r="AM28" s="11">
        <v>7514000000</v>
      </c>
    </row>
    <row r="29" spans="1:45" ht="20" customHeight="1" thickTop="1" x14ac:dyDescent="0.25">
      <c r="A29" s="14" t="s">
        <v>103</v>
      </c>
      <c r="B29" s="1"/>
      <c r="C29" s="15">
        <f>(C28/B28)-1</f>
        <v>0.37037037037037046</v>
      </c>
      <c r="D29" s="15">
        <f>(D28/C28)-1</f>
        <v>-0.51981981981981984</v>
      </c>
      <c r="E29" s="15">
        <f>(E28/D28)-1</f>
        <v>0.94746716697936217</v>
      </c>
      <c r="F29" s="15">
        <f t="shared" ref="F29:AM29" si="4">(F28/E28)-1</f>
        <v>0.11464354527938347</v>
      </c>
      <c r="G29" s="15">
        <f t="shared" si="4"/>
        <v>-0.84356093344857386</v>
      </c>
      <c r="H29" s="15">
        <f t="shared" si="4"/>
        <v>3.3591160220994478</v>
      </c>
      <c r="I29" s="15">
        <f t="shared" si="4"/>
        <v>-0.41508238276299114</v>
      </c>
      <c r="J29" s="15">
        <f t="shared" si="4"/>
        <v>2.2026002166847238</v>
      </c>
      <c r="K29" s="15">
        <f t="shared" si="4"/>
        <v>-4.3978349120432969E-2</v>
      </c>
      <c r="L29" s="15">
        <f t="shared" si="4"/>
        <v>0.10686482661004959</v>
      </c>
      <c r="M29" s="15">
        <f t="shared" si="4"/>
        <v>0.21547314578005117</v>
      </c>
      <c r="N29" s="15">
        <f t="shared" si="4"/>
        <v>4.7343503419253086E-2</v>
      </c>
      <c r="O29" s="15">
        <f t="shared" si="4"/>
        <v>7.5339025615268618E-2</v>
      </c>
      <c r="P29" s="15">
        <f t="shared" si="4"/>
        <v>0.15600186828584772</v>
      </c>
      <c r="Q29" s="15">
        <f t="shared" si="4"/>
        <v>0.13535353535353534</v>
      </c>
      <c r="R29" s="15">
        <f t="shared" si="4"/>
        <v>-0.53345195729537365</v>
      </c>
      <c r="S29" s="15">
        <f t="shared" si="4"/>
        <v>1.0373760488176966</v>
      </c>
      <c r="T29" s="15">
        <f t="shared" si="4"/>
        <v>0.11830774990640203</v>
      </c>
      <c r="U29" s="15">
        <f t="shared" si="4"/>
        <v>0.15333110143957152</v>
      </c>
      <c r="V29" s="15">
        <f t="shared" si="4"/>
        <v>8.3889695210449977E-2</v>
      </c>
      <c r="W29" s="15">
        <f t="shared" si="4"/>
        <v>-7.2308516336369033E-3</v>
      </c>
      <c r="X29" s="15">
        <f t="shared" si="4"/>
        <v>8.227677367143249E-2</v>
      </c>
      <c r="Y29" s="15">
        <f t="shared" si="4"/>
        <v>-0.32726819541375873</v>
      </c>
      <c r="Z29" s="15">
        <f t="shared" si="4"/>
        <v>-0.21081882178584666</v>
      </c>
      <c r="AA29" s="15">
        <f t="shared" si="4"/>
        <v>0.90469483568075115</v>
      </c>
      <c r="AB29" s="15">
        <f t="shared" si="4"/>
        <v>0.21641607098841509</v>
      </c>
      <c r="AC29" s="15">
        <f t="shared" si="4"/>
        <v>-9.1793313069908788E-2</v>
      </c>
      <c r="AD29" s="15">
        <f t="shared" si="4"/>
        <v>0.1956715751896474</v>
      </c>
      <c r="AE29" s="15">
        <f t="shared" si="4"/>
        <v>9.8152640417988435E-2</v>
      </c>
      <c r="AF29" s="15">
        <f t="shared" si="4"/>
        <v>-0.12268479184367032</v>
      </c>
      <c r="AG29" s="15">
        <f t="shared" si="4"/>
        <v>4.745303118342048E-2</v>
      </c>
      <c r="AH29" s="15">
        <f t="shared" si="4"/>
        <v>-0.49408284023668636</v>
      </c>
      <c r="AI29" s="15">
        <f t="shared" si="4"/>
        <v>1.5296052631578947</v>
      </c>
      <c r="AJ29" s="15">
        <f t="shared" si="4"/>
        <v>-2.3407022106632036E-2</v>
      </c>
      <c r="AK29" s="15">
        <f t="shared" si="4"/>
        <v>-0.53617399023524193</v>
      </c>
      <c r="AL29" s="15">
        <f t="shared" si="4"/>
        <v>1.5709728867623602</v>
      </c>
      <c r="AM29" s="15">
        <f t="shared" si="4"/>
        <v>-6.7741935483870974E-2</v>
      </c>
    </row>
    <row r="30" spans="1:45" ht="19" x14ac:dyDescent="0.25">
      <c r="A30" s="5" t="s">
        <v>23</v>
      </c>
      <c r="B30" s="2" t="s">
        <v>94</v>
      </c>
      <c r="C30" s="2" t="s">
        <v>94</v>
      </c>
      <c r="D30" s="2" t="s">
        <v>94</v>
      </c>
      <c r="E30" s="2" t="s">
        <v>94</v>
      </c>
      <c r="F30" s="2">
        <v>7.6300000000000007E-2</v>
      </c>
      <c r="G30" s="2">
        <v>1.14E-2</v>
      </c>
      <c r="H30" s="2">
        <v>4.5100000000000001E-2</v>
      </c>
      <c r="I30" s="2">
        <v>2.3900000000000001E-2</v>
      </c>
      <c r="J30" s="2">
        <v>0.1193</v>
      </c>
      <c r="K30" s="2">
        <v>0.1065</v>
      </c>
      <c r="L30" s="2">
        <v>0.1071</v>
      </c>
      <c r="M30" s="2">
        <v>0.12570000000000001</v>
      </c>
      <c r="N30" s="2">
        <v>0.1183</v>
      </c>
      <c r="O30" s="2">
        <v>0.1181</v>
      </c>
      <c r="P30" s="2">
        <v>0.12239999999999999</v>
      </c>
      <c r="Q30" s="2">
        <v>0.12590000000000001</v>
      </c>
      <c r="R30" s="2">
        <v>6.2199999999999998E-2</v>
      </c>
      <c r="S30" s="2">
        <v>0.11749999999999999</v>
      </c>
      <c r="T30" s="2">
        <v>0.1197</v>
      </c>
      <c r="U30" s="2">
        <v>0.122</v>
      </c>
      <c r="V30" s="2">
        <v>0.15989999999999999</v>
      </c>
      <c r="W30" s="2">
        <v>0.1431</v>
      </c>
      <c r="X30" s="2">
        <v>0.1447</v>
      </c>
      <c r="Y30" s="2">
        <v>9.5200000000000007E-2</v>
      </c>
      <c r="Z30" s="2">
        <v>8.7599999999999997E-2</v>
      </c>
      <c r="AA30" s="2">
        <v>0.14680000000000001</v>
      </c>
      <c r="AB30" s="2">
        <v>0.16470000000000001</v>
      </c>
      <c r="AC30" s="2">
        <v>0.1419</v>
      </c>
      <c r="AD30" s="2">
        <v>0.16250000000000001</v>
      </c>
      <c r="AE30" s="2">
        <v>0.1754</v>
      </c>
      <c r="AF30" s="2">
        <v>0.15759999999999999</v>
      </c>
      <c r="AG30" s="2">
        <v>0.16220000000000001</v>
      </c>
      <c r="AH30" s="2">
        <v>8.1699999999999995E-2</v>
      </c>
      <c r="AI30" s="2">
        <v>0.17169999999999999</v>
      </c>
      <c r="AJ30" s="2">
        <v>0.1552</v>
      </c>
      <c r="AK30" s="2">
        <v>8.6900000000000005E-2</v>
      </c>
      <c r="AL30" s="2">
        <v>0.18679999999999999</v>
      </c>
      <c r="AM30" s="2">
        <v>0.1421</v>
      </c>
    </row>
    <row r="31" spans="1:45" ht="19" x14ac:dyDescent="0.25">
      <c r="A31" s="5" t="s">
        <v>24</v>
      </c>
      <c r="B31" s="12">
        <v>0.59</v>
      </c>
      <c r="C31" s="12">
        <v>0.82</v>
      </c>
      <c r="D31" s="12">
        <v>0.4</v>
      </c>
      <c r="E31" s="12">
        <v>0.81</v>
      </c>
      <c r="F31" s="12">
        <v>0.9</v>
      </c>
      <c r="G31" s="12">
        <v>0.11</v>
      </c>
      <c r="H31" s="12">
        <v>0.53</v>
      </c>
      <c r="I31" s="12">
        <v>0.3</v>
      </c>
      <c r="J31" s="12">
        <v>0.78</v>
      </c>
      <c r="K31" s="12">
        <v>0.92</v>
      </c>
      <c r="L31" s="12">
        <v>1.04</v>
      </c>
      <c r="M31" s="12">
        <v>1.3</v>
      </c>
      <c r="N31" s="12">
        <v>1.43</v>
      </c>
      <c r="O31" s="12">
        <v>1.57</v>
      </c>
      <c r="P31" s="12">
        <v>1.85</v>
      </c>
      <c r="Q31" s="12">
        <v>2.12</v>
      </c>
      <c r="R31" s="12">
        <v>0.99</v>
      </c>
      <c r="S31" s="12">
        <v>2.02</v>
      </c>
      <c r="T31" s="12">
        <v>2.33</v>
      </c>
      <c r="U31" s="12">
        <v>2.74</v>
      </c>
      <c r="V31" s="12">
        <v>3.03</v>
      </c>
      <c r="W31" s="12">
        <v>3.06</v>
      </c>
      <c r="X31" s="12">
        <v>3.42</v>
      </c>
      <c r="Y31" s="12">
        <v>2.34</v>
      </c>
      <c r="Z31" s="12">
        <v>1.54</v>
      </c>
      <c r="AA31" s="12">
        <v>3.37</v>
      </c>
      <c r="AB31" s="12">
        <v>4.1399999999999997</v>
      </c>
      <c r="AC31" s="12">
        <v>3.91</v>
      </c>
      <c r="AD31" s="12">
        <v>4.91</v>
      </c>
      <c r="AE31" s="12">
        <v>5.58</v>
      </c>
      <c r="AF31" s="12">
        <v>5.07</v>
      </c>
      <c r="AG31" s="12">
        <v>5.67</v>
      </c>
      <c r="AH31" s="12">
        <v>2.98</v>
      </c>
      <c r="AI31" s="12">
        <v>7.93</v>
      </c>
      <c r="AJ31" s="12">
        <v>8</v>
      </c>
      <c r="AK31" s="12">
        <v>3.77</v>
      </c>
      <c r="AL31" s="12">
        <v>10.039999999999999</v>
      </c>
      <c r="AM31" s="12">
        <v>9.52</v>
      </c>
    </row>
    <row r="32" spans="1:45" ht="19" x14ac:dyDescent="0.25">
      <c r="A32" s="5" t="s">
        <v>25</v>
      </c>
      <c r="B32" s="12">
        <v>0.59</v>
      </c>
      <c r="C32" s="12">
        <v>0.82</v>
      </c>
      <c r="D32" s="12">
        <v>0.4</v>
      </c>
      <c r="E32" s="12">
        <v>0.81</v>
      </c>
      <c r="F32" s="12">
        <v>0.9</v>
      </c>
      <c r="G32" s="12">
        <v>0.11</v>
      </c>
      <c r="H32" s="12">
        <v>0.53</v>
      </c>
      <c r="I32" s="12">
        <v>0.3</v>
      </c>
      <c r="J32" s="12">
        <v>0.77</v>
      </c>
      <c r="K32" s="12">
        <v>0.92</v>
      </c>
      <c r="L32" s="12">
        <v>1.04</v>
      </c>
      <c r="M32" s="12">
        <v>1.3</v>
      </c>
      <c r="N32" s="12">
        <v>1.38</v>
      </c>
      <c r="O32" s="12">
        <v>1.54</v>
      </c>
      <c r="P32" s="12">
        <v>1.81</v>
      </c>
      <c r="Q32" s="12">
        <v>2.0699999999999998</v>
      </c>
      <c r="R32" s="12">
        <v>0.98</v>
      </c>
      <c r="S32" s="12">
        <v>2.0099999999999998</v>
      </c>
      <c r="T32" s="12">
        <v>2.2999999999999998</v>
      </c>
      <c r="U32" s="12">
        <v>2.68</v>
      </c>
      <c r="V32" s="12">
        <v>2.97</v>
      </c>
      <c r="W32" s="12">
        <v>2.99</v>
      </c>
      <c r="X32" s="12">
        <v>3.36</v>
      </c>
      <c r="Y32" s="12">
        <v>2.33</v>
      </c>
      <c r="Z32" s="12">
        <v>1.54</v>
      </c>
      <c r="AA32" s="12">
        <v>3.35</v>
      </c>
      <c r="AB32" s="12">
        <v>4.12</v>
      </c>
      <c r="AC32" s="12">
        <v>3.89</v>
      </c>
      <c r="AD32" s="12">
        <v>4.88</v>
      </c>
      <c r="AE32" s="12">
        <v>5.56</v>
      </c>
      <c r="AF32" s="12">
        <v>5.05</v>
      </c>
      <c r="AG32" s="12">
        <v>5.65</v>
      </c>
      <c r="AH32" s="12">
        <v>2.97</v>
      </c>
      <c r="AI32" s="12">
        <v>7.91</v>
      </c>
      <c r="AJ32" s="12">
        <v>7.99</v>
      </c>
      <c r="AK32" s="12">
        <v>3.77</v>
      </c>
      <c r="AL32" s="12">
        <v>10.02</v>
      </c>
      <c r="AM32" s="12">
        <v>9.51</v>
      </c>
    </row>
    <row r="33" spans="1:39" ht="19" x14ac:dyDescent="0.25">
      <c r="A33" s="5" t="s">
        <v>26</v>
      </c>
      <c r="B33" s="1">
        <v>1372881356</v>
      </c>
      <c r="C33" s="1">
        <v>1353658537</v>
      </c>
      <c r="D33" s="1">
        <v>1297500000</v>
      </c>
      <c r="E33" s="1">
        <v>1259259259</v>
      </c>
      <c r="F33" s="1">
        <v>1262222222</v>
      </c>
      <c r="G33" s="1">
        <v>1327272727</v>
      </c>
      <c r="H33" s="1">
        <v>1413207547</v>
      </c>
      <c r="I33" s="1">
        <v>1395000000</v>
      </c>
      <c r="J33" s="1">
        <v>1841025641</v>
      </c>
      <c r="K33" s="1">
        <v>1506545455</v>
      </c>
      <c r="L33" s="1">
        <v>1494000000</v>
      </c>
      <c r="M33" s="1">
        <v>1456800000</v>
      </c>
      <c r="N33" s="1">
        <v>1392000000</v>
      </c>
      <c r="O33" s="1">
        <v>1362000000</v>
      </c>
      <c r="P33" s="1">
        <v>1341000000</v>
      </c>
      <c r="Q33" s="1">
        <v>1327000000</v>
      </c>
      <c r="R33" s="1">
        <v>1324000000</v>
      </c>
      <c r="S33" s="1">
        <v>1320000000</v>
      </c>
      <c r="T33" s="1">
        <v>1284000000</v>
      </c>
      <c r="U33" s="1">
        <v>1259000000</v>
      </c>
      <c r="V33" s="1">
        <v>1233000000</v>
      </c>
      <c r="W33" s="1">
        <v>1212000000</v>
      </c>
      <c r="X33" s="1">
        <v>1173000000</v>
      </c>
      <c r="Y33" s="1">
        <v>1154000000</v>
      </c>
      <c r="Z33" s="1">
        <v>1168000000</v>
      </c>
      <c r="AA33" s="1">
        <v>1188000000</v>
      </c>
      <c r="AB33" s="1">
        <v>1178000000</v>
      </c>
      <c r="AC33" s="1">
        <v>1135000000</v>
      </c>
      <c r="AD33" s="1">
        <v>1082000000</v>
      </c>
      <c r="AE33" s="1">
        <v>1045000000</v>
      </c>
      <c r="AF33" s="1">
        <v>999000000</v>
      </c>
      <c r="AG33" s="1">
        <v>933000000</v>
      </c>
      <c r="AH33" s="1">
        <v>883000000</v>
      </c>
      <c r="AI33" s="1">
        <v>856000000</v>
      </c>
      <c r="AJ33" s="1">
        <v>828000000</v>
      </c>
      <c r="AK33" s="1">
        <v>805000000</v>
      </c>
      <c r="AL33" s="1">
        <v>789000000</v>
      </c>
      <c r="AM33" s="1">
        <v>789000000</v>
      </c>
    </row>
    <row r="34" spans="1:39" ht="19" x14ac:dyDescent="0.25">
      <c r="A34" s="5" t="s">
        <v>27</v>
      </c>
      <c r="B34" s="1">
        <v>1372881356</v>
      </c>
      <c r="C34" s="1">
        <v>1353658537</v>
      </c>
      <c r="D34" s="1">
        <v>1297500000</v>
      </c>
      <c r="E34" s="1">
        <v>1259259259</v>
      </c>
      <c r="F34" s="1">
        <v>1262222222</v>
      </c>
      <c r="G34" s="1">
        <v>1327272727</v>
      </c>
      <c r="H34" s="1">
        <v>1413207547</v>
      </c>
      <c r="I34" s="1">
        <v>1395000000</v>
      </c>
      <c r="J34" s="1">
        <v>1864935065</v>
      </c>
      <c r="K34" s="1">
        <v>1533550000</v>
      </c>
      <c r="L34" s="1">
        <v>1499790000</v>
      </c>
      <c r="M34" s="1">
        <v>1461261000</v>
      </c>
      <c r="N34" s="1">
        <v>1437000000</v>
      </c>
      <c r="O34" s="1">
        <v>1389000000</v>
      </c>
      <c r="P34" s="1">
        <v>1368000000</v>
      </c>
      <c r="Q34" s="1">
        <v>1360000000</v>
      </c>
      <c r="R34" s="1">
        <v>1336000000</v>
      </c>
      <c r="S34" s="1">
        <v>1330000000</v>
      </c>
      <c r="T34" s="1">
        <v>1298000000</v>
      </c>
      <c r="U34" s="1">
        <v>1285000000</v>
      </c>
      <c r="V34" s="1">
        <v>1258000000</v>
      </c>
      <c r="W34" s="1">
        <v>1238000000</v>
      </c>
      <c r="X34" s="1">
        <v>1196000000</v>
      </c>
      <c r="Y34" s="1">
        <v>1157000000</v>
      </c>
      <c r="Z34" s="1">
        <v>1171000000</v>
      </c>
      <c r="AA34" s="1">
        <v>1195000000</v>
      </c>
      <c r="AB34" s="1">
        <v>1184000000</v>
      </c>
      <c r="AC34" s="1">
        <v>1141000000</v>
      </c>
      <c r="AD34" s="1">
        <v>1089000000</v>
      </c>
      <c r="AE34" s="1">
        <v>1051000000</v>
      </c>
      <c r="AF34" s="1">
        <v>1003000000</v>
      </c>
      <c r="AG34" s="1">
        <v>935000000</v>
      </c>
      <c r="AH34" s="1">
        <v>886000000</v>
      </c>
      <c r="AI34" s="1">
        <v>859000000</v>
      </c>
      <c r="AJ34" s="1">
        <v>830000000</v>
      </c>
      <c r="AK34" s="1">
        <v>806000000</v>
      </c>
      <c r="AL34" s="1">
        <v>790000000</v>
      </c>
      <c r="AM34" s="1">
        <v>790000000</v>
      </c>
    </row>
    <row r="35" spans="1:39" ht="20" customHeight="1" x14ac:dyDescent="0.25">
      <c r="A35" s="14" t="s">
        <v>104</v>
      </c>
      <c r="B35" s="1"/>
      <c r="C35" s="22">
        <f>(C34-B34)/B34</f>
        <v>-1.4001806431407318E-2</v>
      </c>
      <c r="D35" s="22">
        <f t="shared" ref="D35:AM35" si="5">(D34-C34)/C34</f>
        <v>-4.1486486780085222E-2</v>
      </c>
      <c r="E35" s="22">
        <f t="shared" si="5"/>
        <v>-2.9472632755298652E-2</v>
      </c>
      <c r="F35" s="22">
        <f t="shared" si="5"/>
        <v>2.3529412063667821E-3</v>
      </c>
      <c r="G35" s="22">
        <f t="shared" si="5"/>
        <v>5.1536491646397273E-2</v>
      </c>
      <c r="H35" s="22">
        <f t="shared" si="5"/>
        <v>6.4745412342070971E-2</v>
      </c>
      <c r="I35" s="22">
        <f t="shared" si="5"/>
        <v>-1.2883845008223692E-2</v>
      </c>
      <c r="J35" s="22">
        <f t="shared" si="5"/>
        <v>0.33687101433691757</v>
      </c>
      <c r="K35" s="22">
        <f t="shared" si="5"/>
        <v>-0.17769254877514998</v>
      </c>
      <c r="L35" s="22">
        <f t="shared" si="5"/>
        <v>-2.2014280590786084E-2</v>
      </c>
      <c r="M35" s="22">
        <f t="shared" si="5"/>
        <v>-2.5689596543516092E-2</v>
      </c>
      <c r="N35" s="22">
        <f t="shared" si="5"/>
        <v>-1.6602783486317638E-2</v>
      </c>
      <c r="O35" s="22">
        <f t="shared" si="5"/>
        <v>-3.3402922755741124E-2</v>
      </c>
      <c r="P35" s="22">
        <f t="shared" si="5"/>
        <v>-1.511879049676026E-2</v>
      </c>
      <c r="Q35" s="22">
        <f t="shared" si="5"/>
        <v>-5.8479532163742687E-3</v>
      </c>
      <c r="R35" s="22">
        <f t="shared" si="5"/>
        <v>-1.7647058823529412E-2</v>
      </c>
      <c r="S35" s="22">
        <f t="shared" si="5"/>
        <v>-4.4910179640718561E-3</v>
      </c>
      <c r="T35" s="22">
        <f t="shared" si="5"/>
        <v>-2.4060150375939851E-2</v>
      </c>
      <c r="U35" s="22">
        <f t="shared" si="5"/>
        <v>-1.0015408320493066E-2</v>
      </c>
      <c r="V35" s="22">
        <f t="shared" si="5"/>
        <v>-2.1011673151750974E-2</v>
      </c>
      <c r="W35" s="22">
        <f t="shared" si="5"/>
        <v>-1.5898251192368838E-2</v>
      </c>
      <c r="X35" s="22">
        <f t="shared" si="5"/>
        <v>-3.3925686591276254E-2</v>
      </c>
      <c r="Y35" s="22">
        <f t="shared" si="5"/>
        <v>-3.2608695652173912E-2</v>
      </c>
      <c r="Z35" s="22">
        <f t="shared" si="5"/>
        <v>1.2100259291270527E-2</v>
      </c>
      <c r="AA35" s="22">
        <f t="shared" si="5"/>
        <v>2.0495303159692571E-2</v>
      </c>
      <c r="AB35" s="22">
        <f t="shared" si="5"/>
        <v>-9.2050209205020925E-3</v>
      </c>
      <c r="AC35" s="22">
        <f t="shared" si="5"/>
        <v>-3.6317567567567564E-2</v>
      </c>
      <c r="AD35" s="22">
        <f t="shared" si="5"/>
        <v>-4.5574057843996492E-2</v>
      </c>
      <c r="AE35" s="22">
        <f t="shared" si="5"/>
        <v>-3.489439853076217E-2</v>
      </c>
      <c r="AF35" s="22">
        <f t="shared" si="5"/>
        <v>-4.5670789724072312E-2</v>
      </c>
      <c r="AG35" s="22">
        <f t="shared" si="5"/>
        <v>-6.7796610169491525E-2</v>
      </c>
      <c r="AH35" s="22">
        <f t="shared" si="5"/>
        <v>-5.2406417112299465E-2</v>
      </c>
      <c r="AI35" s="22">
        <f t="shared" si="5"/>
        <v>-3.0474040632054177E-2</v>
      </c>
      <c r="AJ35" s="22">
        <f t="shared" si="5"/>
        <v>-3.3760186263096625E-2</v>
      </c>
      <c r="AK35" s="22">
        <f t="shared" si="5"/>
        <v>-2.891566265060241E-2</v>
      </c>
      <c r="AL35" s="22">
        <f t="shared" si="5"/>
        <v>-1.9851116625310174E-2</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v>7452000000</v>
      </c>
      <c r="G38" s="1">
        <v>6400000000</v>
      </c>
      <c r="H38" s="1">
        <v>4876000000</v>
      </c>
      <c r="I38" s="1">
        <v>5395000000</v>
      </c>
      <c r="J38" s="1">
        <v>3312000000</v>
      </c>
      <c r="K38" s="1">
        <v>3433000000</v>
      </c>
      <c r="L38" s="1">
        <v>3200000000</v>
      </c>
      <c r="M38" s="1">
        <v>2677000000</v>
      </c>
      <c r="N38" s="1">
        <v>4179000000</v>
      </c>
      <c r="O38" s="1">
        <v>4092000000</v>
      </c>
      <c r="P38" s="1">
        <v>7471000000</v>
      </c>
      <c r="Q38" s="1">
        <v>8487000000</v>
      </c>
      <c r="R38" s="1">
        <v>7222000000</v>
      </c>
      <c r="S38" s="1">
        <v>10288000000</v>
      </c>
      <c r="T38" s="1">
        <v>5726000000</v>
      </c>
      <c r="U38" s="1">
        <v>9907000000</v>
      </c>
      <c r="V38" s="1">
        <v>7126000000</v>
      </c>
      <c r="W38" s="1">
        <v>7956000000</v>
      </c>
      <c r="X38" s="1">
        <v>11737000000</v>
      </c>
      <c r="Y38" s="1">
        <v>20547000000</v>
      </c>
      <c r="Z38" s="1">
        <v>15542000000</v>
      </c>
      <c r="AA38" s="1">
        <v>16709000000</v>
      </c>
      <c r="AB38" s="1">
        <v>24893000000</v>
      </c>
      <c r="AC38" s="1">
        <v>22250000000</v>
      </c>
      <c r="AD38" s="1">
        <v>19486000000</v>
      </c>
      <c r="AE38" s="1">
        <v>22288000000</v>
      </c>
      <c r="AF38" s="1">
        <v>22762000000</v>
      </c>
      <c r="AG38" s="1">
        <v>25093000000</v>
      </c>
      <c r="AH38" s="1">
        <v>32879000000</v>
      </c>
      <c r="AI38" s="1">
        <v>27381000000</v>
      </c>
      <c r="AJ38" s="1">
        <v>23845000000</v>
      </c>
      <c r="AK38" s="1">
        <v>32826000000</v>
      </c>
      <c r="AL38" s="1">
        <v>21522000000</v>
      </c>
      <c r="AM38" s="1">
        <v>34000000000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v>625000000</v>
      </c>
      <c r="AI39" s="1">
        <v>2262000000</v>
      </c>
      <c r="AJ39" s="1">
        <v>6607000000</v>
      </c>
      <c r="AK39" s="1">
        <v>19703000000</v>
      </c>
      <c r="AL39" s="1">
        <v>1477000000</v>
      </c>
      <c r="AM39" s="1" t="s">
        <v>92</v>
      </c>
    </row>
    <row r="40" spans="1:39" ht="19" x14ac:dyDescent="0.25">
      <c r="A40" s="5" t="s">
        <v>32</v>
      </c>
      <c r="B40" s="1" t="s">
        <v>92</v>
      </c>
      <c r="C40" s="1" t="s">
        <v>92</v>
      </c>
      <c r="D40" s="1" t="s">
        <v>92</v>
      </c>
      <c r="E40" s="1" t="s">
        <v>92</v>
      </c>
      <c r="F40" s="1">
        <v>7452000000</v>
      </c>
      <c r="G40" s="1">
        <v>6400000000</v>
      </c>
      <c r="H40" s="1">
        <v>4876000000</v>
      </c>
      <c r="I40" s="1">
        <v>5395000000</v>
      </c>
      <c r="J40" s="1">
        <v>3312000000</v>
      </c>
      <c r="K40" s="1">
        <v>3433000000</v>
      </c>
      <c r="L40" s="1">
        <v>3200000000</v>
      </c>
      <c r="M40" s="1">
        <v>2677000000</v>
      </c>
      <c r="N40" s="1">
        <v>4179000000</v>
      </c>
      <c r="O40" s="1">
        <v>4092000000</v>
      </c>
      <c r="P40" s="1">
        <v>7471000000</v>
      </c>
      <c r="Q40" s="1">
        <v>8487000000</v>
      </c>
      <c r="R40" s="1">
        <v>7222000000</v>
      </c>
      <c r="S40" s="1">
        <v>10288000000</v>
      </c>
      <c r="T40" s="1">
        <v>5726000000</v>
      </c>
      <c r="U40" s="1">
        <v>9907000000</v>
      </c>
      <c r="V40" s="1">
        <v>7126000000</v>
      </c>
      <c r="W40" s="1">
        <v>7956000000</v>
      </c>
      <c r="X40" s="1">
        <v>11737000000</v>
      </c>
      <c r="Y40" s="1">
        <v>20547000000</v>
      </c>
      <c r="Z40" s="1">
        <v>15542000000</v>
      </c>
      <c r="AA40" s="1">
        <v>16709000000</v>
      </c>
      <c r="AB40" s="1">
        <v>24893000000</v>
      </c>
      <c r="AC40" s="1">
        <v>22250000000</v>
      </c>
      <c r="AD40" s="1">
        <v>19486000000</v>
      </c>
      <c r="AE40" s="1">
        <v>22288000000</v>
      </c>
      <c r="AF40" s="1">
        <v>22762000000</v>
      </c>
      <c r="AG40" s="1">
        <v>25093000000</v>
      </c>
      <c r="AH40" s="1">
        <v>33504000000</v>
      </c>
      <c r="AI40" s="1">
        <v>29643000000</v>
      </c>
      <c r="AJ40" s="1">
        <v>30452000000</v>
      </c>
      <c r="AK40" s="1">
        <v>52529000000</v>
      </c>
      <c r="AL40" s="1">
        <v>22999000000</v>
      </c>
      <c r="AM40" s="1">
        <v>34000000000</v>
      </c>
    </row>
    <row r="41" spans="1:39" ht="19" x14ac:dyDescent="0.25">
      <c r="A41" s="5" t="s">
        <v>33</v>
      </c>
      <c r="B41" s="1" t="s">
        <v>92</v>
      </c>
      <c r="C41" s="1" t="s">
        <v>92</v>
      </c>
      <c r="D41" s="1" t="s">
        <v>92</v>
      </c>
      <c r="E41" s="1" t="s">
        <v>92</v>
      </c>
      <c r="F41" s="1" t="s">
        <v>92</v>
      </c>
      <c r="G41" s="1" t="s">
        <v>92</v>
      </c>
      <c r="H41" s="1" t="s">
        <v>92</v>
      </c>
      <c r="I41" s="1" t="s">
        <v>92</v>
      </c>
      <c r="J41" s="1" t="s">
        <v>92</v>
      </c>
      <c r="K41" s="1">
        <v>17147000000</v>
      </c>
      <c r="L41" s="1">
        <v>19914000000</v>
      </c>
      <c r="M41" s="1">
        <v>20491000000</v>
      </c>
      <c r="N41" s="1">
        <v>21774000000</v>
      </c>
      <c r="O41" s="1">
        <v>22224000000</v>
      </c>
      <c r="P41" s="1">
        <v>26467000000</v>
      </c>
      <c r="Q41" s="1">
        <v>30543000000</v>
      </c>
      <c r="R41" s="1">
        <v>29498000000</v>
      </c>
      <c r="S41" s="1">
        <v>29087000000</v>
      </c>
      <c r="T41" s="1">
        <v>31269000000</v>
      </c>
      <c r="U41" s="1">
        <v>34650000000</v>
      </c>
      <c r="V41" s="1">
        <v>35497000000</v>
      </c>
      <c r="W41" s="1">
        <v>2465000000</v>
      </c>
      <c r="X41" s="1">
        <v>3082000000</v>
      </c>
      <c r="Y41" s="1">
        <v>5200000000</v>
      </c>
      <c r="Z41" s="1">
        <v>5726000000</v>
      </c>
      <c r="AA41" s="1">
        <v>3554000000</v>
      </c>
      <c r="AB41" s="1">
        <v>3657000000</v>
      </c>
      <c r="AC41" s="1">
        <v>3576000000</v>
      </c>
      <c r="AD41" s="1">
        <v>3408000000</v>
      </c>
      <c r="AE41" s="1">
        <v>2614000000</v>
      </c>
      <c r="AF41" s="1">
        <v>3024000000</v>
      </c>
      <c r="AG41" s="1">
        <v>3232000000</v>
      </c>
      <c r="AH41" s="1">
        <v>3163000000</v>
      </c>
      <c r="AI41" s="1">
        <v>2907000000</v>
      </c>
      <c r="AJ41" s="1">
        <v>56794000000</v>
      </c>
      <c r="AK41" s="1">
        <v>43434000000</v>
      </c>
      <c r="AL41" s="1">
        <v>2700000000</v>
      </c>
      <c r="AM41" s="1" t="s">
        <v>92</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t="s">
        <v>92</v>
      </c>
      <c r="K43" s="1" t="s">
        <v>92</v>
      </c>
      <c r="L43" s="1" t="s">
        <v>92</v>
      </c>
      <c r="M43" s="1" t="s">
        <v>92</v>
      </c>
      <c r="N43" s="1" t="s">
        <v>92</v>
      </c>
      <c r="O43" s="1" t="s">
        <v>92</v>
      </c>
      <c r="P43" s="1" t="s">
        <v>92</v>
      </c>
      <c r="Q43" s="1" t="s">
        <v>92</v>
      </c>
      <c r="R43" s="1" t="s">
        <v>92</v>
      </c>
      <c r="S43" s="1" t="s">
        <v>92</v>
      </c>
      <c r="T43" s="1" t="s">
        <v>92</v>
      </c>
      <c r="U43" s="1" t="s">
        <v>92</v>
      </c>
      <c r="V43" s="1" t="s">
        <v>92</v>
      </c>
      <c r="W43" s="1" t="s">
        <v>92</v>
      </c>
      <c r="X43" s="1" t="s">
        <v>92</v>
      </c>
      <c r="Y43" s="1" t="s">
        <v>92</v>
      </c>
      <c r="Z43" s="1" t="s">
        <v>92</v>
      </c>
      <c r="AA43" s="1" t="s">
        <v>92</v>
      </c>
      <c r="AB43" s="1" t="s">
        <v>92</v>
      </c>
      <c r="AC43" s="1" t="s">
        <v>92</v>
      </c>
      <c r="AD43" s="1" t="s">
        <v>92</v>
      </c>
      <c r="AE43" s="1" t="s">
        <v>92</v>
      </c>
      <c r="AF43" s="1" t="s">
        <v>92</v>
      </c>
      <c r="AG43" s="1" t="s">
        <v>92</v>
      </c>
      <c r="AH43" s="1" t="s">
        <v>92</v>
      </c>
      <c r="AI43" s="1" t="s">
        <v>92</v>
      </c>
      <c r="AJ43" s="1" t="s">
        <v>92</v>
      </c>
      <c r="AK43" s="1" t="s">
        <v>92</v>
      </c>
      <c r="AL43" s="1" t="s">
        <v>92</v>
      </c>
      <c r="AM43" s="1" t="s">
        <v>92</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t="s">
        <v>92</v>
      </c>
      <c r="M44" s="10" t="s">
        <v>92</v>
      </c>
      <c r="N44" s="10" t="s">
        <v>92</v>
      </c>
      <c r="O44" s="10" t="s">
        <v>92</v>
      </c>
      <c r="P44" s="10" t="s">
        <v>92</v>
      </c>
      <c r="Q44" s="10" t="s">
        <v>92</v>
      </c>
      <c r="R44" s="10" t="s">
        <v>92</v>
      </c>
      <c r="S44" s="10" t="s">
        <v>92</v>
      </c>
      <c r="T44" s="10" t="s">
        <v>92</v>
      </c>
      <c r="U44" s="10" t="s">
        <v>92</v>
      </c>
      <c r="V44" s="10" t="s">
        <v>92</v>
      </c>
      <c r="W44" s="10" t="s">
        <v>92</v>
      </c>
      <c r="X44" s="10" t="s">
        <v>92</v>
      </c>
      <c r="Y44" s="10" t="s">
        <v>92</v>
      </c>
      <c r="Z44" s="10" t="s">
        <v>92</v>
      </c>
      <c r="AA44" s="10" t="s">
        <v>92</v>
      </c>
      <c r="AB44" s="10" t="s">
        <v>92</v>
      </c>
      <c r="AC44" s="10" t="s">
        <v>92</v>
      </c>
      <c r="AD44" s="10" t="s">
        <v>92</v>
      </c>
      <c r="AE44" s="10" t="s">
        <v>92</v>
      </c>
      <c r="AF44" s="10" t="s">
        <v>92</v>
      </c>
      <c r="AG44" s="10" t="s">
        <v>92</v>
      </c>
      <c r="AH44" s="10" t="s">
        <v>92</v>
      </c>
      <c r="AI44" s="10" t="s">
        <v>92</v>
      </c>
      <c r="AJ44" s="10" t="s">
        <v>92</v>
      </c>
      <c r="AK44" s="10" t="s">
        <v>92</v>
      </c>
      <c r="AL44" s="10" t="s">
        <v>92</v>
      </c>
      <c r="AM44" s="10" t="s">
        <v>92</v>
      </c>
    </row>
    <row r="45" spans="1:39" ht="19" x14ac:dyDescent="0.25">
      <c r="A45" s="5" t="s">
        <v>37</v>
      </c>
      <c r="B45" s="1" t="s">
        <v>92</v>
      </c>
      <c r="C45" s="1" t="s">
        <v>92</v>
      </c>
      <c r="D45" s="1" t="s">
        <v>92</v>
      </c>
      <c r="E45" s="1" t="s">
        <v>92</v>
      </c>
      <c r="F45" s="1">
        <v>3357000000</v>
      </c>
      <c r="G45" s="1">
        <v>3466000000</v>
      </c>
      <c r="H45" s="1">
        <v>3688000000</v>
      </c>
      <c r="I45" s="1">
        <v>3497000000</v>
      </c>
      <c r="J45" s="1">
        <v>1976000000</v>
      </c>
      <c r="K45" s="1">
        <v>1840000000</v>
      </c>
      <c r="L45" s="1">
        <v>1783000000</v>
      </c>
      <c r="M45" s="1">
        <v>1675000000</v>
      </c>
      <c r="N45" s="1">
        <v>1533000000</v>
      </c>
      <c r="O45" s="1">
        <v>1637000000</v>
      </c>
      <c r="P45" s="1">
        <v>1996000000</v>
      </c>
      <c r="Q45" s="1">
        <v>2506000000</v>
      </c>
      <c r="R45" s="1">
        <v>2811000000</v>
      </c>
      <c r="S45" s="1">
        <v>2979000000</v>
      </c>
      <c r="T45" s="1">
        <v>3184000000</v>
      </c>
      <c r="U45" s="1">
        <v>3083000000</v>
      </c>
      <c r="V45" s="1">
        <v>2230000000</v>
      </c>
      <c r="W45" s="1">
        <v>2448000000</v>
      </c>
      <c r="X45" s="1">
        <v>2692000000</v>
      </c>
      <c r="Y45" s="1">
        <v>2948000000</v>
      </c>
      <c r="Z45" s="1">
        <v>2782000000</v>
      </c>
      <c r="AA45" s="1">
        <v>2905000000</v>
      </c>
      <c r="AB45" s="1">
        <v>3367000000</v>
      </c>
      <c r="AC45" s="1">
        <v>3635000000</v>
      </c>
      <c r="AD45" s="1">
        <v>3875000000</v>
      </c>
      <c r="AE45" s="1">
        <v>3938000000</v>
      </c>
      <c r="AF45" s="1">
        <v>4108000000</v>
      </c>
      <c r="AG45" s="1">
        <v>4433000000</v>
      </c>
      <c r="AH45" s="1">
        <v>4329000000</v>
      </c>
      <c r="AI45" s="1">
        <v>4416000000</v>
      </c>
      <c r="AJ45" s="1">
        <v>4834000000</v>
      </c>
      <c r="AK45" s="1">
        <v>5015000000</v>
      </c>
      <c r="AL45" s="1">
        <v>4988000000</v>
      </c>
      <c r="AM45" s="1" t="s">
        <v>92</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v>1508000000</v>
      </c>
      <c r="Y46" s="1">
        <v>2301000000</v>
      </c>
      <c r="Z46" s="1">
        <v>2328000000</v>
      </c>
      <c r="AA46" s="1">
        <v>2639000000</v>
      </c>
      <c r="AB46" s="1">
        <v>3172000000</v>
      </c>
      <c r="AC46" s="1">
        <v>3181000000</v>
      </c>
      <c r="AD46" s="1">
        <v>3198000000</v>
      </c>
      <c r="AE46" s="1">
        <v>3024000000</v>
      </c>
      <c r="AF46" s="1">
        <v>2749000000</v>
      </c>
      <c r="AG46" s="1">
        <v>2927000000</v>
      </c>
      <c r="AH46" s="1">
        <v>3009000000</v>
      </c>
      <c r="AI46" s="1">
        <v>3072000000</v>
      </c>
      <c r="AJ46" s="1">
        <v>3315000000</v>
      </c>
      <c r="AK46" s="1">
        <v>3852000000</v>
      </c>
      <c r="AL46" s="1">
        <v>3804000000</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v>204000000</v>
      </c>
      <c r="Y47" s="1">
        <v>717000000</v>
      </c>
      <c r="Z47" s="1">
        <v>717000000</v>
      </c>
      <c r="AA47" s="1">
        <v>972000000</v>
      </c>
      <c r="AB47" s="1">
        <v>1149000000</v>
      </c>
      <c r="AC47" s="1">
        <v>993000000</v>
      </c>
      <c r="AD47" s="1">
        <v>817000000</v>
      </c>
      <c r="AE47" s="1">
        <v>854000000</v>
      </c>
      <c r="AF47" s="1">
        <v>796000000</v>
      </c>
      <c r="AG47" s="1">
        <v>868000000</v>
      </c>
      <c r="AH47" s="1">
        <v>899000000</v>
      </c>
      <c r="AI47" s="1">
        <v>275000000</v>
      </c>
      <c r="AJ47" s="1">
        <v>267000000</v>
      </c>
      <c r="AK47" s="1">
        <v>265000000</v>
      </c>
      <c r="AL47" s="1">
        <v>201000000</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t="s">
        <v>92</v>
      </c>
      <c r="X48" s="1">
        <v>1712000000</v>
      </c>
      <c r="Y48" s="1">
        <v>3018000000</v>
      </c>
      <c r="Z48" s="1">
        <v>3045000000</v>
      </c>
      <c r="AA48" s="1">
        <v>3611000000</v>
      </c>
      <c r="AB48" s="1">
        <v>4321000000</v>
      </c>
      <c r="AC48" s="1">
        <v>4174000000</v>
      </c>
      <c r="AD48" s="1">
        <v>4015000000</v>
      </c>
      <c r="AE48" s="1">
        <v>3878000000</v>
      </c>
      <c r="AF48" s="1">
        <v>3545000000</v>
      </c>
      <c r="AG48" s="1">
        <v>3795000000</v>
      </c>
      <c r="AH48" s="1">
        <v>3908000000</v>
      </c>
      <c r="AI48" s="1">
        <v>3347000000</v>
      </c>
      <c r="AJ48" s="1">
        <v>3582000000</v>
      </c>
      <c r="AK48" s="1">
        <v>4117000000</v>
      </c>
      <c r="AL48" s="1">
        <v>4005000000</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53638000000</v>
      </c>
      <c r="T49" s="1">
        <v>57067000000</v>
      </c>
      <c r="U49" s="1">
        <v>57286000000</v>
      </c>
      <c r="V49" s="1">
        <v>21334000000</v>
      </c>
      <c r="W49" s="1">
        <v>20990000000</v>
      </c>
      <c r="X49" s="1">
        <v>16178000000</v>
      </c>
      <c r="Y49" s="1">
        <v>12526000000</v>
      </c>
      <c r="Z49" s="1">
        <v>24337000000</v>
      </c>
      <c r="AA49" s="1">
        <v>14010000000</v>
      </c>
      <c r="AB49" s="1">
        <v>7147000000</v>
      </c>
      <c r="AC49" s="1">
        <v>5614000000</v>
      </c>
      <c r="AD49" s="1">
        <v>5016000000</v>
      </c>
      <c r="AE49" s="1">
        <v>4431000000</v>
      </c>
      <c r="AF49" s="1">
        <v>4397000000</v>
      </c>
      <c r="AG49" s="1">
        <v>3981000000</v>
      </c>
      <c r="AH49" s="1">
        <v>4182000000</v>
      </c>
      <c r="AI49" s="1">
        <v>5690000000</v>
      </c>
      <c r="AJ49" s="1">
        <v>8406000000</v>
      </c>
      <c r="AK49" s="1">
        <v>21631000000</v>
      </c>
      <c r="AL49" s="1">
        <v>2591000000</v>
      </c>
      <c r="AM49" s="1">
        <v>5000000000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c r="R51" s="1" t="s">
        <v>92</v>
      </c>
      <c r="S51" s="1" t="s">
        <v>92</v>
      </c>
      <c r="T51" s="1" t="s">
        <v>92</v>
      </c>
      <c r="U51" s="1" t="s">
        <v>92</v>
      </c>
      <c r="V51" s="1" t="s">
        <v>92</v>
      </c>
      <c r="W51" s="1" t="s">
        <v>92</v>
      </c>
      <c r="X51" s="1" t="s">
        <v>92</v>
      </c>
      <c r="Y51" s="1" t="s">
        <v>92</v>
      </c>
      <c r="Z51" s="1" t="s">
        <v>92</v>
      </c>
      <c r="AA51" s="1" t="s">
        <v>92</v>
      </c>
      <c r="AB51" s="1" t="s">
        <v>92</v>
      </c>
      <c r="AC51" s="1" t="s">
        <v>92</v>
      </c>
      <c r="AD51" s="1" t="s">
        <v>92</v>
      </c>
      <c r="AE51" s="1" t="s">
        <v>92</v>
      </c>
      <c r="AF51" s="1" t="s">
        <v>92</v>
      </c>
      <c r="AG51" s="1" t="s">
        <v>92</v>
      </c>
      <c r="AH51" s="1" t="s">
        <v>92</v>
      </c>
      <c r="AI51" s="1" t="s">
        <v>92</v>
      </c>
      <c r="AJ51" s="1" t="s">
        <v>92</v>
      </c>
      <c r="AK51" s="1" t="s">
        <v>92</v>
      </c>
      <c r="AL51" s="1" t="s">
        <v>92</v>
      </c>
      <c r="AM51" s="1" t="s">
        <v>92</v>
      </c>
    </row>
    <row r="52" spans="1:39" ht="19" x14ac:dyDescent="0.25">
      <c r="A52" s="5" t="s">
        <v>44</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t="s">
        <v>92</v>
      </c>
      <c r="R52" s="1" t="s">
        <v>92</v>
      </c>
      <c r="S52" s="1" t="s">
        <v>92</v>
      </c>
      <c r="T52" s="1" t="s">
        <v>92</v>
      </c>
      <c r="U52" s="1" t="s">
        <v>92</v>
      </c>
      <c r="V52" s="1" t="s">
        <v>92</v>
      </c>
      <c r="W52" s="1" t="s">
        <v>92</v>
      </c>
      <c r="X52" s="1" t="s">
        <v>92</v>
      </c>
      <c r="Y52" s="1" t="s">
        <v>92</v>
      </c>
      <c r="Z52" s="1" t="s">
        <v>92</v>
      </c>
      <c r="AA52" s="1" t="s">
        <v>92</v>
      </c>
      <c r="AB52" s="1" t="s">
        <v>92</v>
      </c>
      <c r="AC52" s="1" t="s">
        <v>92</v>
      </c>
      <c r="AD52" s="1" t="s">
        <v>92</v>
      </c>
      <c r="AE52" s="1" t="s">
        <v>92</v>
      </c>
      <c r="AF52" s="1" t="s">
        <v>92</v>
      </c>
      <c r="AG52" s="1" t="s">
        <v>92</v>
      </c>
      <c r="AH52" s="1" t="s">
        <v>92</v>
      </c>
      <c r="AI52" s="1" t="s">
        <v>92</v>
      </c>
      <c r="AJ52" s="1" t="s">
        <v>92</v>
      </c>
      <c r="AK52" s="1" t="s">
        <v>92</v>
      </c>
      <c r="AL52" s="1" t="s">
        <v>92</v>
      </c>
      <c r="AM52" s="1" t="s">
        <v>92</v>
      </c>
    </row>
    <row r="53" spans="1:39" ht="19" x14ac:dyDescent="0.25">
      <c r="A53" s="5" t="s">
        <v>45</v>
      </c>
      <c r="B53" s="1" t="s">
        <v>92</v>
      </c>
      <c r="C53" s="1" t="s">
        <v>92</v>
      </c>
      <c r="D53" s="1" t="s">
        <v>92</v>
      </c>
      <c r="E53" s="1" t="s">
        <v>92</v>
      </c>
      <c r="F53" s="1">
        <v>130855000000</v>
      </c>
      <c r="G53" s="1">
        <v>137682000000</v>
      </c>
      <c r="H53" s="1">
        <v>146441000000</v>
      </c>
      <c r="I53" s="1">
        <v>175752000000</v>
      </c>
      <c r="J53" s="1">
        <v>94132000000</v>
      </c>
      <c r="K53" s="1">
        <v>97006000000</v>
      </c>
      <c r="L53" s="1">
        <v>107405000000</v>
      </c>
      <c r="M53" s="1">
        <v>108512000000</v>
      </c>
      <c r="N53" s="1">
        <v>120003000000</v>
      </c>
      <c r="O53" s="1">
        <v>126933000000</v>
      </c>
      <c r="P53" s="1">
        <v>148517000000</v>
      </c>
      <c r="Q53" s="1">
        <v>154423000000</v>
      </c>
      <c r="R53" s="1">
        <v>151100000000</v>
      </c>
      <c r="S53" s="1">
        <v>157253000000</v>
      </c>
      <c r="T53" s="1">
        <v>175001000000</v>
      </c>
      <c r="U53" s="1">
        <v>192638000000</v>
      </c>
      <c r="V53" s="1">
        <v>113960000000</v>
      </c>
      <c r="W53" s="1">
        <v>127853000000</v>
      </c>
      <c r="X53" s="1">
        <v>149830000000</v>
      </c>
      <c r="Y53" s="1">
        <v>126074000000</v>
      </c>
      <c r="Z53" s="1">
        <v>124088000000</v>
      </c>
      <c r="AA53" s="1">
        <v>147042000000</v>
      </c>
      <c r="AB53" s="1">
        <v>153337000000</v>
      </c>
      <c r="AC53" s="1">
        <v>153140000000</v>
      </c>
      <c r="AD53" s="1">
        <v>153375000000</v>
      </c>
      <c r="AE53" s="1">
        <v>159103000000</v>
      </c>
      <c r="AF53" s="1">
        <v>161184000000</v>
      </c>
      <c r="AG53" s="1">
        <v>158893000000</v>
      </c>
      <c r="AH53" s="1">
        <v>181159000000</v>
      </c>
      <c r="AI53" s="1">
        <v>188602000000</v>
      </c>
      <c r="AJ53" s="1">
        <v>198321000000</v>
      </c>
      <c r="AK53" s="1">
        <v>191367000000</v>
      </c>
      <c r="AL53" s="1">
        <v>188548000000</v>
      </c>
      <c r="AM53" s="1">
        <v>228000000000</v>
      </c>
    </row>
    <row r="54" spans="1:39" ht="20" thickBot="1" x14ac:dyDescent="0.3">
      <c r="A54" s="7" t="s">
        <v>46</v>
      </c>
      <c r="B54" s="11" t="s">
        <v>92</v>
      </c>
      <c r="C54" s="11" t="s">
        <v>92</v>
      </c>
      <c r="D54" s="11" t="s">
        <v>92</v>
      </c>
      <c r="E54" s="11" t="s">
        <v>92</v>
      </c>
      <c r="F54" s="11">
        <v>130855000000</v>
      </c>
      <c r="G54" s="11">
        <v>137682000000</v>
      </c>
      <c r="H54" s="11">
        <v>146441000000</v>
      </c>
      <c r="I54" s="11">
        <v>175752000000</v>
      </c>
      <c r="J54" s="11">
        <v>94132000000</v>
      </c>
      <c r="K54" s="11">
        <v>97006000000</v>
      </c>
      <c r="L54" s="11">
        <v>107405000000</v>
      </c>
      <c r="M54" s="11">
        <v>108512000000</v>
      </c>
      <c r="N54" s="11">
        <v>120003000000</v>
      </c>
      <c r="O54" s="11">
        <v>126933000000</v>
      </c>
      <c r="P54" s="11">
        <v>148517000000</v>
      </c>
      <c r="Q54" s="11">
        <v>154423000000</v>
      </c>
      <c r="R54" s="11">
        <v>151100000000</v>
      </c>
      <c r="S54" s="11">
        <v>157253000000</v>
      </c>
      <c r="T54" s="11">
        <v>175001000000</v>
      </c>
      <c r="U54" s="11">
        <v>192638000000</v>
      </c>
      <c r="V54" s="11">
        <v>113960000000</v>
      </c>
      <c r="W54" s="11">
        <v>127853000000</v>
      </c>
      <c r="X54" s="11">
        <v>149830000000</v>
      </c>
      <c r="Y54" s="11">
        <v>126074000000</v>
      </c>
      <c r="Z54" s="11">
        <v>124088000000</v>
      </c>
      <c r="AA54" s="11">
        <v>147042000000</v>
      </c>
      <c r="AB54" s="11">
        <v>153337000000</v>
      </c>
      <c r="AC54" s="11">
        <v>153140000000</v>
      </c>
      <c r="AD54" s="11">
        <v>153375000000</v>
      </c>
      <c r="AE54" s="11">
        <v>159103000000</v>
      </c>
      <c r="AF54" s="11">
        <v>161184000000</v>
      </c>
      <c r="AG54" s="11">
        <v>158893000000</v>
      </c>
      <c r="AH54" s="11">
        <v>181159000000</v>
      </c>
      <c r="AI54" s="11">
        <v>188602000000</v>
      </c>
      <c r="AJ54" s="11">
        <v>198321000000</v>
      </c>
      <c r="AK54" s="11">
        <v>191367000000</v>
      </c>
      <c r="AL54" s="11">
        <v>188548000000</v>
      </c>
      <c r="AM54" s="11">
        <v>228000000000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t="s">
        <v>92</v>
      </c>
      <c r="M55" s="1" t="s">
        <v>92</v>
      </c>
      <c r="N55" s="1" t="s">
        <v>92</v>
      </c>
      <c r="O55" s="1" t="s">
        <v>92</v>
      </c>
      <c r="P55" s="1" t="s">
        <v>92</v>
      </c>
      <c r="Q55" s="1" t="s">
        <v>92</v>
      </c>
      <c r="R55" s="1" t="s">
        <v>92</v>
      </c>
      <c r="S55" s="1" t="s">
        <v>92</v>
      </c>
      <c r="T55" s="1" t="s">
        <v>92</v>
      </c>
      <c r="U55" s="1" t="s">
        <v>92</v>
      </c>
      <c r="V55" s="1" t="s">
        <v>92</v>
      </c>
      <c r="W55" s="1">
        <v>8764000000</v>
      </c>
      <c r="X55" s="1">
        <v>7674000000</v>
      </c>
      <c r="Y55" s="1">
        <v>8428000000</v>
      </c>
      <c r="Z55" s="1">
        <v>8926000000</v>
      </c>
      <c r="AA55" s="1">
        <v>9691000000</v>
      </c>
      <c r="AB55" s="1">
        <v>10458000000</v>
      </c>
      <c r="AC55" s="1">
        <v>10006000000</v>
      </c>
      <c r="AD55" s="1">
        <v>10615000000</v>
      </c>
      <c r="AE55" s="1">
        <v>11300000000</v>
      </c>
      <c r="AF55" s="1">
        <v>11822000000</v>
      </c>
      <c r="AG55" s="1">
        <v>11190000000</v>
      </c>
      <c r="AH55" s="1">
        <v>14657000000</v>
      </c>
      <c r="AI55" s="1">
        <v>12255000000</v>
      </c>
      <c r="AJ55" s="1">
        <v>12738000000</v>
      </c>
      <c r="AK55" s="1">
        <v>9444000000</v>
      </c>
      <c r="AL55" s="1">
        <v>10574000000</v>
      </c>
      <c r="AM55" s="1" t="s">
        <v>92</v>
      </c>
    </row>
    <row r="56" spans="1:39" ht="19" x14ac:dyDescent="0.25">
      <c r="A56" s="5" t="s">
        <v>48</v>
      </c>
      <c r="B56" s="1" t="s">
        <v>92</v>
      </c>
      <c r="C56" s="1" t="s">
        <v>92</v>
      </c>
      <c r="D56" s="1" t="s">
        <v>92</v>
      </c>
      <c r="E56" s="1" t="s">
        <v>92</v>
      </c>
      <c r="F56" s="1">
        <v>16604000000</v>
      </c>
      <c r="G56" s="1">
        <v>19609000000</v>
      </c>
      <c r="H56" s="1">
        <v>22398000000</v>
      </c>
      <c r="I56" s="1">
        <v>26016000000</v>
      </c>
      <c r="J56" s="1">
        <v>12489000000</v>
      </c>
      <c r="K56" s="1">
        <v>14810000000</v>
      </c>
      <c r="L56" s="1">
        <v>17654000000</v>
      </c>
      <c r="M56" s="1">
        <v>18402000000</v>
      </c>
      <c r="N56" s="1">
        <v>20570000000</v>
      </c>
      <c r="O56" s="1">
        <v>22605000000</v>
      </c>
      <c r="P56" s="1">
        <v>30627000000</v>
      </c>
      <c r="Q56" s="1">
        <v>36030000000</v>
      </c>
      <c r="R56" s="1">
        <v>31569000000</v>
      </c>
      <c r="S56" s="1">
        <v>21103000000</v>
      </c>
      <c r="T56" s="1">
        <v>19046000000</v>
      </c>
      <c r="U56" s="1">
        <v>14182000000</v>
      </c>
      <c r="V56" s="1">
        <v>15633000000</v>
      </c>
      <c r="W56" s="1">
        <v>15162000000</v>
      </c>
      <c r="X56" s="1">
        <v>17762000000</v>
      </c>
      <c r="Y56" s="1">
        <v>8523000000</v>
      </c>
      <c r="Z56" s="1">
        <v>2344000000</v>
      </c>
      <c r="AA56" s="1">
        <v>3414000000</v>
      </c>
      <c r="AB56" s="1">
        <v>3424000000</v>
      </c>
      <c r="AC56" s="1">
        <v>3314000000</v>
      </c>
      <c r="AD56" s="1">
        <v>5021000000</v>
      </c>
      <c r="AE56" s="1">
        <v>3480000000</v>
      </c>
      <c r="AF56" s="1">
        <v>4812000000</v>
      </c>
      <c r="AG56" s="1">
        <v>5581000000</v>
      </c>
      <c r="AH56" s="1">
        <v>3278000000</v>
      </c>
      <c r="AI56" s="1">
        <v>3100000000</v>
      </c>
      <c r="AJ56" s="1">
        <v>6442000000</v>
      </c>
      <c r="AK56" s="1">
        <v>1878000000</v>
      </c>
      <c r="AL56" s="1">
        <v>2243000000</v>
      </c>
      <c r="AM56" s="1">
        <v>1000000000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v>1122000000</v>
      </c>
      <c r="AK57" s="1">
        <v>943000000</v>
      </c>
      <c r="AL57" s="1">
        <v>1576000000</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68601000000</v>
      </c>
      <c r="L59" s="1">
        <v>73961000000</v>
      </c>
      <c r="M59" s="1">
        <v>75030000000</v>
      </c>
      <c r="N59" s="1">
        <v>81986000000</v>
      </c>
      <c r="O59" s="1">
        <v>87111000000</v>
      </c>
      <c r="P59" s="1">
        <v>101300000000</v>
      </c>
      <c r="Q59" s="1">
        <v>101498000000</v>
      </c>
      <c r="R59" s="1">
        <v>99206000000</v>
      </c>
      <c r="S59" s="1" t="s">
        <v>92</v>
      </c>
      <c r="T59" s="1" t="s">
        <v>92</v>
      </c>
      <c r="U59" s="1" t="s">
        <v>92</v>
      </c>
      <c r="V59" s="1" t="s">
        <v>92</v>
      </c>
      <c r="W59" s="1" t="s">
        <v>92</v>
      </c>
      <c r="X59" s="1" t="s">
        <v>92</v>
      </c>
      <c r="Y59" s="1" t="s">
        <v>92</v>
      </c>
      <c r="Z59" s="1" t="s">
        <v>92</v>
      </c>
      <c r="AA59" s="1" t="s">
        <v>92</v>
      </c>
      <c r="AB59" s="1" t="s">
        <v>92</v>
      </c>
      <c r="AC59" s="1" t="s">
        <v>92</v>
      </c>
      <c r="AD59" s="1" t="s">
        <v>92</v>
      </c>
      <c r="AE59" s="1" t="s">
        <v>92</v>
      </c>
      <c r="AF59" s="1" t="s">
        <v>92</v>
      </c>
      <c r="AG59" s="1" t="s">
        <v>92</v>
      </c>
      <c r="AH59" s="1" t="s">
        <v>92</v>
      </c>
      <c r="AI59" s="1" t="s">
        <v>92</v>
      </c>
      <c r="AJ59" s="1" t="s">
        <v>92</v>
      </c>
      <c r="AK59" s="1" t="s">
        <v>92</v>
      </c>
      <c r="AL59" s="1" t="s">
        <v>92</v>
      </c>
      <c r="AM59" s="1" t="s">
        <v>92</v>
      </c>
    </row>
    <row r="60" spans="1:39" ht="19" x14ac:dyDescent="0.25">
      <c r="A60" s="6" t="s">
        <v>52</v>
      </c>
      <c r="B60" s="10" t="s">
        <v>92</v>
      </c>
      <c r="C60" s="10" t="s">
        <v>92</v>
      </c>
      <c r="D60" s="10" t="s">
        <v>92</v>
      </c>
      <c r="E60" s="10" t="s">
        <v>92</v>
      </c>
      <c r="F60" s="10">
        <v>16604000000</v>
      </c>
      <c r="G60" s="10">
        <v>19609000000</v>
      </c>
      <c r="H60" s="10">
        <v>22398000000</v>
      </c>
      <c r="I60" s="10">
        <v>26016000000</v>
      </c>
      <c r="J60" s="10">
        <v>12489000000</v>
      </c>
      <c r="K60" s="10">
        <v>83411000000</v>
      </c>
      <c r="L60" s="10">
        <v>91615000000</v>
      </c>
      <c r="M60" s="10">
        <v>93432000000</v>
      </c>
      <c r="N60" s="10">
        <v>102556000000</v>
      </c>
      <c r="O60" s="10">
        <v>109716000000</v>
      </c>
      <c r="P60" s="10">
        <v>131927000000</v>
      </c>
      <c r="Q60" s="10">
        <v>137528000000</v>
      </c>
      <c r="R60" s="10">
        <v>130775000000</v>
      </c>
      <c r="S60" s="10" t="s">
        <v>92</v>
      </c>
      <c r="T60" s="10" t="s">
        <v>92</v>
      </c>
      <c r="U60" s="10" t="s">
        <v>92</v>
      </c>
      <c r="V60" s="10" t="s">
        <v>92</v>
      </c>
      <c r="W60" s="10" t="s">
        <v>92</v>
      </c>
      <c r="X60" s="10" t="s">
        <v>92</v>
      </c>
      <c r="Y60" s="10" t="s">
        <v>92</v>
      </c>
      <c r="Z60" s="10" t="s">
        <v>92</v>
      </c>
      <c r="AA60" s="10" t="s">
        <v>92</v>
      </c>
      <c r="AB60" s="10" t="s">
        <v>92</v>
      </c>
      <c r="AC60" s="10" t="s">
        <v>92</v>
      </c>
      <c r="AD60" s="10" t="s">
        <v>92</v>
      </c>
      <c r="AE60" s="10" t="s">
        <v>92</v>
      </c>
      <c r="AF60" s="10" t="s">
        <v>92</v>
      </c>
      <c r="AG60" s="10" t="s">
        <v>92</v>
      </c>
      <c r="AH60" s="10" t="s">
        <v>92</v>
      </c>
      <c r="AI60" s="10" t="s">
        <v>92</v>
      </c>
      <c r="AJ60" s="10" t="s">
        <v>92</v>
      </c>
      <c r="AK60" s="10" t="s">
        <v>92</v>
      </c>
      <c r="AL60" s="10" t="s">
        <v>92</v>
      </c>
      <c r="AM60" s="10" t="s">
        <v>92</v>
      </c>
    </row>
    <row r="61" spans="1:39" ht="19" x14ac:dyDescent="0.25">
      <c r="A61" s="5" t="s">
        <v>53</v>
      </c>
      <c r="B61" s="1" t="s">
        <v>92</v>
      </c>
      <c r="C61" s="1" t="s">
        <v>92</v>
      </c>
      <c r="D61" s="1" t="s">
        <v>92</v>
      </c>
      <c r="E61" s="1" t="s">
        <v>92</v>
      </c>
      <c r="F61" s="1">
        <v>14348000000</v>
      </c>
      <c r="G61" s="1">
        <v>12521000000</v>
      </c>
      <c r="H61" s="1">
        <v>13292000000</v>
      </c>
      <c r="I61" s="1">
        <v>15122000000</v>
      </c>
      <c r="J61" s="1">
        <v>8561000000</v>
      </c>
      <c r="K61" s="1">
        <v>7162000000</v>
      </c>
      <c r="L61" s="1">
        <v>7570000000</v>
      </c>
      <c r="M61" s="1">
        <v>6552000000</v>
      </c>
      <c r="N61" s="1">
        <v>7873000000</v>
      </c>
      <c r="O61" s="1">
        <v>7019000000</v>
      </c>
      <c r="P61" s="1">
        <v>6495000000</v>
      </c>
      <c r="Q61" s="1">
        <v>5211000000</v>
      </c>
      <c r="R61" s="1">
        <v>8288000000</v>
      </c>
      <c r="S61" s="1">
        <v>16819000000</v>
      </c>
      <c r="T61" s="1">
        <v>20654000000</v>
      </c>
      <c r="U61" s="1">
        <v>33061000000</v>
      </c>
      <c r="V61" s="1">
        <v>30781000000</v>
      </c>
      <c r="W61" s="1">
        <v>42747000000</v>
      </c>
      <c r="X61" s="1">
        <v>55285000000</v>
      </c>
      <c r="Y61" s="1">
        <v>60041000000</v>
      </c>
      <c r="Z61" s="1">
        <v>52338000000</v>
      </c>
      <c r="AA61" s="1">
        <v>66416000000</v>
      </c>
      <c r="AB61" s="1">
        <v>59570000000</v>
      </c>
      <c r="AC61" s="1">
        <v>58973000000</v>
      </c>
      <c r="AD61" s="1">
        <v>55330000000</v>
      </c>
      <c r="AE61" s="1">
        <v>57955000000</v>
      </c>
      <c r="AF61" s="1">
        <v>48061000000</v>
      </c>
      <c r="AG61" s="1">
        <v>46990000000</v>
      </c>
      <c r="AH61" s="1">
        <v>55804000000</v>
      </c>
      <c r="AI61" s="1">
        <v>58423000000</v>
      </c>
      <c r="AJ61" s="1">
        <v>57835000000</v>
      </c>
      <c r="AK61" s="1">
        <v>42952000000</v>
      </c>
      <c r="AL61" s="1">
        <v>38675000000</v>
      </c>
      <c r="AM61" s="1">
        <v>43000000000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1126000000</v>
      </c>
      <c r="Y62" s="1">
        <v>1041000000</v>
      </c>
      <c r="Z62" s="1">
        <v>1034000000</v>
      </c>
      <c r="AA62" s="1">
        <v>1036000000</v>
      </c>
      <c r="AB62" s="1">
        <v>1063000000</v>
      </c>
      <c r="AC62" s="1">
        <v>1286000000</v>
      </c>
      <c r="AD62" s="1">
        <v>1314000000</v>
      </c>
      <c r="AE62" s="1">
        <v>1308000000</v>
      </c>
      <c r="AF62" s="1">
        <v>1343000000</v>
      </c>
      <c r="AG62" s="1">
        <v>1411000000</v>
      </c>
      <c r="AH62" s="1">
        <v>1554000000</v>
      </c>
      <c r="AI62" s="1">
        <v>1759000000</v>
      </c>
      <c r="AJ62" s="1">
        <v>2062000000</v>
      </c>
      <c r="AK62" s="1" t="s">
        <v>92</v>
      </c>
      <c r="AL62" s="1">
        <v>2516000000</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c r="AM63" s="1" t="s">
        <v>92</v>
      </c>
    </row>
    <row r="64" spans="1:39"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v>500000000</v>
      </c>
      <c r="P64" s="1" t="s">
        <v>92</v>
      </c>
      <c r="Q64" s="1" t="s">
        <v>92</v>
      </c>
      <c r="R64" s="1" t="s">
        <v>92</v>
      </c>
      <c r="S64" s="1" t="s">
        <v>92</v>
      </c>
      <c r="T64" s="1" t="s">
        <v>92</v>
      </c>
      <c r="U64" s="1" t="s">
        <v>92</v>
      </c>
      <c r="V64" s="1" t="s">
        <v>92</v>
      </c>
      <c r="W64" s="1" t="s">
        <v>92</v>
      </c>
      <c r="X64" s="1" t="s">
        <v>92</v>
      </c>
      <c r="Y64" s="1" t="s">
        <v>92</v>
      </c>
      <c r="Z64" s="1" t="s">
        <v>92</v>
      </c>
      <c r="AA64" s="1" t="s">
        <v>92</v>
      </c>
      <c r="AB64" s="1" t="s">
        <v>92</v>
      </c>
      <c r="AC64" s="1" t="s">
        <v>92</v>
      </c>
      <c r="AD64" s="1" t="s">
        <v>92</v>
      </c>
      <c r="AE64" s="1" t="s">
        <v>92</v>
      </c>
      <c r="AF64" s="1" t="s">
        <v>92</v>
      </c>
      <c r="AG64" s="1" t="s">
        <v>92</v>
      </c>
      <c r="AH64" s="1" t="s">
        <v>92</v>
      </c>
      <c r="AI64" s="1" t="s">
        <v>92</v>
      </c>
      <c r="AJ64" s="1" t="s">
        <v>92</v>
      </c>
      <c r="AK64" s="1" t="s">
        <v>92</v>
      </c>
      <c r="AL64" s="1" t="s">
        <v>92</v>
      </c>
      <c r="AM64" s="1" t="s">
        <v>92</v>
      </c>
    </row>
    <row r="65" spans="1:39" ht="19" x14ac:dyDescent="0.25">
      <c r="A65" s="5" t="s">
        <v>56</v>
      </c>
      <c r="B65" s="1" t="s">
        <v>92</v>
      </c>
      <c r="C65" s="1" t="s">
        <v>92</v>
      </c>
      <c r="D65" s="1" t="s">
        <v>92</v>
      </c>
      <c r="E65" s="1" t="s">
        <v>92</v>
      </c>
      <c r="F65" s="1">
        <v>14348000000</v>
      </c>
      <c r="G65" s="1">
        <v>12521000000</v>
      </c>
      <c r="H65" s="1">
        <v>13292000000</v>
      </c>
      <c r="I65" s="1">
        <v>15122000000</v>
      </c>
      <c r="J65" s="1">
        <v>8561000000</v>
      </c>
      <c r="K65" s="1">
        <v>7162000000</v>
      </c>
      <c r="L65" s="1">
        <v>7570000000</v>
      </c>
      <c r="M65" s="1">
        <v>6552000000</v>
      </c>
      <c r="N65" s="1">
        <v>7873000000</v>
      </c>
      <c r="O65" s="1">
        <v>7519000000</v>
      </c>
      <c r="P65" s="1">
        <v>6495000000</v>
      </c>
      <c r="Q65" s="1">
        <v>5211000000</v>
      </c>
      <c r="R65" s="1">
        <v>8288000000</v>
      </c>
      <c r="S65" s="1" t="s">
        <v>92</v>
      </c>
      <c r="T65" s="1" t="s">
        <v>92</v>
      </c>
      <c r="U65" s="1" t="s">
        <v>92</v>
      </c>
      <c r="V65" s="1" t="s">
        <v>92</v>
      </c>
      <c r="W65" s="1" t="s">
        <v>92</v>
      </c>
      <c r="X65" s="1" t="s">
        <v>92</v>
      </c>
      <c r="Y65" s="1" t="s">
        <v>92</v>
      </c>
      <c r="Z65" s="1" t="s">
        <v>92</v>
      </c>
      <c r="AA65" s="1" t="s">
        <v>92</v>
      </c>
      <c r="AB65" s="1" t="s">
        <v>92</v>
      </c>
      <c r="AC65" s="1" t="s">
        <v>92</v>
      </c>
      <c r="AD65" s="1" t="s">
        <v>92</v>
      </c>
      <c r="AE65" s="1" t="s">
        <v>92</v>
      </c>
      <c r="AF65" s="1" t="s">
        <v>92</v>
      </c>
      <c r="AG65" s="1" t="s">
        <v>92</v>
      </c>
      <c r="AH65" s="1" t="s">
        <v>92</v>
      </c>
      <c r="AI65" s="1" t="s">
        <v>92</v>
      </c>
      <c r="AJ65" s="1" t="s">
        <v>92</v>
      </c>
      <c r="AK65" s="1" t="s">
        <v>92</v>
      </c>
      <c r="AL65" s="1" t="s">
        <v>92</v>
      </c>
      <c r="AM65" s="1" t="s">
        <v>92</v>
      </c>
    </row>
    <row r="66" spans="1:39" ht="19" x14ac:dyDescent="0.25">
      <c r="A66" s="5" t="s">
        <v>57</v>
      </c>
      <c r="B66" s="1" t="s">
        <v>92</v>
      </c>
      <c r="C66" s="1" t="s">
        <v>92</v>
      </c>
      <c r="D66" s="1" t="s">
        <v>92</v>
      </c>
      <c r="E66" s="1" t="s">
        <v>92</v>
      </c>
      <c r="F66" s="1">
        <v>94212000000</v>
      </c>
      <c r="G66" s="1">
        <v>98917000000</v>
      </c>
      <c r="H66" s="1">
        <v>103286000000</v>
      </c>
      <c r="I66" s="1">
        <v>127115000000</v>
      </c>
      <c r="J66" s="1">
        <v>64348000000</v>
      </c>
      <c r="K66" s="1" t="s">
        <v>92</v>
      </c>
      <c r="L66" s="1" t="s">
        <v>92</v>
      </c>
      <c r="M66" s="1" t="s">
        <v>92</v>
      </c>
      <c r="N66" s="1" t="s">
        <v>92</v>
      </c>
      <c r="O66" s="1" t="s">
        <v>92</v>
      </c>
      <c r="P66" s="1" t="s">
        <v>92</v>
      </c>
      <c r="Q66" s="1" t="s">
        <v>92</v>
      </c>
      <c r="R66" s="1" t="s">
        <v>92</v>
      </c>
      <c r="S66" s="1">
        <v>143392000000</v>
      </c>
      <c r="T66" s="1">
        <v>159678000000</v>
      </c>
      <c r="U66" s="1">
        <v>176618000000</v>
      </c>
      <c r="V66" s="1">
        <v>103411000000</v>
      </c>
      <c r="W66" s="1">
        <v>117342000000</v>
      </c>
      <c r="X66" s="1">
        <v>138801000000</v>
      </c>
      <c r="Y66" s="1">
        <v>114233000000</v>
      </c>
      <c r="Z66" s="1">
        <v>109682000000</v>
      </c>
      <c r="AA66" s="1">
        <v>130812000000</v>
      </c>
      <c r="AB66" s="1">
        <v>134543000000</v>
      </c>
      <c r="AC66" s="1">
        <v>134254000000</v>
      </c>
      <c r="AD66" s="1">
        <v>133879000000</v>
      </c>
      <c r="AE66" s="1">
        <v>138430000000</v>
      </c>
      <c r="AF66" s="1">
        <v>140511000000</v>
      </c>
      <c r="AG66" s="1">
        <v>138392000000</v>
      </c>
      <c r="AH66" s="1">
        <v>162932000000</v>
      </c>
      <c r="AI66" s="1">
        <v>166312000000</v>
      </c>
      <c r="AJ66" s="1">
        <v>175250000000</v>
      </c>
      <c r="AK66" s="1">
        <v>168383000000</v>
      </c>
      <c r="AL66" s="1">
        <v>166371000000</v>
      </c>
      <c r="AM66" s="1">
        <v>203000000000</v>
      </c>
    </row>
    <row r="67" spans="1:39" ht="19" x14ac:dyDescent="0.25">
      <c r="A67" s="6" t="s">
        <v>58</v>
      </c>
      <c r="B67" s="10" t="s">
        <v>92</v>
      </c>
      <c r="C67" s="10" t="s">
        <v>92</v>
      </c>
      <c r="D67" s="10" t="s">
        <v>92</v>
      </c>
      <c r="E67" s="10" t="s">
        <v>92</v>
      </c>
      <c r="F67" s="10">
        <v>125164000000</v>
      </c>
      <c r="G67" s="10">
        <v>131047000000</v>
      </c>
      <c r="H67" s="10">
        <v>138976000000</v>
      </c>
      <c r="I67" s="10">
        <v>168253000000</v>
      </c>
      <c r="J67" s="10">
        <v>85398000000</v>
      </c>
      <c r="K67" s="10">
        <v>90573000000</v>
      </c>
      <c r="L67" s="10">
        <v>99185000000</v>
      </c>
      <c r="M67" s="10">
        <v>99984000000</v>
      </c>
      <c r="N67" s="10">
        <v>110429000000</v>
      </c>
      <c r="O67" s="10">
        <v>116735000000</v>
      </c>
      <c r="P67" s="10">
        <v>138422000000</v>
      </c>
      <c r="Q67" s="10">
        <v>142739000000</v>
      </c>
      <c r="R67" s="10">
        <v>139063000000</v>
      </c>
      <c r="S67" s="10">
        <v>143392000000</v>
      </c>
      <c r="T67" s="10">
        <v>159678000000</v>
      </c>
      <c r="U67" s="10">
        <v>176618000000</v>
      </c>
      <c r="V67" s="10">
        <v>103411000000</v>
      </c>
      <c r="W67" s="10">
        <v>117342000000</v>
      </c>
      <c r="X67" s="10">
        <v>138801000000</v>
      </c>
      <c r="Y67" s="10">
        <v>114233000000</v>
      </c>
      <c r="Z67" s="10">
        <v>109682000000</v>
      </c>
      <c r="AA67" s="10">
        <v>130812000000</v>
      </c>
      <c r="AB67" s="10">
        <v>134543000000</v>
      </c>
      <c r="AC67" s="10">
        <v>134254000000</v>
      </c>
      <c r="AD67" s="10">
        <v>133879000000</v>
      </c>
      <c r="AE67" s="10">
        <v>138430000000</v>
      </c>
      <c r="AF67" s="10">
        <v>140511000000</v>
      </c>
      <c r="AG67" s="10">
        <v>138392000000</v>
      </c>
      <c r="AH67" s="10">
        <v>162932000000</v>
      </c>
      <c r="AI67" s="10">
        <v>166312000000</v>
      </c>
      <c r="AJ67" s="10">
        <v>175250000000</v>
      </c>
      <c r="AK67" s="10">
        <v>168383000000</v>
      </c>
      <c r="AL67" s="10">
        <v>166371000000</v>
      </c>
      <c r="AM67" s="10">
        <v>203000000000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268000000</v>
      </c>
      <c r="Q68" s="1">
        <v>265000000</v>
      </c>
      <c r="R68" s="1">
        <v>266000000</v>
      </c>
      <c r="S68" s="1">
        <v>261000000</v>
      </c>
      <c r="T68" s="1">
        <v>257000000</v>
      </c>
      <c r="U68" s="1">
        <v>250000000</v>
      </c>
      <c r="V68" s="1">
        <v>248000000</v>
      </c>
      <c r="W68" s="1">
        <v>240000000</v>
      </c>
      <c r="X68" s="1">
        <v>232000000</v>
      </c>
      <c r="Y68" s="1">
        <v>232000000</v>
      </c>
      <c r="Z68" s="1">
        <v>237000000</v>
      </c>
      <c r="AA68" s="1">
        <v>238000000</v>
      </c>
      <c r="AB68" s="1">
        <v>232000000</v>
      </c>
      <c r="AC68" s="1">
        <v>221000000</v>
      </c>
      <c r="AD68" s="1">
        <v>213000000</v>
      </c>
      <c r="AE68" s="1">
        <v>205000000</v>
      </c>
      <c r="AF68" s="1">
        <v>194000000</v>
      </c>
      <c r="AG68" s="1">
        <v>181000000</v>
      </c>
      <c r="AH68" s="1">
        <v>172000000</v>
      </c>
      <c r="AI68" s="1">
        <v>170000000</v>
      </c>
      <c r="AJ68" s="1">
        <v>163000000</v>
      </c>
      <c r="AK68" s="1">
        <v>161000000</v>
      </c>
      <c r="AL68" s="1">
        <v>153000000</v>
      </c>
      <c r="AM68" s="1" t="s">
        <v>92</v>
      </c>
    </row>
    <row r="69" spans="1:39" ht="19" x14ac:dyDescent="0.25">
      <c r="A69" s="5" t="s">
        <v>60</v>
      </c>
      <c r="B69" s="1" t="s">
        <v>92</v>
      </c>
      <c r="C69" s="1" t="s">
        <v>92</v>
      </c>
      <c r="D69" s="1" t="s">
        <v>92</v>
      </c>
      <c r="E69" s="1" t="s">
        <v>92</v>
      </c>
      <c r="F69" s="1">
        <v>3804000000</v>
      </c>
      <c r="G69" s="1">
        <v>3474000000</v>
      </c>
      <c r="H69" s="1">
        <v>3757000000</v>
      </c>
      <c r="I69" s="1">
        <v>3697000000</v>
      </c>
      <c r="J69" s="1">
        <v>4649000000</v>
      </c>
      <c r="K69" s="1">
        <v>2750000000</v>
      </c>
      <c r="L69" s="1">
        <v>3159000000</v>
      </c>
      <c r="M69" s="1">
        <v>3756000000</v>
      </c>
      <c r="N69" s="1">
        <v>4188000000</v>
      </c>
      <c r="O69" s="1">
        <v>4148000000</v>
      </c>
      <c r="P69" s="1">
        <v>5033000000</v>
      </c>
      <c r="Q69" s="1">
        <v>6198000000</v>
      </c>
      <c r="R69" s="1">
        <v>6421000000</v>
      </c>
      <c r="S69" s="1">
        <v>7606000000</v>
      </c>
      <c r="T69" s="1">
        <v>8793000000</v>
      </c>
      <c r="U69" s="1">
        <v>8196000000</v>
      </c>
      <c r="V69" s="1">
        <v>1788000000</v>
      </c>
      <c r="W69" s="1">
        <v>1153000000</v>
      </c>
      <c r="X69" s="1">
        <v>1075000000</v>
      </c>
      <c r="Y69" s="1">
        <v>2719000000</v>
      </c>
      <c r="Z69" s="1">
        <v>3737000000</v>
      </c>
      <c r="AA69" s="1">
        <v>4972000000</v>
      </c>
      <c r="AB69" s="1">
        <v>7221000000</v>
      </c>
      <c r="AC69" s="1">
        <v>7525000000</v>
      </c>
      <c r="AD69" s="1">
        <v>8507000000</v>
      </c>
      <c r="AE69" s="1">
        <v>9513000000</v>
      </c>
      <c r="AF69" s="1">
        <v>9665000000</v>
      </c>
      <c r="AG69" s="1">
        <v>10371000000</v>
      </c>
      <c r="AH69" s="1">
        <v>8273000000</v>
      </c>
      <c r="AI69" s="1">
        <v>12499000000</v>
      </c>
      <c r="AJ69" s="1">
        <v>13871000000</v>
      </c>
      <c r="AK69" s="1">
        <v>13837000000</v>
      </c>
      <c r="AL69" s="1">
        <v>13474000000</v>
      </c>
      <c r="AM69" s="1" t="s">
        <v>92</v>
      </c>
    </row>
    <row r="70" spans="1:3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v>319000000</v>
      </c>
      <c r="T70" s="1">
        <v>192000000</v>
      </c>
      <c r="U70" s="1">
        <v>258000000</v>
      </c>
      <c r="V70" s="1">
        <v>-139000000</v>
      </c>
      <c r="W70" s="1">
        <v>-520000000</v>
      </c>
      <c r="X70" s="1">
        <v>-442000000</v>
      </c>
      <c r="Y70" s="1">
        <v>-1606000000</v>
      </c>
      <c r="Z70" s="1">
        <v>-712000000</v>
      </c>
      <c r="AA70" s="1">
        <v>-917000000</v>
      </c>
      <c r="AB70" s="1">
        <v>-876000000</v>
      </c>
      <c r="AC70" s="1">
        <v>-927000000</v>
      </c>
      <c r="AD70" s="1">
        <v>-1426000000</v>
      </c>
      <c r="AE70" s="1">
        <v>-1919000000</v>
      </c>
      <c r="AF70" s="1">
        <v>-2534000000</v>
      </c>
      <c r="AG70" s="1">
        <v>-2784000000</v>
      </c>
      <c r="AH70" s="1">
        <v>-2428000000</v>
      </c>
      <c r="AI70" s="1">
        <v>-2597000000</v>
      </c>
      <c r="AJ70" s="1">
        <v>-2737000000</v>
      </c>
      <c r="AK70" s="1">
        <v>-2895000000</v>
      </c>
      <c r="AL70" s="1">
        <v>-2945000000</v>
      </c>
      <c r="AM70" s="1" t="s">
        <v>92</v>
      </c>
    </row>
    <row r="71" spans="1:39" ht="19" x14ac:dyDescent="0.25">
      <c r="A71" s="5" t="s">
        <v>62</v>
      </c>
      <c r="B71" s="1" t="s">
        <v>92</v>
      </c>
      <c r="C71" s="1" t="s">
        <v>92</v>
      </c>
      <c r="D71" s="1" t="s">
        <v>92</v>
      </c>
      <c r="E71" s="1" t="s">
        <v>92</v>
      </c>
      <c r="F71" s="1">
        <v>1887000000</v>
      </c>
      <c r="G71" s="1">
        <v>3161000000</v>
      </c>
      <c r="H71" s="1">
        <v>3708000000</v>
      </c>
      <c r="I71" s="1">
        <v>3802000000</v>
      </c>
      <c r="J71" s="1">
        <v>4085000000</v>
      </c>
      <c r="K71" s="1">
        <v>3683000000</v>
      </c>
      <c r="L71" s="1">
        <v>5061000000</v>
      </c>
      <c r="M71" s="1">
        <v>4772000000</v>
      </c>
      <c r="N71" s="1">
        <v>5386000000</v>
      </c>
      <c r="O71" s="1">
        <v>6050000000</v>
      </c>
      <c r="P71" s="1">
        <v>4794000000</v>
      </c>
      <c r="Q71" s="1">
        <v>5221000000</v>
      </c>
      <c r="R71" s="1">
        <v>5350000000</v>
      </c>
      <c r="S71" s="1">
        <v>5675000000</v>
      </c>
      <c r="T71" s="1">
        <v>6081000000</v>
      </c>
      <c r="U71" s="1">
        <v>7316000000</v>
      </c>
      <c r="V71" s="1">
        <v>8652000000</v>
      </c>
      <c r="W71" s="1">
        <v>9638000000</v>
      </c>
      <c r="X71" s="1">
        <v>10164000000</v>
      </c>
      <c r="Y71" s="1">
        <v>10496000000</v>
      </c>
      <c r="Z71" s="1">
        <v>11144000000</v>
      </c>
      <c r="AA71" s="1">
        <v>11937000000</v>
      </c>
      <c r="AB71" s="1">
        <v>12217000000</v>
      </c>
      <c r="AC71" s="1">
        <v>12067000000</v>
      </c>
      <c r="AD71" s="1">
        <v>12202000000</v>
      </c>
      <c r="AE71" s="1">
        <v>12874000000</v>
      </c>
      <c r="AF71" s="1">
        <v>13348000000</v>
      </c>
      <c r="AG71" s="1">
        <v>12733000000</v>
      </c>
      <c r="AH71" s="1">
        <v>12210000000</v>
      </c>
      <c r="AI71" s="1">
        <v>12218000000</v>
      </c>
      <c r="AJ71" s="1">
        <v>11774000000</v>
      </c>
      <c r="AK71" s="1">
        <v>11881000000</v>
      </c>
      <c r="AL71" s="1">
        <v>11495000000</v>
      </c>
      <c r="AM71" s="1" t="s">
        <v>92</v>
      </c>
    </row>
    <row r="72" spans="1:39" ht="19" x14ac:dyDescent="0.25">
      <c r="A72" s="6" t="s">
        <v>63</v>
      </c>
      <c r="B72" s="10" t="s">
        <v>92</v>
      </c>
      <c r="C72" s="10" t="s">
        <v>92</v>
      </c>
      <c r="D72" s="10" t="s">
        <v>92</v>
      </c>
      <c r="E72" s="10" t="s">
        <v>92</v>
      </c>
      <c r="F72" s="10">
        <v>5691000000</v>
      </c>
      <c r="G72" s="10">
        <v>6635000000</v>
      </c>
      <c r="H72" s="10">
        <v>7465000000</v>
      </c>
      <c r="I72" s="10">
        <v>7499000000</v>
      </c>
      <c r="J72" s="10">
        <v>8734000000</v>
      </c>
      <c r="K72" s="10">
        <v>6433000000</v>
      </c>
      <c r="L72" s="10">
        <v>8220000000</v>
      </c>
      <c r="M72" s="10">
        <v>8528000000</v>
      </c>
      <c r="N72" s="10">
        <v>9574000000</v>
      </c>
      <c r="O72" s="10">
        <v>10198000000</v>
      </c>
      <c r="P72" s="10">
        <v>10095000000</v>
      </c>
      <c r="Q72" s="10">
        <v>11684000000</v>
      </c>
      <c r="R72" s="10">
        <v>12037000000</v>
      </c>
      <c r="S72" s="10">
        <v>13861000000</v>
      </c>
      <c r="T72" s="10">
        <v>15323000000</v>
      </c>
      <c r="U72" s="10">
        <v>16020000000</v>
      </c>
      <c r="V72" s="10">
        <v>10549000000</v>
      </c>
      <c r="W72" s="10">
        <v>10511000000</v>
      </c>
      <c r="X72" s="10">
        <v>11029000000</v>
      </c>
      <c r="Y72" s="10">
        <v>11841000000</v>
      </c>
      <c r="Z72" s="10">
        <v>14406000000</v>
      </c>
      <c r="AA72" s="10">
        <v>16230000000</v>
      </c>
      <c r="AB72" s="10">
        <v>18794000000</v>
      </c>
      <c r="AC72" s="10">
        <v>18886000000</v>
      </c>
      <c r="AD72" s="10">
        <v>19496000000</v>
      </c>
      <c r="AE72" s="10">
        <v>20673000000</v>
      </c>
      <c r="AF72" s="10">
        <v>20673000000</v>
      </c>
      <c r="AG72" s="10">
        <v>20501000000</v>
      </c>
      <c r="AH72" s="10">
        <v>18227000000</v>
      </c>
      <c r="AI72" s="10">
        <v>22290000000</v>
      </c>
      <c r="AJ72" s="10">
        <v>23071000000</v>
      </c>
      <c r="AK72" s="10">
        <v>22984000000</v>
      </c>
      <c r="AL72" s="10">
        <v>22177000000</v>
      </c>
      <c r="AM72" s="10">
        <v>25000000000</v>
      </c>
    </row>
    <row r="73" spans="1:39" ht="20" thickBot="1" x14ac:dyDescent="0.3">
      <c r="A73" s="7" t="s">
        <v>64</v>
      </c>
      <c r="B73" s="11" t="s">
        <v>92</v>
      </c>
      <c r="C73" s="11" t="s">
        <v>92</v>
      </c>
      <c r="D73" s="11" t="s">
        <v>92</v>
      </c>
      <c r="E73" s="11" t="s">
        <v>92</v>
      </c>
      <c r="F73" s="11">
        <v>130855000000</v>
      </c>
      <c r="G73" s="11">
        <v>137682000000</v>
      </c>
      <c r="H73" s="11">
        <v>146441000000</v>
      </c>
      <c r="I73" s="11">
        <v>175752000000</v>
      </c>
      <c r="J73" s="11">
        <v>94132000000</v>
      </c>
      <c r="K73" s="11">
        <v>97006000000</v>
      </c>
      <c r="L73" s="11">
        <v>107405000000</v>
      </c>
      <c r="M73" s="11">
        <v>108512000000</v>
      </c>
      <c r="N73" s="11">
        <v>120003000000</v>
      </c>
      <c r="O73" s="11">
        <v>126933000000</v>
      </c>
      <c r="P73" s="11">
        <v>148517000000</v>
      </c>
      <c r="Q73" s="11">
        <v>154423000000</v>
      </c>
      <c r="R73" s="11">
        <v>151100000000</v>
      </c>
      <c r="S73" s="11">
        <v>157253000000</v>
      </c>
      <c r="T73" s="11">
        <v>175001000000</v>
      </c>
      <c r="U73" s="11">
        <v>192638000000</v>
      </c>
      <c r="V73" s="11">
        <v>113960000000</v>
      </c>
      <c r="W73" s="11">
        <v>127853000000</v>
      </c>
      <c r="X73" s="11">
        <v>149830000000</v>
      </c>
      <c r="Y73" s="11">
        <v>126074000000</v>
      </c>
      <c r="Z73" s="11">
        <v>124088000000</v>
      </c>
      <c r="AA73" s="11">
        <v>147042000000</v>
      </c>
      <c r="AB73" s="11">
        <v>153337000000</v>
      </c>
      <c r="AC73" s="11">
        <v>153140000000</v>
      </c>
      <c r="AD73" s="11">
        <v>153375000000</v>
      </c>
      <c r="AE73" s="11">
        <v>159103000000</v>
      </c>
      <c r="AF73" s="11">
        <v>161184000000</v>
      </c>
      <c r="AG73" s="11">
        <v>158893000000</v>
      </c>
      <c r="AH73" s="11">
        <v>181159000000</v>
      </c>
      <c r="AI73" s="11">
        <v>188602000000</v>
      </c>
      <c r="AJ73" s="11">
        <v>198321000000</v>
      </c>
      <c r="AK73" s="11">
        <v>191367000000</v>
      </c>
      <c r="AL73" s="11">
        <v>188548000000</v>
      </c>
      <c r="AM73" s="11">
        <v>228000000000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1157000000</v>
      </c>
      <c r="G76" s="1">
        <v>338000000</v>
      </c>
      <c r="H76" s="1">
        <v>789000000</v>
      </c>
      <c r="I76" s="1">
        <v>436000000</v>
      </c>
      <c r="J76" s="1">
        <v>1605000000</v>
      </c>
      <c r="K76" s="1">
        <v>1380000000</v>
      </c>
      <c r="L76" s="1">
        <v>1564000000</v>
      </c>
      <c r="M76" s="1">
        <v>1901000000</v>
      </c>
      <c r="N76" s="1">
        <v>1991000000</v>
      </c>
      <c r="O76" s="1">
        <v>2141000000</v>
      </c>
      <c r="P76" s="1">
        <v>2475000000</v>
      </c>
      <c r="Q76" s="1">
        <v>2810000000</v>
      </c>
      <c r="R76" s="1">
        <v>1311000000</v>
      </c>
      <c r="S76" s="1">
        <v>2671000000</v>
      </c>
      <c r="T76" s="1">
        <v>2987000000</v>
      </c>
      <c r="U76" s="1">
        <v>3445000000</v>
      </c>
      <c r="V76" s="1">
        <v>3734000000</v>
      </c>
      <c r="W76" s="1">
        <v>3729000000</v>
      </c>
      <c r="X76" s="1">
        <v>4048000000</v>
      </c>
      <c r="Y76" s="1">
        <v>2871000000</v>
      </c>
      <c r="Z76" s="1">
        <v>2137000000</v>
      </c>
      <c r="AA76" s="1">
        <v>4057000000</v>
      </c>
      <c r="AB76" s="1">
        <v>4899000000</v>
      </c>
      <c r="AC76" s="1">
        <v>4482000000</v>
      </c>
      <c r="AD76" s="1">
        <v>5359000000</v>
      </c>
      <c r="AE76" s="1">
        <v>5885000000</v>
      </c>
      <c r="AF76" s="1">
        <v>5163000000</v>
      </c>
      <c r="AG76" s="1">
        <v>5408000000</v>
      </c>
      <c r="AH76" s="1">
        <v>2736000000</v>
      </c>
      <c r="AI76" s="1">
        <v>6921000000</v>
      </c>
      <c r="AJ76" s="1">
        <v>6759000000</v>
      </c>
      <c r="AK76" s="1">
        <v>3135000000</v>
      </c>
      <c r="AL76" s="1">
        <v>8060000000</v>
      </c>
      <c r="AM76" s="1">
        <v>7514000000</v>
      </c>
    </row>
    <row r="77" spans="1:39" ht="19" x14ac:dyDescent="0.25">
      <c r="A77" s="5" t="s">
        <v>13</v>
      </c>
      <c r="B77" s="1" t="s">
        <v>92</v>
      </c>
      <c r="C77" s="1" t="s">
        <v>92</v>
      </c>
      <c r="D77" s="1" t="s">
        <v>92</v>
      </c>
      <c r="E77" s="1" t="s">
        <v>92</v>
      </c>
      <c r="F77" s="1">
        <v>333000000</v>
      </c>
      <c r="G77" s="1">
        <v>603000000</v>
      </c>
      <c r="H77" s="1">
        <v>753000000</v>
      </c>
      <c r="I77" s="1">
        <v>660000000</v>
      </c>
      <c r="J77" s="1">
        <v>411000000</v>
      </c>
      <c r="K77" s="1">
        <v>378000000</v>
      </c>
      <c r="L77" s="1">
        <v>367000000</v>
      </c>
      <c r="M77" s="1">
        <v>266000000</v>
      </c>
      <c r="N77" s="1">
        <v>187000000</v>
      </c>
      <c r="O77" s="1">
        <v>-212000000</v>
      </c>
      <c r="P77" s="1">
        <v>13000000</v>
      </c>
      <c r="Q77" s="1">
        <v>393000000</v>
      </c>
      <c r="R77" s="1">
        <v>1196000000</v>
      </c>
      <c r="S77" s="1">
        <v>951000000</v>
      </c>
      <c r="T77" s="1">
        <v>676000000</v>
      </c>
      <c r="U77" s="1">
        <v>758000000</v>
      </c>
      <c r="V77" s="1">
        <v>602000000</v>
      </c>
      <c r="W77" s="1">
        <v>645000000</v>
      </c>
      <c r="X77" s="1">
        <v>648000000</v>
      </c>
      <c r="Y77" s="1">
        <v>712000000</v>
      </c>
      <c r="Z77" s="1">
        <v>1070000000</v>
      </c>
      <c r="AA77" s="1">
        <v>917000000</v>
      </c>
      <c r="AB77" s="1">
        <v>918000000</v>
      </c>
      <c r="AC77" s="1">
        <v>991000000</v>
      </c>
      <c r="AD77" s="1">
        <v>1020000000</v>
      </c>
      <c r="AE77" s="1">
        <v>1012000000</v>
      </c>
      <c r="AF77" s="1">
        <v>1043000000</v>
      </c>
      <c r="AG77" s="1">
        <v>1095000000</v>
      </c>
      <c r="AH77" s="1">
        <v>1321000000</v>
      </c>
      <c r="AI77" s="1">
        <v>1293000000</v>
      </c>
      <c r="AJ77" s="1">
        <v>1188000000</v>
      </c>
      <c r="AK77" s="1">
        <v>1543000000</v>
      </c>
      <c r="AL77" s="1">
        <v>1695000000</v>
      </c>
      <c r="AM77" s="1">
        <v>1626000000</v>
      </c>
    </row>
    <row r="78" spans="1:39"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v>120000000</v>
      </c>
      <c r="U78" s="1">
        <v>574000000</v>
      </c>
      <c r="V78" s="1">
        <v>-226000000</v>
      </c>
      <c r="W78" s="1">
        <v>-524000000</v>
      </c>
      <c r="X78" s="1">
        <v>-738000000</v>
      </c>
      <c r="Y78" s="1">
        <v>442000000</v>
      </c>
      <c r="Z78" s="1">
        <v>-1429000000</v>
      </c>
      <c r="AA78" s="1">
        <v>1135000000</v>
      </c>
      <c r="AB78" s="1">
        <v>818000000</v>
      </c>
      <c r="AC78" s="1">
        <v>218000000</v>
      </c>
      <c r="AD78" s="1">
        <v>-283000000</v>
      </c>
      <c r="AE78" s="1">
        <v>-941000000</v>
      </c>
      <c r="AF78" s="1">
        <v>506000000</v>
      </c>
      <c r="AG78" s="1">
        <v>-1132000000</v>
      </c>
      <c r="AH78" s="1">
        <v>783000000</v>
      </c>
      <c r="AI78" s="1">
        <v>455000000</v>
      </c>
      <c r="AJ78" s="1">
        <v>426000000</v>
      </c>
      <c r="AK78" s="1">
        <v>-256000000</v>
      </c>
      <c r="AL78" s="1">
        <v>294000000</v>
      </c>
      <c r="AM78" s="1">
        <v>-1189000000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298000000</v>
      </c>
      <c r="X79" s="1">
        <v>276000000</v>
      </c>
      <c r="Y79" s="1">
        <v>229000000</v>
      </c>
      <c r="Z79" s="1">
        <v>202000000</v>
      </c>
      <c r="AA79" s="1">
        <v>287000000</v>
      </c>
      <c r="AB79" s="1">
        <v>301000000</v>
      </c>
      <c r="AC79" s="1">
        <v>297000000</v>
      </c>
      <c r="AD79" s="1">
        <v>350000000</v>
      </c>
      <c r="AE79" s="1">
        <v>290000000</v>
      </c>
      <c r="AF79" s="1">
        <v>234000000</v>
      </c>
      <c r="AG79" s="1">
        <v>254000000</v>
      </c>
      <c r="AH79" s="1">
        <v>282000000</v>
      </c>
      <c r="AI79" s="1">
        <v>283000000</v>
      </c>
      <c r="AJ79" s="1">
        <v>283000000</v>
      </c>
      <c r="AK79" s="1">
        <v>249000000</v>
      </c>
      <c r="AL79" s="1">
        <v>330000000</v>
      </c>
      <c r="AM79" s="1">
        <v>375000000</v>
      </c>
    </row>
    <row r="80" spans="1:39" ht="19" x14ac:dyDescent="0.25">
      <c r="A80" s="14" t="s">
        <v>105</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f t="shared" si="6"/>
        <v>1.1505791505791505E-2</v>
      </c>
      <c r="X80" s="15">
        <f t="shared" si="6"/>
        <v>9.9527604485954348E-3</v>
      </c>
      <c r="Y80" s="15">
        <f t="shared" si="6"/>
        <v>8.0733298078618024E-3</v>
      </c>
      <c r="Z80" s="15">
        <f t="shared" si="6"/>
        <v>8.3086541625534711E-3</v>
      </c>
      <c r="AA80" s="15">
        <f t="shared" si="6"/>
        <v>1.0383877853757372E-2</v>
      </c>
      <c r="AB80" s="15">
        <f t="shared" si="6"/>
        <v>1.0046058340564715E-2</v>
      </c>
      <c r="AC80" s="15">
        <f t="shared" si="6"/>
        <v>9.4040909378760047E-3</v>
      </c>
      <c r="AD80" s="15">
        <f t="shared" si="6"/>
        <v>1.0615711252653927E-2</v>
      </c>
      <c r="AE80" s="15">
        <f t="shared" si="6"/>
        <v>8.6443305115059023E-3</v>
      </c>
      <c r="AF80" s="15">
        <f t="shared" si="6"/>
        <v>7.1435113105595754E-3</v>
      </c>
      <c r="AG80" s="15">
        <f t="shared" si="6"/>
        <v>7.6191618921918587E-3</v>
      </c>
      <c r="AH80" s="15">
        <f t="shared" si="6"/>
        <v>8.4252039078605359E-3</v>
      </c>
      <c r="AI80" s="15">
        <f t="shared" si="6"/>
        <v>7.0197197073049731E-3</v>
      </c>
      <c r="AJ80" s="15">
        <f t="shared" si="6"/>
        <v>6.4973826797685734E-3</v>
      </c>
      <c r="AK80" s="15">
        <f t="shared" si="6"/>
        <v>6.899991686757004E-3</v>
      </c>
      <c r="AL80" s="15">
        <f t="shared" si="6"/>
        <v>7.6482721857834843E-3</v>
      </c>
      <c r="AM80" s="15">
        <f t="shared" si="6"/>
        <v>7.0939427187771938E-3</v>
      </c>
    </row>
    <row r="81" spans="1:47" ht="19" x14ac:dyDescent="0.25">
      <c r="A81" s="5" t="s">
        <v>69</v>
      </c>
      <c r="B81" s="1" t="s">
        <v>92</v>
      </c>
      <c r="C81" s="1" t="s">
        <v>92</v>
      </c>
      <c r="D81" s="1" t="s">
        <v>92</v>
      </c>
      <c r="E81" s="1" t="s">
        <v>92</v>
      </c>
      <c r="F81" s="1">
        <v>1240000000</v>
      </c>
      <c r="G81" s="1">
        <v>-1663000000</v>
      </c>
      <c r="H81" s="1">
        <v>409000000</v>
      </c>
      <c r="I81" s="1">
        <v>-5138000000</v>
      </c>
      <c r="J81" s="1">
        <v>-1614000000</v>
      </c>
      <c r="K81" s="1">
        <v>1314000000</v>
      </c>
      <c r="L81" s="1">
        <v>-1830000000</v>
      </c>
      <c r="M81" s="1">
        <v>560000000</v>
      </c>
      <c r="N81" s="1">
        <v>685000000</v>
      </c>
      <c r="O81" s="1">
        <v>-7000000</v>
      </c>
      <c r="P81" s="1">
        <v>2505000000</v>
      </c>
      <c r="Q81" s="1">
        <v>453000000</v>
      </c>
      <c r="R81" s="1">
        <v>-1066000000</v>
      </c>
      <c r="S81" s="1">
        <v>2078000000</v>
      </c>
      <c r="T81" s="1">
        <v>-3707000000</v>
      </c>
      <c r="U81" s="1">
        <v>1679000000</v>
      </c>
      <c r="V81" s="1">
        <v>1037000000</v>
      </c>
      <c r="W81" s="1">
        <v>1763000000</v>
      </c>
      <c r="X81" s="1">
        <v>-68000000</v>
      </c>
      <c r="Y81" s="1">
        <v>-2007000000</v>
      </c>
      <c r="Z81" s="1">
        <v>-676000000</v>
      </c>
      <c r="AA81" s="1">
        <v>685000000</v>
      </c>
      <c r="AB81" s="1">
        <v>2427000000</v>
      </c>
      <c r="AC81" s="1">
        <v>-896000000</v>
      </c>
      <c r="AD81" s="1">
        <v>-9000000</v>
      </c>
      <c r="AE81" s="1">
        <v>2700000000</v>
      </c>
      <c r="AF81" s="1">
        <v>2038000000</v>
      </c>
      <c r="AG81" s="1">
        <v>573000000</v>
      </c>
      <c r="AH81" s="1">
        <v>5659000000</v>
      </c>
      <c r="AI81" s="1">
        <v>-3374000000</v>
      </c>
      <c r="AJ81" s="1">
        <v>1403000000</v>
      </c>
      <c r="AK81" s="1">
        <v>-3810000000</v>
      </c>
      <c r="AL81" s="1">
        <v>6457000000</v>
      </c>
      <c r="AM81" s="1">
        <v>12753000000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v>-309000000</v>
      </c>
      <c r="X82" s="1">
        <v>-912000000</v>
      </c>
      <c r="Y82" s="1" t="s">
        <v>92</v>
      </c>
      <c r="Z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62" t="s">
        <v>127</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v>2520000000</v>
      </c>
      <c r="X84" s="1">
        <v>1005000000</v>
      </c>
      <c r="Y84" s="1">
        <v>885000000</v>
      </c>
      <c r="Z84" s="1">
        <v>-23000000</v>
      </c>
      <c r="AA84" s="1">
        <v>2090000000</v>
      </c>
      <c r="AB84" s="1">
        <v>2893000000</v>
      </c>
      <c r="AC84" s="1">
        <v>-358000000</v>
      </c>
      <c r="AD84" s="1">
        <v>88000000</v>
      </c>
      <c r="AE84" s="1">
        <v>2594000000</v>
      </c>
      <c r="AF84" s="1">
        <v>1020000000</v>
      </c>
      <c r="AG84" s="1">
        <v>1072000000</v>
      </c>
      <c r="AH84" s="1">
        <v>5505000000</v>
      </c>
      <c r="AI84" s="1">
        <v>-4121000000</v>
      </c>
      <c r="AJ84" s="1">
        <v>1771000000</v>
      </c>
      <c r="AK84" s="1">
        <v>-2025000000</v>
      </c>
      <c r="AL84" s="1">
        <v>5389000000</v>
      </c>
      <c r="AM84" s="1">
        <v>8815000000</v>
      </c>
      <c r="AT84" s="64" t="s">
        <v>128</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v>35000000</v>
      </c>
      <c r="X85" s="1">
        <v>-22000000</v>
      </c>
      <c r="Y85" s="1">
        <v>-770000000</v>
      </c>
      <c r="Z85" s="1">
        <v>-449000000</v>
      </c>
      <c r="AA85" s="1">
        <v>-317000000</v>
      </c>
      <c r="AB85" s="1">
        <v>-494000000</v>
      </c>
      <c r="AC85" s="1">
        <v>-540000000</v>
      </c>
      <c r="AD85" s="1">
        <v>-359000000</v>
      </c>
      <c r="AE85" s="1">
        <v>-488000000</v>
      </c>
      <c r="AF85" s="1">
        <v>-367000000</v>
      </c>
      <c r="AG85" s="1">
        <v>-410000000</v>
      </c>
      <c r="AH85" s="1">
        <v>-257000000</v>
      </c>
      <c r="AI85" s="1">
        <v>-244000000</v>
      </c>
      <c r="AJ85" s="1" t="s">
        <v>92</v>
      </c>
      <c r="AK85" s="1" t="s">
        <v>92</v>
      </c>
      <c r="AL85" s="1" t="s">
        <v>92</v>
      </c>
      <c r="AM85" s="1" t="s">
        <v>92</v>
      </c>
      <c r="AT85" s="23" t="s">
        <v>129</v>
      </c>
      <c r="AU85" s="24">
        <f>AM17</f>
        <v>2763000000</v>
      </c>
    </row>
    <row r="86" spans="1:47" ht="20" x14ac:dyDescent="0.25">
      <c r="A86" s="5" t="s">
        <v>72</v>
      </c>
      <c r="B86" s="1" t="s">
        <v>92</v>
      </c>
      <c r="C86" s="1" t="s">
        <v>92</v>
      </c>
      <c r="D86" s="1" t="s">
        <v>92</v>
      </c>
      <c r="E86" s="1" t="s">
        <v>92</v>
      </c>
      <c r="F86" s="1">
        <v>3245000000</v>
      </c>
      <c r="G86" s="1">
        <v>5306000000</v>
      </c>
      <c r="H86" s="1">
        <v>-1544000000</v>
      </c>
      <c r="I86" s="1">
        <v>2980000000</v>
      </c>
      <c r="J86" s="1">
        <v>11000000</v>
      </c>
      <c r="K86" s="1">
        <v>-1258000000</v>
      </c>
      <c r="L86" s="1">
        <v>2953000000</v>
      </c>
      <c r="M86" s="1">
        <v>2212000000</v>
      </c>
      <c r="N86" s="1">
        <v>2307000000</v>
      </c>
      <c r="O86" s="1">
        <v>2491000000</v>
      </c>
      <c r="P86" s="1">
        <v>2392000000</v>
      </c>
      <c r="Q86" s="1">
        <v>2697000000</v>
      </c>
      <c r="R86" s="1">
        <v>3883000000</v>
      </c>
      <c r="S86" s="1">
        <v>2974000000</v>
      </c>
      <c r="T86" s="1">
        <v>2462000000</v>
      </c>
      <c r="U86" s="1">
        <v>2687000000</v>
      </c>
      <c r="V86" s="1">
        <v>2898000000</v>
      </c>
      <c r="W86" s="1">
        <v>3094000000</v>
      </c>
      <c r="X86" s="1">
        <v>4318000000</v>
      </c>
      <c r="Y86" s="1">
        <v>6419000000</v>
      </c>
      <c r="Z86" s="1">
        <v>5080000000</v>
      </c>
      <c r="AA86" s="1">
        <v>2207000000</v>
      </c>
      <c r="AB86" s="1">
        <v>1112000000</v>
      </c>
      <c r="AC86" s="1">
        <v>1990000000</v>
      </c>
      <c r="AD86" s="1">
        <v>2110000000</v>
      </c>
      <c r="AE86" s="1">
        <v>2044000000</v>
      </c>
      <c r="AF86" s="1">
        <v>1988000000</v>
      </c>
      <c r="AG86" s="1">
        <v>2026000000</v>
      </c>
      <c r="AH86" s="1">
        <v>2759000000</v>
      </c>
      <c r="AI86" s="1">
        <v>3352000000</v>
      </c>
      <c r="AJ86" s="1">
        <v>3573000000</v>
      </c>
      <c r="AK86" s="1">
        <v>4730000000</v>
      </c>
      <c r="AL86" s="1">
        <v>-2191000000</v>
      </c>
      <c r="AM86" s="1" t="s">
        <v>92</v>
      </c>
      <c r="AT86" s="23" t="s">
        <v>130</v>
      </c>
      <c r="AU86" s="24">
        <f>AM56</f>
        <v>1000000000</v>
      </c>
    </row>
    <row r="87" spans="1:47" ht="20" x14ac:dyDescent="0.25">
      <c r="A87" s="6" t="s">
        <v>73</v>
      </c>
      <c r="B87" s="10" t="s">
        <v>92</v>
      </c>
      <c r="C87" s="10" t="s">
        <v>92</v>
      </c>
      <c r="D87" s="10" t="s">
        <v>92</v>
      </c>
      <c r="E87" s="10" t="s">
        <v>92</v>
      </c>
      <c r="F87" s="10">
        <v>5975000000</v>
      </c>
      <c r="G87" s="10">
        <v>4584000000</v>
      </c>
      <c r="H87" s="10">
        <v>407000000</v>
      </c>
      <c r="I87" s="10">
        <v>-1062000000</v>
      </c>
      <c r="J87" s="10">
        <v>413000000</v>
      </c>
      <c r="K87" s="10">
        <v>1814000000</v>
      </c>
      <c r="L87" s="10">
        <v>3054000000</v>
      </c>
      <c r="M87" s="10">
        <v>4939000000</v>
      </c>
      <c r="N87" s="10">
        <v>5170000000</v>
      </c>
      <c r="O87" s="10">
        <v>4413000000</v>
      </c>
      <c r="P87" s="10">
        <v>7385000000</v>
      </c>
      <c r="Q87" s="10">
        <v>6353000000</v>
      </c>
      <c r="R87" s="10">
        <v>5324000000</v>
      </c>
      <c r="S87" s="10">
        <v>8674000000</v>
      </c>
      <c r="T87" s="10">
        <v>2538000000</v>
      </c>
      <c r="U87" s="10">
        <v>9143000000</v>
      </c>
      <c r="V87" s="10">
        <v>8045000000</v>
      </c>
      <c r="W87" s="10">
        <v>9005000000</v>
      </c>
      <c r="X87" s="10">
        <v>8484000000</v>
      </c>
      <c r="Y87" s="10">
        <v>8666000000</v>
      </c>
      <c r="Z87" s="10">
        <v>6384000000</v>
      </c>
      <c r="AA87" s="10">
        <v>9288000000</v>
      </c>
      <c r="AB87" s="10">
        <v>10475000000</v>
      </c>
      <c r="AC87" s="10">
        <v>7082000000</v>
      </c>
      <c r="AD87" s="10">
        <v>8547000000</v>
      </c>
      <c r="AE87" s="10">
        <v>10990000000</v>
      </c>
      <c r="AF87" s="10">
        <v>10972000000</v>
      </c>
      <c r="AG87" s="10">
        <v>8224000000</v>
      </c>
      <c r="AH87" s="10">
        <v>13540000000</v>
      </c>
      <c r="AI87" s="10">
        <v>8930000000</v>
      </c>
      <c r="AJ87" s="10">
        <v>13632000000</v>
      </c>
      <c r="AK87" s="10">
        <v>5591000000</v>
      </c>
      <c r="AL87" s="10">
        <v>14645000000</v>
      </c>
      <c r="AM87" s="10">
        <v>21079000000</v>
      </c>
      <c r="AT87" s="23" t="s">
        <v>131</v>
      </c>
      <c r="AU87" s="24">
        <f>AM61</f>
        <v>43000000000</v>
      </c>
    </row>
    <row r="88" spans="1:47" ht="20" x14ac:dyDescent="0.25">
      <c r="A88" s="5" t="s">
        <v>74</v>
      </c>
      <c r="B88" s="1" t="s">
        <v>92</v>
      </c>
      <c r="C88" s="1" t="s">
        <v>92</v>
      </c>
      <c r="D88" s="1" t="s">
        <v>92</v>
      </c>
      <c r="E88" s="1" t="s">
        <v>92</v>
      </c>
      <c r="F88" s="1" t="s">
        <v>92</v>
      </c>
      <c r="G88" s="1" t="s">
        <v>92</v>
      </c>
      <c r="H88" s="1" t="s">
        <v>92</v>
      </c>
      <c r="I88" s="1" t="s">
        <v>92</v>
      </c>
      <c r="J88" s="1" t="s">
        <v>92</v>
      </c>
      <c r="K88" s="1" t="s">
        <v>92</v>
      </c>
      <c r="L88" s="1" t="s">
        <v>92</v>
      </c>
      <c r="M88" s="1" t="s">
        <v>92</v>
      </c>
      <c r="N88" s="1" t="s">
        <v>92</v>
      </c>
      <c r="O88" s="1" t="s">
        <v>92</v>
      </c>
      <c r="P88" s="1" t="s">
        <v>92</v>
      </c>
      <c r="Q88" s="1" t="s">
        <v>92</v>
      </c>
      <c r="R88" s="1" t="s">
        <v>92</v>
      </c>
      <c r="S88" s="1" t="s">
        <v>92</v>
      </c>
      <c r="T88" s="1" t="s">
        <v>92</v>
      </c>
      <c r="U88" s="1" t="s">
        <v>92</v>
      </c>
      <c r="V88" s="1" t="s">
        <v>92</v>
      </c>
      <c r="W88" s="1">
        <v>-861000000</v>
      </c>
      <c r="X88" s="1">
        <v>-938000000</v>
      </c>
      <c r="Y88" s="1">
        <v>-977000000</v>
      </c>
      <c r="Z88" s="1">
        <v>-772000000</v>
      </c>
      <c r="AA88" s="1">
        <v>-887000000</v>
      </c>
      <c r="AB88" s="1">
        <v>-1189000000</v>
      </c>
      <c r="AC88" s="1">
        <v>-1053000000</v>
      </c>
      <c r="AD88" s="1">
        <v>-1006000000</v>
      </c>
      <c r="AE88" s="1">
        <v>-1195000000</v>
      </c>
      <c r="AF88" s="1">
        <v>-1341000000</v>
      </c>
      <c r="AG88" s="1">
        <v>-1375000000</v>
      </c>
      <c r="AH88" s="1">
        <v>-1062000000</v>
      </c>
      <c r="AI88" s="1">
        <v>-1310000000</v>
      </c>
      <c r="AJ88" s="1">
        <v>-1645000000</v>
      </c>
      <c r="AK88" s="1">
        <v>-1478000000</v>
      </c>
      <c r="AL88" s="1">
        <v>-1550000000</v>
      </c>
      <c r="AM88" s="1">
        <v>-1855000000</v>
      </c>
      <c r="AT88" s="34" t="s">
        <v>132</v>
      </c>
      <c r="AU88" s="35">
        <f>AU85/(AU86+AU87)</f>
        <v>6.2795454545454543E-2</v>
      </c>
    </row>
    <row r="89" spans="1:47" ht="20" customHeight="1" x14ac:dyDescent="0.25">
      <c r="A89" s="14" t="s">
        <v>106</v>
      </c>
      <c r="B89" s="15" t="e">
        <f t="shared" ref="B89:AM89" si="7">(-1*B88)/B3</f>
        <v>#VALUE!</v>
      </c>
      <c r="C89" s="15" t="e">
        <f t="shared" si="7"/>
        <v>#VALUE!</v>
      </c>
      <c r="D89" s="15" t="e">
        <f t="shared" si="7"/>
        <v>#VALUE!</v>
      </c>
      <c r="E89" s="15" t="e">
        <f t="shared" si="7"/>
        <v>#VALUE!</v>
      </c>
      <c r="F89" s="15" t="e">
        <f t="shared" si="7"/>
        <v>#VALUE!</v>
      </c>
      <c r="G89" s="15" t="e">
        <f t="shared" si="7"/>
        <v>#VALUE!</v>
      </c>
      <c r="H89" s="15" t="e">
        <f t="shared" si="7"/>
        <v>#VALUE!</v>
      </c>
      <c r="I89" s="15" t="e">
        <f t="shared" si="7"/>
        <v>#VALUE!</v>
      </c>
      <c r="J89" s="15" t="e">
        <f t="shared" si="7"/>
        <v>#VALUE!</v>
      </c>
      <c r="K89" s="15" t="e">
        <f t="shared" si="7"/>
        <v>#VALUE!</v>
      </c>
      <c r="L89" s="15" t="e">
        <f t="shared" si="7"/>
        <v>#VALUE!</v>
      </c>
      <c r="M89" s="15" t="e">
        <f t="shared" si="7"/>
        <v>#VALUE!</v>
      </c>
      <c r="N89" s="15" t="e">
        <f t="shared" si="7"/>
        <v>#VALUE!</v>
      </c>
      <c r="O89" s="15" t="e">
        <f t="shared" si="7"/>
        <v>#VALUE!</v>
      </c>
      <c r="P89" s="15" t="e">
        <f t="shared" si="7"/>
        <v>#VALUE!</v>
      </c>
      <c r="Q89" s="15" t="e">
        <f t="shared" si="7"/>
        <v>#VALUE!</v>
      </c>
      <c r="R89" s="15" t="e">
        <f t="shared" si="7"/>
        <v>#VALUE!</v>
      </c>
      <c r="S89" s="15" t="e">
        <f t="shared" si="7"/>
        <v>#VALUE!</v>
      </c>
      <c r="T89" s="15" t="e">
        <f t="shared" si="7"/>
        <v>#VALUE!</v>
      </c>
      <c r="U89" s="15" t="e">
        <f t="shared" si="7"/>
        <v>#VALUE!</v>
      </c>
      <c r="V89" s="15" t="e">
        <f t="shared" si="7"/>
        <v>#VALUE!</v>
      </c>
      <c r="W89" s="15">
        <f t="shared" si="7"/>
        <v>3.3243243243243244E-2</v>
      </c>
      <c r="X89" s="15">
        <f t="shared" si="7"/>
        <v>3.3824961234719265E-2</v>
      </c>
      <c r="Y89" s="15">
        <f t="shared" si="7"/>
        <v>3.4443856865855806E-2</v>
      </c>
      <c r="Z89" s="15">
        <f t="shared" si="7"/>
        <v>3.1753866403422176E-2</v>
      </c>
      <c r="AA89" s="15">
        <f t="shared" si="7"/>
        <v>3.2092333297152574E-2</v>
      </c>
      <c r="AB89" s="15">
        <f t="shared" si="7"/>
        <v>3.9683599225685866E-2</v>
      </c>
      <c r="AC89" s="15">
        <f t="shared" si="7"/>
        <v>3.3341776961560383E-2</v>
      </c>
      <c r="AD89" s="15">
        <f t="shared" si="7"/>
        <v>3.0512587200485289E-2</v>
      </c>
      <c r="AE89" s="15">
        <f t="shared" si="7"/>
        <v>3.562060331465363E-2</v>
      </c>
      <c r="AF89" s="15">
        <f t="shared" si="7"/>
        <v>4.0937814818206797E-2</v>
      </c>
      <c r="AG89" s="15">
        <f t="shared" si="7"/>
        <v>4.1245462999070101E-2</v>
      </c>
      <c r="AH89" s="15">
        <f t="shared" si="7"/>
        <v>3.1728959397687551E-2</v>
      </c>
      <c r="AI89" s="15">
        <f t="shared" si="7"/>
        <v>3.2494108892471785E-2</v>
      </c>
      <c r="AJ89" s="15">
        <f t="shared" si="7"/>
        <v>3.7767471760492242E-2</v>
      </c>
      <c r="AK89" s="15">
        <f t="shared" si="7"/>
        <v>4.0956577160750407E-2</v>
      </c>
      <c r="AL89" s="15">
        <f t="shared" si="7"/>
        <v>3.5923702690801217E-2</v>
      </c>
      <c r="AM89" s="15">
        <f t="shared" si="7"/>
        <v>3.5091369982217853E-2</v>
      </c>
      <c r="AT89" s="23" t="s">
        <v>107</v>
      </c>
      <c r="AU89" s="24">
        <f>AM27</f>
        <v>2071000000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v>-165000000</v>
      </c>
      <c r="S90" s="1">
        <v>-58000000</v>
      </c>
      <c r="T90" s="1">
        <v>-749000000</v>
      </c>
      <c r="U90" s="1" t="s">
        <v>92</v>
      </c>
      <c r="V90" s="1">
        <v>-136000000</v>
      </c>
      <c r="W90" s="1">
        <v>993000000</v>
      </c>
      <c r="X90" s="1">
        <v>-124000000</v>
      </c>
      <c r="Y90" s="1">
        <v>-4589000000</v>
      </c>
      <c r="Z90" s="1" t="s">
        <v>92</v>
      </c>
      <c r="AA90" s="1">
        <v>-400000000</v>
      </c>
      <c r="AB90" s="1">
        <v>-610000000</v>
      </c>
      <c r="AC90" s="1">
        <v>-466000000</v>
      </c>
      <c r="AD90" s="1">
        <v>-195000000</v>
      </c>
      <c r="AE90" s="1">
        <v>-229000000</v>
      </c>
      <c r="AF90" s="1">
        <v>-155000000</v>
      </c>
      <c r="AG90" s="1">
        <v>-487000000</v>
      </c>
      <c r="AH90" s="1">
        <v>-211000000</v>
      </c>
      <c r="AI90" s="1">
        <v>-520000000</v>
      </c>
      <c r="AJ90" s="1">
        <v>-352000000</v>
      </c>
      <c r="AK90" s="1">
        <v>-597000000</v>
      </c>
      <c r="AL90" s="1">
        <v>1000000</v>
      </c>
      <c r="AM90" s="1">
        <v>-15000000</v>
      </c>
      <c r="AT90" s="23" t="s">
        <v>19</v>
      </c>
      <c r="AU90" s="24">
        <f>AM25</f>
        <v>9585000000</v>
      </c>
    </row>
    <row r="91" spans="1:47" ht="20" x14ac:dyDescent="0.25">
      <c r="A91" s="5" t="s">
        <v>76</v>
      </c>
      <c r="B91" s="1" t="s">
        <v>92</v>
      </c>
      <c r="C91" s="1" t="s">
        <v>92</v>
      </c>
      <c r="D91" s="1" t="s">
        <v>92</v>
      </c>
      <c r="E91" s="1" t="s">
        <v>92</v>
      </c>
      <c r="F91" s="1">
        <v>-14577000000</v>
      </c>
      <c r="G91" s="1">
        <v>-12418000000</v>
      </c>
      <c r="H91" s="1">
        <v>-18190000000</v>
      </c>
      <c r="I91" s="1">
        <v>-17903000000</v>
      </c>
      <c r="J91" s="1">
        <v>-13802000000</v>
      </c>
      <c r="K91" s="1">
        <v>-13224000000</v>
      </c>
      <c r="L91" s="1">
        <v>-11242000000</v>
      </c>
      <c r="M91" s="1">
        <v>-10896000000</v>
      </c>
      <c r="N91" s="1">
        <v>-7898000000</v>
      </c>
      <c r="O91" s="1">
        <v>-10176000000</v>
      </c>
      <c r="P91" s="1">
        <v>-11287000000</v>
      </c>
      <c r="Q91" s="1">
        <v>-9121000000</v>
      </c>
      <c r="R91" s="1">
        <v>-19912000000</v>
      </c>
      <c r="S91" s="1">
        <v>-24961000000</v>
      </c>
      <c r="T91" s="1">
        <v>-30174000000</v>
      </c>
      <c r="U91" s="1">
        <v>-18365000000</v>
      </c>
      <c r="V91" s="1">
        <v>-11824000000</v>
      </c>
      <c r="W91" s="1">
        <v>-18457000000</v>
      </c>
      <c r="X91" s="1">
        <v>-10332000000</v>
      </c>
      <c r="Y91" s="1">
        <v>-14724000000</v>
      </c>
      <c r="Z91" s="1">
        <v>-13719000000</v>
      </c>
      <c r="AA91" s="1">
        <v>-7804000000</v>
      </c>
      <c r="AB91" s="1">
        <v>-1158000000</v>
      </c>
      <c r="AC91" s="1">
        <v>-473000000</v>
      </c>
      <c r="AD91" s="1">
        <v>-1348000000</v>
      </c>
      <c r="AE91" s="1">
        <v>-886000000</v>
      </c>
      <c r="AF91" s="1">
        <v>-1713000000</v>
      </c>
      <c r="AG91" s="1">
        <v>-2162000000</v>
      </c>
      <c r="AH91" s="1">
        <v>-2612000000</v>
      </c>
      <c r="AI91" s="1">
        <v>-5434000000</v>
      </c>
      <c r="AJ91" s="1">
        <v>-11166000000</v>
      </c>
      <c r="AK91" s="1">
        <v>-20562000000</v>
      </c>
      <c r="AL91" s="1">
        <v>-1517000000</v>
      </c>
      <c r="AM91" s="1">
        <v>-4175000000</v>
      </c>
      <c r="AT91" s="34" t="s">
        <v>133</v>
      </c>
      <c r="AU91" s="35">
        <f>AU89/AU90</f>
        <v>0.21606677099634847</v>
      </c>
    </row>
    <row r="92" spans="1:47" ht="20" x14ac:dyDescent="0.25">
      <c r="A92" s="5" t="s">
        <v>77</v>
      </c>
      <c r="B92" s="1" t="s">
        <v>92</v>
      </c>
      <c r="C92" s="1" t="s">
        <v>92</v>
      </c>
      <c r="D92" s="1" t="s">
        <v>92</v>
      </c>
      <c r="E92" s="1" t="s">
        <v>92</v>
      </c>
      <c r="F92" s="1">
        <v>15864000000</v>
      </c>
      <c r="G92" s="1">
        <v>8950000000</v>
      </c>
      <c r="H92" s="1">
        <v>39928000000</v>
      </c>
      <c r="I92" s="1">
        <v>28917000000</v>
      </c>
      <c r="J92" s="1">
        <v>10604000000</v>
      </c>
      <c r="K92" s="1">
        <v>11551000000</v>
      </c>
      <c r="L92" s="1">
        <v>10510000000</v>
      </c>
      <c r="M92" s="1">
        <v>11207000000</v>
      </c>
      <c r="N92" s="1">
        <v>6605000000</v>
      </c>
      <c r="O92" s="1">
        <v>8987000000</v>
      </c>
      <c r="P92" s="1">
        <v>8310000000</v>
      </c>
      <c r="Q92" s="1">
        <v>8412000000</v>
      </c>
      <c r="R92" s="1">
        <v>17231000000</v>
      </c>
      <c r="S92" s="1">
        <v>19565000000</v>
      </c>
      <c r="T92" s="1">
        <v>26620000000</v>
      </c>
      <c r="U92" s="1">
        <v>14197000000</v>
      </c>
      <c r="V92" s="1">
        <v>11340000000</v>
      </c>
      <c r="W92" s="1">
        <v>19188000000</v>
      </c>
      <c r="X92" s="1">
        <v>12001000000</v>
      </c>
      <c r="Y92" s="1">
        <v>14277000000</v>
      </c>
      <c r="Z92" s="1">
        <v>5830000000</v>
      </c>
      <c r="AA92" s="1">
        <v>14262000000</v>
      </c>
      <c r="AB92" s="1">
        <v>7250000000</v>
      </c>
      <c r="AC92" s="1">
        <v>2087000000</v>
      </c>
      <c r="AD92" s="1">
        <v>1509000000</v>
      </c>
      <c r="AE92" s="1">
        <v>2348000000</v>
      </c>
      <c r="AF92" s="1">
        <v>2103000000</v>
      </c>
      <c r="AG92" s="1">
        <v>2527000000</v>
      </c>
      <c r="AH92" s="1">
        <v>2496000000</v>
      </c>
      <c r="AI92" s="1">
        <v>3503000000</v>
      </c>
      <c r="AJ92" s="1">
        <v>7351000000</v>
      </c>
      <c r="AK92" s="1">
        <v>7228000000</v>
      </c>
      <c r="AL92" s="1">
        <v>20094000000</v>
      </c>
      <c r="AM92" s="1">
        <v>1918000000</v>
      </c>
      <c r="AT92" s="36" t="s">
        <v>134</v>
      </c>
      <c r="AU92" s="37">
        <f>AU88*(1-AU91)</f>
        <v>4.9227443448570211E-2</v>
      </c>
    </row>
    <row r="93" spans="1:47" ht="19" x14ac:dyDescent="0.25">
      <c r="A93" s="5" t="s">
        <v>78</v>
      </c>
      <c r="B93" s="1" t="s">
        <v>92</v>
      </c>
      <c r="C93" s="1" t="s">
        <v>92</v>
      </c>
      <c r="D93" s="1" t="s">
        <v>92</v>
      </c>
      <c r="E93" s="1" t="s">
        <v>92</v>
      </c>
      <c r="F93" s="1">
        <v>-5032000000</v>
      </c>
      <c r="G93" s="1">
        <v>-8055000000</v>
      </c>
      <c r="H93" s="1">
        <v>-25790000000</v>
      </c>
      <c r="I93" s="1">
        <v>-14625000000</v>
      </c>
      <c r="J93" s="1">
        <v>721000000</v>
      </c>
      <c r="K93" s="1">
        <v>-2601000000</v>
      </c>
      <c r="L93" s="1">
        <v>-6010000000</v>
      </c>
      <c r="M93" s="1">
        <v>-5313000000</v>
      </c>
      <c r="N93" s="1">
        <v>-5928000000</v>
      </c>
      <c r="O93" s="1">
        <v>-3459000000</v>
      </c>
      <c r="P93" s="1">
        <v>-8769000000</v>
      </c>
      <c r="Q93" s="1">
        <v>-8294000000</v>
      </c>
      <c r="R93" s="1">
        <v>73000000</v>
      </c>
      <c r="S93" s="1">
        <v>-4114000000</v>
      </c>
      <c r="T93" s="1">
        <v>-8488000000</v>
      </c>
      <c r="U93" s="1">
        <v>-7442000000</v>
      </c>
      <c r="V93" s="1">
        <v>-16639000000</v>
      </c>
      <c r="W93" s="1">
        <v>-16080000000</v>
      </c>
      <c r="X93" s="1">
        <v>-17701000000</v>
      </c>
      <c r="Y93" s="1">
        <v>13049000000</v>
      </c>
      <c r="Z93" s="1">
        <v>1909000000</v>
      </c>
      <c r="AA93" s="1">
        <v>-6400000000</v>
      </c>
      <c r="AB93" s="1">
        <v>-4784000000</v>
      </c>
      <c r="AC93" s="1">
        <v>-6640000000</v>
      </c>
      <c r="AD93" s="1">
        <v>-6229000000</v>
      </c>
      <c r="AE93" s="1">
        <v>-8005000000</v>
      </c>
      <c r="AF93" s="1">
        <v>-7087000000</v>
      </c>
      <c r="AG93" s="1">
        <v>3365000000</v>
      </c>
      <c r="AH93" s="1">
        <v>-16884000000</v>
      </c>
      <c r="AI93" s="1">
        <v>-15854000000</v>
      </c>
      <c r="AJ93" s="1">
        <v>-10895000000</v>
      </c>
      <c r="AK93" s="1">
        <v>27041000000</v>
      </c>
      <c r="AL93" s="1">
        <v>-27557000000</v>
      </c>
      <c r="AM93" s="1">
        <v>-31417000000</v>
      </c>
      <c r="AT93" s="64" t="s">
        <v>135</v>
      </c>
      <c r="AU93" s="65"/>
    </row>
    <row r="94" spans="1:47" ht="20" x14ac:dyDescent="0.25">
      <c r="A94" s="6" t="s">
        <v>79</v>
      </c>
      <c r="B94" s="10" t="s">
        <v>92</v>
      </c>
      <c r="C94" s="10" t="s">
        <v>92</v>
      </c>
      <c r="D94" s="10" t="s">
        <v>92</v>
      </c>
      <c r="E94" s="10" t="s">
        <v>92</v>
      </c>
      <c r="F94" s="10">
        <v>-3745000000</v>
      </c>
      <c r="G94" s="10">
        <v>-11523000000</v>
      </c>
      <c r="H94" s="10">
        <v>-4052000000</v>
      </c>
      <c r="I94" s="10">
        <v>-3611000000</v>
      </c>
      <c r="J94" s="10">
        <v>-2477000000</v>
      </c>
      <c r="K94" s="10">
        <v>-4274000000</v>
      </c>
      <c r="L94" s="10">
        <v>-6742000000</v>
      </c>
      <c r="M94" s="10">
        <v>-5002000000</v>
      </c>
      <c r="N94" s="10">
        <v>-7221000000</v>
      </c>
      <c r="O94" s="10">
        <v>-4648000000</v>
      </c>
      <c r="P94" s="10">
        <v>-11746000000</v>
      </c>
      <c r="Q94" s="10">
        <v>-9003000000</v>
      </c>
      <c r="R94" s="10">
        <v>-2773000000</v>
      </c>
      <c r="S94" s="10">
        <v>-9568000000</v>
      </c>
      <c r="T94" s="10">
        <v>-12791000000</v>
      </c>
      <c r="U94" s="10">
        <v>-11610000000</v>
      </c>
      <c r="V94" s="10">
        <v>-17259000000</v>
      </c>
      <c r="W94" s="10">
        <v>-15217000000</v>
      </c>
      <c r="X94" s="10">
        <v>-17094000000</v>
      </c>
      <c r="Y94" s="10">
        <v>7036000000</v>
      </c>
      <c r="Z94" s="10">
        <v>-6752000000</v>
      </c>
      <c r="AA94" s="10">
        <v>-1229000000</v>
      </c>
      <c r="AB94" s="10">
        <v>-491000000</v>
      </c>
      <c r="AC94" s="10">
        <v>-6545000000</v>
      </c>
      <c r="AD94" s="10">
        <v>-7269000000</v>
      </c>
      <c r="AE94" s="10">
        <v>-7967000000</v>
      </c>
      <c r="AF94" s="10">
        <v>-8193000000</v>
      </c>
      <c r="AG94" s="10">
        <v>1868000000</v>
      </c>
      <c r="AH94" s="10">
        <v>-18273000000</v>
      </c>
      <c r="AI94" s="10">
        <v>-19615000000</v>
      </c>
      <c r="AJ94" s="10">
        <v>-16707000000</v>
      </c>
      <c r="AK94" s="10">
        <v>11632000000</v>
      </c>
      <c r="AL94" s="10">
        <v>-10529000000</v>
      </c>
      <c r="AM94" s="10">
        <v>-33689000000</v>
      </c>
      <c r="AT94" s="23" t="s">
        <v>136</v>
      </c>
      <c r="AU94" s="38">
        <v>4.095E-2</v>
      </c>
    </row>
    <row r="95" spans="1:47" ht="20" x14ac:dyDescent="0.25">
      <c r="A95" s="5" t="s">
        <v>80</v>
      </c>
      <c r="B95" s="1" t="s">
        <v>92</v>
      </c>
      <c r="C95" s="1" t="s">
        <v>92</v>
      </c>
      <c r="D95" s="1" t="s">
        <v>92</v>
      </c>
      <c r="E95" s="1" t="s">
        <v>92</v>
      </c>
      <c r="F95" s="1">
        <v>-4150000000</v>
      </c>
      <c r="G95" s="1">
        <v>-11311000000</v>
      </c>
      <c r="H95" s="1">
        <v>-19416000000</v>
      </c>
      <c r="I95" s="1">
        <v>-19164000000</v>
      </c>
      <c r="J95" s="1">
        <v>-11397000000</v>
      </c>
      <c r="K95" s="1">
        <v>-8729000000</v>
      </c>
      <c r="L95" s="1">
        <v>-15454000000</v>
      </c>
      <c r="M95" s="1">
        <v>-17384000000</v>
      </c>
      <c r="N95" s="1">
        <v>-11604000000</v>
      </c>
      <c r="O95" s="1">
        <v>-7426000000</v>
      </c>
      <c r="P95" s="1">
        <v>-12049000000</v>
      </c>
      <c r="Q95" s="1">
        <v>-15362000000</v>
      </c>
      <c r="R95" s="1">
        <v>-15318000000</v>
      </c>
      <c r="S95" s="1">
        <v>-14167000000</v>
      </c>
      <c r="T95" s="1">
        <v>-16998000000</v>
      </c>
      <c r="U95" s="1">
        <v>-9527000000</v>
      </c>
      <c r="V95" s="1">
        <v>-14426000000</v>
      </c>
      <c r="W95" s="1">
        <v>-14978000000</v>
      </c>
      <c r="X95" s="1">
        <v>-18390000000</v>
      </c>
      <c r="Y95" s="1">
        <v>-13787000000</v>
      </c>
      <c r="Z95" s="1">
        <v>-15197000000</v>
      </c>
      <c r="AA95" s="1">
        <v>-17670000000</v>
      </c>
      <c r="AB95" s="1">
        <v>-21029000000</v>
      </c>
      <c r="AC95" s="1">
        <v>-14076000000</v>
      </c>
      <c r="AD95" s="1">
        <v>-14763000000</v>
      </c>
      <c r="AE95" s="1">
        <v>-12768000000</v>
      </c>
      <c r="AF95" s="1">
        <v>-19610000000</v>
      </c>
      <c r="AG95" s="1">
        <v>-9848000000</v>
      </c>
      <c r="AH95" s="1">
        <v>-24082000000</v>
      </c>
      <c r="AI95" s="1">
        <v>-18895000000</v>
      </c>
      <c r="AJ95" s="1">
        <v>-13850000000</v>
      </c>
      <c r="AK95" s="1">
        <v>-15593000000</v>
      </c>
      <c r="AL95" s="1">
        <v>-11662000000</v>
      </c>
      <c r="AM95" s="1">
        <v>-18906000000</v>
      </c>
      <c r="AT95" s="23" t="s">
        <v>137</v>
      </c>
      <c r="AU95" s="39" cm="1">
        <f t="array" ref="AU95">_FV(A1,"Beta")</f>
        <v>1.1806000000000001</v>
      </c>
    </row>
    <row r="96" spans="1:47" ht="20" x14ac:dyDescent="0.25">
      <c r="A96" s="5" t="s">
        <v>81</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v>1203000000</v>
      </c>
      <c r="X96" s="1">
        <v>852000000</v>
      </c>
      <c r="Y96" s="1">
        <v>176000000</v>
      </c>
      <c r="Z96" s="1">
        <v>614000000</v>
      </c>
      <c r="AA96" s="1">
        <v>663000000</v>
      </c>
      <c r="AB96" s="1">
        <v>594000000</v>
      </c>
      <c r="AC96" s="1">
        <v>443000000</v>
      </c>
      <c r="AD96" s="1">
        <v>721000000</v>
      </c>
      <c r="AE96" s="1">
        <v>362000000</v>
      </c>
      <c r="AF96" s="1">
        <v>193000000</v>
      </c>
      <c r="AG96" s="1">
        <v>177000000</v>
      </c>
      <c r="AH96" s="1">
        <v>129000000</v>
      </c>
      <c r="AI96" s="1">
        <v>87000000</v>
      </c>
      <c r="AJ96" s="1">
        <v>86000000</v>
      </c>
      <c r="AK96" s="1">
        <v>44000000</v>
      </c>
      <c r="AL96" s="1">
        <v>64000000</v>
      </c>
      <c r="AM96" s="1" t="s">
        <v>92</v>
      </c>
      <c r="AT96" s="23" t="s">
        <v>138</v>
      </c>
      <c r="AU96" s="38">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t="s">
        <v>92</v>
      </c>
      <c r="Q97" s="1" t="s">
        <v>92</v>
      </c>
      <c r="R97" s="1" t="s">
        <v>92</v>
      </c>
      <c r="S97" s="1" t="s">
        <v>92</v>
      </c>
      <c r="T97" s="1" t="s">
        <v>92</v>
      </c>
      <c r="U97" s="1" t="s">
        <v>92</v>
      </c>
      <c r="V97" s="1" t="s">
        <v>92</v>
      </c>
      <c r="W97" s="1">
        <v>-4093000000</v>
      </c>
      <c r="X97" s="1">
        <v>-3572000000</v>
      </c>
      <c r="Y97" s="1">
        <v>-218000000</v>
      </c>
      <c r="Z97" s="1">
        <v>-3389000000</v>
      </c>
      <c r="AA97" s="1">
        <v>-590000000</v>
      </c>
      <c r="AB97" s="1">
        <v>-2300000000</v>
      </c>
      <c r="AC97" s="1">
        <v>-3952000000</v>
      </c>
      <c r="AD97" s="1">
        <v>-3943000000</v>
      </c>
      <c r="AE97" s="1">
        <v>-4389000000</v>
      </c>
      <c r="AF97" s="1">
        <v>-4480000000</v>
      </c>
      <c r="AG97" s="1">
        <v>-4431000000</v>
      </c>
      <c r="AH97" s="1">
        <v>-4400000000</v>
      </c>
      <c r="AI97" s="1">
        <v>-1685000000</v>
      </c>
      <c r="AJ97" s="1">
        <v>-4685000000</v>
      </c>
      <c r="AK97" s="1">
        <v>-1029000000</v>
      </c>
      <c r="AL97" s="1">
        <v>-9252000000</v>
      </c>
      <c r="AM97" s="1">
        <v>-3502000000</v>
      </c>
      <c r="AT97" s="36" t="s">
        <v>139</v>
      </c>
      <c r="AU97" s="37">
        <f>(AU94)+((AU95)*(AU96-AU94))</f>
        <v>9.1774830000000002E-2</v>
      </c>
    </row>
    <row r="98" spans="1:47" ht="19" x14ac:dyDescent="0.25">
      <c r="A98" s="5" t="s">
        <v>83</v>
      </c>
      <c r="B98" s="1" t="s">
        <v>92</v>
      </c>
      <c r="C98" s="1" t="s">
        <v>92</v>
      </c>
      <c r="D98" s="1" t="s">
        <v>92</v>
      </c>
      <c r="E98" s="1" t="s">
        <v>92</v>
      </c>
      <c r="F98" s="1">
        <v>-373000000</v>
      </c>
      <c r="G98" s="1">
        <v>-435000000</v>
      </c>
      <c r="H98" s="1">
        <v>-477000000</v>
      </c>
      <c r="I98" s="1">
        <v>-518000000</v>
      </c>
      <c r="J98" s="1">
        <v>-526000000</v>
      </c>
      <c r="K98" s="1">
        <v>-504000000</v>
      </c>
      <c r="L98" s="1">
        <v>-458000000</v>
      </c>
      <c r="M98" s="1">
        <v>-436000000</v>
      </c>
      <c r="N98" s="1">
        <v>-423000000</v>
      </c>
      <c r="O98" s="1">
        <v>-414000000</v>
      </c>
      <c r="P98" s="1">
        <v>-404000000</v>
      </c>
      <c r="Q98" s="1">
        <v>-421000000</v>
      </c>
      <c r="R98" s="1">
        <v>-424000000</v>
      </c>
      <c r="S98" s="1">
        <v>-430000000</v>
      </c>
      <c r="T98" s="1">
        <v>-471000000</v>
      </c>
      <c r="U98" s="1">
        <v>-535000000</v>
      </c>
      <c r="V98" s="1">
        <v>-597000000</v>
      </c>
      <c r="W98" s="1">
        <v>-661000000</v>
      </c>
      <c r="X98" s="1">
        <v>-712000000</v>
      </c>
      <c r="Y98" s="1">
        <v>-836000000</v>
      </c>
      <c r="Z98" s="1">
        <v>-924000000</v>
      </c>
      <c r="AA98" s="1">
        <v>-867000000</v>
      </c>
      <c r="AB98" s="1">
        <v>-861000000</v>
      </c>
      <c r="AC98" s="1">
        <v>-902000000</v>
      </c>
      <c r="AD98" s="1">
        <v>-939000000</v>
      </c>
      <c r="AE98" s="1">
        <v>-1041000000</v>
      </c>
      <c r="AF98" s="1">
        <v>-1172000000</v>
      </c>
      <c r="AG98" s="1">
        <v>-1207000000</v>
      </c>
      <c r="AH98" s="1">
        <v>-1251000000</v>
      </c>
      <c r="AI98" s="1">
        <v>-1324000000</v>
      </c>
      <c r="AJ98" s="1">
        <v>-1422000000</v>
      </c>
      <c r="AK98" s="1">
        <v>-1474000000</v>
      </c>
      <c r="AL98" s="1">
        <v>-1448000000</v>
      </c>
      <c r="AM98" s="1">
        <v>-1565000000</v>
      </c>
      <c r="AT98" s="64" t="s">
        <v>140</v>
      </c>
      <c r="AU98" s="65"/>
    </row>
    <row r="99" spans="1:47" ht="20" x14ac:dyDescent="0.25">
      <c r="A99" s="5" t="s">
        <v>84</v>
      </c>
      <c r="B99" s="1" t="s">
        <v>92</v>
      </c>
      <c r="C99" s="1" t="s">
        <v>92</v>
      </c>
      <c r="D99" s="1" t="s">
        <v>92</v>
      </c>
      <c r="E99" s="1" t="s">
        <v>92</v>
      </c>
      <c r="F99" s="1">
        <v>-668000000</v>
      </c>
      <c r="G99" s="1">
        <v>17462000000</v>
      </c>
      <c r="H99" s="1">
        <v>22993000000</v>
      </c>
      <c r="I99" s="1">
        <v>24005000000</v>
      </c>
      <c r="J99" s="1">
        <v>14693000000</v>
      </c>
      <c r="K99" s="1">
        <v>11773000000</v>
      </c>
      <c r="L99" s="1">
        <v>19354000000</v>
      </c>
      <c r="M99" s="1">
        <v>17368000000</v>
      </c>
      <c r="N99" s="1">
        <v>15827000000</v>
      </c>
      <c r="O99" s="1">
        <v>8045000000</v>
      </c>
      <c r="P99" s="1">
        <v>20167000000</v>
      </c>
      <c r="Q99" s="1">
        <v>19426000000</v>
      </c>
      <c r="R99" s="1">
        <v>12054000000</v>
      </c>
      <c r="S99" s="1">
        <v>18613000000</v>
      </c>
      <c r="T99" s="1">
        <v>23310000000</v>
      </c>
      <c r="U99" s="1">
        <v>16238000000</v>
      </c>
      <c r="V99" s="1">
        <v>21466000000</v>
      </c>
      <c r="W99" s="1">
        <v>25307000000</v>
      </c>
      <c r="X99" s="1">
        <v>37288000000</v>
      </c>
      <c r="Y99" s="1">
        <v>4225000000</v>
      </c>
      <c r="Z99" s="1">
        <v>14249000000</v>
      </c>
      <c r="AA99" s="1">
        <v>10380000000</v>
      </c>
      <c r="AB99" s="1">
        <v>22212000000</v>
      </c>
      <c r="AC99" s="1">
        <v>15219000000</v>
      </c>
      <c r="AD99" s="1">
        <v>15033000000</v>
      </c>
      <c r="AE99" s="1">
        <v>17847000000</v>
      </c>
      <c r="AF99" s="1">
        <v>23040000000</v>
      </c>
      <c r="AG99" s="1">
        <v>7777000000</v>
      </c>
      <c r="AH99" s="1">
        <v>41849000000</v>
      </c>
      <c r="AI99" s="1">
        <v>26918000000</v>
      </c>
      <c r="AJ99" s="1">
        <v>19352000000</v>
      </c>
      <c r="AK99" s="1">
        <v>8984000000</v>
      </c>
      <c r="AL99" s="1">
        <v>7365000000</v>
      </c>
      <c r="AM99" s="1">
        <v>48482000000</v>
      </c>
      <c r="AT99" s="23" t="s">
        <v>141</v>
      </c>
      <c r="AU99" s="24">
        <f>AU86+AU87</f>
        <v>44000000000</v>
      </c>
    </row>
    <row r="100" spans="1:47" ht="20" x14ac:dyDescent="0.25">
      <c r="A100" s="6" t="s">
        <v>85</v>
      </c>
      <c r="B100" s="10" t="s">
        <v>92</v>
      </c>
      <c r="C100" s="10" t="s">
        <v>92</v>
      </c>
      <c r="D100" s="10" t="s">
        <v>92</v>
      </c>
      <c r="E100" s="10" t="s">
        <v>92</v>
      </c>
      <c r="F100" s="10">
        <v>-5191000000</v>
      </c>
      <c r="G100" s="10">
        <v>5716000000</v>
      </c>
      <c r="H100" s="10">
        <v>3100000000</v>
      </c>
      <c r="I100" s="10">
        <v>4323000000</v>
      </c>
      <c r="J100" s="10">
        <v>2770000000</v>
      </c>
      <c r="K100" s="10">
        <v>2540000000</v>
      </c>
      <c r="L100" s="10">
        <v>3442000000</v>
      </c>
      <c r="M100" s="10">
        <v>-452000000</v>
      </c>
      <c r="N100" s="10">
        <v>3800000000</v>
      </c>
      <c r="O100" s="10">
        <v>205000000</v>
      </c>
      <c r="P100" s="10">
        <v>7714000000</v>
      </c>
      <c r="Q100" s="10">
        <v>3643000000</v>
      </c>
      <c r="R100" s="10">
        <v>-3688000000</v>
      </c>
      <c r="S100" s="10">
        <v>4016000000</v>
      </c>
      <c r="T100" s="10">
        <v>5841000000</v>
      </c>
      <c r="U100" s="10">
        <v>6176000000</v>
      </c>
      <c r="V100" s="10">
        <v>6443000000</v>
      </c>
      <c r="W100" s="10">
        <v>6778000000</v>
      </c>
      <c r="X100" s="10">
        <v>15466000000</v>
      </c>
      <c r="Y100" s="10">
        <v>-10440000000</v>
      </c>
      <c r="Z100" s="10">
        <v>-4647000000</v>
      </c>
      <c r="AA100" s="10">
        <v>-8084000000</v>
      </c>
      <c r="AB100" s="10">
        <v>-1384000000</v>
      </c>
      <c r="AC100" s="10">
        <v>-3268000000</v>
      </c>
      <c r="AD100" s="10">
        <v>-3891000000</v>
      </c>
      <c r="AE100" s="10">
        <v>11000000</v>
      </c>
      <c r="AF100" s="10">
        <v>-2029000000</v>
      </c>
      <c r="AG100" s="10">
        <v>-7532000000</v>
      </c>
      <c r="AH100" s="10">
        <v>12245000000</v>
      </c>
      <c r="AI100" s="10">
        <v>5101000000</v>
      </c>
      <c r="AJ100" s="10">
        <v>-519000000</v>
      </c>
      <c r="AK100" s="10">
        <v>-9068000000</v>
      </c>
      <c r="AL100" s="10">
        <v>-14933000000</v>
      </c>
      <c r="AM100" s="10">
        <v>24509000000</v>
      </c>
      <c r="AT100" s="34" t="s">
        <v>142</v>
      </c>
      <c r="AU100" s="35">
        <f>AU99/AU103</f>
        <v>0.27572142293697816</v>
      </c>
    </row>
    <row r="101" spans="1:47" ht="20" x14ac:dyDescent="0.25">
      <c r="A101" s="5" t="s">
        <v>86</v>
      </c>
      <c r="B101" s="1" t="s">
        <v>92</v>
      </c>
      <c r="C101" s="1" t="s">
        <v>92</v>
      </c>
      <c r="D101" s="1" t="s">
        <v>92</v>
      </c>
      <c r="E101" s="1" t="s">
        <v>92</v>
      </c>
      <c r="F101" s="1">
        <v>-149000000</v>
      </c>
      <c r="G101" s="1">
        <v>171000000</v>
      </c>
      <c r="H101" s="1">
        <v>-184000000</v>
      </c>
      <c r="I101" s="1">
        <v>-574000000</v>
      </c>
      <c r="J101" s="1">
        <v>-802000000</v>
      </c>
      <c r="K101" s="1">
        <v>41000000</v>
      </c>
      <c r="L101" s="1">
        <v>13000000</v>
      </c>
      <c r="M101" s="1">
        <v>-8000000</v>
      </c>
      <c r="N101" s="1">
        <v>-247000000</v>
      </c>
      <c r="O101" s="1">
        <v>-57000000</v>
      </c>
      <c r="P101" s="1">
        <v>26000000</v>
      </c>
      <c r="Q101" s="1">
        <v>23000000</v>
      </c>
      <c r="R101" s="1">
        <v>-128000000</v>
      </c>
      <c r="S101" s="1">
        <v>-56000000</v>
      </c>
      <c r="T101" s="1">
        <v>-150000000</v>
      </c>
      <c r="U101" s="1">
        <v>42000000</v>
      </c>
      <c r="V101" s="1">
        <v>-10000000</v>
      </c>
      <c r="W101" s="1">
        <v>264000000</v>
      </c>
      <c r="X101" s="1">
        <v>166000000</v>
      </c>
      <c r="Y101" s="1">
        <v>20000000</v>
      </c>
      <c r="Z101" s="1">
        <v>7000000</v>
      </c>
      <c r="AA101" s="1">
        <v>135000000</v>
      </c>
      <c r="AB101" s="1">
        <v>-63000000</v>
      </c>
      <c r="AC101" s="1">
        <v>88000000</v>
      </c>
      <c r="AD101" s="1">
        <v>-151000000</v>
      </c>
      <c r="AE101" s="1">
        <v>-232000000</v>
      </c>
      <c r="AF101" s="1">
        <v>-276000000</v>
      </c>
      <c r="AG101" s="1">
        <v>-114000000</v>
      </c>
      <c r="AH101" s="1">
        <v>207000000</v>
      </c>
      <c r="AI101" s="1">
        <v>129000000</v>
      </c>
      <c r="AJ101" s="1">
        <v>232000000</v>
      </c>
      <c r="AK101" s="1">
        <v>364000000</v>
      </c>
      <c r="AL101" s="1">
        <v>-120000000</v>
      </c>
      <c r="AM101" s="1">
        <v>-13000000</v>
      </c>
      <c r="AT101" s="23" t="s">
        <v>143</v>
      </c>
      <c r="AU101" s="40" cm="1">
        <f t="array" ref="AU101">_FV(A1,"Market cap",TRUE)</f>
        <v>115581361257</v>
      </c>
    </row>
    <row r="102" spans="1:47" ht="20" x14ac:dyDescent="0.25">
      <c r="A102" s="6" t="s">
        <v>87</v>
      </c>
      <c r="B102" s="10" t="s">
        <v>92</v>
      </c>
      <c r="C102" s="10" t="s">
        <v>92</v>
      </c>
      <c r="D102" s="10" t="s">
        <v>92</v>
      </c>
      <c r="E102" s="10" t="s">
        <v>92</v>
      </c>
      <c r="F102" s="10">
        <v>-5191000000</v>
      </c>
      <c r="G102" s="10">
        <v>5716000000</v>
      </c>
      <c r="H102" s="10">
        <v>3100000000</v>
      </c>
      <c r="I102" s="10">
        <v>4323000000</v>
      </c>
      <c r="J102" s="10">
        <v>2770000000</v>
      </c>
      <c r="K102" s="10">
        <v>121000000</v>
      </c>
      <c r="L102" s="10">
        <v>-233000000</v>
      </c>
      <c r="M102" s="10">
        <v>-523000000</v>
      </c>
      <c r="N102" s="10">
        <v>1502000000</v>
      </c>
      <c r="O102" s="10">
        <v>-87000000</v>
      </c>
      <c r="P102" s="10">
        <v>3379000000</v>
      </c>
      <c r="Q102" s="10">
        <v>1016000000</v>
      </c>
      <c r="R102" s="10">
        <v>-1265000000</v>
      </c>
      <c r="S102" s="10">
        <v>3066000000</v>
      </c>
      <c r="T102" s="10">
        <v>-4562000000</v>
      </c>
      <c r="U102" s="10">
        <v>3751000000</v>
      </c>
      <c r="V102" s="10">
        <v>-2781000000</v>
      </c>
      <c r="W102" s="10">
        <v>830000000</v>
      </c>
      <c r="X102" s="10">
        <v>7022000000</v>
      </c>
      <c r="Y102" s="10">
        <v>5282000000</v>
      </c>
      <c r="Z102" s="10">
        <v>-5008000000</v>
      </c>
      <c r="AA102" s="10">
        <v>110000000</v>
      </c>
      <c r="AB102" s="10">
        <v>8537000000</v>
      </c>
      <c r="AC102" s="10">
        <v>-2643000000</v>
      </c>
      <c r="AD102" s="10">
        <v>-2764000000</v>
      </c>
      <c r="AE102" s="10">
        <v>2802000000</v>
      </c>
      <c r="AF102" s="10">
        <v>474000000</v>
      </c>
      <c r="AG102" s="10">
        <v>2446000000</v>
      </c>
      <c r="AH102" s="10">
        <v>7719000000</v>
      </c>
      <c r="AI102" s="10">
        <v>-5455000000</v>
      </c>
      <c r="AJ102" s="10">
        <v>-3362000000</v>
      </c>
      <c r="AK102" s="10">
        <v>8519000000</v>
      </c>
      <c r="AL102" s="10">
        <v>-10937000000</v>
      </c>
      <c r="AM102" s="10">
        <v>11886000000</v>
      </c>
      <c r="AT102" s="34" t="s">
        <v>144</v>
      </c>
      <c r="AU102" s="35">
        <f>AU101/AU103</f>
        <v>0.72427857706302179</v>
      </c>
    </row>
    <row r="103" spans="1:47" ht="20" x14ac:dyDescent="0.25">
      <c r="A103" s="5" t="s">
        <v>88</v>
      </c>
      <c r="B103" s="1" t="s">
        <v>92</v>
      </c>
      <c r="C103" s="1" t="s">
        <v>92</v>
      </c>
      <c r="D103" s="1" t="s">
        <v>92</v>
      </c>
      <c r="E103" s="1" t="s">
        <v>92</v>
      </c>
      <c r="F103" s="1">
        <v>10562000000</v>
      </c>
      <c r="G103" s="1">
        <v>7452000000</v>
      </c>
      <c r="H103" s="1">
        <v>5605000000</v>
      </c>
      <c r="I103" s="1">
        <v>6319000000</v>
      </c>
      <c r="J103" s="1">
        <v>3408000000</v>
      </c>
      <c r="K103" s="1">
        <v>3312000000</v>
      </c>
      <c r="L103" s="1">
        <v>3433000000</v>
      </c>
      <c r="M103" s="1">
        <v>3200000000</v>
      </c>
      <c r="N103" s="1">
        <v>2677000000</v>
      </c>
      <c r="O103" s="1">
        <v>4179000000</v>
      </c>
      <c r="P103" s="1">
        <v>4092000000</v>
      </c>
      <c r="Q103" s="1">
        <v>7471000000</v>
      </c>
      <c r="R103" s="1">
        <v>8487000000</v>
      </c>
      <c r="S103" s="1">
        <v>7222000000</v>
      </c>
      <c r="T103" s="1">
        <v>10288000000</v>
      </c>
      <c r="U103" s="1">
        <v>6156000000</v>
      </c>
      <c r="V103" s="1">
        <v>9907000000</v>
      </c>
      <c r="W103" s="1">
        <v>7126000000</v>
      </c>
      <c r="X103" s="1">
        <v>8246000000</v>
      </c>
      <c r="Y103" s="1">
        <v>15268000000</v>
      </c>
      <c r="Z103" s="1">
        <v>20550000000</v>
      </c>
      <c r="AA103" s="1">
        <v>16599000000</v>
      </c>
      <c r="AB103" s="1">
        <v>16356000000</v>
      </c>
      <c r="AC103" s="1">
        <v>24893000000</v>
      </c>
      <c r="AD103" s="1">
        <v>22250000000</v>
      </c>
      <c r="AE103" s="1">
        <v>19486000000</v>
      </c>
      <c r="AF103" s="1">
        <v>22288000000</v>
      </c>
      <c r="AG103" s="1">
        <v>22762000000</v>
      </c>
      <c r="AH103" s="1">
        <v>25208000000</v>
      </c>
      <c r="AI103" s="1">
        <v>33263000000</v>
      </c>
      <c r="AJ103" s="1">
        <v>27808000000</v>
      </c>
      <c r="AK103" s="1">
        <v>24446000000</v>
      </c>
      <c r="AL103" s="1">
        <v>32965000000</v>
      </c>
      <c r="AM103" s="1">
        <v>22028000000</v>
      </c>
      <c r="AT103" s="36" t="s">
        <v>145</v>
      </c>
      <c r="AU103" s="41">
        <f>AU99+AU101</f>
        <v>159581361257</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3433000000</v>
      </c>
      <c r="L104" s="11">
        <v>3200000000</v>
      </c>
      <c r="M104" s="11">
        <v>2677000000</v>
      </c>
      <c r="N104" s="11">
        <v>4179000000</v>
      </c>
      <c r="O104" s="11">
        <v>4092000000</v>
      </c>
      <c r="P104" s="11">
        <v>7471000000</v>
      </c>
      <c r="Q104" s="11">
        <v>8487000000</v>
      </c>
      <c r="R104" s="11">
        <v>7222000000</v>
      </c>
      <c r="S104" s="11">
        <v>10288000000</v>
      </c>
      <c r="T104" s="11">
        <v>5726000000</v>
      </c>
      <c r="U104" s="11">
        <v>9907000000</v>
      </c>
      <c r="V104" s="11">
        <v>7126000000</v>
      </c>
      <c r="W104" s="11">
        <v>7956000000</v>
      </c>
      <c r="X104" s="11">
        <v>15268000000</v>
      </c>
      <c r="Y104" s="11">
        <v>20550000000</v>
      </c>
      <c r="Z104" s="11">
        <v>15542000000</v>
      </c>
      <c r="AA104" s="11">
        <v>16709000000</v>
      </c>
      <c r="AB104" s="11">
        <v>24893000000</v>
      </c>
      <c r="AC104" s="11">
        <v>22250000000</v>
      </c>
      <c r="AD104" s="11">
        <v>19486000000</v>
      </c>
      <c r="AE104" s="11">
        <v>22288000000</v>
      </c>
      <c r="AF104" s="11">
        <v>22762000000</v>
      </c>
      <c r="AG104" s="11">
        <v>25208000000</v>
      </c>
      <c r="AH104" s="11">
        <v>32927000000</v>
      </c>
      <c r="AI104" s="11">
        <v>27808000000</v>
      </c>
      <c r="AJ104" s="11">
        <v>24446000000</v>
      </c>
      <c r="AK104" s="11">
        <v>32965000000</v>
      </c>
      <c r="AL104" s="11">
        <v>22028000000</v>
      </c>
      <c r="AM104" s="11">
        <v>33914000000</v>
      </c>
      <c r="AT104" s="64" t="s">
        <v>146</v>
      </c>
      <c r="AU104" s="65"/>
    </row>
    <row r="105" spans="1:47" ht="21" thickTop="1" x14ac:dyDescent="0.25">
      <c r="A105" s="14" t="s">
        <v>108</v>
      </c>
      <c r="B105" s="1"/>
      <c r="C105" s="15" t="e">
        <f>(C106/B106)-1</f>
        <v>#VALUE!</v>
      </c>
      <c r="D105" s="15" t="e">
        <f>(D106/C106)-1</f>
        <v>#VALUE!</v>
      </c>
      <c r="E105" s="15" t="e">
        <f>(E106/D106)-1</f>
        <v>#VALUE!</v>
      </c>
      <c r="F105" s="15" t="e">
        <f>(F106/E106)-1</f>
        <v>#VALUE!</v>
      </c>
      <c r="G105" s="15">
        <f>(G106/F106)-1</f>
        <v>-0.22900458807101531</v>
      </c>
      <c r="H105" s="15">
        <f t="shared" ref="H105:AM105" si="8">(H106/G106)-1</f>
        <v>-1.0644243208279431</v>
      </c>
      <c r="I105" s="15">
        <f t="shared" si="8"/>
        <v>5.5542168674698793</v>
      </c>
      <c r="J105" s="15">
        <f t="shared" si="8"/>
        <v>-1.0778186274509804</v>
      </c>
      <c r="K105" s="15">
        <f t="shared" si="8"/>
        <v>10.661417322834646</v>
      </c>
      <c r="L105" s="15">
        <f t="shared" si="8"/>
        <v>0.82781904118838612</v>
      </c>
      <c r="M105" s="15">
        <f t="shared" si="8"/>
        <v>0.66272626523827105</v>
      </c>
      <c r="N105" s="15">
        <f t="shared" si="8"/>
        <v>7.2428349255720947E-2</v>
      </c>
      <c r="O105" s="15">
        <f t="shared" si="8"/>
        <v>-0.26434638491816864</v>
      </c>
      <c r="P105" s="15">
        <f t="shared" si="8"/>
        <v>0.84905660377358494</v>
      </c>
      <c r="Q105" s="15">
        <f t="shared" si="8"/>
        <v>-0.17240328967407859</v>
      </c>
      <c r="R105" s="15">
        <f t="shared" si="8"/>
        <v>-0.17832167832167833</v>
      </c>
      <c r="S105" s="15">
        <f t="shared" si="8"/>
        <v>0.79260918253079504</v>
      </c>
      <c r="T105" s="15">
        <f t="shared" si="8"/>
        <v>-0.81046976511744129</v>
      </c>
      <c r="U105" s="15">
        <f t="shared" si="8"/>
        <v>4.5392221489782463</v>
      </c>
      <c r="V105" s="15">
        <f t="shared" si="8"/>
        <v>-0.11495894323455913</v>
      </c>
      <c r="W105" s="15">
        <f t="shared" si="8"/>
        <v>9.5065214468199599E-2</v>
      </c>
      <c r="X105" s="15">
        <f t="shared" si="8"/>
        <v>-7.3428290766208271E-2</v>
      </c>
      <c r="Y105" s="15">
        <f t="shared" si="8"/>
        <v>1.895043731778423E-2</v>
      </c>
      <c r="Z105" s="15">
        <f t="shared" si="8"/>
        <v>-0.27012615424632591</v>
      </c>
      <c r="AA105" s="15">
        <f t="shared" si="8"/>
        <v>0.49697077690662872</v>
      </c>
      <c r="AB105" s="15">
        <f t="shared" si="8"/>
        <v>0.105344601833115</v>
      </c>
      <c r="AC105" s="15">
        <f t="shared" si="8"/>
        <v>-0.35074305405987505</v>
      </c>
      <c r="AD105" s="15">
        <f t="shared" si="8"/>
        <v>0.25078785868303211</v>
      </c>
      <c r="AE105" s="15">
        <f t="shared" si="8"/>
        <v>0.29889935021880398</v>
      </c>
      <c r="AF105" s="15">
        <f t="shared" si="8"/>
        <v>-1.674323634507402E-2</v>
      </c>
      <c r="AG105" s="15">
        <f t="shared" si="8"/>
        <v>-0.28885889315751223</v>
      </c>
      <c r="AH105" s="15">
        <f t="shared" si="8"/>
        <v>0.82187180610308075</v>
      </c>
      <c r="AI105" s="15">
        <f t="shared" si="8"/>
        <v>-0.38932521237377782</v>
      </c>
      <c r="AJ105" s="15">
        <f t="shared" si="8"/>
        <v>0.57309711286089238</v>
      </c>
      <c r="AK105" s="15">
        <f t="shared" si="8"/>
        <v>-0.6568782848085426</v>
      </c>
      <c r="AL105" s="15">
        <f t="shared" si="8"/>
        <v>2.1838074398249452</v>
      </c>
      <c r="AM105" s="15">
        <f t="shared" si="8"/>
        <v>0.60969835815196638</v>
      </c>
      <c r="AN105" s="15"/>
      <c r="AO105" s="15"/>
      <c r="AP105" s="15"/>
      <c r="AQ105" s="15"/>
      <c r="AR105" s="15"/>
      <c r="AS105" s="15"/>
      <c r="AT105" s="25" t="s">
        <v>109</v>
      </c>
      <c r="AU105" s="26">
        <f>(AU100*AU92)+(AU102*AU97)</f>
        <v>8.0043604037790123E-2</v>
      </c>
    </row>
    <row r="106" spans="1:47" ht="19" x14ac:dyDescent="0.25">
      <c r="A106" s="5" t="s">
        <v>90</v>
      </c>
      <c r="B106" s="1" t="s">
        <v>92</v>
      </c>
      <c r="C106" s="1" t="s">
        <v>92</v>
      </c>
      <c r="D106" s="1" t="s">
        <v>92</v>
      </c>
      <c r="E106" s="1" t="s">
        <v>92</v>
      </c>
      <c r="F106" s="1">
        <v>5013000000</v>
      </c>
      <c r="G106" s="1">
        <v>3865000000</v>
      </c>
      <c r="H106" s="1">
        <v>-249000000</v>
      </c>
      <c r="I106" s="1">
        <v>-1632000000</v>
      </c>
      <c r="J106" s="1">
        <v>127000000</v>
      </c>
      <c r="K106" s="1">
        <v>1481000000</v>
      </c>
      <c r="L106" s="1">
        <v>2707000000</v>
      </c>
      <c r="M106" s="1">
        <v>4501000000</v>
      </c>
      <c r="N106" s="1">
        <v>4827000000</v>
      </c>
      <c r="O106" s="1">
        <v>3551000000</v>
      </c>
      <c r="P106" s="1">
        <v>6566000000</v>
      </c>
      <c r="Q106" s="1">
        <v>5434000000</v>
      </c>
      <c r="R106" s="1">
        <v>4465000000</v>
      </c>
      <c r="S106" s="1">
        <v>8004000000</v>
      </c>
      <c r="T106" s="1">
        <v>1517000000</v>
      </c>
      <c r="U106" s="1">
        <v>8403000000</v>
      </c>
      <c r="V106" s="1">
        <v>7437000000</v>
      </c>
      <c r="W106" s="1">
        <v>8144000000</v>
      </c>
      <c r="X106" s="1">
        <v>7546000000</v>
      </c>
      <c r="Y106" s="1">
        <v>7689000000</v>
      </c>
      <c r="Z106" s="1">
        <v>5612000000</v>
      </c>
      <c r="AA106" s="1">
        <v>8401000000</v>
      </c>
      <c r="AB106" s="1">
        <v>9286000000</v>
      </c>
      <c r="AC106" s="1">
        <v>6029000000</v>
      </c>
      <c r="AD106" s="1">
        <v>7541000000</v>
      </c>
      <c r="AE106" s="1">
        <v>9795000000</v>
      </c>
      <c r="AF106" s="1">
        <v>9631000000</v>
      </c>
      <c r="AG106" s="1">
        <v>6849000000</v>
      </c>
      <c r="AH106" s="1">
        <v>12478000000</v>
      </c>
      <c r="AI106" s="1">
        <v>7620000000</v>
      </c>
      <c r="AJ106" s="1">
        <v>11987000000</v>
      </c>
      <c r="AK106" s="1">
        <v>4113000000</v>
      </c>
      <c r="AL106" s="1">
        <v>13095000000</v>
      </c>
      <c r="AM106" s="1">
        <v>21079000000</v>
      </c>
      <c r="AN106" s="42">
        <f>AM106*(1+$AU$106)</f>
        <v>22778173306.538261</v>
      </c>
      <c r="AO106" s="42">
        <f t="shared" ref="AO106:AR106" si="9">AN106*(1+$AU$106)</f>
        <v>24614316579.661854</v>
      </c>
      <c r="AP106" s="42">
        <f t="shared" si="9"/>
        <v>26598470936.644802</v>
      </c>
      <c r="AQ106" s="42">
        <f t="shared" si="9"/>
        <v>28742567516.666653</v>
      </c>
      <c r="AR106" s="42">
        <f t="shared" si="9"/>
        <v>31059499225.272076</v>
      </c>
      <c r="AS106" s="43" t="s">
        <v>147</v>
      </c>
      <c r="AT106" s="44" t="s">
        <v>148</v>
      </c>
      <c r="AU106" s="45">
        <f>(SUM(AN4:AR4)/5)</f>
        <v>8.0609768325739337E-2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578377583779.7052</v>
      </c>
      <c r="AS107" s="47" t="s">
        <v>149</v>
      </c>
      <c r="AT107" s="48" t="s">
        <v>150</v>
      </c>
      <c r="AU107" s="49">
        <v>2.5000000000000001E-2</v>
      </c>
    </row>
    <row r="108" spans="1:47" ht="19" x14ac:dyDescent="0.25">
      <c r="AN108" s="46">
        <f t="shared" ref="AN108:AP108" si="10">AN107+AN106</f>
        <v>22778173306.538261</v>
      </c>
      <c r="AO108" s="46">
        <f t="shared" si="10"/>
        <v>24614316579.661854</v>
      </c>
      <c r="AP108" s="46">
        <f t="shared" si="10"/>
        <v>26598470936.644802</v>
      </c>
      <c r="AQ108" s="46">
        <f>AQ107+AQ106</f>
        <v>28742567516.666653</v>
      </c>
      <c r="AR108" s="46">
        <f>AR107+AR106</f>
        <v>609437083004.97729</v>
      </c>
      <c r="AS108" s="47" t="s">
        <v>145</v>
      </c>
      <c r="AT108" s="50" t="s">
        <v>151</v>
      </c>
      <c r="AU108" s="51">
        <f>AU105</f>
        <v>8.0043604037790123E-2</v>
      </c>
    </row>
    <row r="109" spans="1:47" ht="19" x14ac:dyDescent="0.25">
      <c r="AN109" s="60" t="s">
        <v>152</v>
      </c>
      <c r="AO109" s="61"/>
    </row>
    <row r="110" spans="1:47" ht="20" x14ac:dyDescent="0.25">
      <c r="AN110" s="52" t="s">
        <v>153</v>
      </c>
      <c r="AO110" s="40">
        <f>NPV(AU108,AN108,AO108,AP108,AQ108,AR108)</f>
        <v>499115473220.68854</v>
      </c>
    </row>
    <row r="111" spans="1:47" ht="20" x14ac:dyDescent="0.25">
      <c r="AN111" s="52" t="s">
        <v>154</v>
      </c>
      <c r="AO111" s="40">
        <f>AM40</f>
        <v>34000000000</v>
      </c>
    </row>
    <row r="112" spans="1:47" ht="20" x14ac:dyDescent="0.25">
      <c r="AN112" s="52" t="s">
        <v>141</v>
      </c>
      <c r="AO112" s="40">
        <f>AU99</f>
        <v>44000000000</v>
      </c>
    </row>
    <row r="113" spans="40:41" ht="20" x14ac:dyDescent="0.25">
      <c r="AN113" s="52" t="s">
        <v>155</v>
      </c>
      <c r="AO113" s="40">
        <f>AO110+AO111-AO112</f>
        <v>489115473220.68854</v>
      </c>
    </row>
    <row r="114" spans="40:41" ht="20" x14ac:dyDescent="0.25">
      <c r="AN114" s="52" t="s">
        <v>156</v>
      </c>
      <c r="AO114" s="53">
        <f>AM34*(1+(5*AS16))</f>
        <v>700729205.12485993</v>
      </c>
    </row>
    <row r="115" spans="40:41" ht="20" x14ac:dyDescent="0.25">
      <c r="AN115" s="54" t="s">
        <v>157</v>
      </c>
      <c r="AO115" s="55">
        <f>AO113/AO114</f>
        <v>698.00925898833509</v>
      </c>
    </row>
    <row r="116" spans="40:41" ht="20" x14ac:dyDescent="0.25">
      <c r="AN116" s="52" t="s">
        <v>158</v>
      </c>
      <c r="AO116" s="56" cm="1">
        <f t="array" ref="AO116">_FV(A1,"Price")</f>
        <v>155.51</v>
      </c>
    </row>
    <row r="117" spans="40:41" ht="20" x14ac:dyDescent="0.25">
      <c r="AN117" s="57" t="s">
        <v>159</v>
      </c>
      <c r="AO117" s="58">
        <f>AO115/AO116-1</f>
        <v>3.4885168734379466</v>
      </c>
    </row>
    <row r="118" spans="40:41" ht="20" x14ac:dyDescent="0.25">
      <c r="AN118" s="57" t="s">
        <v>160</v>
      </c>
      <c r="AO118" s="59" t="str">
        <f>IF(AO115&gt;AO116,"BUY","SELL")</f>
        <v>BUY</v>
      </c>
    </row>
  </sheetData>
  <mergeCells count="6">
    <mergeCell ref="AN109:AO109"/>
    <mergeCell ref="AT83:AU83"/>
    <mergeCell ref="AT84:AU84"/>
    <mergeCell ref="AT93:AU93"/>
    <mergeCell ref="AT98:AU98"/>
    <mergeCell ref="AT104:AU104"/>
  </mergeCells>
  <hyperlinks>
    <hyperlink ref="A1" r:id="rId1" tooltip="https://roic.ai/company/AXP" display="ROIC.AI | AX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4962/000000496295000005/0000004962-95-000005-index.html" xr:uid="{00000000-0004-0000-0000-00001C000000}"/>
    <hyperlink ref="K74" r:id="rId21" tooltip="https://www.sec.gov/Archives/edgar/data/4962/000000496295000005/0000004962-95-000005-index.html" xr:uid="{00000000-0004-0000-0000-00001D000000}"/>
    <hyperlink ref="L36" r:id="rId22" tooltip="https://www.sec.gov/Archives/edgar/data/4962/000000496296000013/0000004962-96-000013-index.html" xr:uid="{00000000-0004-0000-0000-00001F000000}"/>
    <hyperlink ref="L74" r:id="rId23" tooltip="https://www.sec.gov/Archives/edgar/data/4962/000000496296000013/0000004962-96-000013-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962/000000496201500025/0000004962-01-500025-index.html" xr:uid="{00000000-0004-0000-0000-00002E000000}"/>
    <hyperlink ref="Q74" r:id="rId33" tooltip="https://www.sec.gov/Archives/edgar/data/4962/000000496201500025/0000004962-01-500025-index.html" xr:uid="{00000000-0004-0000-0000-00002F000000}"/>
    <hyperlink ref="R36" r:id="rId34" tooltip="https://www.sec.gov/Archives/edgar/data/4962/000095011702000727/0000950117-02-000727-index.htm" xr:uid="{00000000-0004-0000-0000-000031000000}"/>
    <hyperlink ref="R74" r:id="rId35" tooltip="https://www.sec.gov/Archives/edgar/data/4962/000095011702000727/0000950117-02-000727-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4962/000095012307003020/0000950123-07-003020-index.htm" xr:uid="{00000000-0004-0000-0000-000040000000}"/>
    <hyperlink ref="W74" r:id="rId45" tooltip="https://www.sec.gov/Archives/edgar/data/4962/000095012307003020/0000950123-07-003020-index.htm" xr:uid="{00000000-0004-0000-0000-000041000000}"/>
    <hyperlink ref="X36" r:id="rId46" tooltip="https://www.sec.gov/Archives/edgar/data/4962/000119312508042043/0001193125-08-042043-index.htm" xr:uid="{00000000-0004-0000-0000-000043000000}"/>
    <hyperlink ref="X74" r:id="rId47" tooltip="https://www.sec.gov/Archives/edgar/data/4962/000119312508042043/0001193125-08-042043-index.htm" xr:uid="{00000000-0004-0000-0000-000044000000}"/>
    <hyperlink ref="Y36" r:id="rId48" tooltip="https://www.sec.gov/Archives/edgar/data/4962/000119312509041008/0001193125-09-041008-index.htm" xr:uid="{00000000-0004-0000-0000-000046000000}"/>
    <hyperlink ref="Y74" r:id="rId49" tooltip="https://www.sec.gov/Archives/edgar/data/4962/000119312509041008/0001193125-09-041008-index.htm" xr:uid="{00000000-0004-0000-0000-000047000000}"/>
    <hyperlink ref="Z36" r:id="rId50" tooltip="https://www.sec.gov/Archives/edgar/data/4962/000119312510041232/0001193125-10-041232-index.htm" xr:uid="{00000000-0004-0000-0000-000049000000}"/>
    <hyperlink ref="Z74" r:id="rId51" tooltip="https://www.sec.gov/Archives/edgar/data/4962/000119312510041232/0001193125-10-041232-index.htm" xr:uid="{00000000-0004-0000-0000-00004A000000}"/>
    <hyperlink ref="AA36" r:id="rId52" tooltip="https://www.sec.gov/Archives/edgar/data/4962/000095012311019072/0000950123-11-019072-index.htm" xr:uid="{00000000-0004-0000-0000-00004C000000}"/>
    <hyperlink ref="AA74" r:id="rId53" tooltip="https://www.sec.gov/Archives/edgar/data/4962/000095012311019072/0000950123-11-019072-index.htm" xr:uid="{00000000-0004-0000-0000-00004D000000}"/>
    <hyperlink ref="AB36" r:id="rId54" tooltip="https://www.sec.gov/Archives/edgar/data/4962/000119312512077400/0001193125-12-077400-index.htm" xr:uid="{00000000-0004-0000-0000-00004F000000}"/>
    <hyperlink ref="AB74" r:id="rId55" tooltip="https://www.sec.gov/Archives/edgar/data/4962/000119312512077400/0001193125-12-077400-index.htm" xr:uid="{00000000-0004-0000-0000-000050000000}"/>
    <hyperlink ref="AC36" r:id="rId56" tooltip="https://www.sec.gov/Archives/edgar/data/4962/000119312513070554/0001193125-13-070554-index.htm" xr:uid="{00000000-0004-0000-0000-000052000000}"/>
    <hyperlink ref="AC74" r:id="rId57" tooltip="https://www.sec.gov/Archives/edgar/data/4962/000119312513070554/0001193125-13-070554-index.htm" xr:uid="{00000000-0004-0000-0000-000053000000}"/>
    <hyperlink ref="AD36" r:id="rId58" tooltip="https://www.sec.gov/Archives/edgar/data/4962/000119312514066777/0001193125-14-066777-index.htm" xr:uid="{00000000-0004-0000-0000-000055000000}"/>
    <hyperlink ref="AD74" r:id="rId59" tooltip="https://www.sec.gov/Archives/edgar/data/4962/000119312514066777/0001193125-14-066777-index.htm" xr:uid="{00000000-0004-0000-0000-000056000000}"/>
    <hyperlink ref="AE36" r:id="rId60" tooltip="https://www.sec.gov/Archives/edgar/data/4962/000119312515059931/0001193125-15-059931-index.htm" xr:uid="{00000000-0004-0000-0000-000058000000}"/>
    <hyperlink ref="AE74" r:id="rId61" tooltip="https://www.sec.gov/Archives/edgar/data/4962/000119312515059931/0001193125-15-059931-index.htm" xr:uid="{00000000-0004-0000-0000-000059000000}"/>
    <hyperlink ref="AF36" r:id="rId62" tooltip="https://www.sec.gov/Archives/edgar/data/4962/000119312516469798/0001193125-16-469798-index.htm" xr:uid="{00000000-0004-0000-0000-00005B000000}"/>
    <hyperlink ref="AF74" r:id="rId63" tooltip="https://www.sec.gov/Archives/edgar/data/4962/000119312516469798/0001193125-16-469798-index.htm" xr:uid="{00000000-0004-0000-0000-00005C000000}"/>
    <hyperlink ref="AG36" r:id="rId64" tooltip="https://www.sec.gov/Archives/edgar/data/4962/000119312517047588/0001193125-17-047588-index.htm" xr:uid="{00000000-0004-0000-0000-00005E000000}"/>
    <hyperlink ref="AG74" r:id="rId65" tooltip="https://www.sec.gov/Archives/edgar/data/4962/000119312517047588/0001193125-17-047588-index.htm" xr:uid="{00000000-0004-0000-0000-00005F000000}"/>
    <hyperlink ref="AH36" r:id="rId66" tooltip="https://www.sec.gov/Archives/edgar/data/4962/000000496218000032/0000004962-18-000032-index.htm" xr:uid="{00000000-0004-0000-0000-000061000000}"/>
    <hyperlink ref="AH74" r:id="rId67" tooltip="https://www.sec.gov/Archives/edgar/data/4962/000000496218000032/0000004962-18-000032-index.htm" xr:uid="{00000000-0004-0000-0000-000062000000}"/>
    <hyperlink ref="AI36" r:id="rId68" tooltip="https://www.sec.gov/Archives/edgar/data/4962/000000496219000018/0000004962-19-000018-index.htm" xr:uid="{00000000-0004-0000-0000-000064000000}"/>
    <hyperlink ref="AI74" r:id="rId69" tooltip="https://www.sec.gov/Archives/edgar/data/4962/000000496219000018/0000004962-19-000018-index.htm" xr:uid="{00000000-0004-0000-0000-000065000000}"/>
    <hyperlink ref="AJ36" r:id="rId70" tooltip="https://www.sec.gov/Archives/edgar/data/4962/000000496220000030/0000004962-20-000030-index.htm" xr:uid="{00000000-0004-0000-0000-000067000000}"/>
    <hyperlink ref="AJ74" r:id="rId71" tooltip="https://www.sec.gov/Archives/edgar/data/4962/000000496220000030/0000004962-20-000030-index.htm" xr:uid="{00000000-0004-0000-0000-000068000000}"/>
    <hyperlink ref="AK36" r:id="rId72" tooltip="https://www.sec.gov/Archives/edgar/data/4962/000000496221000013/0000004962-21-000013-index.htm" xr:uid="{00000000-0004-0000-0000-00006A000000}"/>
    <hyperlink ref="AK74" r:id="rId73" tooltip="https://www.sec.gov/Archives/edgar/data/4962/000000496221000013/0000004962-21-000013-index.htm" xr:uid="{00000000-0004-0000-0000-00006B000000}"/>
    <hyperlink ref="AL36" r:id="rId74" tooltip="https://www.sec.gov/Archives/edgar/data/4962/000000496222000008/0000004962-22-000008-index.htm" xr:uid="{00000000-0004-0000-0000-00006D000000}"/>
    <hyperlink ref="AL74" r:id="rId75" tooltip="https://www.sec.gov/Archives/edgar/data/4962/000000496222000008/0000004962-22-000008-index.htm" xr:uid="{00000000-0004-0000-0000-00006E000000}"/>
    <hyperlink ref="AM36" r:id="rId76" tooltip="https://www.sec.gov/Archives/edgar/data/4962/000000496223000006/0000004962-23-000006-index.htm" xr:uid="{00000000-0004-0000-0000-000070000000}"/>
    <hyperlink ref="AM74" r:id="rId77" tooltip="https://www.sec.gov/Archives/edgar/data/4962/000000496223000006/0000004962-23-000006-index.htm" xr:uid="{00000000-0004-0000-0000-000071000000}"/>
    <hyperlink ref="AN1" r:id="rId78" display="https://finbox.com/NYSE:AXP/explorer/revenue_proj" xr:uid="{1A229AAC-2462-3B4B-A7EE-DC9A0BCACE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2023-03-13T17:43:40Z</dcterms:created>
  <dcterms:modified xsi:type="dcterms:W3CDTF">2023-05-23T00:37:36Z</dcterms:modified>
</cp:coreProperties>
</file>