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B8E2DD21-B00C-714E-B73A-3A28DF59B16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U101" i="1" a="1"/>
  <c r="AU101"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U106" i="1" s="1"/>
  <c r="AN106" i="1" s="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3" i="1" l="1"/>
  <c r="AU100" i="1"/>
  <c r="AO112" i="1"/>
  <c r="AO106" i="1"/>
  <c r="AN108" i="1"/>
  <c r="AU102" i="1"/>
  <c r="AV16" i="1"/>
  <c r="AU16" i="1"/>
  <c r="AT16" i="1"/>
  <c r="AU92" i="1"/>
  <c r="AP106" i="1" l="1"/>
  <c r="AO108" i="1"/>
  <c r="AU105" i="1"/>
  <c r="AU108" i="1" s="1"/>
  <c r="AQ106" i="1" l="1"/>
  <c r="AP108" i="1"/>
  <c r="AR106" i="1" l="1"/>
  <c r="AR107" i="1" s="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<sst xmlns="http://schemas.openxmlformats.org/spreadsheetml/2006/main" count="1014" uniqueCount="160">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</sst>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ABT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089552238805975E-2"/>
          <c:y val="0.10391911252539741"/>
          <c:w val="0.86216915422885576"/>
          <c:h val="0.7603930130553301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3360300000</c:v>
                </c:pt>
                <c:pt idx="1">
                  <c:v>3807600000</c:v>
                </c:pt>
                <c:pt idx="2">
                  <c:v>4387900000</c:v>
                </c:pt>
                <c:pt idx="3">
                  <c:v>4937000000</c:v>
                </c:pt>
                <c:pt idx="4">
                  <c:v>5379800000</c:v>
                </c:pt>
                <c:pt idx="5">
                  <c:v>6158700000</c:v>
                </c:pt>
                <c:pt idx="6">
                  <c:v>6876600000</c:v>
                </c:pt>
                <c:pt idx="7">
                  <c:v>7851900000</c:v>
                </c:pt>
                <c:pt idx="8">
                  <c:v>8407843000</c:v>
                </c:pt>
                <c:pt idx="9">
                  <c:v>9156009000</c:v>
                </c:pt>
                <c:pt idx="10">
                  <c:v>10012194000</c:v>
                </c:pt>
                <c:pt idx="11">
                  <c:v>11013460000</c:v>
                </c:pt>
                <c:pt idx="12">
                  <c:v>11883462000</c:v>
                </c:pt>
                <c:pt idx="13">
                  <c:v>12477845000</c:v>
                </c:pt>
                <c:pt idx="14">
                  <c:v>13177625000</c:v>
                </c:pt>
                <c:pt idx="15">
                  <c:v>13745916000</c:v>
                </c:pt>
                <c:pt idx="16">
                  <c:v>16285246000</c:v>
                </c:pt>
                <c:pt idx="17">
                  <c:v>17684663000</c:v>
                </c:pt>
                <c:pt idx="18">
                  <c:v>19680561000</c:v>
                </c:pt>
                <c:pt idx="19">
                  <c:v>19680016000</c:v>
                </c:pt>
                <c:pt idx="20">
                  <c:v>22337808000</c:v>
                </c:pt>
                <c:pt idx="21">
                  <c:v>22476322000</c:v>
                </c:pt>
                <c:pt idx="22">
                  <c:v>25914238000</c:v>
                </c:pt>
                <c:pt idx="23">
                  <c:v>29527552000</c:v>
                </c:pt>
                <c:pt idx="24">
                  <c:v>30764707000</c:v>
                </c:pt>
                <c:pt idx="25">
                  <c:v>35166721000</c:v>
                </c:pt>
                <c:pt idx="26">
                  <c:v>38851259000</c:v>
                </c:pt>
                <c:pt idx="27">
                  <c:v>39873910000</c:v>
                </c:pt>
                <c:pt idx="28">
                  <c:v>21848000000</c:v>
                </c:pt>
                <c:pt idx="29">
                  <c:v>20247000000</c:v>
                </c:pt>
                <c:pt idx="30">
                  <c:v>20405000000</c:v>
                </c:pt>
                <c:pt idx="31">
                  <c:v>20853000000</c:v>
                </c:pt>
                <c:pt idx="32">
                  <c:v>27390000000</c:v>
                </c:pt>
                <c:pt idx="33">
                  <c:v>30578000000</c:v>
                </c:pt>
                <c:pt idx="34">
                  <c:v>31904000000</c:v>
                </c:pt>
                <c:pt idx="35">
                  <c:v>34608000000</c:v>
                </c:pt>
                <c:pt idx="36">
                  <c:v>43075000000</c:v>
                </c:pt>
                <c:pt idx="37">
                  <c:v>43653000000</c:v>
                </c:pt>
              </c:numCache>
            </c:numRef>
          </c:val>
          <c:extLst>
            <c:ext xmlns:c16="http://schemas.microsoft.com/office/drawing/2014/chart" uri="{C3380CC4-5D6E-409C-BE32-E72D297353CC}">
              <c16:uniqueId val="{00000000-E59D-4A4C-9C82-62A94378C61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850300000</c:v>
                </c:pt>
                <c:pt idx="1">
                  <c:v>1018200000</c:v>
                </c:pt>
                <c:pt idx="2">
                  <c:v>1180900000</c:v>
                </c:pt>
                <c:pt idx="3">
                  <c:v>1326300000</c:v>
                </c:pt>
                <c:pt idx="4">
                  <c:v>1501500000</c:v>
                </c:pt>
                <c:pt idx="5">
                  <c:v>1706700000</c:v>
                </c:pt>
                <c:pt idx="6">
                  <c:v>1923300000</c:v>
                </c:pt>
                <c:pt idx="7">
                  <c:v>2166600000</c:v>
                </c:pt>
                <c:pt idx="8">
                  <c:v>2427311000</c:v>
                </c:pt>
                <c:pt idx="9">
                  <c:v>2677194000</c:v>
                </c:pt>
                <c:pt idx="10">
                  <c:v>2961742000</c:v>
                </c:pt>
                <c:pt idx="11">
                  <c:v>3355635000</c:v>
                </c:pt>
                <c:pt idx="12">
                  <c:v>3677700000</c:v>
                </c:pt>
                <c:pt idx="13">
                  <c:v>4024842000</c:v>
                </c:pt>
                <c:pt idx="14">
                  <c:v>4224894000</c:v>
                </c:pt>
                <c:pt idx="15">
                  <c:v>4643838000</c:v>
                </c:pt>
                <c:pt idx="16">
                  <c:v>3051166000</c:v>
                </c:pt>
                <c:pt idx="17">
                  <c:v>4850758000</c:v>
                </c:pt>
                <c:pt idx="18">
                  <c:v>5008408000</c:v>
                </c:pt>
                <c:pt idx="19">
                  <c:v>5474315000</c:v>
                </c:pt>
                <c:pt idx="20">
                  <c:v>5978859000</c:v>
                </c:pt>
                <c:pt idx="21">
                  <c:v>3835120000</c:v>
                </c:pt>
                <c:pt idx="22">
                  <c:v>6324534000</c:v>
                </c:pt>
                <c:pt idx="23">
                  <c:v>8370092000</c:v>
                </c:pt>
                <c:pt idx="24">
                  <c:v>9802940000</c:v>
                </c:pt>
                <c:pt idx="25">
                  <c:v>8890274000</c:v>
                </c:pt>
                <c:pt idx="26">
                  <c:v>8772677000</c:v>
                </c:pt>
                <c:pt idx="27">
                  <c:v>9638224000</c:v>
                </c:pt>
                <c:pt idx="28">
                  <c:v>4590000000</c:v>
                </c:pt>
                <c:pt idx="29">
                  <c:v>4779000000</c:v>
                </c:pt>
                <c:pt idx="30">
                  <c:v>6635000000</c:v>
                </c:pt>
                <c:pt idx="31">
                  <c:v>3534000000</c:v>
                </c:pt>
                <c:pt idx="32">
                  <c:v>6280000000</c:v>
                </c:pt>
                <c:pt idx="33">
                  <c:v>7011000000</c:v>
                </c:pt>
                <c:pt idx="34">
                  <c:v>7761000000</c:v>
                </c:pt>
                <c:pt idx="35">
                  <c:v>8865000000</c:v>
                </c:pt>
                <c:pt idx="36">
                  <c:v>12282000000</c:v>
                </c:pt>
                <c:pt idx="37">
                  <c:v>10694000000</c:v>
                </c:pt>
              </c:numCache>
            </c:numRef>
          </c:val>
          <c:extLst>
            <c:ext xmlns:c16="http://schemas.microsoft.com/office/drawing/2014/chart" uri="{C3380CC4-5D6E-409C-BE32-E72D297353CC}">
              <c16:uniqueId val="{00000001-E59D-4A4C-9C82-62A94378C61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386800000</c:v>
                </c:pt>
                <c:pt idx="5">
                  <c:v>559500000</c:v>
                </c:pt>
                <c:pt idx="6">
                  <c:v>682600000</c:v>
                </c:pt>
                <c:pt idx="7">
                  <c:v>381600000</c:v>
                </c:pt>
                <c:pt idx="8">
                  <c:v>1846909000</c:v>
                </c:pt>
                <c:pt idx="9">
                  <c:v>2212137000</c:v>
                </c:pt>
                <c:pt idx="10">
                  <c:v>1965581000</c:v>
                </c:pt>
                <c:pt idx="11">
                  <c:v>2382062000</c:v>
                </c:pt>
                <c:pt idx="12">
                  <c:v>2628767000</c:v>
                </c:pt>
                <c:pt idx="13">
                  <c:v>2732901000</c:v>
                </c:pt>
                <c:pt idx="14">
                  <c:v>1950423000</c:v>
                </c:pt>
                <c:pt idx="15">
                  <c:v>2063745000</c:v>
                </c:pt>
                <c:pt idx="16">
                  <c:v>2403141000</c:v>
                </c:pt>
                <c:pt idx="17">
                  <c:v>2886547000</c:v>
                </c:pt>
                <c:pt idx="18">
                  <c:v>2499707000</c:v>
                </c:pt>
                <c:pt idx="19">
                  <c:v>3116310000</c:v>
                </c:pt>
                <c:pt idx="20">
                  <c:v>3966923000</c:v>
                </c:pt>
                <c:pt idx="21">
                  <c:v>3991423000</c:v>
                </c:pt>
                <c:pt idx="22">
                  <c:v>3527636000</c:v>
                </c:pt>
                <c:pt idx="23">
                  <c:v>6056467000</c:v>
                </c:pt>
                <c:pt idx="24">
                  <c:v>6186112000</c:v>
                </c:pt>
                <c:pt idx="25">
                  <c:v>7720906000</c:v>
                </c:pt>
                <c:pt idx="26">
                  <c:v>7478577000</c:v>
                </c:pt>
                <c:pt idx="27">
                  <c:v>7519112000</c:v>
                </c:pt>
                <c:pt idx="28">
                  <c:v>2179000000</c:v>
                </c:pt>
                <c:pt idx="29">
                  <c:v>2598000000</c:v>
                </c:pt>
                <c:pt idx="30">
                  <c:v>1856000000</c:v>
                </c:pt>
                <c:pt idx="31">
                  <c:v>2082000000</c:v>
                </c:pt>
                <c:pt idx="32">
                  <c:v>4435000000</c:v>
                </c:pt>
                <c:pt idx="33">
                  <c:v>4906000000</c:v>
                </c:pt>
                <c:pt idx="34">
                  <c:v>4498000000</c:v>
                </c:pt>
                <c:pt idx="35">
                  <c:v>5724000000</c:v>
                </c:pt>
                <c:pt idx="36">
                  <c:v>8648000000</c:v>
                </c:pt>
                <c:pt idx="37">
                  <c:v>7804000000</c:v>
                </c:pt>
              </c:numCache>
            </c:numRef>
          </c:val>
          <c:extLst>
            <c:ext xmlns:c16="http://schemas.microsoft.com/office/drawing/2014/chart" uri="{C3380CC4-5D6E-409C-BE32-E72D297353CC}">
              <c16:uniqueId val="{00000002-E59D-4A4C-9C82-62A94378C619}"/>
            </c:ext>
          </c:extLst>
        </c:ser>
        <c:dLbls>
          <c:showLegendKey val="0"/>
          <c:showVal val="0"/>
          <c:showCatName val="0"/>
          <c:showSerName val="0"/>
          <c:showPercent val="0"/>
          <c:showBubbleSize val="0"/>
        </c:dLbls>
        <c:gapWidth val="100"/>
        <c:overlap val="-24"/>
        <c:axId val="1101663008"/>
        <c:axId val="1101883520"/>
      </c:barChart>
      <c:catAx>
        <c:axId val="11016630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1883520"/>
        <c:crosses val="autoZero"/>
        <c:auto val="1"/>
        <c:lblAlgn val="ctr"/>
        <c:lblOffset val="100"/>
        <c:noMultiLvlLbl val="0"/>
      </c:catAx>
      <c:valAx>
        <c:axId val="110188352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1663008"/>
        <c:crosses val="autoZero"/>
        <c:crossBetween val="between"/>
      </c:valAx>
      <c:spPr>
        <a:noFill/>
        <a:ln>
          <a:noFill/>
        </a:ln>
        <a:effectLst/>
      </c:spPr>
    </c:plotArea>
    <c:legend>
      <c:legendPos val="b"/>
      <c:layout>
        <c:manualLayout>
          <c:xMode val="edge"/>
          <c:yMode val="edge"/>
          <c:x val="0.34797048876353143"/>
          <c:y val="0.92894559883153816"/>
          <c:w val="0.30405891800838331"/>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17463</xdr:rowOff>
    </xdr:from>
    <xdr:to>
      <xdr:col>46</xdr:col>
      <xdr:colOff>1587499</xdr:colOff>
      <xdr:row>134</xdr:row>
      <xdr:rowOff>0</xdr:rowOff>
    </xdr:to>
    <xdr:graphicFrame macro="">
      <xdr:nvGraphicFramePr>
        <xdr:cNvPr id="2" name="Chart 1">
          <a:extLst>
            <a:ext uri="{FF2B5EF4-FFF2-40B4-BE49-F238E27FC236}">
              <a16:creationId xmlns:a16="http://schemas.microsoft.com/office/drawing/2014/main" id="{CAC2E77E-3112-ED1F-0CE8-254A2FEA7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https://www.bing.com/financeapi/forcetrigger?t=a1mrar&amp;q=XNYS%3aABT&amp;form=skydnc</v>
    <v>Learn more on Bing</v>
  </rv>
  <rv s="1">
    <v>0</v>
    <v>ABBOTT LABORATORIES (XNYS:ABT)</v>
    <v>2</v>
    <v>3</v>
    <v>Finance</v>
    <v>4</v>
    <v>en-US</v>
    <v>a1mrar</v>
    <v>268435456</v>
    <v>1</v>
    <v>Powered by Refinitiv</v>
    <v>118.23</v>
    <v>93.25</v>
    <v>0.66010000000000002</v>
    <v>-0.64</v>
    <v>-5.7820000000000007E-3</v>
    <v>0.2</v>
    <v>1.817E-3</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115000</v>
    <v>New York Stock Exchange</v>
    <v>XNYS</v>
    <v>XNYS</v>
    <v>100 Abbott Park Rd, ABBOTT PARK, IL, 60064-3500 US</v>
    <v>110.47</v>
    <v>Healthcare Equipment &amp; Supplies</v>
    <v>Stock</v>
    <v>45057.969881909376</v>
    <v>0</v>
    <v>109.26</v>
    <v>191371117350</v>
    <v>ABBOTT LABORATORIES</v>
    <v>ABBOTT LABORATORIES</v>
    <v>110.06</v>
    <v>33.557099999999998</v>
    <v>110.69</v>
    <v>110.05</v>
    <v>110.25</v>
    <v>1738947000</v>
    <v>ABT</v>
    <v>ABBOTT LABORATORIES (XNYS:ABT)</v>
    <v>3879469</v>
    <v>5175320</v>
    <v>1900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1800/000104746998009108/0001047469-98-009108-index.html" TargetMode="External"/><Relationship Id="rId21" Type="http://schemas.openxmlformats.org/officeDocument/2006/relationships/hyperlink" Target="https://www.sec.gov/Archives/edgar/data/1800/000091205795001314/0000912057-95-001314-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1800/000104746908001480/0001047469-08-001480-index.html" TargetMode="External"/><Relationship Id="rId63" Type="http://schemas.openxmlformats.org/officeDocument/2006/relationships/hyperlink" Target="https://www.sec.gov/Archives/edgar/data/1800/000104746916010246/0001047469-16-010246-index.html" TargetMode="External"/><Relationship Id="rId68" Type="http://schemas.openxmlformats.org/officeDocument/2006/relationships/hyperlink" Target="https://www.sec.gov/Archives/edgar/data/1800/000104746919000624/0001047469-19-000624-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800/000091205797008391/0000912057-97-008391-index.html" TargetMode="External"/><Relationship Id="rId32" Type="http://schemas.openxmlformats.org/officeDocument/2006/relationships/hyperlink" Target="https://www.sec.gov/Archives/edgar/data/1800/000091205701006039/0000912057-01-006039-index.html"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1800/000110465907013496/a07-1583_110k.htm" TargetMode="External"/><Relationship Id="rId53" Type="http://schemas.openxmlformats.org/officeDocument/2006/relationships/hyperlink" Target="https://www.sec.gov/Archives/edgar/data/1800/000104746911001056/a2201962z10-k.htm" TargetMode="External"/><Relationship Id="rId58" Type="http://schemas.openxmlformats.org/officeDocument/2006/relationships/hyperlink" Target="https://www.sec.gov/Archives/edgar/data/1800/000104746914001176/a2218043z10-k.htm" TargetMode="External"/><Relationship Id="rId66" Type="http://schemas.openxmlformats.org/officeDocument/2006/relationships/hyperlink" Target="https://www.sec.gov/Archives/edgar/data/1800/000104746918000856/0001047469-18-000856-index.html" TargetMode="External"/><Relationship Id="rId74" Type="http://schemas.openxmlformats.org/officeDocument/2006/relationships/hyperlink" Target="https://www.sec.gov/Archives/edgar/data/1800/000110465922025141/0001104659-22-025141-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1800/000104746915001377/a2222655z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800/000104746998009108/0001047469-98-009108-index.html"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1800/000104746909001642/0001047469-09-001642-index.html" TargetMode="External"/><Relationship Id="rId56" Type="http://schemas.openxmlformats.org/officeDocument/2006/relationships/hyperlink" Target="https://www.sec.gov/Archives/edgar/data/1800/000104746913001180/0001047469-13-001180-index.html" TargetMode="External"/><Relationship Id="rId64" Type="http://schemas.openxmlformats.org/officeDocument/2006/relationships/hyperlink" Target="https://www.sec.gov/Archives/edgar/data/1800/000104746917000744/0001047469-17-000744-index.html" TargetMode="External"/><Relationship Id="rId69" Type="http://schemas.openxmlformats.org/officeDocument/2006/relationships/hyperlink" Target="https://www.sec.gov/Archives/edgar/data/1800/000104746919000624/0001047469-19-000624-index.html" TargetMode="External"/><Relationship Id="rId77" Type="http://schemas.openxmlformats.org/officeDocument/2006/relationships/hyperlink" Target="https://www.sec.gov/Archives/edgar/data/1800/000162828023004026/0001628280-23-004026-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800/000104746910001018/0001047469-10-001018-index.html" TargetMode="External"/><Relationship Id="rId72" Type="http://schemas.openxmlformats.org/officeDocument/2006/relationships/hyperlink" Target="https://www.sec.gov/Archives/edgar/data/1800/000110465921025751/0001104659-21-02575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800/000091205797008391/0000912057-97-008391-index.html" TargetMode="External"/><Relationship Id="rId33" Type="http://schemas.openxmlformats.org/officeDocument/2006/relationships/hyperlink" Target="https://www.sec.gov/Archives/edgar/data/1800/000091205701006039/0000912057-01-006039-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1800/000104746908001480/0001047469-08-001480-index.html" TargetMode="External"/><Relationship Id="rId59" Type="http://schemas.openxmlformats.org/officeDocument/2006/relationships/hyperlink" Target="https://www.sec.gov/Archives/edgar/data/1800/000104746914001176/a2218043z10-k.htm" TargetMode="External"/><Relationship Id="rId67" Type="http://schemas.openxmlformats.org/officeDocument/2006/relationships/hyperlink" Target="https://www.sec.gov/Archives/edgar/data/1800/000104746918000856/0001047469-18-000856-index.html" TargetMode="External"/><Relationship Id="rId20" Type="http://schemas.openxmlformats.org/officeDocument/2006/relationships/hyperlink" Target="https://www.sec.gov/Archives/edgar/data/1800/000091205795001314/0000912057-95-001314-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1800/000104746912001216/0001047469-12-001216-index.html" TargetMode="External"/><Relationship Id="rId62" Type="http://schemas.openxmlformats.org/officeDocument/2006/relationships/hyperlink" Target="https://www.sec.gov/Archives/edgar/data/1800/000104746916010246/0001047469-16-010246-index.html" TargetMode="External"/><Relationship Id="rId70" Type="http://schemas.openxmlformats.org/officeDocument/2006/relationships/hyperlink" Target="https://www.sec.gov/Archives/edgar/data/1800/000110465920023904/0001104659-20-023904-index.html" TargetMode="External"/><Relationship Id="rId75" Type="http://schemas.openxmlformats.org/officeDocument/2006/relationships/hyperlink" Target="https://www.sec.gov/Archives/edgar/data/1800/000110465922025141/0001104659-22-025141-index.htm" TargetMode="External"/><Relationship Id="rId1" Type="http://schemas.openxmlformats.org/officeDocument/2006/relationships/hyperlink" Target="https://roic.ai/company/AB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800/000104746999008952/0001047469-99-008952-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800/000104746909001642/0001047469-09-001642-index.html" TargetMode="External"/><Relationship Id="rId57" Type="http://schemas.openxmlformats.org/officeDocument/2006/relationships/hyperlink" Target="https://www.sec.gov/Archives/edgar/data/1800/000104746913001180/0001047469-13-00118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800/000110465907013496/a07-1583_110k.htm" TargetMode="External"/><Relationship Id="rId52" Type="http://schemas.openxmlformats.org/officeDocument/2006/relationships/hyperlink" Target="https://www.sec.gov/Archives/edgar/data/1800/000104746911001056/a2201962z10-k.htm" TargetMode="External"/><Relationship Id="rId60" Type="http://schemas.openxmlformats.org/officeDocument/2006/relationships/hyperlink" Target="https://www.sec.gov/Archives/edgar/data/1800/000104746915001377/a2222655z10-k.htm" TargetMode="External"/><Relationship Id="rId65" Type="http://schemas.openxmlformats.org/officeDocument/2006/relationships/hyperlink" Target="https://www.sec.gov/Archives/edgar/data/1800/000104746917000744/0001047469-17-000744-index.html" TargetMode="External"/><Relationship Id="rId73" Type="http://schemas.openxmlformats.org/officeDocument/2006/relationships/hyperlink" Target="https://www.sec.gov/Archives/edgar/data/1800/000110465921025751/0001104659-21-025751-index.htm" TargetMode="External"/><Relationship Id="rId78" Type="http://schemas.openxmlformats.org/officeDocument/2006/relationships/hyperlink" Target="https://finbox.com/NYSE:AB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1800/000104746910001018/0001047469-10-001018-index.html" TargetMode="External"/><Relationship Id="rId55" Type="http://schemas.openxmlformats.org/officeDocument/2006/relationships/hyperlink" Target="https://www.sec.gov/Archives/edgar/data/1800/000104746912001216/0001047469-12-001216-index.html" TargetMode="External"/><Relationship Id="rId76" Type="http://schemas.openxmlformats.org/officeDocument/2006/relationships/hyperlink" Target="https://www.sec.gov/Archives/edgar/data/1800/000162828023004026/0001628280-23-004026-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800/000110465920023904/0001104659-20-023904-index.html" TargetMode="External"/><Relationship Id="rId2" Type="http://schemas.openxmlformats.org/officeDocument/2006/relationships/hyperlink" Target="https://sec.gov/" TargetMode="External"/><Relationship Id="rId29" Type="http://schemas.openxmlformats.org/officeDocument/2006/relationships/hyperlink" Target="https://www.sec.gov/Archives/edgar/data/1800/000104746999008952/0001047469-99-00895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6" activePane="bottomRight" state="frozen"/>
      <selection pane="topRight"/>
      <selection pane="bottomLeft"/>
      <selection pane="bottomRight" activeCell="AP91" sqref="AP9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3360300000</v>
      </c>
      <c r="C3" s="1">
        <v>3807600000</v>
      </c>
      <c r="D3" s="1">
        <v>4387900000</v>
      </c>
      <c r="E3" s="1">
        <v>4937000000</v>
      </c>
      <c r="F3" s="1">
        <v>5379800000</v>
      </c>
      <c r="G3" s="1">
        <v>6158700000</v>
      </c>
      <c r="H3" s="1">
        <v>6876600000</v>
      </c>
      <c r="I3" s="1">
        <v>7851900000</v>
      </c>
      <c r="J3" s="1">
        <v>8407843000</v>
      </c>
      <c r="K3" s="1">
        <v>9156009000</v>
      </c>
      <c r="L3" s="1">
        <v>10012194000</v>
      </c>
      <c r="M3" s="1">
        <v>11013460000</v>
      </c>
      <c r="N3" s="1">
        <v>11883462000</v>
      </c>
      <c r="O3" s="1">
        <v>12477845000</v>
      </c>
      <c r="P3" s="1">
        <v>13177625000</v>
      </c>
      <c r="Q3" s="1">
        <v>13745916000</v>
      </c>
      <c r="R3" s="1">
        <v>16285246000</v>
      </c>
      <c r="S3" s="1">
        <v>17684663000</v>
      </c>
      <c r="T3" s="1">
        <v>19680561000</v>
      </c>
      <c r="U3" s="1">
        <v>19680016000</v>
      </c>
      <c r="V3" s="1">
        <v>22337808000</v>
      </c>
      <c r="W3" s="1">
        <v>22476322000</v>
      </c>
      <c r="X3" s="1">
        <v>25914238000</v>
      </c>
      <c r="Y3" s="1">
        <v>29527552000</v>
      </c>
      <c r="Z3" s="1">
        <v>30764707000</v>
      </c>
      <c r="AA3" s="1">
        <v>35166721000</v>
      </c>
      <c r="AB3" s="1">
        <v>38851259000</v>
      </c>
      <c r="AC3" s="1">
        <v>39873910000</v>
      </c>
      <c r="AD3" s="1">
        <v>21848000000</v>
      </c>
      <c r="AE3" s="1">
        <v>20247000000</v>
      </c>
      <c r="AF3" s="1">
        <v>20405000000</v>
      </c>
      <c r="AG3" s="1">
        <v>20853000000</v>
      </c>
      <c r="AH3" s="1">
        <v>27390000000</v>
      </c>
      <c r="AI3" s="1">
        <v>30578000000</v>
      </c>
      <c r="AJ3" s="1">
        <v>31904000000</v>
      </c>
      <c r="AK3" s="1">
        <v>34608000000</v>
      </c>
      <c r="AL3" s="1">
        <v>43075000000</v>
      </c>
      <c r="AM3" s="1">
        <v>43653000000</v>
      </c>
      <c r="AN3" s="28">
        <v>39862000000</v>
      </c>
      <c r="AO3" s="28">
        <v>42068000000</v>
      </c>
      <c r="AP3" s="28">
        <v>44453000000</v>
      </c>
      <c r="AQ3" s="28">
        <v>46998000000</v>
      </c>
      <c r="AR3" s="28">
        <v>51218000000</v>
      </c>
      <c r="AS3" s="18" t="s">
        <v>109</v>
      </c>
      <c r="AT3" s="19" t="s">
        <v>110</v>
      </c>
      <c r="AU3" s="19" t="s">
        <v>111</v>
      </c>
      <c r="AV3" s="19" t="s">
        <v>112</v>
      </c>
    </row>
    <row r="4" spans="1:48" ht="19" x14ac:dyDescent="0.25">
      <c r="A4" s="14" t="s">
        <v>94</v>
      </c>
      <c r="B4" s="1"/>
      <c r="C4" s="15">
        <f>(C3/B3)-1</f>
        <v>0.13311311490045541</v>
      </c>
      <c r="D4" s="15">
        <f>(D3/C3)-1</f>
        <v>0.1524057148860174</v>
      </c>
      <c r="E4" s="15">
        <f>(E3/D3)-1</f>
        <v>0.12513958841359196</v>
      </c>
      <c r="F4" s="15">
        <f t="shared" ref="F4:AR4" si="0">(F3/E3)-1</f>
        <v>8.9690095199513875E-2</v>
      </c>
      <c r="G4" s="15">
        <f t="shared" si="0"/>
        <v>0.14478233391575901</v>
      </c>
      <c r="H4" s="16">
        <f t="shared" si="0"/>
        <v>0.1165668079302451</v>
      </c>
      <c r="I4" s="16">
        <f t="shared" si="0"/>
        <v>0.14182881074949827</v>
      </c>
      <c r="J4" s="16">
        <f t="shared" si="0"/>
        <v>7.0803627147569381E-2</v>
      </c>
      <c r="K4" s="16">
        <f t="shared" si="0"/>
        <v>8.898429716159062E-2</v>
      </c>
      <c r="L4" s="16">
        <f t="shared" si="0"/>
        <v>9.3510720664429225E-2</v>
      </c>
      <c r="M4" s="16">
        <f t="shared" si="0"/>
        <v>0.10000465432451677</v>
      </c>
      <c r="N4" s="16">
        <f t="shared" si="0"/>
        <v>7.8994430451465814E-2</v>
      </c>
      <c r="O4" s="16">
        <f t="shared" si="0"/>
        <v>5.0017663202861273E-2</v>
      </c>
      <c r="P4" s="16">
        <f t="shared" si="0"/>
        <v>5.6081799381223263E-2</v>
      </c>
      <c r="Q4" s="16">
        <f t="shared" si="0"/>
        <v>4.3125449388641712E-2</v>
      </c>
      <c r="R4" s="16">
        <f t="shared" si="0"/>
        <v>0.18473341463748216</v>
      </c>
      <c r="S4" s="16">
        <f t="shared" si="0"/>
        <v>8.5931584945047712E-2</v>
      </c>
      <c r="T4" s="16">
        <f t="shared" si="0"/>
        <v>0.11286039208098009</v>
      </c>
      <c r="U4" s="16">
        <f t="shared" si="0"/>
        <v>-2.7692300031523231E-5</v>
      </c>
      <c r="V4" s="16">
        <f t="shared" si="0"/>
        <v>0.13505029670707591</v>
      </c>
      <c r="W4" s="16">
        <f t="shared" si="0"/>
        <v>6.2008770063741725E-3</v>
      </c>
      <c r="X4" s="16">
        <f t="shared" si="0"/>
        <v>0.15295723205958689</v>
      </c>
      <c r="Y4" s="16">
        <f t="shared" si="0"/>
        <v>0.13943354228667659</v>
      </c>
      <c r="Z4" s="16">
        <f t="shared" si="0"/>
        <v>4.1898326010906706E-2</v>
      </c>
      <c r="AA4" s="16">
        <f t="shared" si="0"/>
        <v>0.14308649193376044</v>
      </c>
      <c r="AB4" s="16">
        <f t="shared" si="0"/>
        <v>0.10477343053962862</v>
      </c>
      <c r="AC4" s="16">
        <f t="shared" si="0"/>
        <v>2.6322210047298622E-2</v>
      </c>
      <c r="AD4" s="16">
        <f t="shared" si="0"/>
        <v>-0.45207279647268106</v>
      </c>
      <c r="AE4" s="16">
        <f t="shared" si="0"/>
        <v>-7.3279018674478169E-2</v>
      </c>
      <c r="AF4" s="16">
        <f t="shared" si="0"/>
        <v>7.8036252284288121E-3</v>
      </c>
      <c r="AG4" s="16">
        <f t="shared" si="0"/>
        <v>2.1955403087478453E-2</v>
      </c>
      <c r="AH4" s="16">
        <f t="shared" si="0"/>
        <v>0.31348007480938</v>
      </c>
      <c r="AI4" s="16">
        <f t="shared" si="0"/>
        <v>0.11639284410368744</v>
      </c>
      <c r="AJ4" s="16">
        <f t="shared" si="0"/>
        <v>4.3364510432337022E-2</v>
      </c>
      <c r="AK4" s="16">
        <f t="shared" si="0"/>
        <v>8.4754262788365065E-2</v>
      </c>
      <c r="AL4" s="16">
        <f t="shared" si="0"/>
        <v>0.2446544151641239</v>
      </c>
      <c r="AM4" s="16">
        <f t="shared" si="0"/>
        <v>1.3418456181079508E-2</v>
      </c>
      <c r="AN4" s="16">
        <f t="shared" si="0"/>
        <v>-8.6843974068219865E-2</v>
      </c>
      <c r="AO4" s="16">
        <f t="shared" si="0"/>
        <v>5.5340926195374118E-2</v>
      </c>
      <c r="AP4" s="16">
        <f t="shared" si="0"/>
        <v>5.6693924122848793E-2</v>
      </c>
      <c r="AQ4" s="16">
        <f t="shared" si="0"/>
        <v>5.725147909027517E-2</v>
      </c>
      <c r="AR4" s="16">
        <f t="shared" si="0"/>
        <v>8.9791054938507919E-2</v>
      </c>
      <c r="AS4" s="17">
        <f>(AM4+AL4+AK4)/3</f>
        <v>0.11427571137785615</v>
      </c>
      <c r="AT4" s="17">
        <f>(AM20+AL20+AK20)/3</f>
        <v>0.13280106651121834</v>
      </c>
      <c r="AU4" s="17">
        <f>(AM29+AL29+AK29)/3</f>
        <v>0.25757107537035434</v>
      </c>
      <c r="AV4" s="17">
        <f>(AM105+AL105+AK105)/3</f>
        <v>0.22860078379870888</v>
      </c>
    </row>
    <row r="5" spans="1:48" ht="19" x14ac:dyDescent="0.25">
      <c r="A5" s="5" t="s">
        <v>2</v>
      </c>
      <c r="B5" s="1">
        <v>1539200000</v>
      </c>
      <c r="C5" s="1">
        <v>1668900000</v>
      </c>
      <c r="D5" s="1">
        <v>1858200000</v>
      </c>
      <c r="E5" s="1">
        <v>2082300000</v>
      </c>
      <c r="F5" s="1">
        <v>2249300000</v>
      </c>
      <c r="G5" s="1">
        <v>2554200000</v>
      </c>
      <c r="H5" s="1">
        <v>2761000000</v>
      </c>
      <c r="I5" s="1">
        <v>3077500000</v>
      </c>
      <c r="J5" s="1">
        <v>3684727000</v>
      </c>
      <c r="K5" s="1">
        <v>3993831000</v>
      </c>
      <c r="L5" s="1">
        <v>4325805000</v>
      </c>
      <c r="M5" s="1">
        <v>4731998000</v>
      </c>
      <c r="N5" s="1">
        <v>5045678000</v>
      </c>
      <c r="O5" s="1">
        <v>5394441000</v>
      </c>
      <c r="P5" s="1">
        <v>5977183000</v>
      </c>
      <c r="Q5" s="1">
        <v>6238646000</v>
      </c>
      <c r="R5" s="1">
        <v>7748382000</v>
      </c>
      <c r="S5" s="1">
        <v>8506254000</v>
      </c>
      <c r="T5" s="1">
        <v>9473416000</v>
      </c>
      <c r="U5" s="1">
        <v>8884157000</v>
      </c>
      <c r="V5" s="1">
        <v>10641111000</v>
      </c>
      <c r="W5" s="1">
        <v>9815147000</v>
      </c>
      <c r="X5" s="1">
        <v>11422046000</v>
      </c>
      <c r="Y5" s="1">
        <v>12612022000</v>
      </c>
      <c r="Z5" s="1">
        <v>13209329000</v>
      </c>
      <c r="AA5" s="1">
        <v>14665192000</v>
      </c>
      <c r="AB5" s="1">
        <v>15540580000</v>
      </c>
      <c r="AC5" s="1">
        <v>15119718000</v>
      </c>
      <c r="AD5" s="1">
        <v>10040000000</v>
      </c>
      <c r="AE5" s="1">
        <v>9218000000</v>
      </c>
      <c r="AF5" s="1">
        <v>8747000000</v>
      </c>
      <c r="AG5" s="1">
        <v>9024000000</v>
      </c>
      <c r="AH5" s="1">
        <v>12337000000</v>
      </c>
      <c r="AI5" s="1">
        <v>12706000000</v>
      </c>
      <c r="AJ5" s="1">
        <v>13231000000</v>
      </c>
      <c r="AK5" s="1">
        <v>15003000000</v>
      </c>
      <c r="AL5" s="1">
        <v>18537000000</v>
      </c>
      <c r="AM5" s="1">
        <v>19142000000</v>
      </c>
    </row>
    <row r="6" spans="1:48" ht="20" x14ac:dyDescent="0.25">
      <c r="A6" s="6" t="s">
        <v>3</v>
      </c>
      <c r="B6" s="10">
        <v>1821100000</v>
      </c>
      <c r="C6" s="10">
        <v>2138700000</v>
      </c>
      <c r="D6" s="10">
        <v>2529700000</v>
      </c>
      <c r="E6" s="10">
        <v>2854700000</v>
      </c>
      <c r="F6" s="10">
        <v>3130500000</v>
      </c>
      <c r="G6" s="10">
        <v>3604500000</v>
      </c>
      <c r="H6" s="10">
        <v>4115600000</v>
      </c>
      <c r="I6" s="10">
        <v>4774400000</v>
      </c>
      <c r="J6" s="10">
        <v>4723116000</v>
      </c>
      <c r="K6" s="10">
        <v>5162178000</v>
      </c>
      <c r="L6" s="10">
        <v>5686389000</v>
      </c>
      <c r="M6" s="10">
        <v>6281462000</v>
      </c>
      <c r="N6" s="10">
        <v>6837784000</v>
      </c>
      <c r="O6" s="10">
        <v>7083404000</v>
      </c>
      <c r="P6" s="10">
        <v>7200442000</v>
      </c>
      <c r="Q6" s="10">
        <v>7507270000</v>
      </c>
      <c r="R6" s="10">
        <v>8536864000</v>
      </c>
      <c r="S6" s="10">
        <v>9178409000</v>
      </c>
      <c r="T6" s="10">
        <v>10207145000</v>
      </c>
      <c r="U6" s="10">
        <v>10795859000</v>
      </c>
      <c r="V6" s="10">
        <v>11696697000</v>
      </c>
      <c r="W6" s="10">
        <v>12661175000</v>
      </c>
      <c r="X6" s="10">
        <v>14492192000</v>
      </c>
      <c r="Y6" s="10">
        <v>16915530000</v>
      </c>
      <c r="Z6" s="10">
        <v>17555378000</v>
      </c>
      <c r="AA6" s="10">
        <v>20501529000</v>
      </c>
      <c r="AB6" s="10">
        <v>23310679000</v>
      </c>
      <c r="AC6" s="10">
        <v>24754192000</v>
      </c>
      <c r="AD6" s="10">
        <v>11808000000</v>
      </c>
      <c r="AE6" s="10">
        <v>11029000000</v>
      </c>
      <c r="AF6" s="10">
        <v>11658000000</v>
      </c>
      <c r="AG6" s="10">
        <v>11829000000</v>
      </c>
      <c r="AH6" s="10">
        <v>15053000000</v>
      </c>
      <c r="AI6" s="10">
        <v>17872000000</v>
      </c>
      <c r="AJ6" s="10">
        <v>18673000000</v>
      </c>
      <c r="AK6" s="10">
        <v>19605000000</v>
      </c>
      <c r="AL6" s="10">
        <v>24538000000</v>
      </c>
      <c r="AM6" s="10">
        <v>24511000000</v>
      </c>
      <c r="AS6" s="18" t="s">
        <v>113</v>
      </c>
      <c r="AT6" s="19" t="s">
        <v>114</v>
      </c>
      <c r="AU6" s="19" t="s">
        <v>115</v>
      </c>
      <c r="AV6" s="19" t="s">
        <v>116</v>
      </c>
    </row>
    <row r="7" spans="1:48" ht="19" x14ac:dyDescent="0.25">
      <c r="A7" s="5" t="s">
        <v>4</v>
      </c>
      <c r="B7" s="2">
        <v>0.54190000000000005</v>
      </c>
      <c r="C7" s="2">
        <v>0.56169999999999998</v>
      </c>
      <c r="D7" s="2">
        <v>0.57650000000000001</v>
      </c>
      <c r="E7" s="2">
        <v>0.57820000000000005</v>
      </c>
      <c r="F7" s="2">
        <v>0.58189999999999997</v>
      </c>
      <c r="G7" s="2">
        <v>0.58530000000000004</v>
      </c>
      <c r="H7" s="2">
        <v>0.59850000000000003</v>
      </c>
      <c r="I7" s="2">
        <v>0.60809999999999997</v>
      </c>
      <c r="J7" s="2">
        <v>0.56179999999999997</v>
      </c>
      <c r="K7" s="2">
        <v>0.56379999999999997</v>
      </c>
      <c r="L7" s="2">
        <v>0.56789999999999996</v>
      </c>
      <c r="M7" s="2">
        <v>0.57030000000000003</v>
      </c>
      <c r="N7" s="2">
        <v>0.57540000000000002</v>
      </c>
      <c r="O7" s="2">
        <v>0.56769999999999998</v>
      </c>
      <c r="P7" s="2">
        <v>0.5464</v>
      </c>
      <c r="Q7" s="2">
        <v>0.54610000000000003</v>
      </c>
      <c r="R7" s="2">
        <v>0.5242</v>
      </c>
      <c r="S7" s="2">
        <v>0.51900000000000002</v>
      </c>
      <c r="T7" s="2">
        <v>0.51859999999999995</v>
      </c>
      <c r="U7" s="2">
        <v>0.54859999999999998</v>
      </c>
      <c r="V7" s="2">
        <v>0.52359999999999995</v>
      </c>
      <c r="W7" s="2">
        <v>0.56330000000000002</v>
      </c>
      <c r="X7" s="2">
        <v>0.55920000000000003</v>
      </c>
      <c r="Y7" s="2">
        <v>0.57289999999999996</v>
      </c>
      <c r="Z7" s="2">
        <v>0.5706</v>
      </c>
      <c r="AA7" s="2">
        <v>0.58299999999999996</v>
      </c>
      <c r="AB7" s="2">
        <v>0.6</v>
      </c>
      <c r="AC7" s="2">
        <v>0.62080000000000002</v>
      </c>
      <c r="AD7" s="2">
        <v>0.54049999999999998</v>
      </c>
      <c r="AE7" s="2">
        <v>0.54469999999999996</v>
      </c>
      <c r="AF7" s="2">
        <v>0.57130000000000003</v>
      </c>
      <c r="AG7" s="2">
        <v>0.56730000000000003</v>
      </c>
      <c r="AH7" s="2">
        <v>0.54959999999999998</v>
      </c>
      <c r="AI7" s="2">
        <v>0.58450000000000002</v>
      </c>
      <c r="AJ7" s="2">
        <v>0.58530000000000004</v>
      </c>
      <c r="AK7" s="2">
        <v>0.5665</v>
      </c>
      <c r="AL7" s="2">
        <v>0.56969999999999998</v>
      </c>
      <c r="AM7" s="2">
        <v>0.5615</v>
      </c>
      <c r="AS7" s="17">
        <f>AM7</f>
        <v>0.5615</v>
      </c>
      <c r="AT7" s="20">
        <f>AM21</f>
        <v>0.245</v>
      </c>
      <c r="AU7" s="20">
        <f>AM30</f>
        <v>0.1588</v>
      </c>
      <c r="AV7" s="20">
        <f>AM106/AM3</f>
        <v>0.1787735092662589</v>
      </c>
    </row>
    <row r="8" spans="1:48" ht="19" x14ac:dyDescent="0.25">
      <c r="A8" s="5" t="s">
        <v>5</v>
      </c>
      <c r="B8" s="1" t="s">
        <v>92</v>
      </c>
      <c r="C8" s="1" t="s">
        <v>92</v>
      </c>
      <c r="D8" s="1" t="s">
        <v>92</v>
      </c>
      <c r="E8" s="1" t="s">
        <v>92</v>
      </c>
      <c r="F8" s="1" t="s">
        <v>92</v>
      </c>
      <c r="G8" s="1" t="s">
        <v>92</v>
      </c>
      <c r="H8" s="1" t="s">
        <v>92</v>
      </c>
      <c r="I8" s="1" t="s">
        <v>92</v>
      </c>
      <c r="J8" s="1">
        <v>880974000</v>
      </c>
      <c r="K8" s="1">
        <v>963516000</v>
      </c>
      <c r="L8" s="1">
        <v>1072745000</v>
      </c>
      <c r="M8" s="1">
        <v>1204841000</v>
      </c>
      <c r="N8" s="1">
        <v>1302403000</v>
      </c>
      <c r="O8" s="1">
        <v>1221593000</v>
      </c>
      <c r="P8" s="1">
        <v>1193963000</v>
      </c>
      <c r="Q8" s="1">
        <v>1351024000</v>
      </c>
      <c r="R8" s="1">
        <v>1577552000</v>
      </c>
      <c r="S8" s="1">
        <v>1561792000</v>
      </c>
      <c r="T8" s="1">
        <v>1733472000</v>
      </c>
      <c r="U8" s="1">
        <v>1696753000</v>
      </c>
      <c r="V8" s="1">
        <v>1821175000</v>
      </c>
      <c r="W8" s="1">
        <v>2255271000</v>
      </c>
      <c r="X8" s="1">
        <v>2505649000</v>
      </c>
      <c r="Y8" s="1">
        <v>2688811000</v>
      </c>
      <c r="Z8" s="1">
        <v>2743733000</v>
      </c>
      <c r="AA8" s="1">
        <v>4037624000</v>
      </c>
      <c r="AB8" s="1">
        <v>4129414000</v>
      </c>
      <c r="AC8" s="1">
        <v>4322182000</v>
      </c>
      <c r="AD8" s="1">
        <v>1452000000</v>
      </c>
      <c r="AE8" s="1">
        <v>1345000000</v>
      </c>
      <c r="AF8" s="1">
        <v>1405000000</v>
      </c>
      <c r="AG8" s="1">
        <v>1422000000</v>
      </c>
      <c r="AH8" s="1">
        <v>2235000000</v>
      </c>
      <c r="AI8" s="1">
        <v>2300000000</v>
      </c>
      <c r="AJ8" s="1">
        <v>2440000000</v>
      </c>
      <c r="AK8" s="1">
        <v>2420000000</v>
      </c>
      <c r="AL8" s="1">
        <v>2742000000</v>
      </c>
      <c r="AM8" s="1">
        <v>2888000000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f t="shared" si="1"/>
        <v>0.10478002503139033</v>
      </c>
      <c r="K9" s="15">
        <f t="shared" si="1"/>
        <v>0.10523318620591134</v>
      </c>
      <c r="L9" s="15">
        <f t="shared" si="1"/>
        <v>0.10714384879078452</v>
      </c>
      <c r="M9" s="15">
        <f t="shared" si="1"/>
        <v>0.10939713768425181</v>
      </c>
      <c r="N9" s="15">
        <f t="shared" si="1"/>
        <v>0.10959794376419936</v>
      </c>
      <c r="O9" s="15">
        <f t="shared" si="1"/>
        <v>9.7900959660902981E-2</v>
      </c>
      <c r="P9" s="15">
        <f t="shared" si="1"/>
        <v>9.0605325314690621E-2</v>
      </c>
      <c r="Q9" s="15">
        <f t="shared" si="1"/>
        <v>9.8285483484694652E-2</v>
      </c>
      <c r="R9" s="15">
        <f t="shared" si="1"/>
        <v>9.6870013507932271E-2</v>
      </c>
      <c r="S9" s="15">
        <f t="shared" si="1"/>
        <v>8.8313359434669461E-2</v>
      </c>
      <c r="T9" s="15">
        <f t="shared" si="1"/>
        <v>8.8080416000336573E-2</v>
      </c>
      <c r="U9" s="15">
        <f t="shared" si="1"/>
        <v>8.6217053888574077E-2</v>
      </c>
      <c r="V9" s="15">
        <f t="shared" si="1"/>
        <v>8.1528814286522658E-2</v>
      </c>
      <c r="W9" s="15">
        <f t="shared" si="1"/>
        <v>0.10033985987565047</v>
      </c>
      <c r="X9" s="15">
        <f t="shared" si="1"/>
        <v>9.6690051237470306E-2</v>
      </c>
      <c r="Y9" s="15">
        <f t="shared" si="1"/>
        <v>9.1061087624195874E-2</v>
      </c>
      <c r="Z9" s="15">
        <f t="shared" si="1"/>
        <v>8.9184434618538699E-2</v>
      </c>
      <c r="AA9" s="15">
        <f t="shared" si="1"/>
        <v>0.11481377521663165</v>
      </c>
      <c r="AB9" s="15">
        <f t="shared" si="1"/>
        <v>0.10628777821588742</v>
      </c>
      <c r="AC9" s="15">
        <f t="shared" si="1"/>
        <v>0.10839624205401477</v>
      </c>
      <c r="AD9" s="15">
        <f t="shared" si="1"/>
        <v>6.6459172464298791E-2</v>
      </c>
      <c r="AE9" s="15">
        <f t="shared" si="1"/>
        <v>6.6429594507828316E-2</v>
      </c>
      <c r="AF9" s="15">
        <f t="shared" si="1"/>
        <v>6.8855672629257542E-2</v>
      </c>
      <c r="AG9" s="15">
        <f t="shared" si="1"/>
        <v>6.8191627104013816E-2</v>
      </c>
      <c r="AH9" s="15">
        <f t="shared" si="1"/>
        <v>8.1599123767798473E-2</v>
      </c>
      <c r="AI9" s="15">
        <f t="shared" si="1"/>
        <v>7.5217476617175746E-2</v>
      </c>
      <c r="AJ9" s="15">
        <f t="shared" si="1"/>
        <v>7.6479438314944831E-2</v>
      </c>
      <c r="AK9" s="15">
        <f t="shared" si="1"/>
        <v>6.9926028663892748E-2</v>
      </c>
      <c r="AL9" s="15">
        <f t="shared" si="1"/>
        <v>6.3656413232733605E-2</v>
      </c>
      <c r="AM9" s="15">
        <f t="shared" si="1"/>
        <v>6.6158110553684743E-2</v>
      </c>
      <c r="AS9" s="18" t="s">
        <v>96</v>
      </c>
      <c r="AT9" s="19" t="s">
        <v>97</v>
      </c>
      <c r="AU9" s="19" t="s">
        <v>98</v>
      </c>
      <c r="AV9" s="19" t="s">
        <v>99</v>
      </c>
    </row>
    <row r="10" spans="1:48" ht="19" x14ac:dyDescent="0.25">
      <c r="A10" s="5" t="s">
        <v>6</v>
      </c>
      <c r="B10" s="1">
        <v>928200000</v>
      </c>
      <c r="C10" s="1">
        <v>1060600000</v>
      </c>
      <c r="D10" s="1">
        <v>1280300000</v>
      </c>
      <c r="E10" s="1">
        <v>1481800000</v>
      </c>
      <c r="F10" s="1">
        <v>1602000000</v>
      </c>
      <c r="G10" s="1">
        <v>1842500000</v>
      </c>
      <c r="H10" s="1">
        <v>2179600000</v>
      </c>
      <c r="I10" s="1">
        <v>2820600000</v>
      </c>
      <c r="J10" s="1">
        <v>1988176000</v>
      </c>
      <c r="K10" s="1">
        <v>2054455000</v>
      </c>
      <c r="L10" s="1">
        <v>2230740000</v>
      </c>
      <c r="M10" s="1">
        <v>2459560000</v>
      </c>
      <c r="N10" s="1">
        <v>2684955000</v>
      </c>
      <c r="O10" s="1">
        <v>2743888000</v>
      </c>
      <c r="P10" s="1">
        <v>2857104000</v>
      </c>
      <c r="Q10" s="1">
        <v>2894178000</v>
      </c>
      <c r="R10" s="1">
        <v>3734880000</v>
      </c>
      <c r="S10" s="1">
        <v>3978776000</v>
      </c>
      <c r="T10" s="1">
        <v>5050901000</v>
      </c>
      <c r="U10" s="1">
        <v>4921780000</v>
      </c>
      <c r="V10" s="1">
        <v>5496123000</v>
      </c>
      <c r="W10" s="1">
        <v>6349685000</v>
      </c>
      <c r="X10" s="1">
        <v>7407998000</v>
      </c>
      <c r="Y10" s="1">
        <v>8435624000</v>
      </c>
      <c r="Z10" s="1">
        <v>8405904000</v>
      </c>
      <c r="AA10" s="1">
        <v>10376324000</v>
      </c>
      <c r="AB10" s="1">
        <v>12756817000</v>
      </c>
      <c r="AC10" s="1">
        <v>12059495000</v>
      </c>
      <c r="AD10" s="1">
        <v>6936000000</v>
      </c>
      <c r="AE10" s="1">
        <v>6530000000</v>
      </c>
      <c r="AF10" s="1">
        <v>6785000000</v>
      </c>
      <c r="AG10" s="1">
        <v>6672000000</v>
      </c>
      <c r="AH10" s="1">
        <v>9117000000</v>
      </c>
      <c r="AI10" s="1">
        <v>9744000000</v>
      </c>
      <c r="AJ10" s="1">
        <v>9765000000</v>
      </c>
      <c r="AK10" s="1" t="s">
        <v>92</v>
      </c>
      <c r="AL10" s="1" t="s">
        <v>92</v>
      </c>
      <c r="AM10" s="1" t="s">
        <v>92</v>
      </c>
      <c r="AS10" s="17">
        <f>AM9</f>
        <v>6.6158110553684743E-2</v>
      </c>
      <c r="AT10" s="20">
        <f>AM13</f>
        <v>0.25766843057750899</v>
      </c>
      <c r="AU10" s="20">
        <f>AM80</f>
        <v>1.5691934116784642E-2</v>
      </c>
      <c r="AV10" s="20">
        <f>AM89</f>
        <v>4.0707396971571254E-2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928200000</v>
      </c>
      <c r="C12" s="1">
        <v>1060600000</v>
      </c>
      <c r="D12" s="1">
        <v>1280300000</v>
      </c>
      <c r="E12" s="1">
        <v>1481800000</v>
      </c>
      <c r="F12" s="1">
        <v>1602000000</v>
      </c>
      <c r="G12" s="1">
        <v>1842500000</v>
      </c>
      <c r="H12" s="1">
        <v>2179600000</v>
      </c>
      <c r="I12" s="1">
        <v>2820600000</v>
      </c>
      <c r="J12" s="1">
        <v>1988176000</v>
      </c>
      <c r="K12" s="1">
        <v>2054455000</v>
      </c>
      <c r="L12" s="1">
        <v>2230740000</v>
      </c>
      <c r="M12" s="1">
        <v>2459560000</v>
      </c>
      <c r="N12" s="1">
        <v>2684955000</v>
      </c>
      <c r="O12" s="1">
        <v>2743888000</v>
      </c>
      <c r="P12" s="1">
        <v>2857104000</v>
      </c>
      <c r="Q12" s="1">
        <v>2894178000</v>
      </c>
      <c r="R12" s="1">
        <v>3734880000</v>
      </c>
      <c r="S12" s="1">
        <v>3978776000</v>
      </c>
      <c r="T12" s="1">
        <v>5050901000</v>
      </c>
      <c r="U12" s="1">
        <v>4921780000</v>
      </c>
      <c r="V12" s="1">
        <v>5496123000</v>
      </c>
      <c r="W12" s="1">
        <v>6349685000</v>
      </c>
      <c r="X12" s="1">
        <v>7407998000</v>
      </c>
      <c r="Y12" s="1">
        <v>8435624000</v>
      </c>
      <c r="Z12" s="1">
        <v>8405904000</v>
      </c>
      <c r="AA12" s="1">
        <v>10376324000</v>
      </c>
      <c r="AB12" s="1">
        <v>12756817000</v>
      </c>
      <c r="AC12" s="1">
        <v>12059495000</v>
      </c>
      <c r="AD12" s="1">
        <v>6936000000</v>
      </c>
      <c r="AE12" s="1">
        <v>6530000000</v>
      </c>
      <c r="AF12" s="1">
        <v>6785000000</v>
      </c>
      <c r="AG12" s="1">
        <v>6672000000</v>
      </c>
      <c r="AH12" s="1">
        <v>9117000000</v>
      </c>
      <c r="AI12" s="1">
        <v>9744000000</v>
      </c>
      <c r="AJ12" s="1">
        <v>9765000000</v>
      </c>
      <c r="AK12" s="1">
        <v>9696000000</v>
      </c>
      <c r="AL12" s="1">
        <v>11324000000</v>
      </c>
      <c r="AM12" s="1">
        <v>11248000000</v>
      </c>
      <c r="AS12" s="18" t="s">
        <v>117</v>
      </c>
      <c r="AT12" s="19" t="s">
        <v>118</v>
      </c>
      <c r="AU12" s="19" t="s">
        <v>119</v>
      </c>
      <c r="AV12" s="19" t="s">
        <v>120</v>
      </c>
    </row>
    <row r="13" spans="1:48" ht="19" x14ac:dyDescent="0.25">
      <c r="A13" s="14" t="s">
        <v>100</v>
      </c>
      <c r="B13" s="15">
        <f>B12/B3</f>
        <v>0.27622533702348007</v>
      </c>
      <c r="C13" s="15">
        <f t="shared" ref="C13:AM13" si="2">C12/C3</f>
        <v>0.27854816682424627</v>
      </c>
      <c r="D13" s="15">
        <f t="shared" si="2"/>
        <v>0.29177966681100298</v>
      </c>
      <c r="E13" s="15">
        <f t="shared" si="2"/>
        <v>0.30014178651002632</v>
      </c>
      <c r="F13" s="15">
        <f t="shared" si="2"/>
        <v>0.2977805866389085</v>
      </c>
      <c r="G13" s="15">
        <f t="shared" si="2"/>
        <v>0.29917027944209007</v>
      </c>
      <c r="H13" s="15">
        <f t="shared" si="2"/>
        <v>0.3169589622778699</v>
      </c>
      <c r="I13" s="15">
        <f t="shared" si="2"/>
        <v>0.35922515569479996</v>
      </c>
      <c r="J13" s="15">
        <f t="shared" si="2"/>
        <v>0.23646683221844175</v>
      </c>
      <c r="K13" s="15">
        <f t="shared" si="2"/>
        <v>0.22438324383473193</v>
      </c>
      <c r="L13" s="15">
        <f t="shared" si="2"/>
        <v>0.22280231485726304</v>
      </c>
      <c r="M13" s="15">
        <f t="shared" si="2"/>
        <v>0.22332309737357742</v>
      </c>
      <c r="N13" s="15">
        <f t="shared" si="2"/>
        <v>0.22594047088298005</v>
      </c>
      <c r="O13" s="15">
        <f t="shared" si="2"/>
        <v>0.21990079216403152</v>
      </c>
      <c r="P13" s="15">
        <f t="shared" si="2"/>
        <v>0.21681479022206201</v>
      </c>
      <c r="Q13" s="15">
        <f t="shared" si="2"/>
        <v>0.21054820937360594</v>
      </c>
      <c r="R13" s="15">
        <f t="shared" si="2"/>
        <v>0.22934133141126636</v>
      </c>
      <c r="S13" s="15">
        <f t="shared" si="2"/>
        <v>0.2249845529993984</v>
      </c>
      <c r="T13" s="15">
        <f t="shared" si="2"/>
        <v>0.25664415765383924</v>
      </c>
      <c r="U13" s="15">
        <f t="shared" si="2"/>
        <v>0.25009024382907008</v>
      </c>
      <c r="V13" s="15">
        <f t="shared" si="2"/>
        <v>0.24604576241321441</v>
      </c>
      <c r="W13" s="15">
        <f t="shared" si="2"/>
        <v>0.28250551847406352</v>
      </c>
      <c r="X13" s="15">
        <f t="shared" si="2"/>
        <v>0.2858659397972651</v>
      </c>
      <c r="Y13" s="15">
        <f t="shared" si="2"/>
        <v>0.28568653439336927</v>
      </c>
      <c r="Z13" s="15">
        <f t="shared" si="2"/>
        <v>0.27323205125925626</v>
      </c>
      <c r="AA13" s="15">
        <f t="shared" si="2"/>
        <v>0.2950608900954968</v>
      </c>
      <c r="AB13" s="15">
        <f t="shared" si="2"/>
        <v>0.32835015719825195</v>
      </c>
      <c r="AC13" s="15">
        <f t="shared" si="2"/>
        <v>0.30244074383475311</v>
      </c>
      <c r="AD13" s="15">
        <f t="shared" si="2"/>
        <v>0.31746612962284876</v>
      </c>
      <c r="AE13" s="15">
        <f t="shared" si="2"/>
        <v>0.32251691608633376</v>
      </c>
      <c r="AF13" s="15">
        <f t="shared" si="2"/>
        <v>0.3325165400637099</v>
      </c>
      <c r="AG13" s="15">
        <f t="shared" si="2"/>
        <v>0.31995396345849519</v>
      </c>
      <c r="AH13" s="15">
        <f t="shared" si="2"/>
        <v>0.33285870755750274</v>
      </c>
      <c r="AI13" s="15">
        <f t="shared" si="2"/>
        <v>0.31866047485120019</v>
      </c>
      <c r="AJ13" s="15">
        <f t="shared" si="2"/>
        <v>0.30607447342026078</v>
      </c>
      <c r="AK13" s="15">
        <f t="shared" si="2"/>
        <v>0.28016643550624132</v>
      </c>
      <c r="AL13" s="15">
        <f t="shared" si="2"/>
        <v>0.26289030760301801</v>
      </c>
      <c r="AM13" s="15">
        <f t="shared" si="2"/>
        <v>0.25766843057750899</v>
      </c>
      <c r="AS13" s="17">
        <f>AM28/AM72</f>
        <v>0.18898217303603554</v>
      </c>
      <c r="AT13" s="20">
        <f>AM28/AM54</f>
        <v>9.3137913431311961E-2</v>
      </c>
      <c r="AU13" s="20">
        <f>AM22/(AM72+AM56+AM61)</f>
        <v>0.13712467817844903</v>
      </c>
      <c r="AV13" s="21">
        <f>AM67/AM72</f>
        <v>5.9695796761707462E-3</v>
      </c>
    </row>
    <row r="14" spans="1:48" ht="19" x14ac:dyDescent="0.25">
      <c r="A14" s="5" t="s">
        <v>9</v>
      </c>
      <c r="B14" s="1">
        <v>155800000</v>
      </c>
      <c r="C14" s="1">
        <v>199500000</v>
      </c>
      <c r="D14" s="1">
        <v>243700000</v>
      </c>
      <c r="E14" s="1">
        <v>270900000</v>
      </c>
      <c r="F14" s="1">
        <v>307300000</v>
      </c>
      <c r="G14" s="1">
        <v>355900000</v>
      </c>
      <c r="H14" s="1">
        <v>379000000</v>
      </c>
      <c r="I14" s="1">
        <v>427800000</v>
      </c>
      <c r="J14" s="1">
        <v>-70000000</v>
      </c>
      <c r="K14" s="1" t="s">
        <v>92</v>
      </c>
      <c r="L14" s="1" t="s">
        <v>92</v>
      </c>
      <c r="M14" s="1" t="s">
        <v>92</v>
      </c>
      <c r="N14" s="1" t="s">
        <v>92</v>
      </c>
      <c r="O14" s="1" t="s">
        <v>92</v>
      </c>
      <c r="P14" s="1" t="s">
        <v>92</v>
      </c>
      <c r="Q14" s="1">
        <v>-138507000</v>
      </c>
      <c r="R14" s="1" t="s">
        <v>92</v>
      </c>
      <c r="S14" s="1" t="s">
        <v>92</v>
      </c>
      <c r="T14" s="1" t="s">
        <v>92</v>
      </c>
      <c r="U14" s="1" t="s">
        <v>92</v>
      </c>
      <c r="V14" s="1" t="s">
        <v>92</v>
      </c>
      <c r="W14" s="1" t="s">
        <v>92</v>
      </c>
      <c r="X14" s="1" t="s">
        <v>92</v>
      </c>
      <c r="Y14" s="1" t="s">
        <v>92</v>
      </c>
      <c r="Z14" s="1" t="s">
        <v>92</v>
      </c>
      <c r="AA14" s="1" t="s">
        <v>92</v>
      </c>
      <c r="AB14" s="1" t="s">
        <v>92</v>
      </c>
      <c r="AC14" s="1" t="s">
        <v>92</v>
      </c>
      <c r="AD14" s="1">
        <v>791000000</v>
      </c>
      <c r="AE14" s="1">
        <v>555000000</v>
      </c>
      <c r="AF14" s="1">
        <v>601000000</v>
      </c>
      <c r="AG14" s="1">
        <v>550000000</v>
      </c>
      <c r="AH14" s="1">
        <v>1975000000</v>
      </c>
      <c r="AI14" s="1">
        <v>2178000000</v>
      </c>
      <c r="AJ14" s="1">
        <v>1936000000</v>
      </c>
      <c r="AK14" s="1">
        <v>2132000000</v>
      </c>
      <c r="AL14" s="1">
        <v>2047000000</v>
      </c>
      <c r="AM14" s="1">
        <v>2013000000</v>
      </c>
    </row>
    <row r="15" spans="1:48" ht="20" x14ac:dyDescent="0.25">
      <c r="A15" s="5" t="s">
        <v>10</v>
      </c>
      <c r="B15" s="1">
        <v>1084000000</v>
      </c>
      <c r="C15" s="1">
        <v>1260100000</v>
      </c>
      <c r="D15" s="1">
        <v>1524000000</v>
      </c>
      <c r="E15" s="1">
        <v>1752700000</v>
      </c>
      <c r="F15" s="1">
        <v>1909300000</v>
      </c>
      <c r="G15" s="1">
        <v>2198400000</v>
      </c>
      <c r="H15" s="1">
        <v>2558600000</v>
      </c>
      <c r="I15" s="1">
        <v>3248400000</v>
      </c>
      <c r="J15" s="1">
        <v>2799150000</v>
      </c>
      <c r="K15" s="1">
        <v>3017971000</v>
      </c>
      <c r="L15" s="1">
        <v>3303485000</v>
      </c>
      <c r="M15" s="1">
        <v>3664401000</v>
      </c>
      <c r="N15" s="1">
        <v>3987358000</v>
      </c>
      <c r="O15" s="1">
        <v>3965481000</v>
      </c>
      <c r="P15" s="1">
        <v>4051067000</v>
      </c>
      <c r="Q15" s="1">
        <v>4106695000</v>
      </c>
      <c r="R15" s="1">
        <v>5312432000</v>
      </c>
      <c r="S15" s="1">
        <v>5540568000</v>
      </c>
      <c r="T15" s="1">
        <v>6784373000</v>
      </c>
      <c r="U15" s="1">
        <v>6618533000</v>
      </c>
      <c r="V15" s="1">
        <v>7317298000</v>
      </c>
      <c r="W15" s="1">
        <v>8604956000</v>
      </c>
      <c r="X15" s="1">
        <v>9913647000</v>
      </c>
      <c r="Y15" s="1">
        <v>11124435000</v>
      </c>
      <c r="Z15" s="1">
        <v>11149637000</v>
      </c>
      <c r="AA15" s="1">
        <v>14413948000</v>
      </c>
      <c r="AB15" s="1">
        <v>16886231000</v>
      </c>
      <c r="AC15" s="1">
        <v>16381677000</v>
      </c>
      <c r="AD15" s="1">
        <v>9179000000</v>
      </c>
      <c r="AE15" s="1">
        <v>8430000000</v>
      </c>
      <c r="AF15" s="1">
        <v>8791000000</v>
      </c>
      <c r="AG15" s="1">
        <v>8644000000</v>
      </c>
      <c r="AH15" s="1">
        <v>13327000000</v>
      </c>
      <c r="AI15" s="1">
        <v>14222000000</v>
      </c>
      <c r="AJ15" s="1">
        <v>14141000000</v>
      </c>
      <c r="AK15" s="1">
        <v>14248000000</v>
      </c>
      <c r="AL15" s="1">
        <v>16113000000</v>
      </c>
      <c r="AM15" s="1">
        <v>16149000000</v>
      </c>
      <c r="AS15" s="18" t="s">
        <v>121</v>
      </c>
      <c r="AT15" s="19" t="s">
        <v>122</v>
      </c>
      <c r="AU15" s="19" t="s">
        <v>123</v>
      </c>
      <c r="AV15" s="19" t="s">
        <v>124</v>
      </c>
    </row>
    <row r="16" spans="1:48" ht="19" x14ac:dyDescent="0.25">
      <c r="A16" s="5" t="s">
        <v>11</v>
      </c>
      <c r="B16" s="1">
        <v>2623200000</v>
      </c>
      <c r="C16" s="1">
        <v>2929000000</v>
      </c>
      <c r="D16" s="1">
        <v>3382200000</v>
      </c>
      <c r="E16" s="1">
        <v>3835000000</v>
      </c>
      <c r="F16" s="1">
        <v>4158600000</v>
      </c>
      <c r="G16" s="1">
        <v>4752600000</v>
      </c>
      <c r="H16" s="1">
        <v>5319600000</v>
      </c>
      <c r="I16" s="1">
        <v>6325900000</v>
      </c>
      <c r="J16" s="1">
        <v>6483877000</v>
      </c>
      <c r="K16" s="1">
        <v>7011802000</v>
      </c>
      <c r="L16" s="1">
        <v>7629290000</v>
      </c>
      <c r="M16" s="1">
        <v>8396399000</v>
      </c>
      <c r="N16" s="1">
        <v>9033036000</v>
      </c>
      <c r="O16" s="1">
        <v>9359922000</v>
      </c>
      <c r="P16" s="1">
        <v>10028250000</v>
      </c>
      <c r="Q16" s="1">
        <v>10345341000</v>
      </c>
      <c r="R16" s="1">
        <v>13060814000</v>
      </c>
      <c r="S16" s="1">
        <v>14046822000</v>
      </c>
      <c r="T16" s="1">
        <v>16257789000</v>
      </c>
      <c r="U16" s="1">
        <v>15502690000</v>
      </c>
      <c r="V16" s="1">
        <v>17958409000</v>
      </c>
      <c r="W16" s="1">
        <v>18420103000</v>
      </c>
      <c r="X16" s="1">
        <v>21335693000</v>
      </c>
      <c r="Y16" s="1">
        <v>23736457000</v>
      </c>
      <c r="Z16" s="1">
        <v>24358966000</v>
      </c>
      <c r="AA16" s="1">
        <v>29079140000</v>
      </c>
      <c r="AB16" s="1">
        <v>32426811000</v>
      </c>
      <c r="AC16" s="1">
        <v>31501395000</v>
      </c>
      <c r="AD16" s="1">
        <v>19219000000</v>
      </c>
      <c r="AE16" s="1">
        <v>17648000000</v>
      </c>
      <c r="AF16" s="1">
        <v>17538000000</v>
      </c>
      <c r="AG16" s="1">
        <v>17668000000</v>
      </c>
      <c r="AH16" s="1">
        <v>25664000000</v>
      </c>
      <c r="AI16" s="1">
        <v>26928000000</v>
      </c>
      <c r="AJ16" s="1">
        <v>27372000000</v>
      </c>
      <c r="AK16" s="1">
        <v>29251000000</v>
      </c>
      <c r="AL16" s="1">
        <v>34650000000</v>
      </c>
      <c r="AM16" s="1">
        <v>35291000000</v>
      </c>
      <c r="AS16" s="29">
        <f>(AM35+AL35+AK35+AJ35+AI35)/5</f>
        <v>4.2057923791074424E-3</v>
      </c>
      <c r="AT16" s="30">
        <f>AU101/AM3</f>
        <v>4.3839167376812593</v>
      </c>
      <c r="AU16" s="30">
        <f>AU101/AM28</f>
        <v>27.602930527909997</v>
      </c>
      <c r="AV16" s="31">
        <f>AU101/AM106</f>
        <v>24.522183156073808</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528474000</v>
      </c>
      <c r="Z17" s="1">
        <v>519656000</v>
      </c>
      <c r="AA17" s="1">
        <v>553135000</v>
      </c>
      <c r="AB17" s="1">
        <v>530141000</v>
      </c>
      <c r="AC17" s="1">
        <v>592403000</v>
      </c>
      <c r="AD17" s="1">
        <v>157000000</v>
      </c>
      <c r="AE17" s="1">
        <v>150000000</v>
      </c>
      <c r="AF17" s="1">
        <v>163000000</v>
      </c>
      <c r="AG17" s="1">
        <v>431000000</v>
      </c>
      <c r="AH17" s="1">
        <v>904000000</v>
      </c>
      <c r="AI17" s="1">
        <v>826000000</v>
      </c>
      <c r="AJ17" s="1">
        <v>670000000</v>
      </c>
      <c r="AK17" s="1">
        <v>546000000</v>
      </c>
      <c r="AL17" s="1">
        <v>533000000</v>
      </c>
      <c r="AM17" s="1">
        <v>375000000</v>
      </c>
    </row>
    <row r="18" spans="1:45" ht="20" x14ac:dyDescent="0.25">
      <c r="A18" s="5" t="s">
        <v>13</v>
      </c>
      <c r="B18" s="1">
        <v>155800000</v>
      </c>
      <c r="C18" s="1">
        <v>199500000</v>
      </c>
      <c r="D18" s="1">
        <v>243700000</v>
      </c>
      <c r="E18" s="1">
        <v>270900000</v>
      </c>
      <c r="F18" s="1">
        <v>307300000</v>
      </c>
      <c r="G18" s="1">
        <v>355900000</v>
      </c>
      <c r="H18" s="1">
        <v>379000000</v>
      </c>
      <c r="I18" s="1">
        <v>427800000</v>
      </c>
      <c r="J18" s="1">
        <v>484081000</v>
      </c>
      <c r="K18" s="1">
        <v>510504000</v>
      </c>
      <c r="L18" s="1">
        <v>566423000</v>
      </c>
      <c r="M18" s="1">
        <v>686085000</v>
      </c>
      <c r="N18" s="1">
        <v>727754000</v>
      </c>
      <c r="O18" s="1">
        <v>784243000</v>
      </c>
      <c r="P18" s="1">
        <v>828006000</v>
      </c>
      <c r="Q18" s="1">
        <v>827431000</v>
      </c>
      <c r="R18" s="1">
        <v>1168018000</v>
      </c>
      <c r="S18" s="1">
        <v>1177345000</v>
      </c>
      <c r="T18" s="1">
        <v>1273991000</v>
      </c>
      <c r="U18" s="1">
        <v>1288700000</v>
      </c>
      <c r="V18" s="1">
        <v>1358939000</v>
      </c>
      <c r="W18" s="1">
        <v>1558750000</v>
      </c>
      <c r="X18" s="1">
        <v>1854886000</v>
      </c>
      <c r="Y18" s="1">
        <v>1838829000</v>
      </c>
      <c r="Z18" s="1">
        <v>2089510000</v>
      </c>
      <c r="AA18" s="1">
        <v>2624305000</v>
      </c>
      <c r="AB18" s="1">
        <v>3043894000</v>
      </c>
      <c r="AC18" s="1">
        <v>2783207000</v>
      </c>
      <c r="AD18" s="1">
        <v>1719000000</v>
      </c>
      <c r="AE18" s="1">
        <v>1548000000</v>
      </c>
      <c r="AF18" s="1">
        <v>1472000000</v>
      </c>
      <c r="AG18" s="1">
        <v>1353000000</v>
      </c>
      <c r="AH18" s="1">
        <v>3021000000</v>
      </c>
      <c r="AI18" s="1">
        <v>3278000000</v>
      </c>
      <c r="AJ18" s="1">
        <v>3014000000</v>
      </c>
      <c r="AK18" s="1">
        <v>3327000000</v>
      </c>
      <c r="AL18" s="1">
        <v>3538000000</v>
      </c>
      <c r="AM18" s="1">
        <v>2013000000</v>
      </c>
      <c r="AS18" s="18" t="s">
        <v>125</v>
      </c>
    </row>
    <row r="19" spans="1:45" ht="19" x14ac:dyDescent="0.25">
      <c r="A19" s="6" t="s">
        <v>14</v>
      </c>
      <c r="B19" s="10">
        <v>850300000</v>
      </c>
      <c r="C19" s="10">
        <v>1018200000</v>
      </c>
      <c r="D19" s="10">
        <v>1180900000</v>
      </c>
      <c r="E19" s="10">
        <v>1326300000</v>
      </c>
      <c r="F19" s="10">
        <v>1501500000</v>
      </c>
      <c r="G19" s="10">
        <v>1706700000</v>
      </c>
      <c r="H19" s="10">
        <v>1923300000</v>
      </c>
      <c r="I19" s="10">
        <v>2166600000</v>
      </c>
      <c r="J19" s="10">
        <v>2427311000</v>
      </c>
      <c r="K19" s="10">
        <v>2677194000</v>
      </c>
      <c r="L19" s="10">
        <v>2961742000</v>
      </c>
      <c r="M19" s="10">
        <v>3355635000</v>
      </c>
      <c r="N19" s="10">
        <v>3677700000</v>
      </c>
      <c r="O19" s="10">
        <v>4024842000</v>
      </c>
      <c r="P19" s="10">
        <v>4224894000</v>
      </c>
      <c r="Q19" s="10">
        <v>4643838000</v>
      </c>
      <c r="R19" s="10">
        <v>3051166000</v>
      </c>
      <c r="S19" s="10">
        <v>4850758000</v>
      </c>
      <c r="T19" s="10">
        <v>5008408000</v>
      </c>
      <c r="U19" s="10">
        <v>5474315000</v>
      </c>
      <c r="V19" s="10">
        <v>5978859000</v>
      </c>
      <c r="W19" s="10">
        <v>3835120000</v>
      </c>
      <c r="X19" s="10">
        <v>6324534000</v>
      </c>
      <c r="Y19" s="10">
        <v>8370092000</v>
      </c>
      <c r="Z19" s="10">
        <v>9802940000</v>
      </c>
      <c r="AA19" s="10">
        <v>8890274000</v>
      </c>
      <c r="AB19" s="10">
        <v>8772677000</v>
      </c>
      <c r="AC19" s="10">
        <v>9638224000</v>
      </c>
      <c r="AD19" s="10">
        <v>4590000000</v>
      </c>
      <c r="AE19" s="10">
        <v>4779000000</v>
      </c>
      <c r="AF19" s="10">
        <v>6635000000</v>
      </c>
      <c r="AG19" s="10">
        <v>3534000000</v>
      </c>
      <c r="AH19" s="10">
        <v>6280000000</v>
      </c>
      <c r="AI19" s="10">
        <v>7011000000</v>
      </c>
      <c r="AJ19" s="10">
        <v>7761000000</v>
      </c>
      <c r="AK19" s="10">
        <v>8865000000</v>
      </c>
      <c r="AL19" s="10">
        <v>12282000000</v>
      </c>
      <c r="AM19" s="10">
        <v>10694000000</v>
      </c>
      <c r="AS19" s="32">
        <f>AM40-AM56-AM61</f>
        <v>-14125000000</v>
      </c>
    </row>
    <row r="20" spans="1:45" ht="19" customHeight="1" x14ac:dyDescent="0.25">
      <c r="A20" s="14" t="s">
        <v>101</v>
      </c>
      <c r="B20" s="1"/>
      <c r="C20" s="15">
        <f>(C19/B19)-1</f>
        <v>0.19745972009878865</v>
      </c>
      <c r="D20" s="15">
        <f>(D19/C19)-1</f>
        <v>0.15979178943233152</v>
      </c>
      <c r="E20" s="15">
        <f>(E19/D19)-1</f>
        <v>0.12312642899483439</v>
      </c>
      <c r="F20" s="15">
        <f t="shared" ref="F20:AM20" si="3">(F19/E19)-1</f>
        <v>0.13209681067631762</v>
      </c>
      <c r="G20" s="15">
        <f t="shared" si="3"/>
        <v>0.13666333666333674</v>
      </c>
      <c r="H20" s="15">
        <f t="shared" si="3"/>
        <v>0.12691158375812983</v>
      </c>
      <c r="I20" s="15">
        <f t="shared" si="3"/>
        <v>0.12650132584620177</v>
      </c>
      <c r="J20" s="15">
        <f t="shared" si="3"/>
        <v>0.12033185636481125</v>
      </c>
      <c r="K20" s="15">
        <f t="shared" si="3"/>
        <v>0.10294642919675301</v>
      </c>
      <c r="L20" s="15">
        <f t="shared" si="3"/>
        <v>0.10628590979958874</v>
      </c>
      <c r="M20" s="15">
        <f t="shared" si="3"/>
        <v>0.13299369087516744</v>
      </c>
      <c r="N20" s="15">
        <f t="shared" si="3"/>
        <v>9.5977363449838871E-2</v>
      </c>
      <c r="O20" s="15">
        <f t="shared" si="3"/>
        <v>9.4391059629659768E-2</v>
      </c>
      <c r="P20" s="15">
        <f t="shared" si="3"/>
        <v>4.9704311374210386E-2</v>
      </c>
      <c r="Q20" s="15">
        <f t="shared" si="3"/>
        <v>9.9160831017298889E-2</v>
      </c>
      <c r="R20" s="15">
        <f t="shared" si="3"/>
        <v>-0.34296459092672915</v>
      </c>
      <c r="S20" s="15">
        <f t="shared" si="3"/>
        <v>0.58980468450421908</v>
      </c>
      <c r="T20" s="15">
        <f t="shared" si="3"/>
        <v>3.2500075245971871E-2</v>
      </c>
      <c r="U20" s="15">
        <f t="shared" si="3"/>
        <v>9.3024969211773501E-2</v>
      </c>
      <c r="V20" s="15">
        <f t="shared" si="3"/>
        <v>9.2165686483149045E-2</v>
      </c>
      <c r="W20" s="15">
        <f t="shared" si="3"/>
        <v>-0.35855319551774012</v>
      </c>
      <c r="X20" s="15">
        <f t="shared" si="3"/>
        <v>0.64910980621206127</v>
      </c>
      <c r="Y20" s="15">
        <f t="shared" si="3"/>
        <v>0.32343220860224653</v>
      </c>
      <c r="Z20" s="15">
        <f t="shared" si="3"/>
        <v>0.17118664884448109</v>
      </c>
      <c r="AA20" s="15">
        <f t="shared" si="3"/>
        <v>-9.3101253297480091E-2</v>
      </c>
      <c r="AB20" s="15">
        <f t="shared" si="3"/>
        <v>-1.3227601309026005E-2</v>
      </c>
      <c r="AC20" s="15">
        <f t="shared" si="3"/>
        <v>9.8663954001726006E-2</v>
      </c>
      <c r="AD20" s="15">
        <f t="shared" si="3"/>
        <v>-0.52377118440077752</v>
      </c>
      <c r="AE20" s="15">
        <f t="shared" si="3"/>
        <v>4.117647058823537E-2</v>
      </c>
      <c r="AF20" s="15">
        <f t="shared" si="3"/>
        <v>0.38836576689684033</v>
      </c>
      <c r="AG20" s="15">
        <f t="shared" si="3"/>
        <v>-0.46737000753579505</v>
      </c>
      <c r="AH20" s="15">
        <f t="shared" si="3"/>
        <v>0.77702320316921325</v>
      </c>
      <c r="AI20" s="15">
        <f t="shared" si="3"/>
        <v>0.11640127388535038</v>
      </c>
      <c r="AJ20" s="15">
        <f t="shared" si="3"/>
        <v>0.10697475395806588</v>
      </c>
      <c r="AK20" s="15">
        <f t="shared" si="3"/>
        <v>0.14224971008890597</v>
      </c>
      <c r="AL20" s="15">
        <f t="shared" si="3"/>
        <v>0.38544839255499164</v>
      </c>
      <c r="AM20" s="15">
        <f t="shared" si="3"/>
        <v>-0.12929490311024261</v>
      </c>
    </row>
    <row r="21" spans="1:45" ht="19" x14ac:dyDescent="0.25">
      <c r="A21" s="5" t="s">
        <v>15</v>
      </c>
      <c r="B21" s="2">
        <v>0.253</v>
      </c>
      <c r="C21" s="2">
        <v>0.26740000000000003</v>
      </c>
      <c r="D21" s="2">
        <v>0.26910000000000001</v>
      </c>
      <c r="E21" s="2">
        <v>0.26860000000000001</v>
      </c>
      <c r="F21" s="2">
        <v>0.27910000000000001</v>
      </c>
      <c r="G21" s="2">
        <v>0.27710000000000001</v>
      </c>
      <c r="H21" s="2">
        <v>0.2797</v>
      </c>
      <c r="I21" s="2">
        <v>0.27589999999999998</v>
      </c>
      <c r="J21" s="2">
        <v>0.28870000000000001</v>
      </c>
      <c r="K21" s="2">
        <v>0.29239999999999999</v>
      </c>
      <c r="L21" s="2">
        <v>0.29580000000000001</v>
      </c>
      <c r="M21" s="2">
        <v>0.30470000000000003</v>
      </c>
      <c r="N21" s="2">
        <v>0.3095</v>
      </c>
      <c r="O21" s="2">
        <v>0.3226</v>
      </c>
      <c r="P21" s="2">
        <v>0.3206</v>
      </c>
      <c r="Q21" s="2">
        <v>0.33779999999999999</v>
      </c>
      <c r="R21" s="2">
        <v>0.18740000000000001</v>
      </c>
      <c r="S21" s="2">
        <v>0.27429999999999999</v>
      </c>
      <c r="T21" s="2">
        <v>0.2545</v>
      </c>
      <c r="U21" s="2">
        <v>0.2782</v>
      </c>
      <c r="V21" s="2">
        <v>0.26769999999999999</v>
      </c>
      <c r="W21" s="2">
        <v>0.1706</v>
      </c>
      <c r="X21" s="2">
        <v>0.24410000000000001</v>
      </c>
      <c r="Y21" s="2">
        <v>0.28349999999999997</v>
      </c>
      <c r="Z21" s="2">
        <v>0.31859999999999999</v>
      </c>
      <c r="AA21" s="2">
        <v>0.25280000000000002</v>
      </c>
      <c r="AB21" s="2">
        <v>0.2258</v>
      </c>
      <c r="AC21" s="2">
        <v>0.2417</v>
      </c>
      <c r="AD21" s="2">
        <v>0.21010000000000001</v>
      </c>
      <c r="AE21" s="2">
        <v>0.23599999999999999</v>
      </c>
      <c r="AF21" s="2">
        <v>0.32519999999999999</v>
      </c>
      <c r="AG21" s="2">
        <v>0.16950000000000001</v>
      </c>
      <c r="AH21" s="2">
        <v>0.2293</v>
      </c>
      <c r="AI21" s="2">
        <v>0.2293</v>
      </c>
      <c r="AJ21" s="2">
        <v>0.24329999999999999</v>
      </c>
      <c r="AK21" s="2">
        <v>0.25619999999999998</v>
      </c>
      <c r="AL21" s="2">
        <v>0.28510000000000002</v>
      </c>
      <c r="AM21" s="2">
        <v>0.245</v>
      </c>
    </row>
    <row r="22" spans="1:45" ht="19" x14ac:dyDescent="0.25">
      <c r="A22" s="6" t="s">
        <v>16</v>
      </c>
      <c r="B22" s="10">
        <v>737100000</v>
      </c>
      <c r="C22" s="10">
        <v>878600000</v>
      </c>
      <c r="D22" s="10">
        <v>1005700000</v>
      </c>
      <c r="E22" s="10">
        <v>1102000000</v>
      </c>
      <c r="F22" s="10">
        <v>1221200000</v>
      </c>
      <c r="G22" s="10">
        <v>1406100000</v>
      </c>
      <c r="H22" s="10">
        <v>1557000000</v>
      </c>
      <c r="I22" s="10">
        <v>1526000000</v>
      </c>
      <c r="J22" s="10">
        <v>1923966000</v>
      </c>
      <c r="K22" s="10">
        <v>2144207000</v>
      </c>
      <c r="L22" s="10">
        <v>2382904000</v>
      </c>
      <c r="M22" s="10">
        <v>2617061000</v>
      </c>
      <c r="N22" s="10">
        <v>2850426000</v>
      </c>
      <c r="O22" s="10">
        <v>3117923000</v>
      </c>
      <c r="P22" s="10">
        <v>3149375000</v>
      </c>
      <c r="Q22" s="10">
        <v>3400575000</v>
      </c>
      <c r="R22" s="10">
        <v>1894032000</v>
      </c>
      <c r="S22" s="10">
        <v>3530141000</v>
      </c>
      <c r="T22" s="10">
        <v>3322532000</v>
      </c>
      <c r="U22" s="10">
        <v>3898320000</v>
      </c>
      <c r="V22" s="10">
        <v>4362268000</v>
      </c>
      <c r="W22" s="10">
        <v>2042219000</v>
      </c>
      <c r="X22" s="10">
        <v>4578545000</v>
      </c>
      <c r="Y22" s="10">
        <v>5693839000</v>
      </c>
      <c r="Z22" s="10">
        <v>6235741000</v>
      </c>
      <c r="AA22" s="10">
        <v>6087581000</v>
      </c>
      <c r="AB22" s="10">
        <v>5751948000</v>
      </c>
      <c r="AC22" s="10">
        <v>8084515000</v>
      </c>
      <c r="AD22" s="10">
        <v>2629000000</v>
      </c>
      <c r="AE22" s="10">
        <v>2599000000</v>
      </c>
      <c r="AF22" s="10">
        <v>2867000000</v>
      </c>
      <c r="AG22" s="10">
        <v>3185000000</v>
      </c>
      <c r="AH22" s="10">
        <v>1726000000</v>
      </c>
      <c r="AI22" s="10">
        <v>3650000000</v>
      </c>
      <c r="AJ22" s="10">
        <v>4532000000</v>
      </c>
      <c r="AK22" s="10">
        <v>5357000000</v>
      </c>
      <c r="AL22" s="10">
        <v>8425000000</v>
      </c>
      <c r="AM22" s="10">
        <v>8362000000</v>
      </c>
    </row>
    <row r="23" spans="1:45" ht="19" x14ac:dyDescent="0.25">
      <c r="A23" s="5" t="s">
        <v>17</v>
      </c>
      <c r="B23" s="2">
        <v>0.21940000000000001</v>
      </c>
      <c r="C23" s="2">
        <v>0.23069999999999999</v>
      </c>
      <c r="D23" s="2">
        <v>0.22919999999999999</v>
      </c>
      <c r="E23" s="2">
        <v>0.22320000000000001</v>
      </c>
      <c r="F23" s="2">
        <v>0.22700000000000001</v>
      </c>
      <c r="G23" s="2">
        <v>0.2283</v>
      </c>
      <c r="H23" s="2">
        <v>0.22639999999999999</v>
      </c>
      <c r="I23" s="2">
        <v>0.1943</v>
      </c>
      <c r="J23" s="2">
        <v>0.2288</v>
      </c>
      <c r="K23" s="2">
        <v>0.23419999999999999</v>
      </c>
      <c r="L23" s="2">
        <v>0.23799999999999999</v>
      </c>
      <c r="M23" s="2">
        <v>0.23760000000000001</v>
      </c>
      <c r="N23" s="2">
        <v>0.2399</v>
      </c>
      <c r="O23" s="2">
        <v>0.24990000000000001</v>
      </c>
      <c r="P23" s="2">
        <v>0.23899999999999999</v>
      </c>
      <c r="Q23" s="2">
        <v>0.24740000000000001</v>
      </c>
      <c r="R23" s="2">
        <v>0.1163</v>
      </c>
      <c r="S23" s="2">
        <v>0.1996</v>
      </c>
      <c r="T23" s="2">
        <v>0.16880000000000001</v>
      </c>
      <c r="U23" s="2">
        <v>0.1981</v>
      </c>
      <c r="V23" s="2">
        <v>0.1953</v>
      </c>
      <c r="W23" s="2">
        <v>9.0899999999999995E-2</v>
      </c>
      <c r="X23" s="2">
        <v>0.1767</v>
      </c>
      <c r="Y23" s="2">
        <v>0.1928</v>
      </c>
      <c r="Z23" s="2">
        <v>0.20269999999999999</v>
      </c>
      <c r="AA23" s="2">
        <v>0.1731</v>
      </c>
      <c r="AB23" s="2">
        <v>0.14810000000000001</v>
      </c>
      <c r="AC23" s="2">
        <v>0.20280000000000001</v>
      </c>
      <c r="AD23" s="2">
        <v>0.1203</v>
      </c>
      <c r="AE23" s="2">
        <v>0.12839999999999999</v>
      </c>
      <c r="AF23" s="2">
        <v>0.14050000000000001</v>
      </c>
      <c r="AG23" s="2">
        <v>0.1527</v>
      </c>
      <c r="AH23" s="2">
        <v>6.3E-2</v>
      </c>
      <c r="AI23" s="2">
        <v>0.11940000000000001</v>
      </c>
      <c r="AJ23" s="2">
        <v>0.1421</v>
      </c>
      <c r="AK23" s="2">
        <v>0.15479999999999999</v>
      </c>
      <c r="AL23" s="2">
        <v>0.1956</v>
      </c>
      <c r="AM23" s="2">
        <v>0.19159999999999999</v>
      </c>
    </row>
    <row r="24" spans="1:45" ht="19" x14ac:dyDescent="0.25">
      <c r="A24" s="5" t="s">
        <v>18</v>
      </c>
      <c r="B24" s="1">
        <v>-42600000</v>
      </c>
      <c r="C24" s="1">
        <v>-59900000</v>
      </c>
      <c r="D24" s="1">
        <v>-68500000</v>
      </c>
      <c r="E24" s="1">
        <v>-46600000</v>
      </c>
      <c r="F24" s="1">
        <v>-27000000</v>
      </c>
      <c r="G24" s="1">
        <v>-55300000</v>
      </c>
      <c r="H24" s="1">
        <v>-12800000</v>
      </c>
      <c r="I24" s="1">
        <v>212800000</v>
      </c>
      <c r="J24" s="1">
        <v>19264000</v>
      </c>
      <c r="K24" s="1">
        <v>22483000</v>
      </c>
      <c r="L24" s="1">
        <v>12415000</v>
      </c>
      <c r="M24" s="1">
        <v>52489000</v>
      </c>
      <c r="N24" s="1">
        <v>99520000</v>
      </c>
      <c r="O24" s="1">
        <v>122676000</v>
      </c>
      <c r="P24" s="1">
        <v>247513000</v>
      </c>
      <c r="Q24" s="1">
        <v>415832000</v>
      </c>
      <c r="R24" s="1">
        <v>-10884000</v>
      </c>
      <c r="S24" s="1">
        <v>143272000</v>
      </c>
      <c r="T24" s="1">
        <v>411885000</v>
      </c>
      <c r="U24" s="1">
        <v>227280000</v>
      </c>
      <c r="V24" s="1">
        <v>257652000</v>
      </c>
      <c r="W24" s="1">
        <v>234151000</v>
      </c>
      <c r="X24" s="1">
        <v>-108897000</v>
      </c>
      <c r="Y24" s="1">
        <v>162447000</v>
      </c>
      <c r="Z24" s="1">
        <v>958033000</v>
      </c>
      <c r="AA24" s="1">
        <v>-374747000</v>
      </c>
      <c r="AB24" s="1">
        <v>-553306000</v>
      </c>
      <c r="AC24" s="1">
        <v>-1821901000</v>
      </c>
      <c r="AD24" s="1">
        <v>-108000000</v>
      </c>
      <c r="AE24" s="1">
        <v>-81000000</v>
      </c>
      <c r="AF24" s="1">
        <v>316000000</v>
      </c>
      <c r="AG24" s="1">
        <v>-1772000000</v>
      </c>
      <c r="AH24" s="1">
        <v>505000000</v>
      </c>
      <c r="AI24" s="1">
        <v>-777000000</v>
      </c>
      <c r="AJ24" s="1">
        <v>-455000000</v>
      </c>
      <c r="AK24" s="1">
        <v>-389000000</v>
      </c>
      <c r="AL24" s="1">
        <v>-214000000</v>
      </c>
      <c r="AM24" s="1">
        <v>-56000000</v>
      </c>
    </row>
    <row r="25" spans="1:45" ht="19" x14ac:dyDescent="0.25">
      <c r="A25" s="6" t="s">
        <v>19</v>
      </c>
      <c r="B25" s="10">
        <v>694500000</v>
      </c>
      <c r="C25" s="10">
        <v>818700000</v>
      </c>
      <c r="D25" s="10">
        <v>937200000</v>
      </c>
      <c r="E25" s="10">
        <v>1055400000</v>
      </c>
      <c r="F25" s="10">
        <v>1194200000</v>
      </c>
      <c r="G25" s="10">
        <v>1350800000</v>
      </c>
      <c r="H25" s="10">
        <v>1544200000</v>
      </c>
      <c r="I25" s="10">
        <v>1738800000</v>
      </c>
      <c r="J25" s="10">
        <v>1943230000</v>
      </c>
      <c r="K25" s="10">
        <v>2166690000</v>
      </c>
      <c r="L25" s="10">
        <v>2395319000</v>
      </c>
      <c r="M25" s="10">
        <v>2669550000</v>
      </c>
      <c r="N25" s="10">
        <v>2949946000</v>
      </c>
      <c r="O25" s="10">
        <v>3240599000</v>
      </c>
      <c r="P25" s="10">
        <v>3396888000</v>
      </c>
      <c r="Q25" s="10">
        <v>3816407000</v>
      </c>
      <c r="R25" s="10">
        <v>1883148000</v>
      </c>
      <c r="S25" s="10">
        <v>3673413000</v>
      </c>
      <c r="T25" s="10">
        <v>3734417000</v>
      </c>
      <c r="U25" s="10">
        <v>4125600000</v>
      </c>
      <c r="V25" s="10">
        <v>4619920000</v>
      </c>
      <c r="W25" s="10">
        <v>2276370000</v>
      </c>
      <c r="X25" s="10">
        <v>4469648000</v>
      </c>
      <c r="Y25" s="10">
        <v>5856286000</v>
      </c>
      <c r="Z25" s="10">
        <v>7193774000</v>
      </c>
      <c r="AA25" s="10">
        <v>5712834000</v>
      </c>
      <c r="AB25" s="10">
        <v>5198642000</v>
      </c>
      <c r="AC25" s="10">
        <v>6262614000</v>
      </c>
      <c r="AD25" s="10">
        <v>2521000000</v>
      </c>
      <c r="AE25" s="10">
        <v>2518000000</v>
      </c>
      <c r="AF25" s="10">
        <v>3183000000</v>
      </c>
      <c r="AG25" s="10">
        <v>1413000000</v>
      </c>
      <c r="AH25" s="10">
        <v>2231000000</v>
      </c>
      <c r="AI25" s="10">
        <v>2873000000</v>
      </c>
      <c r="AJ25" s="10">
        <v>4077000000</v>
      </c>
      <c r="AK25" s="10">
        <v>4968000000</v>
      </c>
      <c r="AL25" s="10">
        <v>8211000000</v>
      </c>
      <c r="AM25" s="10">
        <v>8306000000</v>
      </c>
    </row>
    <row r="26" spans="1:45" ht="19" x14ac:dyDescent="0.25">
      <c r="A26" s="5" t="s">
        <v>20</v>
      </c>
      <c r="B26" s="2">
        <v>0.20669999999999999</v>
      </c>
      <c r="C26" s="2">
        <v>0.215</v>
      </c>
      <c r="D26" s="2">
        <v>0.21360000000000001</v>
      </c>
      <c r="E26" s="2">
        <v>0.21379999999999999</v>
      </c>
      <c r="F26" s="2">
        <v>0.222</v>
      </c>
      <c r="G26" s="2">
        <v>0.21929999999999999</v>
      </c>
      <c r="H26" s="2">
        <v>0.22459999999999999</v>
      </c>
      <c r="I26" s="2">
        <v>0.22140000000000001</v>
      </c>
      <c r="J26" s="2">
        <v>0.2311</v>
      </c>
      <c r="K26" s="2">
        <v>0.2366</v>
      </c>
      <c r="L26" s="2">
        <v>0.2392</v>
      </c>
      <c r="M26" s="2">
        <v>0.2424</v>
      </c>
      <c r="N26" s="2">
        <v>0.2482</v>
      </c>
      <c r="O26" s="2">
        <v>0.25969999999999999</v>
      </c>
      <c r="P26" s="2">
        <v>0.25779999999999997</v>
      </c>
      <c r="Q26" s="2">
        <v>0.27760000000000001</v>
      </c>
      <c r="R26" s="2">
        <v>0.11559999999999999</v>
      </c>
      <c r="S26" s="2">
        <v>0.2077</v>
      </c>
      <c r="T26" s="2">
        <v>0.1898</v>
      </c>
      <c r="U26" s="2">
        <v>0.20960000000000001</v>
      </c>
      <c r="V26" s="2">
        <v>0.20680000000000001</v>
      </c>
      <c r="W26" s="2">
        <v>0.1013</v>
      </c>
      <c r="X26" s="2">
        <v>0.17249999999999999</v>
      </c>
      <c r="Y26" s="2">
        <v>0.1983</v>
      </c>
      <c r="Z26" s="2">
        <v>0.23380000000000001</v>
      </c>
      <c r="AA26" s="2">
        <v>0.16250000000000001</v>
      </c>
      <c r="AB26" s="2">
        <v>0.1338</v>
      </c>
      <c r="AC26" s="2">
        <v>0.15709999999999999</v>
      </c>
      <c r="AD26" s="2">
        <v>0.1154</v>
      </c>
      <c r="AE26" s="2">
        <v>0.1244</v>
      </c>
      <c r="AF26" s="2">
        <v>0.156</v>
      </c>
      <c r="AG26" s="2">
        <v>6.7799999999999999E-2</v>
      </c>
      <c r="AH26" s="2">
        <v>8.1500000000000003E-2</v>
      </c>
      <c r="AI26" s="2">
        <v>9.4E-2</v>
      </c>
      <c r="AJ26" s="2">
        <v>0.1278</v>
      </c>
      <c r="AK26" s="2">
        <v>0.14360000000000001</v>
      </c>
      <c r="AL26" s="2">
        <v>0.19059999999999999</v>
      </c>
      <c r="AM26" s="2">
        <v>0.1903</v>
      </c>
    </row>
    <row r="27" spans="1:45" ht="19" x14ac:dyDescent="0.25">
      <c r="A27" s="5" t="s">
        <v>21</v>
      </c>
      <c r="B27" s="1">
        <v>229200000</v>
      </c>
      <c r="C27" s="1">
        <v>278200000</v>
      </c>
      <c r="D27" s="1">
        <v>304600000</v>
      </c>
      <c r="E27" s="1">
        <v>303400000</v>
      </c>
      <c r="F27" s="1">
        <v>334400000</v>
      </c>
      <c r="G27" s="1">
        <v>385000000</v>
      </c>
      <c r="H27" s="1">
        <v>455500000</v>
      </c>
      <c r="I27" s="1">
        <v>499700000</v>
      </c>
      <c r="J27" s="1">
        <v>544104000</v>
      </c>
      <c r="K27" s="1">
        <v>650007000</v>
      </c>
      <c r="L27" s="1">
        <v>706619000</v>
      </c>
      <c r="M27" s="1">
        <v>787517000</v>
      </c>
      <c r="N27" s="1">
        <v>855484000</v>
      </c>
      <c r="O27" s="1">
        <v>907368000</v>
      </c>
      <c r="P27" s="1">
        <v>951129000</v>
      </c>
      <c r="Q27" s="1">
        <v>1030430000</v>
      </c>
      <c r="R27" s="1">
        <v>332758000</v>
      </c>
      <c r="S27" s="1">
        <v>879710000</v>
      </c>
      <c r="T27" s="1">
        <v>981184000</v>
      </c>
      <c r="U27" s="1">
        <v>949764000</v>
      </c>
      <c r="V27" s="1">
        <v>1247855000</v>
      </c>
      <c r="W27" s="1">
        <v>559615000</v>
      </c>
      <c r="X27" s="1">
        <v>863334000</v>
      </c>
      <c r="Y27" s="1">
        <v>1122070000</v>
      </c>
      <c r="Z27" s="1">
        <v>1447936000</v>
      </c>
      <c r="AA27" s="1">
        <v>1086662000</v>
      </c>
      <c r="AB27" s="1">
        <v>470193000</v>
      </c>
      <c r="AC27" s="1">
        <v>299694000</v>
      </c>
      <c r="AD27" s="1">
        <v>138000000</v>
      </c>
      <c r="AE27" s="1">
        <v>797000000</v>
      </c>
      <c r="AF27" s="1">
        <v>577000000</v>
      </c>
      <c r="AG27" s="1">
        <v>350000000</v>
      </c>
      <c r="AH27" s="1">
        <v>1878000000</v>
      </c>
      <c r="AI27" s="1">
        <v>539000000</v>
      </c>
      <c r="AJ27" s="1">
        <v>390000000</v>
      </c>
      <c r="AK27" s="1">
        <v>497000000</v>
      </c>
      <c r="AL27" s="1">
        <v>1140000000</v>
      </c>
      <c r="AM27" s="1">
        <v>1373000000</v>
      </c>
    </row>
    <row r="28" spans="1:45" ht="20" thickBot="1" x14ac:dyDescent="0.3">
      <c r="A28" s="7" t="s">
        <v>22</v>
      </c>
      <c r="B28" s="11">
        <v>465300000</v>
      </c>
      <c r="C28" s="11">
        <v>540500000</v>
      </c>
      <c r="D28" s="11">
        <v>632600000</v>
      </c>
      <c r="E28" s="11">
        <v>752000000</v>
      </c>
      <c r="F28" s="11">
        <v>859800000</v>
      </c>
      <c r="G28" s="11">
        <v>965800000</v>
      </c>
      <c r="H28" s="11">
        <v>1088800000</v>
      </c>
      <c r="I28" s="11">
        <v>1239100000</v>
      </c>
      <c r="J28" s="11">
        <v>1399126000</v>
      </c>
      <c r="K28" s="11">
        <v>1516683000</v>
      </c>
      <c r="L28" s="11">
        <v>1688700000</v>
      </c>
      <c r="M28" s="11">
        <v>1882033000</v>
      </c>
      <c r="N28" s="11">
        <v>2094462000</v>
      </c>
      <c r="O28" s="11">
        <v>2333231000</v>
      </c>
      <c r="P28" s="11">
        <v>2445759000</v>
      </c>
      <c r="Q28" s="11">
        <v>2785977000</v>
      </c>
      <c r="R28" s="11">
        <v>1550390000</v>
      </c>
      <c r="S28" s="11">
        <v>2793703000</v>
      </c>
      <c r="T28" s="11">
        <v>2753233000</v>
      </c>
      <c r="U28" s="11">
        <v>3235851000</v>
      </c>
      <c r="V28" s="11">
        <v>3372065000</v>
      </c>
      <c r="W28" s="11">
        <v>1716755000</v>
      </c>
      <c r="X28" s="11">
        <v>3606314000</v>
      </c>
      <c r="Y28" s="11">
        <v>4880719000</v>
      </c>
      <c r="Z28" s="11">
        <v>5745838000</v>
      </c>
      <c r="AA28" s="11">
        <v>4626172000</v>
      </c>
      <c r="AB28" s="11">
        <v>4728449000</v>
      </c>
      <c r="AC28" s="11">
        <v>5962920000</v>
      </c>
      <c r="AD28" s="11">
        <v>2576000000</v>
      </c>
      <c r="AE28" s="11">
        <v>2284000000</v>
      </c>
      <c r="AF28" s="11">
        <v>4423000000</v>
      </c>
      <c r="AG28" s="11">
        <v>1400000000</v>
      </c>
      <c r="AH28" s="11">
        <v>477000000</v>
      </c>
      <c r="AI28" s="11">
        <v>2368000000</v>
      </c>
      <c r="AJ28" s="11">
        <v>3687000000</v>
      </c>
      <c r="AK28" s="11">
        <v>4495000000</v>
      </c>
      <c r="AL28" s="11">
        <v>7071000000</v>
      </c>
      <c r="AM28" s="11">
        <v>6933000000</v>
      </c>
    </row>
    <row r="29" spans="1:45" ht="20" customHeight="1" thickTop="1" x14ac:dyDescent="0.25">
      <c r="A29" s="14" t="s">
        <v>102</v>
      </c>
      <c r="B29" s="1"/>
      <c r="C29" s="15">
        <f>(C28/B28)-1</f>
        <v>0.16161616161616155</v>
      </c>
      <c r="D29" s="15">
        <f>(D28/C28)-1</f>
        <v>0.17039777983348747</v>
      </c>
      <c r="E29" s="15">
        <f>(E28/D28)-1</f>
        <v>0.18874486247233646</v>
      </c>
      <c r="F29" s="15">
        <f t="shared" ref="F29:AM29" si="4">(F28/E28)-1</f>
        <v>0.14335106382978724</v>
      </c>
      <c r="G29" s="15">
        <f t="shared" si="4"/>
        <v>0.12328448476389853</v>
      </c>
      <c r="H29" s="15">
        <f t="shared" si="4"/>
        <v>0.12735556015738259</v>
      </c>
      <c r="I29" s="15">
        <f t="shared" si="4"/>
        <v>0.13804188096987513</v>
      </c>
      <c r="J29" s="15">
        <f t="shared" si="4"/>
        <v>0.1291469615043177</v>
      </c>
      <c r="K29" s="15">
        <f t="shared" si="4"/>
        <v>8.4021739285811359E-2</v>
      </c>
      <c r="L29" s="15">
        <f t="shared" si="4"/>
        <v>0.11341658078847061</v>
      </c>
      <c r="M29" s="15">
        <f t="shared" si="4"/>
        <v>0.11448629122994025</v>
      </c>
      <c r="N29" s="15">
        <f t="shared" si="4"/>
        <v>0.11287209097821349</v>
      </c>
      <c r="O29" s="15">
        <f t="shared" si="4"/>
        <v>0.11400015851326017</v>
      </c>
      <c r="P29" s="15">
        <f t="shared" si="4"/>
        <v>4.8228400874152699E-2</v>
      </c>
      <c r="Q29" s="15">
        <f t="shared" si="4"/>
        <v>0.13910528388120014</v>
      </c>
      <c r="R29" s="15">
        <f t="shared" si="4"/>
        <v>-0.44350222561062058</v>
      </c>
      <c r="S29" s="15">
        <f t="shared" si="4"/>
        <v>0.80193564199975498</v>
      </c>
      <c r="T29" s="15">
        <f t="shared" si="4"/>
        <v>-1.4486149744622145E-2</v>
      </c>
      <c r="U29" s="15">
        <f t="shared" si="4"/>
        <v>0.17529137563003205</v>
      </c>
      <c r="V29" s="15">
        <f t="shared" si="4"/>
        <v>4.2095263348034262E-2</v>
      </c>
      <c r="W29" s="15">
        <f t="shared" si="4"/>
        <v>-0.49088911394056756</v>
      </c>
      <c r="X29" s="15">
        <f t="shared" si="4"/>
        <v>1.1006573448162378</v>
      </c>
      <c r="Y29" s="15">
        <f t="shared" si="4"/>
        <v>0.35338159683266634</v>
      </c>
      <c r="Z29" s="15">
        <f t="shared" si="4"/>
        <v>0.1772523679400515</v>
      </c>
      <c r="AA29" s="15">
        <f t="shared" si="4"/>
        <v>-0.19486557052252429</v>
      </c>
      <c r="AB29" s="15">
        <f t="shared" si="4"/>
        <v>2.2108343572180278E-2</v>
      </c>
      <c r="AC29" s="15">
        <f t="shared" si="4"/>
        <v>0.26107313412918276</v>
      </c>
      <c r="AD29" s="15">
        <f t="shared" si="4"/>
        <v>-0.56799688743099019</v>
      </c>
      <c r="AE29" s="15">
        <f t="shared" si="4"/>
        <v>-0.11335403726708071</v>
      </c>
      <c r="AF29" s="15">
        <f t="shared" si="4"/>
        <v>0.93651488616462353</v>
      </c>
      <c r="AG29" s="15">
        <f t="shared" si="4"/>
        <v>-0.68347275604793123</v>
      </c>
      <c r="AH29" s="15">
        <f t="shared" si="4"/>
        <v>-0.65928571428571425</v>
      </c>
      <c r="AI29" s="15">
        <f t="shared" si="4"/>
        <v>3.9643605870020968</v>
      </c>
      <c r="AJ29" s="15">
        <f t="shared" si="4"/>
        <v>0.55701013513513509</v>
      </c>
      <c r="AK29" s="15">
        <f t="shared" si="4"/>
        <v>0.21914835909953889</v>
      </c>
      <c r="AL29" s="15">
        <f t="shared" si="4"/>
        <v>0.57308120133481655</v>
      </c>
      <c r="AM29" s="15">
        <f t="shared" si="4"/>
        <v>-1.9516334323292361E-2</v>
      </c>
    </row>
    <row r="30" spans="1:45" ht="19" x14ac:dyDescent="0.25">
      <c r="A30" s="5" t="s">
        <v>23</v>
      </c>
      <c r="B30" s="2">
        <v>0.13850000000000001</v>
      </c>
      <c r="C30" s="2">
        <v>0.14199999999999999</v>
      </c>
      <c r="D30" s="2">
        <v>0.14419999999999999</v>
      </c>
      <c r="E30" s="2">
        <v>0.15229999999999999</v>
      </c>
      <c r="F30" s="2">
        <v>0.1598</v>
      </c>
      <c r="G30" s="2">
        <v>0.15679999999999999</v>
      </c>
      <c r="H30" s="2">
        <v>0.1583</v>
      </c>
      <c r="I30" s="2">
        <v>0.1578</v>
      </c>
      <c r="J30" s="2">
        <v>0.16639999999999999</v>
      </c>
      <c r="K30" s="2">
        <v>0.1656</v>
      </c>
      <c r="L30" s="2">
        <v>0.16869999999999999</v>
      </c>
      <c r="M30" s="2">
        <v>0.1709</v>
      </c>
      <c r="N30" s="2">
        <v>0.17630000000000001</v>
      </c>
      <c r="O30" s="2">
        <v>0.187</v>
      </c>
      <c r="P30" s="2">
        <v>0.18559999999999999</v>
      </c>
      <c r="Q30" s="2">
        <v>0.20269999999999999</v>
      </c>
      <c r="R30" s="2">
        <v>9.5200000000000007E-2</v>
      </c>
      <c r="S30" s="2">
        <v>0.158</v>
      </c>
      <c r="T30" s="2">
        <v>0.1399</v>
      </c>
      <c r="U30" s="2">
        <v>0.16439999999999999</v>
      </c>
      <c r="V30" s="2">
        <v>0.151</v>
      </c>
      <c r="W30" s="2">
        <v>7.6399999999999996E-2</v>
      </c>
      <c r="X30" s="2">
        <v>0.13919999999999999</v>
      </c>
      <c r="Y30" s="2">
        <v>0.1653</v>
      </c>
      <c r="Z30" s="2">
        <v>0.18679999999999999</v>
      </c>
      <c r="AA30" s="2">
        <v>0.13150000000000001</v>
      </c>
      <c r="AB30" s="2">
        <v>0.1217</v>
      </c>
      <c r="AC30" s="2">
        <v>0.14949999999999999</v>
      </c>
      <c r="AD30" s="2">
        <v>0.1179</v>
      </c>
      <c r="AE30" s="2">
        <v>0.1128</v>
      </c>
      <c r="AF30" s="2">
        <v>0.21679999999999999</v>
      </c>
      <c r="AG30" s="2">
        <v>6.7100000000000007E-2</v>
      </c>
      <c r="AH30" s="2">
        <v>1.7399999999999999E-2</v>
      </c>
      <c r="AI30" s="2">
        <v>7.7399999999999997E-2</v>
      </c>
      <c r="AJ30" s="2">
        <v>0.11559999999999999</v>
      </c>
      <c r="AK30" s="2">
        <v>0.12989999999999999</v>
      </c>
      <c r="AL30" s="2">
        <v>0.16420000000000001</v>
      </c>
      <c r="AM30" s="2">
        <v>0.1588</v>
      </c>
    </row>
    <row r="31" spans="1:45" ht="19" x14ac:dyDescent="0.25">
      <c r="A31" s="5" t="s">
        <v>24</v>
      </c>
      <c r="B31" s="12">
        <v>0.25</v>
      </c>
      <c r="C31" s="12">
        <v>0.28999999999999998</v>
      </c>
      <c r="D31" s="12">
        <v>0.35</v>
      </c>
      <c r="E31" s="12">
        <v>0.42</v>
      </c>
      <c r="F31" s="12">
        <v>0.49</v>
      </c>
      <c r="G31" s="12">
        <v>0.56000000000000005</v>
      </c>
      <c r="H31" s="12">
        <v>0.64</v>
      </c>
      <c r="I31" s="12">
        <v>0.74</v>
      </c>
      <c r="J31" s="12">
        <v>0.85</v>
      </c>
      <c r="K31" s="12">
        <v>0.94</v>
      </c>
      <c r="L31" s="12">
        <v>1.06</v>
      </c>
      <c r="M31" s="12">
        <v>1.21</v>
      </c>
      <c r="N31" s="12">
        <v>1.36</v>
      </c>
      <c r="O31" s="12">
        <v>1.53</v>
      </c>
      <c r="P31" s="12">
        <v>1.59</v>
      </c>
      <c r="Q31" s="12">
        <v>1.8</v>
      </c>
      <c r="R31" s="12">
        <v>1</v>
      </c>
      <c r="S31" s="12">
        <v>1.79</v>
      </c>
      <c r="T31" s="12">
        <v>1.76</v>
      </c>
      <c r="U31" s="12">
        <v>2.0699999999999998</v>
      </c>
      <c r="V31" s="12">
        <v>2.17</v>
      </c>
      <c r="W31" s="12">
        <v>1.1200000000000001</v>
      </c>
      <c r="X31" s="12">
        <v>2.34</v>
      </c>
      <c r="Y31" s="12">
        <v>3.15</v>
      </c>
      <c r="Z31" s="12">
        <v>3.7</v>
      </c>
      <c r="AA31" s="12">
        <v>2.99</v>
      </c>
      <c r="AB31" s="12">
        <v>3.01</v>
      </c>
      <c r="AC31" s="12">
        <v>3.78</v>
      </c>
      <c r="AD31" s="12">
        <v>1.66</v>
      </c>
      <c r="AE31" s="12">
        <v>1.51</v>
      </c>
      <c r="AF31" s="12">
        <v>3</v>
      </c>
      <c r="AG31" s="12">
        <v>0.95</v>
      </c>
      <c r="AH31" s="12">
        <v>0.27</v>
      </c>
      <c r="AI31" s="12">
        <v>1.35</v>
      </c>
      <c r="AJ31" s="12">
        <v>2.09</v>
      </c>
      <c r="AK31" s="12">
        <v>2.54</v>
      </c>
      <c r="AL31" s="12">
        <v>3.99</v>
      </c>
      <c r="AM31" s="12">
        <v>3.91</v>
      </c>
    </row>
    <row r="32" spans="1:45" ht="19" x14ac:dyDescent="0.25">
      <c r="A32" s="5" t="s">
        <v>25</v>
      </c>
      <c r="B32" s="12">
        <v>0.25</v>
      </c>
      <c r="C32" s="12">
        <v>0.28999999999999998</v>
      </c>
      <c r="D32" s="12">
        <v>0.35</v>
      </c>
      <c r="E32" s="12">
        <v>0.42</v>
      </c>
      <c r="F32" s="12">
        <v>0.49</v>
      </c>
      <c r="G32" s="12">
        <v>0.56000000000000005</v>
      </c>
      <c r="H32" s="12">
        <v>0.64</v>
      </c>
      <c r="I32" s="12">
        <v>0.74</v>
      </c>
      <c r="J32" s="12">
        <v>0.85</v>
      </c>
      <c r="K32" s="12">
        <v>0.94</v>
      </c>
      <c r="L32" s="12">
        <v>1.06</v>
      </c>
      <c r="M32" s="12">
        <v>1.21</v>
      </c>
      <c r="N32" s="12">
        <v>1.34</v>
      </c>
      <c r="O32" s="12">
        <v>1.51</v>
      </c>
      <c r="P32" s="12">
        <v>1.57</v>
      </c>
      <c r="Q32" s="12">
        <v>1.78</v>
      </c>
      <c r="R32" s="12">
        <v>0.99</v>
      </c>
      <c r="S32" s="12">
        <v>1.78</v>
      </c>
      <c r="T32" s="12">
        <v>1.75</v>
      </c>
      <c r="U32" s="12">
        <v>2.06</v>
      </c>
      <c r="V32" s="12">
        <v>2.16</v>
      </c>
      <c r="W32" s="12">
        <v>1.1200000000000001</v>
      </c>
      <c r="X32" s="12">
        <v>2.31</v>
      </c>
      <c r="Y32" s="12">
        <v>3.12</v>
      </c>
      <c r="Z32" s="12">
        <v>3.69</v>
      </c>
      <c r="AA32" s="12">
        <v>2.96</v>
      </c>
      <c r="AB32" s="12">
        <v>3.01</v>
      </c>
      <c r="AC32" s="12">
        <v>3.72</v>
      </c>
      <c r="AD32" s="12">
        <v>1.62</v>
      </c>
      <c r="AE32" s="12">
        <v>1.49</v>
      </c>
      <c r="AF32" s="12">
        <v>2.92</v>
      </c>
      <c r="AG32" s="12">
        <v>0.94</v>
      </c>
      <c r="AH32" s="12">
        <v>0.27</v>
      </c>
      <c r="AI32" s="12">
        <v>1.33</v>
      </c>
      <c r="AJ32" s="12">
        <v>2.06</v>
      </c>
      <c r="AK32" s="12">
        <v>2.5</v>
      </c>
      <c r="AL32" s="12">
        <v>3.96</v>
      </c>
      <c r="AM32" s="12">
        <v>3.88</v>
      </c>
    </row>
    <row r="33" spans="1:39" ht="19" x14ac:dyDescent="0.25">
      <c r="A33" s="5" t="s">
        <v>26</v>
      </c>
      <c r="B33" s="1">
        <v>1861200000</v>
      </c>
      <c r="C33" s="1">
        <v>1863793103</v>
      </c>
      <c r="D33" s="1">
        <v>1807428571</v>
      </c>
      <c r="E33" s="1">
        <v>1790476190</v>
      </c>
      <c r="F33" s="1">
        <v>1754693878</v>
      </c>
      <c r="G33" s="1">
        <v>1724642857</v>
      </c>
      <c r="H33" s="1">
        <v>1701250000</v>
      </c>
      <c r="I33" s="1">
        <v>1674459459</v>
      </c>
      <c r="J33" s="1">
        <v>1657976000</v>
      </c>
      <c r="K33" s="1">
        <v>1624472000</v>
      </c>
      <c r="L33" s="1">
        <v>1590724000</v>
      </c>
      <c r="M33" s="1">
        <v>1561853112</v>
      </c>
      <c r="N33" s="1">
        <v>1539746000</v>
      </c>
      <c r="O33" s="1">
        <v>1522702000</v>
      </c>
      <c r="P33" s="1">
        <v>1536762000</v>
      </c>
      <c r="Q33" s="1">
        <v>1548015000</v>
      </c>
      <c r="R33" s="1">
        <v>1550408000</v>
      </c>
      <c r="S33" s="1">
        <v>1560956000</v>
      </c>
      <c r="T33" s="1">
        <v>1562815000</v>
      </c>
      <c r="U33" s="1">
        <v>1560557000</v>
      </c>
      <c r="V33" s="1">
        <v>1552457000</v>
      </c>
      <c r="W33" s="1">
        <v>1529848000</v>
      </c>
      <c r="X33" s="1">
        <v>1543082000</v>
      </c>
      <c r="Y33" s="1">
        <v>1543605000</v>
      </c>
      <c r="Z33" s="1">
        <v>1546493000</v>
      </c>
      <c r="AA33" s="1">
        <v>1546983948</v>
      </c>
      <c r="AB33" s="1">
        <v>1570378819</v>
      </c>
      <c r="AC33" s="1">
        <v>1576667492</v>
      </c>
      <c r="AD33" s="1">
        <v>1548098286</v>
      </c>
      <c r="AE33" s="1">
        <v>1508035434</v>
      </c>
      <c r="AF33" s="1">
        <v>1472665052</v>
      </c>
      <c r="AG33" s="1">
        <v>1472869205</v>
      </c>
      <c r="AH33" s="1">
        <v>1743602469</v>
      </c>
      <c r="AI33" s="1">
        <v>1755619422</v>
      </c>
      <c r="AJ33" s="1">
        <v>1762503247</v>
      </c>
      <c r="AK33" s="1">
        <v>1771230274</v>
      </c>
      <c r="AL33" s="1">
        <v>1771230274</v>
      </c>
      <c r="AM33" s="1">
        <v>1771230274</v>
      </c>
    </row>
    <row r="34" spans="1:39" ht="19" x14ac:dyDescent="0.25">
      <c r="A34" s="5" t="s">
        <v>27</v>
      </c>
      <c r="B34" s="1">
        <v>1861200000</v>
      </c>
      <c r="C34" s="1">
        <v>1863793103</v>
      </c>
      <c r="D34" s="1">
        <v>1807428571</v>
      </c>
      <c r="E34" s="1">
        <v>1790476190</v>
      </c>
      <c r="F34" s="1">
        <v>1754693878</v>
      </c>
      <c r="G34" s="1">
        <v>1724642857</v>
      </c>
      <c r="H34" s="1">
        <v>1701250000</v>
      </c>
      <c r="I34" s="1">
        <v>1674459459</v>
      </c>
      <c r="J34" s="1">
        <v>1657976000</v>
      </c>
      <c r="K34" s="1">
        <v>1624472000</v>
      </c>
      <c r="L34" s="1">
        <v>1594642000</v>
      </c>
      <c r="M34" s="1">
        <v>1565830000</v>
      </c>
      <c r="N34" s="1">
        <v>1561462000</v>
      </c>
      <c r="O34" s="1">
        <v>1545658000</v>
      </c>
      <c r="P34" s="1">
        <v>1557655000</v>
      </c>
      <c r="Q34" s="1">
        <v>1565579000</v>
      </c>
      <c r="R34" s="1">
        <v>1565963000</v>
      </c>
      <c r="S34" s="1">
        <v>1573293000</v>
      </c>
      <c r="T34" s="1">
        <v>1571869000</v>
      </c>
      <c r="U34" s="1">
        <v>1570611000</v>
      </c>
      <c r="V34" s="1">
        <v>1564103000</v>
      </c>
      <c r="W34" s="1">
        <v>1536724000</v>
      </c>
      <c r="X34" s="1">
        <v>1560057000</v>
      </c>
      <c r="Y34" s="1">
        <v>1560753000</v>
      </c>
      <c r="Z34" s="1">
        <v>1555000000</v>
      </c>
      <c r="AA34" s="1">
        <v>1556000000</v>
      </c>
      <c r="AB34" s="1">
        <v>1570378819</v>
      </c>
      <c r="AC34" s="1">
        <v>1592000000</v>
      </c>
      <c r="AD34" s="1">
        <v>1574000000</v>
      </c>
      <c r="AE34" s="1">
        <v>1527000000</v>
      </c>
      <c r="AF34" s="1">
        <v>1506000000</v>
      </c>
      <c r="AG34" s="1">
        <v>1483000000</v>
      </c>
      <c r="AH34" s="1">
        <v>1749000000</v>
      </c>
      <c r="AI34" s="1">
        <v>1770000000</v>
      </c>
      <c r="AJ34" s="1">
        <v>1781000000</v>
      </c>
      <c r="AK34" s="1">
        <v>1786000000</v>
      </c>
      <c r="AL34" s="1">
        <v>1786000000</v>
      </c>
      <c r="AM34" s="1">
        <v>1786000000</v>
      </c>
    </row>
    <row r="35" spans="1:39" ht="20" customHeight="1" x14ac:dyDescent="0.25">
      <c r="A35" s="14" t="s">
        <v>103</v>
      </c>
      <c r="B35" s="1"/>
      <c r="C35" s="22">
        <f>(C34-B34)/B34</f>
        <v>1.3932425316999786E-3</v>
      </c>
      <c r="D35" s="22">
        <f t="shared" ref="D35:AM35" si="5">(D34-C34)/C34</f>
        <v>-3.0241839563240405E-2</v>
      </c>
      <c r="E35" s="22">
        <f t="shared" si="5"/>
        <v>-9.3792813016232886E-3</v>
      </c>
      <c r="F35" s="22">
        <f t="shared" si="5"/>
        <v>-1.9984801920208725E-2</v>
      </c>
      <c r="G35" s="22">
        <f t="shared" si="5"/>
        <v>-1.7126076164494373E-2</v>
      </c>
      <c r="H35" s="22">
        <f t="shared" si="5"/>
        <v>-1.356388478058098E-2</v>
      </c>
      <c r="I35" s="22">
        <f t="shared" si="5"/>
        <v>-1.5747562674504043E-2</v>
      </c>
      <c r="J35" s="22">
        <f t="shared" si="5"/>
        <v>-9.8440478277354339E-3</v>
      </c>
      <c r="K35" s="22">
        <f t="shared" si="5"/>
        <v>-2.0207771403204872E-2</v>
      </c>
      <c r="L35" s="22">
        <f t="shared" si="5"/>
        <v>-1.8362889603514249E-2</v>
      </c>
      <c r="M35" s="22">
        <f t="shared" si="5"/>
        <v>-1.8068005232522409E-2</v>
      </c>
      <c r="N35" s="22">
        <f t="shared" si="5"/>
        <v>-2.7895748580624973E-3</v>
      </c>
      <c r="O35" s="22">
        <f t="shared" si="5"/>
        <v>-1.0121283771234908E-2</v>
      </c>
      <c r="P35" s="22">
        <f t="shared" si="5"/>
        <v>7.7617428952588474E-3</v>
      </c>
      <c r="Q35" s="22">
        <f t="shared" si="5"/>
        <v>5.0871341856829656E-3</v>
      </c>
      <c r="R35" s="22">
        <f t="shared" si="5"/>
        <v>2.4527666760987466E-4</v>
      </c>
      <c r="S35" s="22">
        <f t="shared" si="5"/>
        <v>4.6808257921802749E-3</v>
      </c>
      <c r="T35" s="22">
        <f t="shared" si="5"/>
        <v>-9.0510794874190626E-4</v>
      </c>
      <c r="U35" s="22">
        <f t="shared" si="5"/>
        <v>-8.0032114635507161E-4</v>
      </c>
      <c r="V35" s="22">
        <f t="shared" si="5"/>
        <v>-4.1436103529136114E-3</v>
      </c>
      <c r="W35" s="22">
        <f t="shared" si="5"/>
        <v>-1.7504601679045433E-2</v>
      </c>
      <c r="X35" s="22">
        <f t="shared" si="5"/>
        <v>1.5183598355983248E-2</v>
      </c>
      <c r="Y35" s="22">
        <f t="shared" si="5"/>
        <v>4.4613754497431826E-4</v>
      </c>
      <c r="Z35" s="22">
        <f t="shared" si="5"/>
        <v>-3.6860412890444547E-3</v>
      </c>
      <c r="AA35" s="22">
        <f t="shared" si="5"/>
        <v>6.4308681672025725E-4</v>
      </c>
      <c r="AB35" s="22">
        <f t="shared" si="5"/>
        <v>9.240886246786633E-3</v>
      </c>
      <c r="AC35" s="22">
        <f t="shared" si="5"/>
        <v>1.3768130809206998E-2</v>
      </c>
      <c r="AD35" s="22">
        <f t="shared" si="5"/>
        <v>-1.1306532663316583E-2</v>
      </c>
      <c r="AE35" s="22">
        <f t="shared" si="5"/>
        <v>-2.9860228716645489E-2</v>
      </c>
      <c r="AF35" s="22">
        <f t="shared" si="5"/>
        <v>-1.37524557956778E-2</v>
      </c>
      <c r="AG35" s="22">
        <f t="shared" si="5"/>
        <v>-1.5272244355909695E-2</v>
      </c>
      <c r="AH35" s="22">
        <f t="shared" si="5"/>
        <v>0.17936614969656103</v>
      </c>
      <c r="AI35" s="22">
        <f t="shared" si="5"/>
        <v>1.2006861063464836E-2</v>
      </c>
      <c r="AJ35" s="22">
        <f t="shared" si="5"/>
        <v>6.2146892655367235E-3</v>
      </c>
      <c r="AK35" s="22">
        <f t="shared" si="5"/>
        <v>2.807411566535654E-3</v>
      </c>
      <c r="AL35" s="22">
        <f t="shared" si="5"/>
        <v>0</v>
      </c>
      <c r="AM35" s="22">
        <f t="shared" si="5"/>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437500000</v>
      </c>
      <c r="C38" s="1">
        <v>481600000</v>
      </c>
      <c r="D38" s="1">
        <v>519900000</v>
      </c>
      <c r="E38" s="1">
        <v>582600000</v>
      </c>
      <c r="F38" s="1">
        <v>13600000</v>
      </c>
      <c r="G38" s="1">
        <v>34000000</v>
      </c>
      <c r="H38" s="1">
        <v>60400000</v>
      </c>
      <c r="I38" s="1">
        <v>116600000</v>
      </c>
      <c r="J38" s="1">
        <v>300676000</v>
      </c>
      <c r="K38" s="1">
        <v>290272000</v>
      </c>
      <c r="L38" s="1">
        <v>281197000</v>
      </c>
      <c r="M38" s="1">
        <v>110209000</v>
      </c>
      <c r="N38" s="1">
        <v>230024000</v>
      </c>
      <c r="O38" s="1">
        <v>308230000</v>
      </c>
      <c r="P38" s="1">
        <v>608097000</v>
      </c>
      <c r="Q38" s="1">
        <v>914218000</v>
      </c>
      <c r="R38" s="1">
        <v>657378000</v>
      </c>
      <c r="S38" s="1">
        <v>704450000</v>
      </c>
      <c r="T38" s="1">
        <v>995124000</v>
      </c>
      <c r="U38" s="1">
        <v>1225628000</v>
      </c>
      <c r="V38" s="1">
        <v>2893687000</v>
      </c>
      <c r="W38" s="1">
        <v>521192000</v>
      </c>
      <c r="X38" s="1">
        <v>2456384000</v>
      </c>
      <c r="Y38" s="1">
        <v>4112022000</v>
      </c>
      <c r="Z38" s="1">
        <v>8809339000</v>
      </c>
      <c r="AA38" s="1">
        <v>3648371000</v>
      </c>
      <c r="AB38" s="1">
        <v>6812820000</v>
      </c>
      <c r="AC38" s="1">
        <v>10802163000</v>
      </c>
      <c r="AD38" s="1">
        <v>3475000000</v>
      </c>
      <c r="AE38" s="1">
        <v>4063000000</v>
      </c>
      <c r="AF38" s="1">
        <v>5001000000</v>
      </c>
      <c r="AG38" s="1">
        <v>18620000000</v>
      </c>
      <c r="AH38" s="1">
        <v>9407000000</v>
      </c>
      <c r="AI38" s="1">
        <v>3844000000</v>
      </c>
      <c r="AJ38" s="1">
        <v>3860000000</v>
      </c>
      <c r="AK38" s="1">
        <v>6838000000</v>
      </c>
      <c r="AL38" s="1">
        <v>9799000000</v>
      </c>
      <c r="AM38" s="1">
        <v>9882000000</v>
      </c>
    </row>
    <row r="39" spans="1:39" ht="19" x14ac:dyDescent="0.25">
      <c r="A39" s="5" t="s">
        <v>31</v>
      </c>
      <c r="B39" s="1" t="s">
        <v>92</v>
      </c>
      <c r="C39" s="1" t="s">
        <v>92</v>
      </c>
      <c r="D39" s="1" t="s">
        <v>92</v>
      </c>
      <c r="E39" s="1" t="s">
        <v>92</v>
      </c>
      <c r="F39" s="1" t="s">
        <v>92</v>
      </c>
      <c r="G39" s="1" t="s">
        <v>92</v>
      </c>
      <c r="H39" s="1" t="s">
        <v>92</v>
      </c>
      <c r="I39" s="1" t="s">
        <v>92</v>
      </c>
      <c r="J39" s="1">
        <v>78149000</v>
      </c>
      <c r="K39" s="1">
        <v>25056000</v>
      </c>
      <c r="L39" s="1">
        <v>34500000</v>
      </c>
      <c r="M39" s="1">
        <v>12875000</v>
      </c>
      <c r="N39" s="1">
        <v>28986000</v>
      </c>
      <c r="O39" s="1">
        <v>75087000</v>
      </c>
      <c r="P39" s="1">
        <v>115199000</v>
      </c>
      <c r="Q39" s="1">
        <v>242500000</v>
      </c>
      <c r="R39" s="1">
        <v>56162000</v>
      </c>
      <c r="S39" s="1">
        <v>261677000</v>
      </c>
      <c r="T39" s="1">
        <v>291297000</v>
      </c>
      <c r="U39" s="1">
        <v>833334000</v>
      </c>
      <c r="V39" s="1">
        <v>62406000</v>
      </c>
      <c r="W39" s="1">
        <v>852243000</v>
      </c>
      <c r="X39" s="1">
        <v>364443000</v>
      </c>
      <c r="Y39" s="1">
        <v>967603000</v>
      </c>
      <c r="Z39" s="1">
        <v>1122709000</v>
      </c>
      <c r="AA39" s="1">
        <v>1803079000</v>
      </c>
      <c r="AB39" s="1">
        <v>1284539000</v>
      </c>
      <c r="AC39" s="1">
        <v>4371821000</v>
      </c>
      <c r="AD39" s="1">
        <v>4623000000</v>
      </c>
      <c r="AE39" s="1">
        <v>397000000</v>
      </c>
      <c r="AF39" s="1">
        <v>1124000000</v>
      </c>
      <c r="AG39" s="1">
        <v>155000000</v>
      </c>
      <c r="AH39" s="1">
        <v>203000000</v>
      </c>
      <c r="AI39" s="1">
        <v>242000000</v>
      </c>
      <c r="AJ39" s="1">
        <v>280000000</v>
      </c>
      <c r="AK39" s="1">
        <v>310000000</v>
      </c>
      <c r="AL39" s="1">
        <v>450000000</v>
      </c>
      <c r="AM39" s="1">
        <v>288000000</v>
      </c>
    </row>
    <row r="40" spans="1:39" ht="19" x14ac:dyDescent="0.25">
      <c r="A40" s="5" t="s">
        <v>32</v>
      </c>
      <c r="B40" s="1">
        <v>437500000</v>
      </c>
      <c r="C40" s="1">
        <v>481600000</v>
      </c>
      <c r="D40" s="1">
        <v>519900000</v>
      </c>
      <c r="E40" s="1">
        <v>582600000</v>
      </c>
      <c r="F40" s="1">
        <v>13600000</v>
      </c>
      <c r="G40" s="1">
        <v>34000000</v>
      </c>
      <c r="H40" s="1">
        <v>60400000</v>
      </c>
      <c r="I40" s="1">
        <v>116600000</v>
      </c>
      <c r="J40" s="1">
        <v>378825000</v>
      </c>
      <c r="K40" s="1">
        <v>315328000</v>
      </c>
      <c r="L40" s="1">
        <v>315697000</v>
      </c>
      <c r="M40" s="1">
        <v>123084000</v>
      </c>
      <c r="N40" s="1">
        <v>259010000</v>
      </c>
      <c r="O40" s="1">
        <v>383317000</v>
      </c>
      <c r="P40" s="1">
        <v>723296000</v>
      </c>
      <c r="Q40" s="1">
        <v>1156718000</v>
      </c>
      <c r="R40" s="1">
        <v>713540000</v>
      </c>
      <c r="S40" s="1">
        <v>966127000</v>
      </c>
      <c r="T40" s="1">
        <v>1286421000</v>
      </c>
      <c r="U40" s="1">
        <v>2058962000</v>
      </c>
      <c r="V40" s="1">
        <v>2956093000</v>
      </c>
      <c r="W40" s="1">
        <v>1373435000</v>
      </c>
      <c r="X40" s="1">
        <v>2820827000</v>
      </c>
      <c r="Y40" s="1">
        <v>5079625000</v>
      </c>
      <c r="Z40" s="1">
        <v>9932048000</v>
      </c>
      <c r="AA40" s="1">
        <v>5451450000</v>
      </c>
      <c r="AB40" s="1">
        <v>8097359000</v>
      </c>
      <c r="AC40" s="1">
        <v>15173984000</v>
      </c>
      <c r="AD40" s="1">
        <v>8098000000</v>
      </c>
      <c r="AE40" s="1">
        <v>4460000000</v>
      </c>
      <c r="AF40" s="1">
        <v>6125000000</v>
      </c>
      <c r="AG40" s="1">
        <v>18775000000</v>
      </c>
      <c r="AH40" s="1">
        <v>9610000000</v>
      </c>
      <c r="AI40" s="1">
        <v>4086000000</v>
      </c>
      <c r="AJ40" s="1">
        <v>4140000000</v>
      </c>
      <c r="AK40" s="1">
        <v>7148000000</v>
      </c>
      <c r="AL40" s="1">
        <v>10249000000</v>
      </c>
      <c r="AM40" s="1">
        <v>10170000000</v>
      </c>
    </row>
    <row r="41" spans="1:39" ht="19" x14ac:dyDescent="0.25">
      <c r="A41" s="5" t="s">
        <v>33</v>
      </c>
      <c r="B41" s="1">
        <v>563300000</v>
      </c>
      <c r="C41" s="1">
        <v>624900000</v>
      </c>
      <c r="D41" s="1">
        <v>728000000</v>
      </c>
      <c r="E41" s="1">
        <v>781800000</v>
      </c>
      <c r="F41" s="1">
        <v>892700000</v>
      </c>
      <c r="G41" s="1">
        <v>1070200000</v>
      </c>
      <c r="H41" s="1">
        <v>1150900000</v>
      </c>
      <c r="I41" s="1">
        <v>1244400000</v>
      </c>
      <c r="J41" s="1">
        <v>1336222000</v>
      </c>
      <c r="K41" s="1">
        <v>1468519000</v>
      </c>
      <c r="L41" s="1">
        <v>1563038000</v>
      </c>
      <c r="M41" s="1">
        <v>1708807000</v>
      </c>
      <c r="N41" s="1">
        <v>1782326000</v>
      </c>
      <c r="O41" s="1">
        <v>1950058000</v>
      </c>
      <c r="P41" s="1">
        <v>2055839000</v>
      </c>
      <c r="Q41" s="1">
        <v>2179451000</v>
      </c>
      <c r="R41" s="1">
        <v>2812727000</v>
      </c>
      <c r="S41" s="1">
        <v>2927370000</v>
      </c>
      <c r="T41" s="1">
        <v>3313377000</v>
      </c>
      <c r="U41" s="1">
        <v>3696115000</v>
      </c>
      <c r="V41" s="1">
        <v>3576794000</v>
      </c>
      <c r="W41" s="1">
        <v>4231142000</v>
      </c>
      <c r="X41" s="1">
        <v>4946876000</v>
      </c>
      <c r="Y41" s="1">
        <v>5465660000</v>
      </c>
      <c r="Z41" s="1">
        <v>6541941000</v>
      </c>
      <c r="AA41" s="1">
        <v>7184034000</v>
      </c>
      <c r="AB41" s="1">
        <v>7683920000</v>
      </c>
      <c r="AC41" s="1">
        <v>7612860000</v>
      </c>
      <c r="AD41" s="1">
        <v>3986000000</v>
      </c>
      <c r="AE41" s="1">
        <v>3586000000</v>
      </c>
      <c r="AF41" s="1">
        <v>3418000000</v>
      </c>
      <c r="AG41" s="1">
        <v>3248000000</v>
      </c>
      <c r="AH41" s="1">
        <v>5249000000</v>
      </c>
      <c r="AI41" s="1">
        <v>5182000000</v>
      </c>
      <c r="AJ41" s="1">
        <v>5425000000</v>
      </c>
      <c r="AK41" s="1">
        <v>6414000000</v>
      </c>
      <c r="AL41" s="1">
        <v>6487000000</v>
      </c>
      <c r="AM41" s="1">
        <v>6218000000</v>
      </c>
    </row>
    <row r="42" spans="1:39" ht="19" x14ac:dyDescent="0.25">
      <c r="A42" s="5" t="s">
        <v>34</v>
      </c>
      <c r="B42" s="1">
        <v>463800000</v>
      </c>
      <c r="C42" s="1">
        <v>524400000</v>
      </c>
      <c r="D42" s="1">
        <v>612200000</v>
      </c>
      <c r="E42" s="1">
        <v>611300000</v>
      </c>
      <c r="F42" s="1">
        <v>696000000</v>
      </c>
      <c r="G42" s="1">
        <v>777600000</v>
      </c>
      <c r="H42" s="1">
        <v>815400000</v>
      </c>
      <c r="I42" s="1">
        <v>863800000</v>
      </c>
      <c r="J42" s="1">
        <v>940533000</v>
      </c>
      <c r="K42" s="1">
        <v>1018191000</v>
      </c>
      <c r="L42" s="1">
        <v>1110941000</v>
      </c>
      <c r="M42" s="1">
        <v>1238205000</v>
      </c>
      <c r="N42" s="1">
        <v>1279900000</v>
      </c>
      <c r="O42" s="1">
        <v>1410609000</v>
      </c>
      <c r="P42" s="1">
        <v>1495444000</v>
      </c>
      <c r="Q42" s="1">
        <v>1741331000</v>
      </c>
      <c r="R42" s="1">
        <v>2212035000</v>
      </c>
      <c r="S42" s="1">
        <v>2441302000</v>
      </c>
      <c r="T42" s="1">
        <v>2738439000</v>
      </c>
      <c r="U42" s="1">
        <v>2620463000</v>
      </c>
      <c r="V42" s="1">
        <v>2541979000</v>
      </c>
      <c r="W42" s="1">
        <v>2806421000</v>
      </c>
      <c r="X42" s="1">
        <v>2951442000</v>
      </c>
      <c r="Y42" s="1">
        <v>2775849000</v>
      </c>
      <c r="Z42" s="1">
        <v>3264877000</v>
      </c>
      <c r="AA42" s="1">
        <v>3188734000</v>
      </c>
      <c r="AB42" s="1">
        <v>3284249000</v>
      </c>
      <c r="AC42" s="1">
        <v>3792313000</v>
      </c>
      <c r="AD42" s="1">
        <v>2693000000</v>
      </c>
      <c r="AE42" s="1">
        <v>2643000000</v>
      </c>
      <c r="AF42" s="1">
        <v>2599000000</v>
      </c>
      <c r="AG42" s="1">
        <v>2434000000</v>
      </c>
      <c r="AH42" s="1">
        <v>3601000000</v>
      </c>
      <c r="AI42" s="1">
        <v>3796000000</v>
      </c>
      <c r="AJ42" s="1">
        <v>4316000000</v>
      </c>
      <c r="AK42" s="1">
        <v>5012000000</v>
      </c>
      <c r="AL42" s="1">
        <v>5157000000</v>
      </c>
      <c r="AM42" s="1">
        <v>6173000000</v>
      </c>
    </row>
    <row r="43" spans="1:39" ht="19" x14ac:dyDescent="0.25">
      <c r="A43" s="5" t="s">
        <v>35</v>
      </c>
      <c r="B43" s="1">
        <v>215800000</v>
      </c>
      <c r="C43" s="1">
        <v>258000000</v>
      </c>
      <c r="D43" s="1">
        <v>295400000</v>
      </c>
      <c r="E43" s="1">
        <v>377300000</v>
      </c>
      <c r="F43" s="1">
        <v>500500000</v>
      </c>
      <c r="G43" s="1">
        <v>579400000</v>
      </c>
      <c r="H43" s="1">
        <v>864400000</v>
      </c>
      <c r="I43" s="1">
        <v>1006900000</v>
      </c>
      <c r="J43" s="1">
        <v>929955000</v>
      </c>
      <c r="K43" s="1">
        <v>1074290000</v>
      </c>
      <c r="L43" s="1">
        <v>1237035000</v>
      </c>
      <c r="M43" s="1">
        <v>1410806000</v>
      </c>
      <c r="N43" s="1">
        <v>1716972000</v>
      </c>
      <c r="O43" s="1">
        <v>1809152000</v>
      </c>
      <c r="P43" s="1">
        <v>2145175000</v>
      </c>
      <c r="Q43" s="1">
        <v>2298741000</v>
      </c>
      <c r="R43" s="1">
        <v>2680887000</v>
      </c>
      <c r="S43" s="1">
        <v>2786973000</v>
      </c>
      <c r="T43" s="1">
        <v>2952178000</v>
      </c>
      <c r="U43" s="1">
        <v>2358945000</v>
      </c>
      <c r="V43" s="1">
        <v>2311162000</v>
      </c>
      <c r="W43" s="1">
        <v>2870885000</v>
      </c>
      <c r="X43" s="1">
        <v>3323588000</v>
      </c>
      <c r="Y43" s="1">
        <v>3721425000</v>
      </c>
      <c r="Z43" s="1">
        <v>3575025000</v>
      </c>
      <c r="AA43" s="1">
        <v>6493311000</v>
      </c>
      <c r="AB43" s="1">
        <v>4703246000</v>
      </c>
      <c r="AC43" s="1">
        <v>4743426000</v>
      </c>
      <c r="AD43" s="1">
        <v>4470000000</v>
      </c>
      <c r="AE43" s="1">
        <v>4572000000</v>
      </c>
      <c r="AF43" s="1">
        <v>2013000000</v>
      </c>
      <c r="AG43" s="1">
        <v>2319000000</v>
      </c>
      <c r="AH43" s="1">
        <v>1687000000</v>
      </c>
      <c r="AI43" s="1">
        <v>1568000000</v>
      </c>
      <c r="AJ43" s="1">
        <v>1786000000</v>
      </c>
      <c r="AK43" s="1">
        <v>1867000000</v>
      </c>
      <c r="AL43" s="1">
        <v>2346000000</v>
      </c>
      <c r="AM43" s="1">
        <v>2663000000</v>
      </c>
    </row>
    <row r="44" spans="1:39" ht="19" x14ac:dyDescent="0.25">
      <c r="A44" s="6" t="s">
        <v>36</v>
      </c>
      <c r="B44" s="10">
        <v>1680400000</v>
      </c>
      <c r="C44" s="10">
        <v>1888900000</v>
      </c>
      <c r="D44" s="10">
        <v>2155500000</v>
      </c>
      <c r="E44" s="10">
        <v>2353000000</v>
      </c>
      <c r="F44" s="10">
        <v>2102800000</v>
      </c>
      <c r="G44" s="10">
        <v>2461200000</v>
      </c>
      <c r="H44" s="10">
        <v>2891100000</v>
      </c>
      <c r="I44" s="10">
        <v>3231700000</v>
      </c>
      <c r="J44" s="10">
        <v>3585535000</v>
      </c>
      <c r="K44" s="10">
        <v>3876328000</v>
      </c>
      <c r="L44" s="10">
        <v>4226711000</v>
      </c>
      <c r="M44" s="10">
        <v>4480902000</v>
      </c>
      <c r="N44" s="10">
        <v>5038208000</v>
      </c>
      <c r="O44" s="10">
        <v>5553136000</v>
      </c>
      <c r="P44" s="10">
        <v>6419754000</v>
      </c>
      <c r="Q44" s="10">
        <v>7376241000</v>
      </c>
      <c r="R44" s="10">
        <v>8419189000</v>
      </c>
      <c r="S44" s="10">
        <v>9121772000</v>
      </c>
      <c r="T44" s="10">
        <v>10290415000</v>
      </c>
      <c r="U44" s="10">
        <v>10734485000</v>
      </c>
      <c r="V44" s="10">
        <v>11386028000</v>
      </c>
      <c r="W44" s="10">
        <v>11281883000</v>
      </c>
      <c r="X44" s="10">
        <v>14042733000</v>
      </c>
      <c r="Y44" s="10">
        <v>17042559000</v>
      </c>
      <c r="Z44" s="10">
        <v>23313891000</v>
      </c>
      <c r="AA44" s="10">
        <v>22317529000</v>
      </c>
      <c r="AB44" s="10">
        <v>23768774000</v>
      </c>
      <c r="AC44" s="10">
        <v>31322583000</v>
      </c>
      <c r="AD44" s="10">
        <v>19247000000</v>
      </c>
      <c r="AE44" s="10">
        <v>15261000000</v>
      </c>
      <c r="AF44" s="10">
        <v>14155000000</v>
      </c>
      <c r="AG44" s="10">
        <v>26776000000</v>
      </c>
      <c r="AH44" s="10">
        <v>20147000000</v>
      </c>
      <c r="AI44" s="10">
        <v>14632000000</v>
      </c>
      <c r="AJ44" s="10">
        <v>15667000000</v>
      </c>
      <c r="AK44" s="10">
        <v>20441000000</v>
      </c>
      <c r="AL44" s="10">
        <v>24239000000</v>
      </c>
      <c r="AM44" s="10">
        <v>25224000000</v>
      </c>
    </row>
    <row r="45" spans="1:39" ht="19" x14ac:dyDescent="0.25">
      <c r="A45" s="5" t="s">
        <v>37</v>
      </c>
      <c r="B45" s="1">
        <v>1368500000</v>
      </c>
      <c r="C45" s="1">
        <v>1543300000</v>
      </c>
      <c r="D45" s="1">
        <v>1741600000</v>
      </c>
      <c r="E45" s="1">
        <v>1952600000</v>
      </c>
      <c r="F45" s="1">
        <v>2090200000</v>
      </c>
      <c r="G45" s="1">
        <v>2375800000</v>
      </c>
      <c r="H45" s="1">
        <v>2662100000</v>
      </c>
      <c r="I45" s="1">
        <v>3099200000</v>
      </c>
      <c r="J45" s="1">
        <v>3510991000</v>
      </c>
      <c r="K45" s="1">
        <v>3920850000</v>
      </c>
      <c r="L45" s="1">
        <v>4249538000</v>
      </c>
      <c r="M45" s="1">
        <v>4461543000</v>
      </c>
      <c r="N45" s="1">
        <v>4569691000</v>
      </c>
      <c r="O45" s="1">
        <v>4738843000</v>
      </c>
      <c r="P45" s="1">
        <v>4770059000</v>
      </c>
      <c r="Q45" s="1">
        <v>4816911000</v>
      </c>
      <c r="R45" s="1">
        <v>5551547000</v>
      </c>
      <c r="S45" s="1">
        <v>5828122000</v>
      </c>
      <c r="T45" s="1">
        <v>6281806000</v>
      </c>
      <c r="U45" s="1">
        <v>6007874000</v>
      </c>
      <c r="V45" s="1">
        <v>6003141000</v>
      </c>
      <c r="W45" s="1">
        <v>6946435000</v>
      </c>
      <c r="X45" s="1">
        <v>7518149000</v>
      </c>
      <c r="Y45" s="1">
        <v>7219166000</v>
      </c>
      <c r="Z45" s="1">
        <v>7619489000</v>
      </c>
      <c r="AA45" s="1">
        <v>7970956000</v>
      </c>
      <c r="AB45" s="1">
        <v>7873955000</v>
      </c>
      <c r="AC45" s="1">
        <v>8063047000</v>
      </c>
      <c r="AD45" s="1">
        <v>5905000000</v>
      </c>
      <c r="AE45" s="1">
        <v>5935000000</v>
      </c>
      <c r="AF45" s="1">
        <v>5730000000</v>
      </c>
      <c r="AG45" s="1">
        <v>5705000000</v>
      </c>
      <c r="AH45" s="1">
        <v>7607000000</v>
      </c>
      <c r="AI45" s="1">
        <v>7563000000</v>
      </c>
      <c r="AJ45" s="1">
        <v>8038000000</v>
      </c>
      <c r="AK45" s="1">
        <v>9029000000</v>
      </c>
      <c r="AL45" s="1">
        <v>8959000000</v>
      </c>
      <c r="AM45" s="1">
        <v>9162000000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9449281000</v>
      </c>
      <c r="X46" s="1">
        <v>10128841000</v>
      </c>
      <c r="Y46" s="1">
        <v>9987361000</v>
      </c>
      <c r="Z46" s="1">
        <v>13200174000</v>
      </c>
      <c r="AA46" s="1">
        <v>15930077000</v>
      </c>
      <c r="AB46" s="1">
        <v>15705380000</v>
      </c>
      <c r="AC46" s="1">
        <v>15774127000</v>
      </c>
      <c r="AD46" s="1">
        <v>9772000000</v>
      </c>
      <c r="AE46" s="1">
        <v>10067000000</v>
      </c>
      <c r="AF46" s="1">
        <v>9638000000</v>
      </c>
      <c r="AG46" s="1">
        <v>7683000000</v>
      </c>
      <c r="AH46" s="1">
        <v>24020000000</v>
      </c>
      <c r="AI46" s="1">
        <v>23254000000</v>
      </c>
      <c r="AJ46" s="1">
        <v>23195000000</v>
      </c>
      <c r="AK46" s="1">
        <v>23744000000</v>
      </c>
      <c r="AL46" s="1">
        <v>23231000000</v>
      </c>
      <c r="AM46" s="1">
        <v>22799000000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v>979793000</v>
      </c>
      <c r="N47" s="1">
        <v>1112126000</v>
      </c>
      <c r="O47" s="1">
        <v>1349822000</v>
      </c>
      <c r="P47" s="1">
        <v>1574851000</v>
      </c>
      <c r="Q47" s="1">
        <v>1555260000</v>
      </c>
      <c r="R47" s="1">
        <v>7294320000</v>
      </c>
      <c r="S47" s="1">
        <v>7651781000</v>
      </c>
      <c r="T47" s="1">
        <v>8539290000</v>
      </c>
      <c r="U47" s="1">
        <v>10856718000</v>
      </c>
      <c r="V47" s="1">
        <v>9960894000</v>
      </c>
      <c r="W47" s="1">
        <v>6403619000</v>
      </c>
      <c r="X47" s="1">
        <v>5720478000</v>
      </c>
      <c r="Y47" s="1">
        <v>5151106000</v>
      </c>
      <c r="Z47" s="1">
        <v>6291989000</v>
      </c>
      <c r="AA47" s="1">
        <v>12151628000</v>
      </c>
      <c r="AB47" s="1">
        <v>9989636000</v>
      </c>
      <c r="AC47" s="1">
        <v>8588285000</v>
      </c>
      <c r="AD47" s="1">
        <v>5735000000</v>
      </c>
      <c r="AE47" s="1">
        <v>6198000000</v>
      </c>
      <c r="AF47" s="1">
        <v>5562000000</v>
      </c>
      <c r="AG47" s="1">
        <v>4539000000</v>
      </c>
      <c r="AH47" s="1">
        <v>21473000000</v>
      </c>
      <c r="AI47" s="1">
        <v>18942000000</v>
      </c>
      <c r="AJ47" s="1">
        <v>17025000000</v>
      </c>
      <c r="AK47" s="1">
        <v>14784000000</v>
      </c>
      <c r="AL47" s="1">
        <v>12739000000</v>
      </c>
      <c r="AM47" s="1">
        <v>10454000000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v>979793000</v>
      </c>
      <c r="N48" s="1">
        <v>1112126000</v>
      </c>
      <c r="O48" s="1">
        <v>1349822000</v>
      </c>
      <c r="P48" s="1">
        <v>1574851000</v>
      </c>
      <c r="Q48" s="1">
        <v>1555260000</v>
      </c>
      <c r="R48" s="1">
        <v>7294320000</v>
      </c>
      <c r="S48" s="1">
        <v>7651781000</v>
      </c>
      <c r="T48" s="1">
        <v>8539290000</v>
      </c>
      <c r="U48" s="1">
        <v>10856718000</v>
      </c>
      <c r="V48" s="1">
        <v>9960894000</v>
      </c>
      <c r="W48" s="1">
        <v>15852900000</v>
      </c>
      <c r="X48" s="1">
        <v>15849319000</v>
      </c>
      <c r="Y48" s="1">
        <v>15138467000</v>
      </c>
      <c r="Z48" s="1">
        <v>19492163000</v>
      </c>
      <c r="AA48" s="1">
        <v>28081705000</v>
      </c>
      <c r="AB48" s="1">
        <v>25695016000</v>
      </c>
      <c r="AC48" s="1">
        <v>24362412000</v>
      </c>
      <c r="AD48" s="1">
        <v>15507000000</v>
      </c>
      <c r="AE48" s="1">
        <v>16265000000</v>
      </c>
      <c r="AF48" s="1">
        <v>15200000000</v>
      </c>
      <c r="AG48" s="1">
        <v>12222000000</v>
      </c>
      <c r="AH48" s="1">
        <v>45493000000</v>
      </c>
      <c r="AI48" s="1">
        <v>42196000000</v>
      </c>
      <c r="AJ48" s="1">
        <v>40220000000</v>
      </c>
      <c r="AK48" s="1">
        <v>38528000000</v>
      </c>
      <c r="AL48" s="1">
        <v>35970000000</v>
      </c>
      <c r="AM48" s="1">
        <v>33253000000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1073736000</v>
      </c>
      <c r="Z49" s="1">
        <v>1132866000</v>
      </c>
      <c r="AA49" s="1">
        <v>302049000</v>
      </c>
      <c r="AB49" s="1">
        <v>378225000</v>
      </c>
      <c r="AC49" s="1">
        <v>273595000</v>
      </c>
      <c r="AD49" s="1">
        <v>119000000</v>
      </c>
      <c r="AE49" s="1">
        <v>229000000</v>
      </c>
      <c r="AF49" s="1">
        <v>4041000000</v>
      </c>
      <c r="AG49" s="1">
        <v>2947000000</v>
      </c>
      <c r="AH49" s="1">
        <v>883000000</v>
      </c>
      <c r="AI49" s="1">
        <v>897000000</v>
      </c>
      <c r="AJ49" s="1">
        <v>883000000</v>
      </c>
      <c r="AK49" s="1">
        <v>821000000</v>
      </c>
      <c r="AL49" s="1">
        <v>816000000</v>
      </c>
      <c r="AM49" s="1">
        <v>766000000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v>1406648000</v>
      </c>
      <c r="T50" s="1">
        <v>1197474000</v>
      </c>
      <c r="U50" s="1">
        <v>952929000</v>
      </c>
      <c r="V50" s="1" t="s">
        <v>92</v>
      </c>
      <c r="W50" s="1">
        <v>867081000</v>
      </c>
      <c r="X50" s="1">
        <v>1178461000</v>
      </c>
      <c r="Y50" s="1">
        <v>1945276000</v>
      </c>
      <c r="Z50" s="1">
        <v>858214000</v>
      </c>
      <c r="AA50" s="1">
        <v>790027000</v>
      </c>
      <c r="AB50" s="1">
        <v>2560923000</v>
      </c>
      <c r="AC50" s="1">
        <v>3213307000</v>
      </c>
      <c r="AD50" s="1">
        <v>2109000000</v>
      </c>
      <c r="AE50" s="1">
        <v>1651000000</v>
      </c>
      <c r="AF50" s="1">
        <v>2119000000</v>
      </c>
      <c r="AG50" s="1">
        <v>2263000000</v>
      </c>
      <c r="AH50" s="1">
        <v>1944000000</v>
      </c>
      <c r="AI50" s="1">
        <v>1868000000</v>
      </c>
      <c r="AJ50" s="1">
        <v>3079000000</v>
      </c>
      <c r="AK50" s="1">
        <v>3729000000</v>
      </c>
      <c r="AL50" s="1">
        <v>5212000000</v>
      </c>
      <c r="AM50" s="1">
        <v>6033000000</v>
      </c>
    </row>
    <row r="51" spans="1:39" ht="19" x14ac:dyDescent="0.25">
      <c r="A51" s="5" t="s">
        <v>43</v>
      </c>
      <c r="B51" s="1">
        <v>419500000</v>
      </c>
      <c r="C51" s="1">
        <v>433400000</v>
      </c>
      <c r="D51" s="1">
        <v>488600000</v>
      </c>
      <c r="E51" s="1">
        <v>519500000</v>
      </c>
      <c r="F51" s="1">
        <v>658600000</v>
      </c>
      <c r="G51" s="1">
        <v>726200000</v>
      </c>
      <c r="H51" s="1">
        <v>702100000</v>
      </c>
      <c r="I51" s="1">
        <v>610300000</v>
      </c>
      <c r="J51" s="1">
        <v>592043000</v>
      </c>
      <c r="K51" s="1">
        <v>726546000</v>
      </c>
      <c r="L51" s="1">
        <v>936331000</v>
      </c>
      <c r="M51" s="1">
        <v>1203362000</v>
      </c>
      <c r="N51" s="1">
        <v>1341043000</v>
      </c>
      <c r="O51" s="1">
        <v>1574412000</v>
      </c>
      <c r="P51" s="1">
        <v>1706380000</v>
      </c>
      <c r="Q51" s="1">
        <v>1534842000</v>
      </c>
      <c r="R51" s="1">
        <v>2031367000</v>
      </c>
      <c r="S51" s="1">
        <v>250779000</v>
      </c>
      <c r="T51" s="1">
        <v>406357000</v>
      </c>
      <c r="U51" s="1">
        <v>215488000</v>
      </c>
      <c r="V51" s="1">
        <v>1791140000</v>
      </c>
      <c r="W51" s="1">
        <v>1229873000</v>
      </c>
      <c r="X51" s="1">
        <v>1125262000</v>
      </c>
      <c r="Y51" s="1" t="s">
        <v>92</v>
      </c>
      <c r="Z51" s="1" t="s">
        <v>92</v>
      </c>
      <c r="AA51" s="1" t="s">
        <v>92</v>
      </c>
      <c r="AB51" s="1" t="s">
        <v>92</v>
      </c>
      <c r="AC51" s="1" t="s">
        <v>92</v>
      </c>
      <c r="AD51" s="1">
        <v>66000000</v>
      </c>
      <c r="AE51" s="1">
        <v>1934000000</v>
      </c>
      <c r="AF51" s="1">
        <v>2000000</v>
      </c>
      <c r="AG51" s="1">
        <v>2753000000</v>
      </c>
      <c r="AH51" s="1">
        <v>176000000</v>
      </c>
      <c r="AI51" s="1">
        <v>17000000</v>
      </c>
      <c r="AJ51" s="1" t="s">
        <v>92</v>
      </c>
      <c r="AK51" s="1" t="s">
        <v>92</v>
      </c>
      <c r="AL51" s="1" t="s">
        <v>92</v>
      </c>
      <c r="AM51" s="1" t="s">
        <v>92</v>
      </c>
    </row>
    <row r="52" spans="1:39" ht="19" x14ac:dyDescent="0.25">
      <c r="A52" s="5" t="s">
        <v>44</v>
      </c>
      <c r="B52" s="1">
        <v>1788000000</v>
      </c>
      <c r="C52" s="1">
        <v>1976700000</v>
      </c>
      <c r="D52" s="1">
        <v>2230200000</v>
      </c>
      <c r="E52" s="1">
        <v>2472100000</v>
      </c>
      <c r="F52" s="1">
        <v>2748800000</v>
      </c>
      <c r="G52" s="1">
        <v>3102000000</v>
      </c>
      <c r="H52" s="1">
        <v>3364200000</v>
      </c>
      <c r="I52" s="1">
        <v>3709500000</v>
      </c>
      <c r="J52" s="1">
        <v>4103034000</v>
      </c>
      <c r="K52" s="1">
        <v>4647396000</v>
      </c>
      <c r="L52" s="1">
        <v>5185869000</v>
      </c>
      <c r="M52" s="1">
        <v>6644698000</v>
      </c>
      <c r="N52" s="1">
        <v>7022860000</v>
      </c>
      <c r="O52" s="1">
        <v>7663077000</v>
      </c>
      <c r="P52" s="1">
        <v>8051290000</v>
      </c>
      <c r="Q52" s="1">
        <v>7907013000</v>
      </c>
      <c r="R52" s="1">
        <v>14877234000</v>
      </c>
      <c r="S52" s="1">
        <v>15137330000</v>
      </c>
      <c r="T52" s="1">
        <v>16424927000</v>
      </c>
      <c r="U52" s="1">
        <v>18033009000</v>
      </c>
      <c r="V52" s="1">
        <v>17755175000</v>
      </c>
      <c r="W52" s="1">
        <v>24896289000</v>
      </c>
      <c r="X52" s="1">
        <v>25671191000</v>
      </c>
      <c r="Y52" s="1">
        <v>25376645000</v>
      </c>
      <c r="Z52" s="1">
        <v>29102732000</v>
      </c>
      <c r="AA52" s="1">
        <v>37144737000</v>
      </c>
      <c r="AB52" s="1">
        <v>36508119000</v>
      </c>
      <c r="AC52" s="1">
        <v>35912361000</v>
      </c>
      <c r="AD52" s="1">
        <v>23706000000</v>
      </c>
      <c r="AE52" s="1">
        <v>26014000000</v>
      </c>
      <c r="AF52" s="1">
        <v>27092000000</v>
      </c>
      <c r="AG52" s="1">
        <v>25890000000</v>
      </c>
      <c r="AH52" s="1">
        <v>56103000000</v>
      </c>
      <c r="AI52" s="1">
        <v>52541000000</v>
      </c>
      <c r="AJ52" s="1">
        <v>52220000000</v>
      </c>
      <c r="AK52" s="1">
        <v>52107000000</v>
      </c>
      <c r="AL52" s="1">
        <v>50957000000</v>
      </c>
      <c r="AM52" s="1">
        <v>49214000000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3468400000</v>
      </c>
      <c r="C54" s="11">
        <v>3865600000</v>
      </c>
      <c r="D54" s="11">
        <v>4385700000</v>
      </c>
      <c r="E54" s="11">
        <v>4825100000</v>
      </c>
      <c r="F54" s="11">
        <v>4851600000</v>
      </c>
      <c r="G54" s="11">
        <v>5563200000</v>
      </c>
      <c r="H54" s="11">
        <v>6255300000</v>
      </c>
      <c r="I54" s="11">
        <v>6941200000</v>
      </c>
      <c r="J54" s="11">
        <v>7688569000</v>
      </c>
      <c r="K54" s="11">
        <v>8523724000</v>
      </c>
      <c r="L54" s="11">
        <v>9412580000</v>
      </c>
      <c r="M54" s="11">
        <v>11125600000</v>
      </c>
      <c r="N54" s="11">
        <v>12061068000</v>
      </c>
      <c r="O54" s="11">
        <v>13216213000</v>
      </c>
      <c r="P54" s="11">
        <v>14471044000</v>
      </c>
      <c r="Q54" s="11">
        <v>15283254000</v>
      </c>
      <c r="R54" s="11">
        <v>23296423000</v>
      </c>
      <c r="S54" s="11">
        <v>24259102000</v>
      </c>
      <c r="T54" s="11">
        <v>26715342000</v>
      </c>
      <c r="U54" s="11">
        <v>28767494000</v>
      </c>
      <c r="V54" s="11">
        <v>29141203000</v>
      </c>
      <c r="W54" s="11">
        <v>36178172000</v>
      </c>
      <c r="X54" s="11">
        <v>39713924000</v>
      </c>
      <c r="Y54" s="11">
        <v>42419204000</v>
      </c>
      <c r="Z54" s="11">
        <v>52416623000</v>
      </c>
      <c r="AA54" s="11">
        <v>59462266000</v>
      </c>
      <c r="AB54" s="11">
        <v>60276893000</v>
      </c>
      <c r="AC54" s="11">
        <v>67234944000</v>
      </c>
      <c r="AD54" s="11">
        <v>42953000000</v>
      </c>
      <c r="AE54" s="11">
        <v>41275000000</v>
      </c>
      <c r="AF54" s="11">
        <v>41247000000</v>
      </c>
      <c r="AG54" s="11">
        <v>52666000000</v>
      </c>
      <c r="AH54" s="11">
        <v>76250000000</v>
      </c>
      <c r="AI54" s="11">
        <v>67173000000</v>
      </c>
      <c r="AJ54" s="11">
        <v>67887000000</v>
      </c>
      <c r="AK54" s="11">
        <v>72548000000</v>
      </c>
      <c r="AL54" s="11">
        <v>75196000000</v>
      </c>
      <c r="AM54" s="11">
        <v>74438000000</v>
      </c>
    </row>
    <row r="55" spans="1:39" ht="20" thickTop="1" x14ac:dyDescent="0.25">
      <c r="A55" s="5" t="s">
        <v>47</v>
      </c>
      <c r="B55" s="1" t="s">
        <v>92</v>
      </c>
      <c r="C55" s="1" t="s">
        <v>92</v>
      </c>
      <c r="D55" s="1" t="s">
        <v>92</v>
      </c>
      <c r="E55" s="1" t="s">
        <v>92</v>
      </c>
      <c r="F55" s="1">
        <v>309800000</v>
      </c>
      <c r="G55" s="1">
        <v>351200000</v>
      </c>
      <c r="H55" s="1">
        <v>522400000</v>
      </c>
      <c r="I55" s="1">
        <v>597200000</v>
      </c>
      <c r="J55" s="1">
        <v>638509000</v>
      </c>
      <c r="K55" s="1">
        <v>671100000</v>
      </c>
      <c r="L55" s="1">
        <v>755921000</v>
      </c>
      <c r="M55" s="1">
        <v>923018000</v>
      </c>
      <c r="N55" s="1">
        <v>1001058000</v>
      </c>
      <c r="O55" s="1">
        <v>1056641000</v>
      </c>
      <c r="P55" s="1">
        <v>1226854000</v>
      </c>
      <c r="Q55" s="1">
        <v>1355985000</v>
      </c>
      <c r="R55" s="1">
        <v>1525215000</v>
      </c>
      <c r="S55" s="1">
        <v>1661650000</v>
      </c>
      <c r="T55" s="1">
        <v>1754367000</v>
      </c>
      <c r="U55" s="1">
        <v>1054464000</v>
      </c>
      <c r="V55" s="1">
        <v>1032516000</v>
      </c>
      <c r="W55" s="1">
        <v>1175590000</v>
      </c>
      <c r="X55" s="1">
        <v>1219529000</v>
      </c>
      <c r="Y55" s="1">
        <v>1351436000</v>
      </c>
      <c r="Z55" s="1">
        <v>1280542000</v>
      </c>
      <c r="AA55" s="1">
        <v>1535759000</v>
      </c>
      <c r="AB55" s="1">
        <v>1721127000</v>
      </c>
      <c r="AC55" s="1">
        <v>1796990000</v>
      </c>
      <c r="AD55" s="1">
        <v>1026000000</v>
      </c>
      <c r="AE55" s="1">
        <v>1064000000</v>
      </c>
      <c r="AF55" s="1">
        <v>1081000000</v>
      </c>
      <c r="AG55" s="1">
        <v>1178000000</v>
      </c>
      <c r="AH55" s="1">
        <v>2402000000</v>
      </c>
      <c r="AI55" s="1">
        <v>2975000000</v>
      </c>
      <c r="AJ55" s="1">
        <v>3252000000</v>
      </c>
      <c r="AK55" s="1">
        <v>3946000000</v>
      </c>
      <c r="AL55" s="1">
        <v>4408000000</v>
      </c>
      <c r="AM55" s="1">
        <v>4607000000</v>
      </c>
    </row>
    <row r="56" spans="1:39" ht="19" x14ac:dyDescent="0.25">
      <c r="A56" s="5" t="s">
        <v>48</v>
      </c>
      <c r="B56" s="1">
        <v>122900000</v>
      </c>
      <c r="C56" s="1">
        <v>591700000</v>
      </c>
      <c r="D56" s="1">
        <v>606400000</v>
      </c>
      <c r="E56" s="1">
        <v>493300000</v>
      </c>
      <c r="F56" s="1">
        <v>300500000</v>
      </c>
      <c r="G56" s="1">
        <v>663800000</v>
      </c>
      <c r="H56" s="1">
        <v>544300000</v>
      </c>
      <c r="I56" s="1">
        <v>916300000</v>
      </c>
      <c r="J56" s="1">
        <v>843594000</v>
      </c>
      <c r="K56" s="1">
        <v>772503000</v>
      </c>
      <c r="L56" s="1">
        <v>1049863000</v>
      </c>
      <c r="M56" s="1">
        <v>1383727000</v>
      </c>
      <c r="N56" s="1">
        <v>1781352000</v>
      </c>
      <c r="O56" s="1">
        <v>1759076000</v>
      </c>
      <c r="P56" s="1">
        <v>896271000</v>
      </c>
      <c r="Q56" s="1">
        <v>479454000</v>
      </c>
      <c r="R56" s="1">
        <v>2953335000</v>
      </c>
      <c r="S56" s="1">
        <v>2148654000</v>
      </c>
      <c r="T56" s="1">
        <v>2537357000</v>
      </c>
      <c r="U56" s="1">
        <v>1992683000</v>
      </c>
      <c r="V56" s="1">
        <v>2062010000</v>
      </c>
      <c r="W56" s="1">
        <v>5401261000</v>
      </c>
      <c r="X56" s="1">
        <v>2725915000</v>
      </c>
      <c r="Y56" s="1">
        <v>2731975000</v>
      </c>
      <c r="Z56" s="1">
        <v>5189620000</v>
      </c>
      <c r="AA56" s="1">
        <v>6394766000</v>
      </c>
      <c r="AB56" s="1">
        <v>3374755000</v>
      </c>
      <c r="AC56" s="1">
        <v>2390662000</v>
      </c>
      <c r="AD56" s="1">
        <v>3173000000</v>
      </c>
      <c r="AE56" s="1">
        <v>4437000000</v>
      </c>
      <c r="AF56" s="1">
        <v>3130000000</v>
      </c>
      <c r="AG56" s="1">
        <v>1325000000</v>
      </c>
      <c r="AH56" s="1">
        <v>714000000</v>
      </c>
      <c r="AI56" s="1">
        <v>207000000</v>
      </c>
      <c r="AJ56" s="1">
        <v>1478000000</v>
      </c>
      <c r="AK56" s="1">
        <v>220000000</v>
      </c>
      <c r="AL56" s="1">
        <v>754000000</v>
      </c>
      <c r="AM56" s="1">
        <v>2251000000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805397000</v>
      </c>
      <c r="Z57" s="1">
        <v>442140000</v>
      </c>
      <c r="AA57" s="1">
        <v>1307723000</v>
      </c>
      <c r="AB57" s="1">
        <v>514947000</v>
      </c>
      <c r="AC57" s="1">
        <v>655424000</v>
      </c>
      <c r="AD57" s="1">
        <v>175000000</v>
      </c>
      <c r="AE57" s="1">
        <v>270000000</v>
      </c>
      <c r="AF57" s="1">
        <v>430000000</v>
      </c>
      <c r="AG57" s="1">
        <v>188000000</v>
      </c>
      <c r="AH57" s="1">
        <v>309000000</v>
      </c>
      <c r="AI57" s="1">
        <v>305000000</v>
      </c>
      <c r="AJ57" s="1">
        <v>226000000</v>
      </c>
      <c r="AK57" s="1">
        <v>362000000</v>
      </c>
      <c r="AL57" s="1">
        <v>306000000</v>
      </c>
      <c r="AM57" s="1">
        <v>343000000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v>665600000</v>
      </c>
      <c r="C59" s="1">
        <v>711800000</v>
      </c>
      <c r="D59" s="1">
        <v>880400000</v>
      </c>
      <c r="E59" s="1">
        <v>946400000</v>
      </c>
      <c r="F59" s="1">
        <v>773300000</v>
      </c>
      <c r="G59" s="1">
        <v>986100000</v>
      </c>
      <c r="H59" s="1">
        <v>1162600000</v>
      </c>
      <c r="I59" s="1">
        <v>1269000000</v>
      </c>
      <c r="J59" s="1">
        <v>1612830000</v>
      </c>
      <c r="K59" s="1">
        <v>2032263000</v>
      </c>
      <c r="L59" s="1">
        <v>1984530000</v>
      </c>
      <c r="M59" s="1">
        <v>2036972000</v>
      </c>
      <c r="N59" s="1">
        <v>2252058000</v>
      </c>
      <c r="O59" s="1">
        <v>2146409000</v>
      </c>
      <c r="P59" s="1">
        <v>2393586000</v>
      </c>
      <c r="Q59" s="1">
        <v>2462101000</v>
      </c>
      <c r="R59" s="1">
        <v>3448267000</v>
      </c>
      <c r="S59" s="1">
        <v>3191898000</v>
      </c>
      <c r="T59" s="1">
        <v>3347811000</v>
      </c>
      <c r="U59" s="1">
        <v>3778497000</v>
      </c>
      <c r="V59" s="1">
        <v>4320988000</v>
      </c>
      <c r="W59" s="1">
        <v>5374344000</v>
      </c>
      <c r="X59" s="1">
        <v>5157834000</v>
      </c>
      <c r="Y59" s="1">
        <v>6703100000</v>
      </c>
      <c r="Z59" s="1">
        <v>6137187000</v>
      </c>
      <c r="AA59" s="1">
        <v>8024186000</v>
      </c>
      <c r="AB59" s="1">
        <v>9869399000</v>
      </c>
      <c r="AC59" s="1">
        <v>8437100000</v>
      </c>
      <c r="AD59" s="1">
        <v>5133000000</v>
      </c>
      <c r="AE59" s="1">
        <v>4761000000</v>
      </c>
      <c r="AF59" s="1">
        <v>4545000000</v>
      </c>
      <c r="AG59" s="1">
        <v>3969000000</v>
      </c>
      <c r="AH59" s="1">
        <v>5487000000</v>
      </c>
      <c r="AI59" s="1">
        <v>5525000000</v>
      </c>
      <c r="AJ59" s="1">
        <v>5907000000</v>
      </c>
      <c r="AK59" s="1">
        <v>7379000000</v>
      </c>
      <c r="AL59" s="1">
        <v>7637000000</v>
      </c>
      <c r="AM59" s="1">
        <v>8288000000</v>
      </c>
    </row>
    <row r="60" spans="1:39" ht="19" x14ac:dyDescent="0.25">
      <c r="A60" s="6" t="s">
        <v>52</v>
      </c>
      <c r="B60" s="10">
        <v>788500000</v>
      </c>
      <c r="C60" s="10">
        <v>1303500000</v>
      </c>
      <c r="D60" s="10">
        <v>1486800000</v>
      </c>
      <c r="E60" s="10">
        <v>1439700000</v>
      </c>
      <c r="F60" s="10">
        <v>1383600000</v>
      </c>
      <c r="G60" s="10">
        <v>2001100000</v>
      </c>
      <c r="H60" s="10">
        <v>2229300000</v>
      </c>
      <c r="I60" s="10">
        <v>2782500000</v>
      </c>
      <c r="J60" s="10">
        <v>3094933000</v>
      </c>
      <c r="K60" s="10">
        <v>3475866000</v>
      </c>
      <c r="L60" s="10">
        <v>3790314000</v>
      </c>
      <c r="M60" s="10">
        <v>4343717000</v>
      </c>
      <c r="N60" s="10">
        <v>5034468000</v>
      </c>
      <c r="O60" s="10">
        <v>4962126000</v>
      </c>
      <c r="P60" s="10">
        <v>4516711000</v>
      </c>
      <c r="Q60" s="10">
        <v>4297540000</v>
      </c>
      <c r="R60" s="10">
        <v>7926817000</v>
      </c>
      <c r="S60" s="10">
        <v>7002202000</v>
      </c>
      <c r="T60" s="10">
        <v>7639535000</v>
      </c>
      <c r="U60" s="10">
        <v>6825644000</v>
      </c>
      <c r="V60" s="10">
        <v>7415514000</v>
      </c>
      <c r="W60" s="10">
        <v>11951195000</v>
      </c>
      <c r="X60" s="10">
        <v>9103278000</v>
      </c>
      <c r="Y60" s="10">
        <v>11591908000</v>
      </c>
      <c r="Z60" s="10">
        <v>13049489000</v>
      </c>
      <c r="AA60" s="10">
        <v>17262434000</v>
      </c>
      <c r="AB60" s="10">
        <v>15480228000</v>
      </c>
      <c r="AC60" s="10">
        <v>13280176000</v>
      </c>
      <c r="AD60" s="10">
        <v>9507000000</v>
      </c>
      <c r="AE60" s="10">
        <v>10532000000</v>
      </c>
      <c r="AF60" s="10">
        <v>9186000000</v>
      </c>
      <c r="AG60" s="10">
        <v>6660000000</v>
      </c>
      <c r="AH60" s="10">
        <v>8912000000</v>
      </c>
      <c r="AI60" s="10">
        <v>9012000000</v>
      </c>
      <c r="AJ60" s="10">
        <v>10863000000</v>
      </c>
      <c r="AK60" s="10">
        <v>11907000000</v>
      </c>
      <c r="AL60" s="10">
        <v>13105000000</v>
      </c>
      <c r="AM60" s="10">
        <v>15489000000</v>
      </c>
    </row>
    <row r="61" spans="1:39" ht="19" x14ac:dyDescent="0.25">
      <c r="A61" s="5" t="s">
        <v>53</v>
      </c>
      <c r="B61" s="1">
        <v>443000000</v>
      </c>
      <c r="C61" s="1">
        <v>297400000</v>
      </c>
      <c r="D61" s="1">
        <v>271000000</v>
      </c>
      <c r="E61" s="1">
        <v>349300000</v>
      </c>
      <c r="F61" s="1">
        <v>146700000</v>
      </c>
      <c r="G61" s="1">
        <v>134800000</v>
      </c>
      <c r="H61" s="1">
        <v>125100000</v>
      </c>
      <c r="I61" s="1">
        <v>110000000</v>
      </c>
      <c r="J61" s="1">
        <v>306840000</v>
      </c>
      <c r="K61" s="1">
        <v>287091000</v>
      </c>
      <c r="L61" s="1">
        <v>435198000</v>
      </c>
      <c r="M61" s="1">
        <v>932898000</v>
      </c>
      <c r="N61" s="1">
        <v>937983000</v>
      </c>
      <c r="O61" s="1">
        <v>1339694000</v>
      </c>
      <c r="P61" s="1">
        <v>1336789000</v>
      </c>
      <c r="Q61" s="1">
        <v>1076368000</v>
      </c>
      <c r="R61" s="1">
        <v>4335493000</v>
      </c>
      <c r="S61" s="1">
        <v>4273973000</v>
      </c>
      <c r="T61" s="1">
        <v>3452329000</v>
      </c>
      <c r="U61" s="1">
        <v>4787934000</v>
      </c>
      <c r="V61" s="1">
        <v>4571504000</v>
      </c>
      <c r="W61" s="1">
        <v>7009664000</v>
      </c>
      <c r="X61" s="1">
        <v>9487789000</v>
      </c>
      <c r="Y61" s="1">
        <v>8713327000</v>
      </c>
      <c r="Z61" s="1">
        <v>11266294000</v>
      </c>
      <c r="AA61" s="1">
        <v>12523517000</v>
      </c>
      <c r="AB61" s="1">
        <v>12039822000</v>
      </c>
      <c r="AC61" s="1">
        <v>18085302000</v>
      </c>
      <c r="AD61" s="1">
        <v>3388000000</v>
      </c>
      <c r="AE61" s="1">
        <v>3408000000</v>
      </c>
      <c r="AF61" s="1">
        <v>5871000000</v>
      </c>
      <c r="AG61" s="1">
        <v>20681000000</v>
      </c>
      <c r="AH61" s="1">
        <v>27210000000</v>
      </c>
      <c r="AI61" s="1">
        <v>19359000000</v>
      </c>
      <c r="AJ61" s="1">
        <v>16661000000</v>
      </c>
      <c r="AK61" s="1">
        <v>19429000000</v>
      </c>
      <c r="AL61" s="1">
        <v>18252000000</v>
      </c>
      <c r="AM61" s="1">
        <v>22044000000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v>252100000</v>
      </c>
      <c r="C63" s="1">
        <v>345500000</v>
      </c>
      <c r="D63" s="1">
        <v>365400000</v>
      </c>
      <c r="E63" s="1">
        <v>398600000</v>
      </c>
      <c r="F63" s="1">
        <v>438800000</v>
      </c>
      <c r="G63" s="1">
        <v>409100000</v>
      </c>
      <c r="H63" s="1">
        <v>347200000</v>
      </c>
      <c r="I63" s="1">
        <v>321300000</v>
      </c>
      <c r="J63" s="1">
        <v>51383000</v>
      </c>
      <c r="K63" s="1">
        <v>55597000</v>
      </c>
      <c r="L63" s="1">
        <v>67993000</v>
      </c>
      <c r="M63" s="1">
        <v>153279000</v>
      </c>
      <c r="N63" s="1">
        <v>136514000</v>
      </c>
      <c r="O63" s="1">
        <v>108964000</v>
      </c>
      <c r="P63" s="1">
        <v>23779000</v>
      </c>
      <c r="Q63" s="1" t="s">
        <v>92</v>
      </c>
      <c r="R63" s="1" t="s">
        <v>92</v>
      </c>
      <c r="S63" s="1" t="s">
        <v>92</v>
      </c>
      <c r="T63" s="1" t="s">
        <v>92</v>
      </c>
      <c r="U63" s="1">
        <v>220079000</v>
      </c>
      <c r="V63" s="1">
        <v>583077000</v>
      </c>
      <c r="W63" s="1" t="s">
        <v>92</v>
      </c>
      <c r="X63" s="1" t="s">
        <v>92</v>
      </c>
      <c r="Y63" s="1" t="s">
        <v>92</v>
      </c>
      <c r="Z63" s="1" t="s">
        <v>92</v>
      </c>
      <c r="AA63" s="1" t="s">
        <v>92</v>
      </c>
      <c r="AB63" s="1" t="s">
        <v>92</v>
      </c>
      <c r="AC63" s="1">
        <v>710000000</v>
      </c>
      <c r="AD63" s="1">
        <v>466000000</v>
      </c>
      <c r="AE63" s="1">
        <v>860000000</v>
      </c>
      <c r="AF63" s="1">
        <v>808000000</v>
      </c>
      <c r="AG63" s="1">
        <v>356000000</v>
      </c>
      <c r="AH63" s="1">
        <v>2006000000</v>
      </c>
      <c r="AI63" s="1">
        <v>2056000000</v>
      </c>
      <c r="AJ63" s="1">
        <v>1546000000</v>
      </c>
      <c r="AK63" s="1">
        <v>1406000000</v>
      </c>
      <c r="AL63" s="1">
        <v>1392000000</v>
      </c>
      <c r="AM63" s="1" t="s">
        <v>92</v>
      </c>
    </row>
    <row r="64" spans="1:39" ht="19" x14ac:dyDescent="0.25">
      <c r="A64" s="5" t="s">
        <v>55</v>
      </c>
      <c r="B64" s="1">
        <v>114100000</v>
      </c>
      <c r="C64" s="1">
        <v>140300000</v>
      </c>
      <c r="D64" s="1">
        <v>169000000</v>
      </c>
      <c r="E64" s="1">
        <v>172900000</v>
      </c>
      <c r="F64" s="1">
        <v>156100000</v>
      </c>
      <c r="G64" s="1">
        <v>184600000</v>
      </c>
      <c r="H64" s="1">
        <v>350700000</v>
      </c>
      <c r="I64" s="1">
        <v>379800000</v>
      </c>
      <c r="J64" s="1">
        <v>560484000</v>
      </c>
      <c r="K64" s="1">
        <v>655770000</v>
      </c>
      <c r="L64" s="1">
        <v>722228000</v>
      </c>
      <c r="M64" s="1">
        <v>875524000</v>
      </c>
      <c r="N64" s="1">
        <v>953426000</v>
      </c>
      <c r="O64" s="1">
        <v>1091768000</v>
      </c>
      <c r="P64" s="1">
        <v>1166170000</v>
      </c>
      <c r="Q64" s="1">
        <v>1338440000</v>
      </c>
      <c r="R64" s="1">
        <v>1974681000</v>
      </c>
      <c r="S64" s="1">
        <v>2318374000</v>
      </c>
      <c r="T64" s="1">
        <v>2551220000</v>
      </c>
      <c r="U64" s="1">
        <v>2608054000</v>
      </c>
      <c r="V64" s="1">
        <v>2155837000</v>
      </c>
      <c r="W64" s="1">
        <v>3163127000</v>
      </c>
      <c r="X64" s="1">
        <v>3344317000</v>
      </c>
      <c r="Y64" s="1">
        <v>4634418000</v>
      </c>
      <c r="Z64" s="1">
        <v>5202111000</v>
      </c>
      <c r="AA64" s="1">
        <v>7199851000</v>
      </c>
      <c r="AB64" s="1">
        <v>8230698000</v>
      </c>
      <c r="AC64" s="1">
        <v>8346234000</v>
      </c>
      <c r="AD64" s="1">
        <v>4325000000</v>
      </c>
      <c r="AE64" s="1">
        <v>4836000000</v>
      </c>
      <c r="AF64" s="1">
        <v>4056000000</v>
      </c>
      <c r="AG64" s="1">
        <v>4252000000</v>
      </c>
      <c r="AH64" s="1">
        <v>7024000000</v>
      </c>
      <c r="AI64" s="1">
        <v>6024000000</v>
      </c>
      <c r="AJ64" s="1">
        <v>7516000000</v>
      </c>
      <c r="AK64" s="1">
        <v>6803000000</v>
      </c>
      <c r="AL64" s="1">
        <v>6423000000</v>
      </c>
      <c r="AM64" s="1" t="s">
        <v>92</v>
      </c>
    </row>
    <row r="65" spans="1:39" ht="19" x14ac:dyDescent="0.25">
      <c r="A65" s="5" t="s">
        <v>56</v>
      </c>
      <c r="B65" s="1">
        <v>809200000</v>
      </c>
      <c r="C65" s="1">
        <v>783200000</v>
      </c>
      <c r="D65" s="1">
        <v>805400000</v>
      </c>
      <c r="E65" s="1">
        <v>920800000</v>
      </c>
      <c r="F65" s="1">
        <v>741600000</v>
      </c>
      <c r="G65" s="1">
        <v>728500000</v>
      </c>
      <c r="H65" s="1">
        <v>823000000</v>
      </c>
      <c r="I65" s="1">
        <v>811100000</v>
      </c>
      <c r="J65" s="1">
        <v>918707000</v>
      </c>
      <c r="K65" s="1">
        <v>998458000</v>
      </c>
      <c r="L65" s="1">
        <v>1225419000</v>
      </c>
      <c r="M65" s="1">
        <v>1961701000</v>
      </c>
      <c r="N65" s="1">
        <v>2027923000</v>
      </c>
      <c r="O65" s="1">
        <v>2540426000</v>
      </c>
      <c r="P65" s="1">
        <v>2526738000</v>
      </c>
      <c r="Q65" s="1">
        <v>2414808000</v>
      </c>
      <c r="R65" s="1">
        <v>6310174000</v>
      </c>
      <c r="S65" s="1">
        <v>6592347000</v>
      </c>
      <c r="T65" s="1">
        <v>6003549000</v>
      </c>
      <c r="U65" s="1">
        <v>7616067000</v>
      </c>
      <c r="V65" s="1">
        <v>7310418000</v>
      </c>
      <c r="W65" s="1">
        <v>10172791000</v>
      </c>
      <c r="X65" s="1">
        <v>12832106000</v>
      </c>
      <c r="Y65" s="1">
        <v>13347745000</v>
      </c>
      <c r="Z65" s="1">
        <v>16468405000</v>
      </c>
      <c r="AA65" s="1">
        <v>19723368000</v>
      </c>
      <c r="AB65" s="1">
        <v>20270520000</v>
      </c>
      <c r="AC65" s="1">
        <v>27141536000</v>
      </c>
      <c r="AD65" s="1">
        <v>8179000000</v>
      </c>
      <c r="AE65" s="1">
        <v>9104000000</v>
      </c>
      <c r="AF65" s="1">
        <v>10735000000</v>
      </c>
      <c r="AG65" s="1">
        <v>25289000000</v>
      </c>
      <c r="AH65" s="1">
        <v>36240000000</v>
      </c>
      <c r="AI65" s="1">
        <v>27439000000</v>
      </c>
      <c r="AJ65" s="1">
        <v>25723000000</v>
      </c>
      <c r="AK65" s="1">
        <v>27638000000</v>
      </c>
      <c r="AL65" s="1">
        <v>26067000000</v>
      </c>
      <c r="AM65" s="1">
        <v>22044000000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1597700000</v>
      </c>
      <c r="C67" s="10">
        <v>2086700000</v>
      </c>
      <c r="D67" s="10">
        <v>2292200000</v>
      </c>
      <c r="E67" s="10">
        <v>2360500000</v>
      </c>
      <c r="F67" s="10">
        <v>2125200000</v>
      </c>
      <c r="G67" s="10">
        <v>2729600000</v>
      </c>
      <c r="H67" s="10">
        <v>3052300000</v>
      </c>
      <c r="I67" s="10">
        <v>3593600000</v>
      </c>
      <c r="J67" s="10">
        <v>4013640000</v>
      </c>
      <c r="K67" s="10">
        <v>4474324000</v>
      </c>
      <c r="L67" s="10">
        <v>5015733000</v>
      </c>
      <c r="M67" s="10">
        <v>6305418000</v>
      </c>
      <c r="N67" s="10">
        <v>7062391000</v>
      </c>
      <c r="O67" s="10">
        <v>7502552000</v>
      </c>
      <c r="P67" s="10">
        <v>7043449000</v>
      </c>
      <c r="Q67" s="10">
        <v>6712348000</v>
      </c>
      <c r="R67" s="10">
        <v>14236991000</v>
      </c>
      <c r="S67" s="10">
        <v>13594549000</v>
      </c>
      <c r="T67" s="10">
        <v>13643084000</v>
      </c>
      <c r="U67" s="10">
        <v>14441711000</v>
      </c>
      <c r="V67" s="10">
        <v>14725932000</v>
      </c>
      <c r="W67" s="10">
        <v>22123986000</v>
      </c>
      <c r="X67" s="10">
        <v>21935384000</v>
      </c>
      <c r="Y67" s="10">
        <v>24939653000</v>
      </c>
      <c r="Z67" s="10">
        <v>29517894000</v>
      </c>
      <c r="AA67" s="10">
        <v>36985802000</v>
      </c>
      <c r="AB67" s="10">
        <v>35750748000</v>
      </c>
      <c r="AC67" s="10">
        <v>40421712000</v>
      </c>
      <c r="AD67" s="10">
        <v>17686000000</v>
      </c>
      <c r="AE67" s="10">
        <v>19636000000</v>
      </c>
      <c r="AF67" s="10">
        <v>19921000000</v>
      </c>
      <c r="AG67" s="10">
        <v>31949000000</v>
      </c>
      <c r="AH67" s="10">
        <v>45152000000</v>
      </c>
      <c r="AI67" s="10">
        <v>36451000000</v>
      </c>
      <c r="AJ67" s="10">
        <v>36586000000</v>
      </c>
      <c r="AK67" s="10">
        <v>39545000000</v>
      </c>
      <c r="AL67" s="10">
        <v>39172000000</v>
      </c>
      <c r="AM67" s="10">
        <v>219000000</v>
      </c>
    </row>
    <row r="68" spans="1:39" ht="19" x14ac:dyDescent="0.25">
      <c r="A68" s="5" t="s">
        <v>59</v>
      </c>
      <c r="B68" s="1" t="s">
        <v>92</v>
      </c>
      <c r="C68" s="1" t="s">
        <v>92</v>
      </c>
      <c r="D68" s="1" t="s">
        <v>92</v>
      </c>
      <c r="E68" s="1" t="s">
        <v>92</v>
      </c>
      <c r="F68" s="1" t="s">
        <v>92</v>
      </c>
      <c r="G68" s="1" t="s">
        <v>92</v>
      </c>
      <c r="H68" s="1" t="s">
        <v>92</v>
      </c>
      <c r="I68" s="1" t="s">
        <v>92</v>
      </c>
      <c r="J68" s="1">
        <v>469828000</v>
      </c>
      <c r="K68" s="1">
        <v>505170000</v>
      </c>
      <c r="L68" s="1">
        <v>581562000</v>
      </c>
      <c r="M68" s="1">
        <v>694380000</v>
      </c>
      <c r="N68" s="1">
        <v>907106000</v>
      </c>
      <c r="O68" s="1">
        <v>1231079000</v>
      </c>
      <c r="P68" s="1">
        <v>1939673000</v>
      </c>
      <c r="Q68" s="1">
        <v>2218234000</v>
      </c>
      <c r="R68" s="1">
        <v>2643443000</v>
      </c>
      <c r="S68" s="1">
        <v>2891266000</v>
      </c>
      <c r="T68" s="1">
        <v>3034054000</v>
      </c>
      <c r="U68" s="1">
        <v>3239575000</v>
      </c>
      <c r="V68" s="1">
        <v>3523766000</v>
      </c>
      <c r="W68" s="1" t="s">
        <v>92</v>
      </c>
      <c r="X68" s="1" t="s">
        <v>92</v>
      </c>
      <c r="Y68" s="1" t="s">
        <v>92</v>
      </c>
      <c r="Z68" s="1" t="s">
        <v>92</v>
      </c>
      <c r="AA68" s="1" t="s">
        <v>92</v>
      </c>
      <c r="AB68" s="1" t="s">
        <v>92</v>
      </c>
      <c r="AC68" s="1">
        <v>11754552000</v>
      </c>
      <c r="AD68" s="1">
        <v>12048000000</v>
      </c>
      <c r="AE68" s="1">
        <v>12383000000</v>
      </c>
      <c r="AF68" s="1">
        <v>12734000000</v>
      </c>
      <c r="AG68" s="1">
        <v>13027000000</v>
      </c>
      <c r="AH68" s="1">
        <v>23206000000</v>
      </c>
      <c r="AI68" s="1">
        <v>23512000000</v>
      </c>
      <c r="AJ68" s="1">
        <v>23853000000</v>
      </c>
      <c r="AK68" s="1">
        <v>24145000000</v>
      </c>
      <c r="AL68" s="1">
        <v>24470000000</v>
      </c>
      <c r="AM68" s="1">
        <v>24709000000</v>
      </c>
    </row>
    <row r="69" spans="1:39" ht="19" x14ac:dyDescent="0.25">
      <c r="A69" s="5" t="s">
        <v>60</v>
      </c>
      <c r="B69" s="1">
        <v>1844200000</v>
      </c>
      <c r="C69" s="1">
        <v>1702500000</v>
      </c>
      <c r="D69" s="1">
        <v>1926800000</v>
      </c>
      <c r="E69" s="1">
        <v>2266000000</v>
      </c>
      <c r="F69" s="1">
        <v>2532800000</v>
      </c>
      <c r="G69" s="1">
        <v>2528000000</v>
      </c>
      <c r="H69" s="1">
        <v>2867900000</v>
      </c>
      <c r="I69" s="1">
        <v>2990700000</v>
      </c>
      <c r="J69" s="1">
        <v>3364952000</v>
      </c>
      <c r="K69" s="1">
        <v>3652434000</v>
      </c>
      <c r="L69" s="1">
        <v>3926917000</v>
      </c>
      <c r="M69" s="1">
        <v>4262804000</v>
      </c>
      <c r="N69" s="1">
        <v>4427997000</v>
      </c>
      <c r="O69" s="1">
        <v>4554648000</v>
      </c>
      <c r="P69" s="1">
        <v>6174007000</v>
      </c>
      <c r="Q69" s="1">
        <v>7229586000</v>
      </c>
      <c r="R69" s="1">
        <v>7281395000</v>
      </c>
      <c r="S69" s="1">
        <v>8601386000</v>
      </c>
      <c r="T69" s="1">
        <v>9691484000</v>
      </c>
      <c r="U69" s="1">
        <v>10033440000</v>
      </c>
      <c r="V69" s="1">
        <v>10404568000</v>
      </c>
      <c r="W69" s="1">
        <v>9568728000</v>
      </c>
      <c r="X69" s="1">
        <v>10805809000</v>
      </c>
      <c r="Y69" s="1">
        <v>13825383000</v>
      </c>
      <c r="Z69" s="1">
        <v>17054027000</v>
      </c>
      <c r="AA69" s="1">
        <v>18927101000</v>
      </c>
      <c r="AB69" s="1">
        <v>20907362000</v>
      </c>
      <c r="AC69" s="1">
        <v>24150996000</v>
      </c>
      <c r="AD69" s="1">
        <v>21979000000</v>
      </c>
      <c r="AE69" s="1">
        <v>22874000000</v>
      </c>
      <c r="AF69" s="1">
        <v>25757000000</v>
      </c>
      <c r="AG69" s="1">
        <v>25565000000</v>
      </c>
      <c r="AH69" s="1">
        <v>23978000000</v>
      </c>
      <c r="AI69" s="1">
        <v>24560000000</v>
      </c>
      <c r="AJ69" s="1">
        <v>25847000000</v>
      </c>
      <c r="AK69" s="1">
        <v>27627000000</v>
      </c>
      <c r="AL69" s="1">
        <v>31528000000</v>
      </c>
      <c r="AM69" s="1">
        <v>41770000000</v>
      </c>
    </row>
    <row r="70" spans="1:39" ht="19" x14ac:dyDescent="0.25">
      <c r="A70" s="5" t="s">
        <v>61</v>
      </c>
      <c r="B70" s="1">
        <v>-707100000</v>
      </c>
      <c r="C70" s="1">
        <v>-881800000</v>
      </c>
      <c r="D70" s="1">
        <v>-1118000000</v>
      </c>
      <c r="E70" s="1">
        <v>-1337100000</v>
      </c>
      <c r="F70" s="1">
        <v>-1536600000</v>
      </c>
      <c r="G70" s="1">
        <v>-1881800000</v>
      </c>
      <c r="H70" s="1">
        <v>-2123100000</v>
      </c>
      <c r="I70" s="1">
        <v>-2397900000</v>
      </c>
      <c r="J70" s="1">
        <v>-2710155000</v>
      </c>
      <c r="K70" s="1">
        <v>-3132754000</v>
      </c>
      <c r="L70" s="1">
        <v>-3512904000</v>
      </c>
      <c r="M70" s="1">
        <v>-3908740000</v>
      </c>
      <c r="N70" s="1">
        <v>-4220466000</v>
      </c>
      <c r="O70" s="1">
        <v>-4657393000</v>
      </c>
      <c r="P70" s="1">
        <v>-5027508000</v>
      </c>
      <c r="Q70" s="1">
        <v>-5310987000</v>
      </c>
      <c r="R70" s="1">
        <v>-5673858000</v>
      </c>
      <c r="S70" s="1">
        <v>-596254000</v>
      </c>
      <c r="T70" s="1">
        <v>576416000</v>
      </c>
      <c r="U70" s="1">
        <v>1273622000</v>
      </c>
      <c r="V70" s="1">
        <v>699192000</v>
      </c>
      <c r="W70" s="1">
        <v>389766000</v>
      </c>
      <c r="X70" s="1">
        <v>2081763000</v>
      </c>
      <c r="Y70" s="1">
        <v>-1163839000</v>
      </c>
      <c r="Z70" s="1">
        <v>854074000</v>
      </c>
      <c r="AA70" s="1">
        <v>-1366846000</v>
      </c>
      <c r="AB70" s="1">
        <v>-2597185000</v>
      </c>
      <c r="AC70" s="1">
        <v>-3593678000</v>
      </c>
      <c r="AD70" s="1">
        <v>-2012000000</v>
      </c>
      <c r="AE70" s="1">
        <v>-5053000000</v>
      </c>
      <c r="AF70" s="1">
        <v>-6658000000</v>
      </c>
      <c r="AG70" s="1">
        <v>-7263000000</v>
      </c>
      <c r="AH70" s="1">
        <v>-6062000000</v>
      </c>
      <c r="AI70" s="1">
        <v>-7586000000</v>
      </c>
      <c r="AJ70" s="1">
        <v>-8465000000</v>
      </c>
      <c r="AK70" s="1">
        <v>-8946000000</v>
      </c>
      <c r="AL70" s="1">
        <v>-8374000000</v>
      </c>
      <c r="AM70" s="1">
        <v>-8051000000</v>
      </c>
    </row>
    <row r="71" spans="1:39" ht="19" x14ac:dyDescent="0.25">
      <c r="A71" s="5" t="s">
        <v>62</v>
      </c>
      <c r="B71" s="1">
        <v>733600000</v>
      </c>
      <c r="C71" s="1">
        <v>958200000</v>
      </c>
      <c r="D71" s="1">
        <v>1284700000</v>
      </c>
      <c r="E71" s="1">
        <v>1535700000</v>
      </c>
      <c r="F71" s="1">
        <v>1730200000</v>
      </c>
      <c r="G71" s="1">
        <v>2187400000</v>
      </c>
      <c r="H71" s="1">
        <v>2458200000</v>
      </c>
      <c r="I71" s="1">
        <v>2754800000</v>
      </c>
      <c r="J71" s="1">
        <v>2550304000</v>
      </c>
      <c r="K71" s="1">
        <v>3024550000</v>
      </c>
      <c r="L71" s="1">
        <v>3401272000</v>
      </c>
      <c r="M71" s="1">
        <v>3771738000</v>
      </c>
      <c r="N71" s="1">
        <v>3884040000</v>
      </c>
      <c r="O71" s="1">
        <v>4585327000</v>
      </c>
      <c r="P71" s="1">
        <v>4341423000</v>
      </c>
      <c r="Q71" s="1">
        <v>4434073000</v>
      </c>
      <c r="R71" s="1">
        <v>4808452000</v>
      </c>
      <c r="S71" s="1">
        <v>-231845000</v>
      </c>
      <c r="T71" s="1">
        <v>-229696000</v>
      </c>
      <c r="U71" s="1">
        <v>-220854000</v>
      </c>
      <c r="V71" s="1">
        <v>-212255000</v>
      </c>
      <c r="W71" s="1">
        <v>4095692000</v>
      </c>
      <c r="X71" s="1">
        <v>4890968000</v>
      </c>
      <c r="Y71" s="1">
        <v>4818007000</v>
      </c>
      <c r="Z71" s="1">
        <v>4947526000</v>
      </c>
      <c r="AA71" s="1">
        <v>4827880000</v>
      </c>
      <c r="AB71" s="1">
        <v>6129656000</v>
      </c>
      <c r="AC71" s="1">
        <v>-5590909000</v>
      </c>
      <c r="AD71" s="1">
        <v>-6844000000</v>
      </c>
      <c r="AE71" s="1">
        <v>-8678000000</v>
      </c>
      <c r="AF71" s="1">
        <v>-10622000000</v>
      </c>
      <c r="AG71" s="1">
        <v>-10791000000</v>
      </c>
      <c r="AH71" s="1">
        <v>-10225000000</v>
      </c>
      <c r="AI71" s="1">
        <v>-9962000000</v>
      </c>
      <c r="AJ71" s="1">
        <v>-10147000000</v>
      </c>
      <c r="AK71" s="1">
        <v>-10042000000</v>
      </c>
      <c r="AL71" s="1">
        <v>-11822000000</v>
      </c>
      <c r="AM71" s="1" t="s">
        <v>92</v>
      </c>
    </row>
    <row r="72" spans="1:39" ht="19" x14ac:dyDescent="0.25">
      <c r="A72" s="6" t="s">
        <v>63</v>
      </c>
      <c r="B72" s="10">
        <v>1870700000</v>
      </c>
      <c r="C72" s="10">
        <v>1778900000</v>
      </c>
      <c r="D72" s="10">
        <v>2093500000</v>
      </c>
      <c r="E72" s="10">
        <v>2464600000</v>
      </c>
      <c r="F72" s="10">
        <v>2726400000</v>
      </c>
      <c r="G72" s="10">
        <v>2833600000</v>
      </c>
      <c r="H72" s="10">
        <v>3203000000</v>
      </c>
      <c r="I72" s="10">
        <v>3347600000</v>
      </c>
      <c r="J72" s="10">
        <v>3674929000</v>
      </c>
      <c r="K72" s="10">
        <v>4049400000</v>
      </c>
      <c r="L72" s="10">
        <v>4396847000</v>
      </c>
      <c r="M72" s="10">
        <v>4820182000</v>
      </c>
      <c r="N72" s="10">
        <v>4998677000</v>
      </c>
      <c r="O72" s="10">
        <v>5713661000</v>
      </c>
      <c r="P72" s="10">
        <v>7427595000</v>
      </c>
      <c r="Q72" s="10">
        <v>8570906000</v>
      </c>
      <c r="R72" s="10">
        <v>9059432000</v>
      </c>
      <c r="S72" s="10">
        <v>10664553000</v>
      </c>
      <c r="T72" s="10">
        <v>13072258000</v>
      </c>
      <c r="U72" s="10">
        <v>14325783000</v>
      </c>
      <c r="V72" s="10">
        <v>14415271000</v>
      </c>
      <c r="W72" s="10">
        <v>14054186000</v>
      </c>
      <c r="X72" s="10">
        <v>17778540000</v>
      </c>
      <c r="Y72" s="10">
        <v>17479551000</v>
      </c>
      <c r="Z72" s="10">
        <v>22855627000</v>
      </c>
      <c r="AA72" s="10">
        <v>22388135000</v>
      </c>
      <c r="AB72" s="10">
        <v>24439833000</v>
      </c>
      <c r="AC72" s="10">
        <v>26720961000</v>
      </c>
      <c r="AD72" s="10">
        <v>25171000000</v>
      </c>
      <c r="AE72" s="10">
        <v>21526000000</v>
      </c>
      <c r="AF72" s="10">
        <v>21211000000</v>
      </c>
      <c r="AG72" s="10">
        <v>20538000000</v>
      </c>
      <c r="AH72" s="10">
        <v>30897000000</v>
      </c>
      <c r="AI72" s="10">
        <v>30524000000</v>
      </c>
      <c r="AJ72" s="10">
        <v>31088000000</v>
      </c>
      <c r="AK72" s="10">
        <v>32784000000</v>
      </c>
      <c r="AL72" s="10">
        <v>35802000000</v>
      </c>
      <c r="AM72" s="10">
        <v>36686000000</v>
      </c>
    </row>
    <row r="73" spans="1:39" ht="20" thickBot="1" x14ac:dyDescent="0.3">
      <c r="A73" s="7" t="s">
        <v>64</v>
      </c>
      <c r="B73" s="11">
        <v>3468400000</v>
      </c>
      <c r="C73" s="11">
        <v>3865600000</v>
      </c>
      <c r="D73" s="11">
        <v>4385700000</v>
      </c>
      <c r="E73" s="11">
        <v>4825100000</v>
      </c>
      <c r="F73" s="11">
        <v>4851600000</v>
      </c>
      <c r="G73" s="11">
        <v>5563200000</v>
      </c>
      <c r="H73" s="11">
        <v>6255300000</v>
      </c>
      <c r="I73" s="11">
        <v>6941200000</v>
      </c>
      <c r="J73" s="11">
        <v>7688569000</v>
      </c>
      <c r="K73" s="11">
        <v>8523724000</v>
      </c>
      <c r="L73" s="11">
        <v>9412580000</v>
      </c>
      <c r="M73" s="11">
        <v>11125600000</v>
      </c>
      <c r="N73" s="11">
        <v>12061068000</v>
      </c>
      <c r="O73" s="11">
        <v>13216213000</v>
      </c>
      <c r="P73" s="11">
        <v>14471044000</v>
      </c>
      <c r="Q73" s="11">
        <v>15283254000</v>
      </c>
      <c r="R73" s="11">
        <v>23296423000</v>
      </c>
      <c r="S73" s="11">
        <v>24259102000</v>
      </c>
      <c r="T73" s="11">
        <v>26715342000</v>
      </c>
      <c r="U73" s="11">
        <v>28767494000</v>
      </c>
      <c r="V73" s="11">
        <v>29141203000</v>
      </c>
      <c r="W73" s="11">
        <v>36178172000</v>
      </c>
      <c r="X73" s="11">
        <v>39713924000</v>
      </c>
      <c r="Y73" s="11">
        <v>42419204000</v>
      </c>
      <c r="Z73" s="11">
        <v>52373521000</v>
      </c>
      <c r="AA73" s="11">
        <v>59373937000</v>
      </c>
      <c r="AB73" s="11">
        <v>60190581000</v>
      </c>
      <c r="AC73" s="11">
        <v>67142673000</v>
      </c>
      <c r="AD73" s="11">
        <v>42857000000</v>
      </c>
      <c r="AE73" s="11">
        <v>41162000000</v>
      </c>
      <c r="AF73" s="11">
        <v>41132000000</v>
      </c>
      <c r="AG73" s="11">
        <v>52487000000</v>
      </c>
      <c r="AH73" s="11">
        <v>76049000000</v>
      </c>
      <c r="AI73" s="11">
        <v>66975000000</v>
      </c>
      <c r="AJ73" s="11">
        <v>67674000000</v>
      </c>
      <c r="AK73" s="11">
        <v>72329000000</v>
      </c>
      <c r="AL73" s="11">
        <v>74974000000</v>
      </c>
      <c r="AM73" s="11">
        <v>36905000000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859800000</v>
      </c>
      <c r="G76" s="1">
        <v>965800000</v>
      </c>
      <c r="H76" s="1">
        <v>1088800000</v>
      </c>
      <c r="I76" s="1">
        <v>1239100000</v>
      </c>
      <c r="J76" s="1">
        <v>1399126000</v>
      </c>
      <c r="K76" s="1">
        <v>1516683000</v>
      </c>
      <c r="L76" s="1">
        <v>1688700000</v>
      </c>
      <c r="M76" s="1">
        <v>1882033000</v>
      </c>
      <c r="N76" s="1">
        <v>2094462000</v>
      </c>
      <c r="O76" s="1">
        <v>2333231000</v>
      </c>
      <c r="P76" s="1">
        <v>2445759000</v>
      </c>
      <c r="Q76" s="1">
        <v>2785977000</v>
      </c>
      <c r="R76" s="1">
        <v>1550390000</v>
      </c>
      <c r="S76" s="1">
        <v>2793703000</v>
      </c>
      <c r="T76" s="1">
        <v>2753233000</v>
      </c>
      <c r="U76" s="1">
        <v>3235851000</v>
      </c>
      <c r="V76" s="1">
        <v>3372065000</v>
      </c>
      <c r="W76" s="1">
        <v>1716755000</v>
      </c>
      <c r="X76" s="1">
        <v>3606314000</v>
      </c>
      <c r="Y76" s="1">
        <v>4880719000</v>
      </c>
      <c r="Z76" s="1">
        <v>5745838000</v>
      </c>
      <c r="AA76" s="1">
        <v>4626172000</v>
      </c>
      <c r="AB76" s="1">
        <v>4728449000</v>
      </c>
      <c r="AC76" s="1">
        <v>5962920000</v>
      </c>
      <c r="AD76" s="1">
        <v>2576000000</v>
      </c>
      <c r="AE76" s="1">
        <v>2284000000</v>
      </c>
      <c r="AF76" s="1">
        <v>4423000000</v>
      </c>
      <c r="AG76" s="1">
        <v>1400000000</v>
      </c>
      <c r="AH76" s="1">
        <v>477000000</v>
      </c>
      <c r="AI76" s="1">
        <v>2368000000</v>
      </c>
      <c r="AJ76" s="1">
        <v>3687000000</v>
      </c>
      <c r="AK76" s="1">
        <v>4495000000</v>
      </c>
      <c r="AL76" s="1">
        <v>7071000000</v>
      </c>
      <c r="AM76" s="1">
        <v>6933000000</v>
      </c>
    </row>
    <row r="77" spans="1:39" ht="19" x14ac:dyDescent="0.25">
      <c r="A77" s="5" t="s">
        <v>13</v>
      </c>
      <c r="B77" s="1" t="s">
        <v>92</v>
      </c>
      <c r="C77" s="1" t="s">
        <v>92</v>
      </c>
      <c r="D77" s="1" t="s">
        <v>92</v>
      </c>
      <c r="E77" s="1" t="s">
        <v>92</v>
      </c>
      <c r="F77" s="1">
        <v>307300000</v>
      </c>
      <c r="G77" s="1">
        <v>355900000</v>
      </c>
      <c r="H77" s="1">
        <v>379000000</v>
      </c>
      <c r="I77" s="1">
        <v>427800000</v>
      </c>
      <c r="J77" s="1">
        <v>484081000</v>
      </c>
      <c r="K77" s="1">
        <v>510504000</v>
      </c>
      <c r="L77" s="1">
        <v>566423000</v>
      </c>
      <c r="M77" s="1">
        <v>686085000</v>
      </c>
      <c r="N77" s="1">
        <v>727754000</v>
      </c>
      <c r="O77" s="1">
        <v>784243000</v>
      </c>
      <c r="P77" s="1">
        <v>828006000</v>
      </c>
      <c r="Q77" s="1">
        <v>827431000</v>
      </c>
      <c r="R77" s="1">
        <v>1168018000</v>
      </c>
      <c r="S77" s="1">
        <v>1177345000</v>
      </c>
      <c r="T77" s="1">
        <v>1273991000</v>
      </c>
      <c r="U77" s="1">
        <v>1288700000</v>
      </c>
      <c r="V77" s="1">
        <v>1358939000</v>
      </c>
      <c r="W77" s="1">
        <v>1558750000</v>
      </c>
      <c r="X77" s="1">
        <v>1854886000</v>
      </c>
      <c r="Y77" s="1">
        <v>1838829000</v>
      </c>
      <c r="Z77" s="1">
        <v>2089510000</v>
      </c>
      <c r="AA77" s="1">
        <v>2624305000</v>
      </c>
      <c r="AB77" s="1">
        <v>3043894000</v>
      </c>
      <c r="AC77" s="1">
        <v>2783207000</v>
      </c>
      <c r="AD77" s="1">
        <v>1719000000</v>
      </c>
      <c r="AE77" s="1">
        <v>1548000000</v>
      </c>
      <c r="AF77" s="1">
        <v>1472000000</v>
      </c>
      <c r="AG77" s="1">
        <v>1353000000</v>
      </c>
      <c r="AH77" s="1">
        <v>3021000000</v>
      </c>
      <c r="AI77" s="1">
        <v>3278000000</v>
      </c>
      <c r="AJ77" s="1">
        <v>3014000000</v>
      </c>
      <c r="AK77" s="1">
        <v>3327000000</v>
      </c>
      <c r="AL77" s="1">
        <v>3538000000</v>
      </c>
      <c r="AM77" s="1">
        <v>3267000000</v>
      </c>
    </row>
    <row r="78" spans="1:39"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c r="W78" s="1" t="s">
        <v>92</v>
      </c>
      <c r="X78" s="1" t="s">
        <v>92</v>
      </c>
      <c r="Y78" s="1" t="s">
        <v>92</v>
      </c>
      <c r="Z78" s="1" t="s">
        <v>92</v>
      </c>
      <c r="AA78" s="1" t="s">
        <v>92</v>
      </c>
      <c r="AB78" s="1" t="s">
        <v>92</v>
      </c>
      <c r="AC78" s="1" t="s">
        <v>92</v>
      </c>
      <c r="AD78" s="1" t="s">
        <v>92</v>
      </c>
      <c r="AE78" s="1" t="s">
        <v>92</v>
      </c>
      <c r="AF78" s="1" t="s">
        <v>92</v>
      </c>
      <c r="AG78" s="1" t="s">
        <v>92</v>
      </c>
      <c r="AH78" s="1" t="s">
        <v>92</v>
      </c>
      <c r="AI78" s="1" t="s">
        <v>92</v>
      </c>
      <c r="AJ78" s="1" t="s">
        <v>92</v>
      </c>
      <c r="AK78" s="1" t="s">
        <v>92</v>
      </c>
      <c r="AL78" s="1" t="s">
        <v>92</v>
      </c>
      <c r="AM78" s="1" t="s">
        <v>92</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347015000</v>
      </c>
      <c r="Z79" s="1">
        <v>366357000</v>
      </c>
      <c r="AA79" s="1">
        <v>387183000</v>
      </c>
      <c r="AB79" s="1">
        <v>382602000</v>
      </c>
      <c r="AC79" s="1">
        <v>433114000</v>
      </c>
      <c r="AD79" s="1">
        <v>262000000</v>
      </c>
      <c r="AE79" s="1">
        <v>246000000</v>
      </c>
      <c r="AF79" s="1">
        <v>292000000</v>
      </c>
      <c r="AG79" s="1">
        <v>310000000</v>
      </c>
      <c r="AH79" s="1">
        <v>406000000</v>
      </c>
      <c r="AI79" s="1">
        <v>477000000</v>
      </c>
      <c r="AJ79" s="1">
        <v>519000000</v>
      </c>
      <c r="AK79" s="1">
        <v>546000000</v>
      </c>
      <c r="AL79" s="1">
        <v>640000000</v>
      </c>
      <c r="AM79" s="1">
        <v>685000000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1.17522441413362E-2</v>
      </c>
      <c r="Z80" s="15">
        <f t="shared" si="6"/>
        <v>1.1908353295872443E-2</v>
      </c>
      <c r="AA80" s="15">
        <f t="shared" si="6"/>
        <v>1.1009926117365336E-2</v>
      </c>
      <c r="AB80" s="15">
        <f t="shared" si="6"/>
        <v>9.8478661914148009E-3</v>
      </c>
      <c r="AC80" s="15">
        <f t="shared" si="6"/>
        <v>1.0862090023275872E-2</v>
      </c>
      <c r="AD80" s="15">
        <f t="shared" si="6"/>
        <v>1.1991944342731601E-2</v>
      </c>
      <c r="AE80" s="15">
        <f t="shared" si="6"/>
        <v>1.2149948140465255E-2</v>
      </c>
      <c r="AF80" s="15">
        <f t="shared" si="6"/>
        <v>1.431021808380299E-2</v>
      </c>
      <c r="AG80" s="15">
        <f t="shared" si="6"/>
        <v>1.4865966527597948E-2</v>
      </c>
      <c r="AH80" s="15">
        <f t="shared" si="6"/>
        <v>1.4822928075940125E-2</v>
      </c>
      <c r="AI80" s="15">
        <f t="shared" si="6"/>
        <v>1.5599450585388188E-2</v>
      </c>
      <c r="AJ80" s="15">
        <f t="shared" si="6"/>
        <v>1.6267552657973923E-2</v>
      </c>
      <c r="AK80" s="15">
        <f t="shared" si="6"/>
        <v>1.5776699029126214E-2</v>
      </c>
      <c r="AL80" s="15">
        <f t="shared" si="6"/>
        <v>1.485780615206036E-2</v>
      </c>
      <c r="AM80" s="15">
        <f t="shared" si="6"/>
        <v>1.5691934116784642E-2</v>
      </c>
    </row>
    <row r="81" spans="1:47" ht="19" x14ac:dyDescent="0.25">
      <c r="A81" s="5" t="s">
        <v>69</v>
      </c>
      <c r="B81" s="1" t="s">
        <v>92</v>
      </c>
      <c r="C81" s="1" t="s">
        <v>92</v>
      </c>
      <c r="D81" s="1" t="s">
        <v>92</v>
      </c>
      <c r="E81" s="1" t="s">
        <v>92</v>
      </c>
      <c r="F81" s="1">
        <v>-212300000</v>
      </c>
      <c r="G81" s="1">
        <v>-111200000</v>
      </c>
      <c r="H81" s="1">
        <v>-61800000</v>
      </c>
      <c r="I81" s="1">
        <v>-282500000</v>
      </c>
      <c r="J81" s="1">
        <v>-2055000</v>
      </c>
      <c r="K81" s="1">
        <v>154516000</v>
      </c>
      <c r="L81" s="1">
        <v>-337597000</v>
      </c>
      <c r="M81" s="1">
        <v>-239861000</v>
      </c>
      <c r="N81" s="1">
        <v>-338465000</v>
      </c>
      <c r="O81" s="1">
        <v>-461195000</v>
      </c>
      <c r="P81" s="1">
        <v>-419956000</v>
      </c>
      <c r="Q81" s="1">
        <v>-445197000</v>
      </c>
      <c r="R81" s="1">
        <v>-641896000</v>
      </c>
      <c r="S81" s="1">
        <v>-30276000</v>
      </c>
      <c r="T81" s="1">
        <v>-496819000</v>
      </c>
      <c r="U81" s="1">
        <v>-484919000</v>
      </c>
      <c r="V81" s="1">
        <v>173941000</v>
      </c>
      <c r="W81" s="1">
        <v>-548061000</v>
      </c>
      <c r="X81" s="1">
        <v>-1063365000</v>
      </c>
      <c r="Y81" s="1">
        <v>-39686000</v>
      </c>
      <c r="Z81" s="1">
        <v>-341382000</v>
      </c>
      <c r="AA81" s="1">
        <v>658784000</v>
      </c>
      <c r="AB81" s="1">
        <v>1067000</v>
      </c>
      <c r="AC81" s="1">
        <v>-1859833000</v>
      </c>
      <c r="AD81" s="1">
        <v>-1237000000</v>
      </c>
      <c r="AE81" s="1">
        <v>-490000000</v>
      </c>
      <c r="AF81" s="1">
        <v>-156000000</v>
      </c>
      <c r="AG81" s="1">
        <v>-1513000000</v>
      </c>
      <c r="AH81" s="1">
        <v>1915000000</v>
      </c>
      <c r="AI81" s="1">
        <v>-148000000</v>
      </c>
      <c r="AJ81" s="1">
        <v>-1331000000</v>
      </c>
      <c r="AK81" s="1">
        <v>-892000000</v>
      </c>
      <c r="AL81" s="1">
        <v>-771000000</v>
      </c>
      <c r="AM81" s="1">
        <v>-1304000000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-948314000</v>
      </c>
      <c r="Z82" s="1">
        <v>-387749000</v>
      </c>
      <c r="AA82" s="1">
        <v>-394665000</v>
      </c>
      <c r="AB82" s="1">
        <v>-670152000</v>
      </c>
      <c r="AC82" s="1">
        <v>35996000</v>
      </c>
      <c r="AD82" s="1">
        <v>-113000000</v>
      </c>
      <c r="AE82" s="1">
        <v>-195000000</v>
      </c>
      <c r="AF82" s="1">
        <v>-171000000</v>
      </c>
      <c r="AG82" s="1">
        <v>-177000000</v>
      </c>
      <c r="AH82" s="1">
        <v>-207000000</v>
      </c>
      <c r="AI82" s="1">
        <v>-190000000</v>
      </c>
      <c r="AJ82" s="1">
        <v>-275000000</v>
      </c>
      <c r="AK82" s="1">
        <v>-924000000</v>
      </c>
      <c r="AL82" s="1">
        <v>-383000000</v>
      </c>
      <c r="AM82" s="1">
        <v>-68000000</v>
      </c>
    </row>
    <row r="83" spans="1:47" ht="21" x14ac:dyDescent="0.25">
      <c r="A83" s="5" t="s">
        <v>34</v>
      </c>
      <c r="B83" s="1" t="s">
        <v>92</v>
      </c>
      <c r="C83" s="1" t="s">
        <v>92</v>
      </c>
      <c r="D83" s="1" t="s">
        <v>92</v>
      </c>
      <c r="E83" s="1" t="s">
        <v>92</v>
      </c>
      <c r="F83" s="1">
        <v>-96800000</v>
      </c>
      <c r="G83" s="1">
        <v>-54700000</v>
      </c>
      <c r="H83" s="1">
        <v>-44800000</v>
      </c>
      <c r="I83" s="1">
        <v>-109100000</v>
      </c>
      <c r="J83" s="1">
        <v>-91490000</v>
      </c>
      <c r="K83" s="1">
        <v>-52293000</v>
      </c>
      <c r="L83" s="1">
        <v>-93184000</v>
      </c>
      <c r="M83" s="1">
        <v>-125726000</v>
      </c>
      <c r="N83" s="1">
        <v>-98964000</v>
      </c>
      <c r="O83" s="1">
        <v>-111649000</v>
      </c>
      <c r="P83" s="1">
        <v>-147778000</v>
      </c>
      <c r="Q83" s="1">
        <v>-361377000</v>
      </c>
      <c r="R83" s="1">
        <v>-184953000</v>
      </c>
      <c r="S83" s="1">
        <v>-190975000</v>
      </c>
      <c r="T83" s="1">
        <v>7007000</v>
      </c>
      <c r="U83" s="1">
        <v>-285328000</v>
      </c>
      <c r="V83" s="1">
        <v>-88257000</v>
      </c>
      <c r="W83" s="1">
        <v>104653000</v>
      </c>
      <c r="X83" s="1">
        <v>131324000</v>
      </c>
      <c r="Y83" s="1">
        <v>-257476000</v>
      </c>
      <c r="Z83" s="1">
        <v>230555000</v>
      </c>
      <c r="AA83" s="1">
        <v>139857000</v>
      </c>
      <c r="AB83" s="1">
        <v>-129621000</v>
      </c>
      <c r="AC83" s="1">
        <v>-417053000</v>
      </c>
      <c r="AD83" s="1">
        <v>-154000000</v>
      </c>
      <c r="AE83" s="1">
        <v>-297000000</v>
      </c>
      <c r="AF83" s="1">
        <v>-257000000</v>
      </c>
      <c r="AG83" s="1">
        <v>-98000000</v>
      </c>
      <c r="AH83" s="1">
        <v>249000000</v>
      </c>
      <c r="AI83" s="1">
        <v>-514000000</v>
      </c>
      <c r="AJ83" s="1">
        <v>-593000000</v>
      </c>
      <c r="AK83" s="1">
        <v>-493000000</v>
      </c>
      <c r="AL83" s="1">
        <v>-456000000</v>
      </c>
      <c r="AM83" s="1">
        <v>-1413000000</v>
      </c>
      <c r="AT83" s="60" t="s">
        <v>126</v>
      </c>
      <c r="AU83" s="61"/>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569056000</v>
      </c>
      <c r="Z84" s="1">
        <v>-374715000</v>
      </c>
      <c r="AA84" s="1">
        <v>572533000</v>
      </c>
      <c r="AB84" s="1">
        <v>1789652000</v>
      </c>
      <c r="AC84" s="1">
        <v>-134209000</v>
      </c>
      <c r="AD84" s="1">
        <v>-436000000</v>
      </c>
      <c r="AE84" s="1">
        <v>-225000000</v>
      </c>
      <c r="AF84" s="1">
        <v>-742000000</v>
      </c>
      <c r="AG84" s="1">
        <v>-652000000</v>
      </c>
      <c r="AH84" s="1">
        <v>615000000</v>
      </c>
      <c r="AI84" s="1">
        <v>747000000</v>
      </c>
      <c r="AJ84" s="1">
        <v>220000000</v>
      </c>
      <c r="AK84" s="1">
        <v>1766000000</v>
      </c>
      <c r="AL84" s="1">
        <v>1288000000</v>
      </c>
      <c r="AM84" s="1">
        <v>420000000</v>
      </c>
      <c r="AT84" s="62" t="s">
        <v>127</v>
      </c>
      <c r="AU84" s="63"/>
    </row>
    <row r="85" spans="1:47" ht="20" x14ac:dyDescent="0.25">
      <c r="A85" s="5" t="s">
        <v>71</v>
      </c>
      <c r="B85" s="1" t="s">
        <v>92</v>
      </c>
      <c r="C85" s="1" t="s">
        <v>92</v>
      </c>
      <c r="D85" s="1" t="s">
        <v>92</v>
      </c>
      <c r="E85" s="1" t="s">
        <v>92</v>
      </c>
      <c r="F85" s="1">
        <v>719200000</v>
      </c>
      <c r="G85" s="1">
        <v>460100000</v>
      </c>
      <c r="H85" s="1">
        <v>661800000</v>
      </c>
      <c r="I85" s="1">
        <v>449200000</v>
      </c>
      <c r="J85" s="1">
        <v>490602000</v>
      </c>
      <c r="K85" s="1">
        <v>400462000</v>
      </c>
      <c r="L85" s="1">
        <v>436397000</v>
      </c>
      <c r="M85" s="1">
        <v>137185000</v>
      </c>
      <c r="N85" s="1">
        <v>3740000</v>
      </c>
      <c r="O85" s="1">
        <v>591010000</v>
      </c>
      <c r="P85" s="1">
        <v>1903043000</v>
      </c>
      <c r="Q85" s="1">
        <v>3078701000</v>
      </c>
      <c r="R85" s="1">
        <v>492372000</v>
      </c>
      <c r="S85" s="1">
        <v>2119570000</v>
      </c>
      <c r="T85" s="1">
        <v>2650880000</v>
      </c>
      <c r="U85" s="1">
        <v>3908841000</v>
      </c>
      <c r="V85" s="1">
        <v>3970514000</v>
      </c>
      <c r="W85" s="1">
        <v>-669312000</v>
      </c>
      <c r="X85" s="1">
        <v>4939455000</v>
      </c>
      <c r="Y85" s="1">
        <v>5450651000</v>
      </c>
      <c r="Z85" s="1">
        <v>10264402000</v>
      </c>
      <c r="AA85" s="1">
        <v>5055095000</v>
      </c>
      <c r="AB85" s="1">
        <v>8288546000</v>
      </c>
      <c r="AC85" s="1">
        <v>18042407000</v>
      </c>
      <c r="AD85" s="1">
        <v>9740000000</v>
      </c>
      <c r="AE85" s="1">
        <v>4729000000</v>
      </c>
      <c r="AF85" s="1">
        <v>4969000000</v>
      </c>
      <c r="AG85" s="1">
        <v>20116000000</v>
      </c>
      <c r="AH85" s="1">
        <v>11235000000</v>
      </c>
      <c r="AI85" s="1">
        <v>5620000000</v>
      </c>
      <c r="AJ85" s="1">
        <v>4804000000</v>
      </c>
      <c r="AK85" s="1">
        <v>8534000000</v>
      </c>
      <c r="AL85" s="1" t="s">
        <v>92</v>
      </c>
      <c r="AM85" s="1" t="s">
        <v>92</v>
      </c>
      <c r="AT85" s="23" t="s">
        <v>128</v>
      </c>
      <c r="AU85" s="24">
        <f>AM17</f>
        <v>375000000</v>
      </c>
    </row>
    <row r="86" spans="1:47" ht="20" x14ac:dyDescent="0.25">
      <c r="A86" s="5" t="s">
        <v>72</v>
      </c>
      <c r="B86" s="1" t="s">
        <v>92</v>
      </c>
      <c r="C86" s="1" t="s">
        <v>92</v>
      </c>
      <c r="D86" s="1" t="s">
        <v>92</v>
      </c>
      <c r="E86" s="1" t="s">
        <v>92</v>
      </c>
      <c r="F86" s="1">
        <v>5100000</v>
      </c>
      <c r="G86" s="1">
        <v>-9600000</v>
      </c>
      <c r="H86" s="1">
        <v>47200000</v>
      </c>
      <c r="I86" s="1">
        <v>4400000</v>
      </c>
      <c r="J86" s="1">
        <v>-34243000</v>
      </c>
      <c r="K86" s="1">
        <v>30434000</v>
      </c>
      <c r="L86" s="1">
        <v>48055000</v>
      </c>
      <c r="M86" s="1">
        <v>53805000</v>
      </c>
      <c r="N86" s="1">
        <v>145016000</v>
      </c>
      <c r="O86" s="1">
        <v>76622000</v>
      </c>
      <c r="P86" s="1">
        <v>83712000</v>
      </c>
      <c r="Q86" s="1">
        <v>-68593000</v>
      </c>
      <c r="R86" s="1">
        <v>1490336000</v>
      </c>
      <c r="S86" s="1">
        <v>242172000</v>
      </c>
      <c r="T86" s="1">
        <v>216043000</v>
      </c>
      <c r="U86" s="1">
        <v>368311000</v>
      </c>
      <c r="V86" s="1">
        <v>269471000</v>
      </c>
      <c r="W86" s="1">
        <v>2601797000</v>
      </c>
      <c r="X86" s="1">
        <v>786008000</v>
      </c>
      <c r="Y86" s="1">
        <v>317314000</v>
      </c>
      <c r="Z86" s="1">
        <v>-585163000</v>
      </c>
      <c r="AA86" s="1">
        <v>439537000</v>
      </c>
      <c r="AB86" s="1">
        <v>814065000</v>
      </c>
      <c r="AC86" s="1">
        <v>1994993000</v>
      </c>
      <c r="AD86" s="1">
        <v>4000000</v>
      </c>
      <c r="AE86" s="1">
        <v>87000000</v>
      </c>
      <c r="AF86" s="1">
        <v>-3065000000</v>
      </c>
      <c r="AG86" s="1">
        <v>1653000000</v>
      </c>
      <c r="AH86" s="1">
        <v>-249000000</v>
      </c>
      <c r="AI86" s="1">
        <v>325000000</v>
      </c>
      <c r="AJ86" s="1">
        <v>247000000</v>
      </c>
      <c r="AK86" s="1">
        <v>425000000</v>
      </c>
      <c r="AL86" s="1">
        <v>55000000</v>
      </c>
      <c r="AM86" s="1" t="s">
        <v>92</v>
      </c>
      <c r="AT86" s="23" t="s">
        <v>129</v>
      </c>
      <c r="AU86" s="24">
        <f>AM56</f>
        <v>2251000000</v>
      </c>
    </row>
    <row r="87" spans="1:47" ht="20" x14ac:dyDescent="0.25">
      <c r="A87" s="6" t="s">
        <v>73</v>
      </c>
      <c r="B87" s="10" t="s">
        <v>92</v>
      </c>
      <c r="C87" s="10" t="s">
        <v>92</v>
      </c>
      <c r="D87" s="10" t="s">
        <v>92</v>
      </c>
      <c r="E87" s="10" t="s">
        <v>92</v>
      </c>
      <c r="F87" s="10">
        <v>959900000</v>
      </c>
      <c r="G87" s="10">
        <v>1200900000</v>
      </c>
      <c r="H87" s="10">
        <v>1453200000</v>
      </c>
      <c r="I87" s="10">
        <v>1388800000</v>
      </c>
      <c r="J87" s="10">
        <v>1846909000</v>
      </c>
      <c r="K87" s="10">
        <v>2212137000</v>
      </c>
      <c r="L87" s="10">
        <v>1965581000</v>
      </c>
      <c r="M87" s="10">
        <v>2382062000</v>
      </c>
      <c r="N87" s="10">
        <v>2628767000</v>
      </c>
      <c r="O87" s="10">
        <v>2732901000</v>
      </c>
      <c r="P87" s="10">
        <v>2937521000</v>
      </c>
      <c r="Q87" s="10">
        <v>3099618000</v>
      </c>
      <c r="R87" s="10">
        <v>3566848000</v>
      </c>
      <c r="S87" s="10">
        <v>4182944000</v>
      </c>
      <c r="T87" s="10">
        <v>3746448000</v>
      </c>
      <c r="U87" s="10">
        <v>4407943000</v>
      </c>
      <c r="V87" s="10">
        <v>5174416000</v>
      </c>
      <c r="W87" s="10">
        <v>5329241000</v>
      </c>
      <c r="X87" s="10">
        <v>5183843000</v>
      </c>
      <c r="Y87" s="10">
        <v>7344191000</v>
      </c>
      <c r="Z87" s="10">
        <v>7275160000</v>
      </c>
      <c r="AA87" s="10">
        <v>8735981000</v>
      </c>
      <c r="AB87" s="10">
        <v>8970077000</v>
      </c>
      <c r="AC87" s="10">
        <v>9314401000</v>
      </c>
      <c r="AD87" s="10">
        <v>3324000000</v>
      </c>
      <c r="AE87" s="10">
        <v>3675000000</v>
      </c>
      <c r="AF87" s="10">
        <v>2966000000</v>
      </c>
      <c r="AG87" s="10">
        <v>3203000000</v>
      </c>
      <c r="AH87" s="10">
        <v>5570000000</v>
      </c>
      <c r="AI87" s="10">
        <v>6300000000</v>
      </c>
      <c r="AJ87" s="10">
        <v>6136000000</v>
      </c>
      <c r="AK87" s="10">
        <v>7901000000</v>
      </c>
      <c r="AL87" s="10">
        <v>10533000000</v>
      </c>
      <c r="AM87" s="10">
        <v>9581000000</v>
      </c>
      <c r="AT87" s="23" t="s">
        <v>130</v>
      </c>
      <c r="AU87" s="24">
        <f>AM61</f>
        <v>22044000000</v>
      </c>
    </row>
    <row r="88" spans="1:47" ht="20" x14ac:dyDescent="0.25">
      <c r="A88" s="5" t="s">
        <v>74</v>
      </c>
      <c r="B88" s="1" t="s">
        <v>92</v>
      </c>
      <c r="C88" s="1" t="s">
        <v>92</v>
      </c>
      <c r="D88" s="1" t="s">
        <v>92</v>
      </c>
      <c r="E88" s="1" t="s">
        <v>92</v>
      </c>
      <c r="F88" s="1">
        <v>-573100000</v>
      </c>
      <c r="G88" s="1">
        <v>-641400000</v>
      </c>
      <c r="H88" s="1">
        <v>-770600000</v>
      </c>
      <c r="I88" s="1">
        <v>-1007200000</v>
      </c>
      <c r="J88" s="1" t="s">
        <v>92</v>
      </c>
      <c r="K88" s="1" t="s">
        <v>92</v>
      </c>
      <c r="L88" s="1" t="s">
        <v>92</v>
      </c>
      <c r="M88" s="1" t="s">
        <v>92</v>
      </c>
      <c r="N88" s="1" t="s">
        <v>92</v>
      </c>
      <c r="O88" s="1" t="s">
        <v>92</v>
      </c>
      <c r="P88" s="1">
        <v>-987098000</v>
      </c>
      <c r="Q88" s="1">
        <v>-1035873000</v>
      </c>
      <c r="R88" s="1">
        <v>-1163707000</v>
      </c>
      <c r="S88" s="1">
        <v>-1296397000</v>
      </c>
      <c r="T88" s="1">
        <v>-1246741000</v>
      </c>
      <c r="U88" s="1">
        <v>-1291633000</v>
      </c>
      <c r="V88" s="1">
        <v>-1207493000</v>
      </c>
      <c r="W88" s="1">
        <v>-1337818000</v>
      </c>
      <c r="X88" s="1">
        <v>-1656207000</v>
      </c>
      <c r="Y88" s="1">
        <v>-1287724000</v>
      </c>
      <c r="Z88" s="1">
        <v>-1089048000</v>
      </c>
      <c r="AA88" s="1">
        <v>-1015075000</v>
      </c>
      <c r="AB88" s="1">
        <v>-1491500000</v>
      </c>
      <c r="AC88" s="1">
        <v>-1795289000</v>
      </c>
      <c r="AD88" s="1">
        <v>-1145000000</v>
      </c>
      <c r="AE88" s="1">
        <v>-1077000000</v>
      </c>
      <c r="AF88" s="1">
        <v>-1110000000</v>
      </c>
      <c r="AG88" s="1">
        <v>-1121000000</v>
      </c>
      <c r="AH88" s="1">
        <v>-1135000000</v>
      </c>
      <c r="AI88" s="1">
        <v>-1394000000</v>
      </c>
      <c r="AJ88" s="1">
        <v>-1638000000</v>
      </c>
      <c r="AK88" s="1">
        <v>-2177000000</v>
      </c>
      <c r="AL88" s="1">
        <v>-1885000000</v>
      </c>
      <c r="AM88" s="1">
        <v>-1777000000</v>
      </c>
      <c r="AT88" s="33" t="s">
        <v>131</v>
      </c>
      <c r="AU88" s="34">
        <f>AU85/(AU86+AU87)</f>
        <v>1.5435274747890512E-2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0.10652812372207145</v>
      </c>
      <c r="G89" s="15">
        <f t="shared" si="7"/>
        <v>0.10414535535096693</v>
      </c>
      <c r="H89" s="15">
        <f t="shared" si="7"/>
        <v>0.11206119303143995</v>
      </c>
      <c r="I89" s="15">
        <f t="shared" si="7"/>
        <v>0.12827468510806303</v>
      </c>
      <c r="J89" s="15" t="e">
        <f t="shared" si="7"/>
        <v>#VALUE!</v>
      </c>
      <c r="K89" s="15" t="e">
        <f t="shared" si="7"/>
        <v>#VALUE!</v>
      </c>
      <c r="L89" s="15" t="e">
        <f t="shared" si="7"/>
        <v>#VALUE!</v>
      </c>
      <c r="M89" s="15" t="e">
        <f t="shared" si="7"/>
        <v>#VALUE!</v>
      </c>
      <c r="N89" s="15" t="e">
        <f t="shared" si="7"/>
        <v>#VALUE!</v>
      </c>
      <c r="O89" s="15" t="e">
        <f t="shared" si="7"/>
        <v>#VALUE!</v>
      </c>
      <c r="P89" s="15">
        <f t="shared" si="7"/>
        <v>7.4907124766412758E-2</v>
      </c>
      <c r="Q89" s="15">
        <f t="shared" si="7"/>
        <v>7.5358601056488339E-2</v>
      </c>
      <c r="R89" s="15">
        <f t="shared" si="7"/>
        <v>7.1457747706113864E-2</v>
      </c>
      <c r="S89" s="15">
        <f t="shared" si="7"/>
        <v>7.3306288053100022E-2</v>
      </c>
      <c r="T89" s="15">
        <f t="shared" si="7"/>
        <v>6.3348854740472083E-2</v>
      </c>
      <c r="U89" s="15">
        <f t="shared" si="7"/>
        <v>6.563170477097173E-2</v>
      </c>
      <c r="V89" s="15">
        <f t="shared" si="7"/>
        <v>5.405602017888237E-2</v>
      </c>
      <c r="W89" s="15">
        <f t="shared" si="7"/>
        <v>5.9521215259329352E-2</v>
      </c>
      <c r="X89" s="15">
        <f t="shared" si="7"/>
        <v>6.3911082394164931E-2</v>
      </c>
      <c r="Y89" s="15">
        <f t="shared" si="7"/>
        <v>4.3610929886771517E-2</v>
      </c>
      <c r="Z89" s="15">
        <f t="shared" si="7"/>
        <v>3.5399264488363238E-2</v>
      </c>
      <c r="AA89" s="15">
        <f t="shared" si="7"/>
        <v>2.8864647346563816E-2</v>
      </c>
      <c r="AB89" s="15">
        <f t="shared" si="7"/>
        <v>3.8390004298187605E-2</v>
      </c>
      <c r="AC89" s="15">
        <f t="shared" si="7"/>
        <v>4.5024152384353582E-2</v>
      </c>
      <c r="AD89" s="15">
        <f t="shared" si="7"/>
        <v>5.240754302453314E-2</v>
      </c>
      <c r="AE89" s="15">
        <f t="shared" si="7"/>
        <v>5.3193065639353977E-2</v>
      </c>
      <c r="AF89" s="15">
        <f t="shared" si="7"/>
        <v>5.4398431756922321E-2</v>
      </c>
      <c r="AG89" s="15">
        <f t="shared" si="7"/>
        <v>5.3757253153023543E-2</v>
      </c>
      <c r="AH89" s="15">
        <f t="shared" si="7"/>
        <v>4.1438481197517342E-2</v>
      </c>
      <c r="AI89" s="15">
        <f t="shared" si="7"/>
        <v>4.5588331480149125E-2</v>
      </c>
      <c r="AJ89" s="15">
        <f t="shared" si="7"/>
        <v>5.134152457372116E-2</v>
      </c>
      <c r="AK89" s="15">
        <f t="shared" si="7"/>
        <v>6.2904530744336565E-2</v>
      </c>
      <c r="AL89" s="15">
        <f t="shared" si="7"/>
        <v>4.3760882182240279E-2</v>
      </c>
      <c r="AM89" s="15">
        <f t="shared" si="7"/>
        <v>4.0707396971571254E-2</v>
      </c>
      <c r="AT89" s="23" t="s">
        <v>106</v>
      </c>
      <c r="AU89" s="24">
        <f>AM27</f>
        <v>1373000000</v>
      </c>
    </row>
    <row r="90" spans="1:47" ht="20" x14ac:dyDescent="0.25">
      <c r="A90" s="5" t="s">
        <v>75</v>
      </c>
      <c r="B90" s="1" t="s">
        <v>92</v>
      </c>
      <c r="C90" s="1" t="s">
        <v>92</v>
      </c>
      <c r="D90" s="1" t="s">
        <v>92</v>
      </c>
      <c r="E90" s="1" t="s">
        <v>92</v>
      </c>
      <c r="F90" s="1" t="s">
        <v>92</v>
      </c>
      <c r="G90" s="1" t="s">
        <v>92</v>
      </c>
      <c r="H90" s="1" t="s">
        <v>92</v>
      </c>
      <c r="I90" s="1" t="s">
        <v>92</v>
      </c>
      <c r="J90" s="1">
        <v>-952732000</v>
      </c>
      <c r="K90" s="1">
        <v>-929488000</v>
      </c>
      <c r="L90" s="1">
        <v>-947021000</v>
      </c>
      <c r="M90" s="1">
        <v>-1779587000</v>
      </c>
      <c r="N90" s="1">
        <v>-1207771000</v>
      </c>
      <c r="O90" s="1">
        <v>-1239796000</v>
      </c>
      <c r="P90" s="1">
        <v>-217000000</v>
      </c>
      <c r="Q90" s="1" t="s">
        <v>92</v>
      </c>
      <c r="R90" s="1">
        <v>-7424356000</v>
      </c>
      <c r="S90" s="1">
        <v>-585999000</v>
      </c>
      <c r="T90" s="1">
        <v>-497914000</v>
      </c>
      <c r="U90" s="1">
        <v>-2327821000</v>
      </c>
      <c r="V90" s="1">
        <v>-295123000</v>
      </c>
      <c r="W90" s="1">
        <v>-7923163000</v>
      </c>
      <c r="X90" s="1" t="s">
        <v>92</v>
      </c>
      <c r="Y90" s="1">
        <v>-250000000</v>
      </c>
      <c r="Z90" s="1">
        <v>-2370630000</v>
      </c>
      <c r="AA90" s="1">
        <v>-9433243000</v>
      </c>
      <c r="AB90" s="1">
        <v>-672500000</v>
      </c>
      <c r="AC90" s="1">
        <v>-1227473000</v>
      </c>
      <c r="AD90" s="1">
        <v>-580000000</v>
      </c>
      <c r="AE90" s="1">
        <v>-3317000000</v>
      </c>
      <c r="AF90" s="1">
        <v>2285000000</v>
      </c>
      <c r="AG90" s="1">
        <v>-55000000</v>
      </c>
      <c r="AH90" s="1">
        <v>-8437000000</v>
      </c>
      <c r="AI90" s="1">
        <v>48000000</v>
      </c>
      <c r="AJ90" s="1">
        <v>-122000000</v>
      </c>
      <c r="AK90" s="1">
        <v>16000000</v>
      </c>
      <c r="AL90" s="1">
        <v>-53000000</v>
      </c>
      <c r="AM90" s="1">
        <v>48000000</v>
      </c>
      <c r="AT90" s="23" t="s">
        <v>19</v>
      </c>
      <c r="AU90" s="24">
        <f>AM25</f>
        <v>8306000000</v>
      </c>
    </row>
    <row r="91" spans="1:47" ht="20" x14ac:dyDescent="0.25">
      <c r="A91" s="5" t="s">
        <v>76</v>
      </c>
      <c r="B91" s="1" t="s">
        <v>92</v>
      </c>
      <c r="C91" s="1" t="s">
        <v>92</v>
      </c>
      <c r="D91" s="1" t="s">
        <v>92</v>
      </c>
      <c r="E91" s="1" t="s">
        <v>92</v>
      </c>
      <c r="F91" s="1">
        <v>-448800000</v>
      </c>
      <c r="G91" s="1">
        <v>-309700000</v>
      </c>
      <c r="H91" s="1">
        <v>-284100000</v>
      </c>
      <c r="I91" s="1">
        <v>-178700000</v>
      </c>
      <c r="J91" s="1">
        <v>-335915000</v>
      </c>
      <c r="K91" s="1">
        <v>-226728000</v>
      </c>
      <c r="L91" s="1">
        <v>-183443000</v>
      </c>
      <c r="M91" s="1">
        <v>-312535000</v>
      </c>
      <c r="N91" s="1">
        <v>-25115000</v>
      </c>
      <c r="O91" s="1">
        <v>-278002000</v>
      </c>
      <c r="P91" s="1">
        <v>-175694000</v>
      </c>
      <c r="Q91" s="1">
        <v>-68085000</v>
      </c>
      <c r="R91" s="1">
        <v>-179618000</v>
      </c>
      <c r="S91" s="1">
        <v>-156078000</v>
      </c>
      <c r="T91" s="1">
        <v>-289432000</v>
      </c>
      <c r="U91" s="1">
        <v>-543292000</v>
      </c>
      <c r="V91" s="1">
        <v>-15670000</v>
      </c>
      <c r="W91" s="1">
        <v>-2129412000</v>
      </c>
      <c r="X91" s="1">
        <v>535585000</v>
      </c>
      <c r="Y91" s="1">
        <v>-923937000</v>
      </c>
      <c r="Z91" s="1">
        <v>-248970000</v>
      </c>
      <c r="AA91" s="1">
        <v>-805932000</v>
      </c>
      <c r="AB91" s="1">
        <v>-5109987000</v>
      </c>
      <c r="AC91" s="1">
        <v>-11997654000</v>
      </c>
      <c r="AD91" s="1">
        <v>-10064000000</v>
      </c>
      <c r="AE91" s="1">
        <v>-1507000000</v>
      </c>
      <c r="AF91" s="1">
        <v>-4933000000</v>
      </c>
      <c r="AG91" s="1">
        <v>-2823000000</v>
      </c>
      <c r="AH91" s="1">
        <v>-210000000</v>
      </c>
      <c r="AI91" s="1">
        <v>-131000000</v>
      </c>
      <c r="AJ91" s="1">
        <v>-103000000</v>
      </c>
      <c r="AK91" s="1">
        <v>-83000000</v>
      </c>
      <c r="AL91" s="1">
        <v>-173000000</v>
      </c>
      <c r="AM91" s="1">
        <v>-185000000</v>
      </c>
      <c r="AT91" s="33" t="s">
        <v>132</v>
      </c>
      <c r="AU91" s="34">
        <f>AU89/AU90</f>
        <v>0.16530219118709366</v>
      </c>
    </row>
    <row r="92" spans="1:47" ht="20" x14ac:dyDescent="0.25">
      <c r="A92" s="5" t="s">
        <v>77</v>
      </c>
      <c r="B92" s="1" t="s">
        <v>92</v>
      </c>
      <c r="C92" s="1" t="s">
        <v>92</v>
      </c>
      <c r="D92" s="1" t="s">
        <v>92</v>
      </c>
      <c r="E92" s="1" t="s">
        <v>92</v>
      </c>
      <c r="F92" s="1">
        <v>591000000</v>
      </c>
      <c r="G92" s="1">
        <v>310900000</v>
      </c>
      <c r="H92" s="1">
        <v>398700000</v>
      </c>
      <c r="I92" s="1">
        <v>496100000</v>
      </c>
      <c r="J92" s="1">
        <v>447983000</v>
      </c>
      <c r="K92" s="1">
        <v>185268000</v>
      </c>
      <c r="L92" s="1">
        <v>67130000</v>
      </c>
      <c r="M92" s="1">
        <v>117783000</v>
      </c>
      <c r="N92" s="1">
        <v>43424000</v>
      </c>
      <c r="O92" s="1">
        <v>78898000</v>
      </c>
      <c r="P92" s="1">
        <v>169356000</v>
      </c>
      <c r="Q92" s="1">
        <v>235839000</v>
      </c>
      <c r="R92" s="1" t="s">
        <v>92</v>
      </c>
      <c r="S92" s="1">
        <v>140284000</v>
      </c>
      <c r="T92" s="1">
        <v>337017000</v>
      </c>
      <c r="U92" s="1">
        <v>224923000</v>
      </c>
      <c r="V92" s="1">
        <v>783599000</v>
      </c>
      <c r="W92" s="1">
        <v>18476000</v>
      </c>
      <c r="X92" s="1">
        <v>17830000</v>
      </c>
      <c r="Y92" s="1">
        <v>449231000</v>
      </c>
      <c r="Z92" s="1">
        <v>16306000</v>
      </c>
      <c r="AA92" s="1">
        <v>954361000</v>
      </c>
      <c r="AB92" s="1">
        <v>5648720000</v>
      </c>
      <c r="AC92" s="1">
        <v>8936406000</v>
      </c>
      <c r="AD92" s="1">
        <v>7839000000</v>
      </c>
      <c r="AE92" s="1">
        <v>5624000000</v>
      </c>
      <c r="AF92" s="1">
        <v>4112000000</v>
      </c>
      <c r="AG92" s="1">
        <v>3709000000</v>
      </c>
      <c r="AH92" s="1">
        <v>129000000</v>
      </c>
      <c r="AI92" s="1">
        <v>73000000</v>
      </c>
      <c r="AJ92" s="1">
        <v>21000000</v>
      </c>
      <c r="AK92" s="1">
        <v>10000000</v>
      </c>
      <c r="AL92" s="1">
        <v>77000000</v>
      </c>
      <c r="AM92" s="1">
        <v>152000000</v>
      </c>
      <c r="AT92" s="35" t="s">
        <v>133</v>
      </c>
      <c r="AU92" s="36">
        <f>AU88*(1-AU91)</f>
        <v>1.2883790010489397E-2</v>
      </c>
    </row>
    <row r="93" spans="1:47" ht="19" x14ac:dyDescent="0.25">
      <c r="A93" s="5" t="s">
        <v>78</v>
      </c>
      <c r="B93" s="1" t="s">
        <v>92</v>
      </c>
      <c r="C93" s="1" t="s">
        <v>92</v>
      </c>
      <c r="D93" s="1" t="s">
        <v>92</v>
      </c>
      <c r="E93" s="1" t="s">
        <v>92</v>
      </c>
      <c r="F93" s="1">
        <v>38700000</v>
      </c>
      <c r="G93" s="1">
        <v>21900000</v>
      </c>
      <c r="H93" s="1">
        <v>13900000</v>
      </c>
      <c r="I93" s="1">
        <v>22200000</v>
      </c>
      <c r="J93" s="1">
        <v>46826000</v>
      </c>
      <c r="K93" s="1">
        <v>26863000</v>
      </c>
      <c r="L93" s="1">
        <v>25611000</v>
      </c>
      <c r="M93" s="1">
        <v>19098000</v>
      </c>
      <c r="N93" s="1">
        <v>-8209000</v>
      </c>
      <c r="O93" s="1">
        <v>18034000</v>
      </c>
      <c r="P93" s="1">
        <v>12187000</v>
      </c>
      <c r="Q93" s="1">
        <v>250455000</v>
      </c>
      <c r="R93" s="1">
        <v>382807000</v>
      </c>
      <c r="S93" s="1">
        <v>16570000</v>
      </c>
      <c r="T93" s="1">
        <v>66465000</v>
      </c>
      <c r="U93" s="1">
        <v>14433000</v>
      </c>
      <c r="V93" s="1">
        <v>14600000</v>
      </c>
      <c r="W93" s="1">
        <v>-25712000</v>
      </c>
      <c r="X93" s="1">
        <v>-33485000</v>
      </c>
      <c r="Y93" s="1">
        <v>-75061000</v>
      </c>
      <c r="Z93" s="1">
        <v>-6368000</v>
      </c>
      <c r="AA93" s="1">
        <v>-1888426000</v>
      </c>
      <c r="AB93" s="1">
        <v>1886099000</v>
      </c>
      <c r="AC93" s="1">
        <v>2722000</v>
      </c>
      <c r="AD93" s="1">
        <v>21000000</v>
      </c>
      <c r="AE93" s="1">
        <v>75000000</v>
      </c>
      <c r="AF93" s="1">
        <v>52000000</v>
      </c>
      <c r="AG93" s="1">
        <v>42000000</v>
      </c>
      <c r="AH93" s="1">
        <v>35000000</v>
      </c>
      <c r="AI93" s="1">
        <v>48000000</v>
      </c>
      <c r="AJ93" s="1">
        <v>27000000</v>
      </c>
      <c r="AK93" s="1">
        <v>19000000</v>
      </c>
      <c r="AL93" s="1">
        <v>26000000</v>
      </c>
      <c r="AM93" s="1">
        <v>22000000</v>
      </c>
      <c r="AT93" s="62" t="s">
        <v>134</v>
      </c>
      <c r="AU93" s="63"/>
    </row>
    <row r="94" spans="1:47" ht="20" x14ac:dyDescent="0.25">
      <c r="A94" s="6" t="s">
        <v>79</v>
      </c>
      <c r="B94" s="10" t="s">
        <v>92</v>
      </c>
      <c r="C94" s="10" t="s">
        <v>92</v>
      </c>
      <c r="D94" s="10" t="s">
        <v>92</v>
      </c>
      <c r="E94" s="10" t="s">
        <v>92</v>
      </c>
      <c r="F94" s="10">
        <v>-392200000</v>
      </c>
      <c r="G94" s="10">
        <v>-618300000</v>
      </c>
      <c r="H94" s="10">
        <v>-642100000</v>
      </c>
      <c r="I94" s="10">
        <v>-667600000</v>
      </c>
      <c r="J94" s="10">
        <v>-793838000</v>
      </c>
      <c r="K94" s="10">
        <v>-944085000</v>
      </c>
      <c r="L94" s="10">
        <v>-1037723000</v>
      </c>
      <c r="M94" s="10">
        <v>-1955241000</v>
      </c>
      <c r="N94" s="10">
        <v>-1197671000</v>
      </c>
      <c r="O94" s="10">
        <v>-1420866000</v>
      </c>
      <c r="P94" s="10">
        <v>-1198249000</v>
      </c>
      <c r="Q94" s="10">
        <v>-617664000</v>
      </c>
      <c r="R94" s="10">
        <v>-8384874000</v>
      </c>
      <c r="S94" s="10">
        <v>-1881620000</v>
      </c>
      <c r="T94" s="10">
        <v>-1630605000</v>
      </c>
      <c r="U94" s="10">
        <v>-3923390000</v>
      </c>
      <c r="V94" s="10">
        <v>-720087000</v>
      </c>
      <c r="W94" s="10">
        <v>-11397629000</v>
      </c>
      <c r="X94" s="10">
        <v>-1136277000</v>
      </c>
      <c r="Y94" s="10">
        <v>-2087491000</v>
      </c>
      <c r="Z94" s="10">
        <v>-3698710000</v>
      </c>
      <c r="AA94" s="10">
        <v>-12188315000</v>
      </c>
      <c r="AB94" s="10">
        <v>260832000</v>
      </c>
      <c r="AC94" s="10">
        <v>-6081288000</v>
      </c>
      <c r="AD94" s="10">
        <v>-3929000000</v>
      </c>
      <c r="AE94" s="10">
        <v>-202000000</v>
      </c>
      <c r="AF94" s="10">
        <v>406000000</v>
      </c>
      <c r="AG94" s="10">
        <v>-248000000</v>
      </c>
      <c r="AH94" s="10">
        <v>-9618000000</v>
      </c>
      <c r="AI94" s="10">
        <v>-1356000000</v>
      </c>
      <c r="AJ94" s="10">
        <v>-1815000000</v>
      </c>
      <c r="AK94" s="10">
        <v>-2215000000</v>
      </c>
      <c r="AL94" s="10">
        <v>-2008000000</v>
      </c>
      <c r="AM94" s="10">
        <v>-1740000000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-913948000</v>
      </c>
      <c r="Z95" s="1">
        <v>-2483176000</v>
      </c>
      <c r="AA95" s="1">
        <v>-1673998000</v>
      </c>
      <c r="AB95" s="1">
        <v>-3012426000</v>
      </c>
      <c r="AC95" s="1">
        <v>-11071178000</v>
      </c>
      <c r="AD95" s="1">
        <v>-303000000</v>
      </c>
      <c r="AE95" s="1">
        <v>-577000000</v>
      </c>
      <c r="AF95" s="1">
        <v>-57000000</v>
      </c>
      <c r="AG95" s="1">
        <v>-12000000</v>
      </c>
      <c r="AH95" s="1">
        <v>-8650000000</v>
      </c>
      <c r="AI95" s="1">
        <v>-12433000000</v>
      </c>
      <c r="AJ95" s="1">
        <v>-3441000000</v>
      </c>
      <c r="AK95" s="1">
        <v>-1333000000</v>
      </c>
      <c r="AL95" s="1">
        <v>-48000000</v>
      </c>
      <c r="AM95" s="1">
        <v>-753000000</v>
      </c>
      <c r="AT95" s="38" t="s">
        <v>136</v>
      </c>
      <c r="AU95" s="39" cm="1">
        <f t="array" ref="AU95">_FV(A1,"Beta")</f>
        <v>0.66010000000000002</v>
      </c>
    </row>
    <row r="96" spans="1:47" ht="20" x14ac:dyDescent="0.25">
      <c r="A96" s="5" t="s">
        <v>81</v>
      </c>
      <c r="B96" s="1" t="s">
        <v>92</v>
      </c>
      <c r="C96" s="1" t="s">
        <v>92</v>
      </c>
      <c r="D96" s="1" t="s">
        <v>92</v>
      </c>
      <c r="E96" s="1" t="s">
        <v>92</v>
      </c>
      <c r="F96" s="1">
        <v>26600000</v>
      </c>
      <c r="G96" s="1">
        <v>51300000</v>
      </c>
      <c r="H96" s="1">
        <v>57900000</v>
      </c>
      <c r="I96" s="1">
        <v>74000000</v>
      </c>
      <c r="J96" s="1">
        <v>27536000</v>
      </c>
      <c r="K96" s="1">
        <v>36214000</v>
      </c>
      <c r="L96" s="1">
        <v>76540000</v>
      </c>
      <c r="M96" s="1">
        <v>109638000</v>
      </c>
      <c r="N96" s="1">
        <v>137482000</v>
      </c>
      <c r="O96" s="1">
        <v>150881000</v>
      </c>
      <c r="P96" s="1">
        <v>434183000</v>
      </c>
      <c r="Q96" s="1">
        <v>135570000</v>
      </c>
      <c r="R96" s="1">
        <v>169422000</v>
      </c>
      <c r="S96" s="1">
        <v>137004000</v>
      </c>
      <c r="T96" s="1">
        <v>75035000</v>
      </c>
      <c r="U96" s="1">
        <v>155197000</v>
      </c>
      <c r="V96" s="1">
        <v>223637000</v>
      </c>
      <c r="W96" s="1">
        <v>502782000</v>
      </c>
      <c r="X96" s="1">
        <v>1249804000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v>-289500000</v>
      </c>
      <c r="G97" s="1">
        <v>-605600000</v>
      </c>
      <c r="H97" s="1">
        <v>-317800000</v>
      </c>
      <c r="I97" s="1">
        <v>-607600000</v>
      </c>
      <c r="J97" s="1">
        <v>-465822000</v>
      </c>
      <c r="K97" s="1">
        <v>-615946000</v>
      </c>
      <c r="L97" s="1">
        <v>-771411000</v>
      </c>
      <c r="M97" s="1">
        <v>-808816000</v>
      </c>
      <c r="N97" s="1">
        <v>-1054512000</v>
      </c>
      <c r="O97" s="1">
        <v>-875407000</v>
      </c>
      <c r="P97" s="1" t="s">
        <v>92</v>
      </c>
      <c r="Q97" s="1">
        <v>-464856000</v>
      </c>
      <c r="R97" s="1">
        <v>-17364000</v>
      </c>
      <c r="S97" s="1" t="s">
        <v>92</v>
      </c>
      <c r="T97" s="1">
        <v>-97617000</v>
      </c>
      <c r="U97" s="1">
        <v>-499745000</v>
      </c>
      <c r="V97" s="1">
        <v>-1302314000</v>
      </c>
      <c r="W97" s="1">
        <v>-754502000</v>
      </c>
      <c r="X97" s="1">
        <v>-1058793000</v>
      </c>
      <c r="Y97" s="1">
        <v>-1081806000</v>
      </c>
      <c r="Z97" s="1">
        <v>-826345000</v>
      </c>
      <c r="AA97" s="1">
        <v>-866825000</v>
      </c>
      <c r="AB97" s="1">
        <v>-77007000</v>
      </c>
      <c r="AC97" s="1">
        <v>-2364240000</v>
      </c>
      <c r="AD97" s="1">
        <v>-1605000000</v>
      </c>
      <c r="AE97" s="1">
        <v>-2195000000</v>
      </c>
      <c r="AF97" s="1">
        <v>-2237000000</v>
      </c>
      <c r="AG97" s="1">
        <v>-522000000</v>
      </c>
      <c r="AH97" s="1">
        <v>-827000000</v>
      </c>
      <c r="AI97" s="1">
        <v>-238000000</v>
      </c>
      <c r="AJ97" s="1">
        <v>-718000000</v>
      </c>
      <c r="AK97" s="1">
        <v>-403000000</v>
      </c>
      <c r="AL97" s="1">
        <v>-2299000000</v>
      </c>
      <c r="AM97" s="1">
        <v>-3795000000</v>
      </c>
      <c r="AT97" s="35" t="s">
        <v>138</v>
      </c>
      <c r="AU97" s="36">
        <f>(AU94)+((AU95)*(AU96-AU94))</f>
        <v>6.9367305000000004E-2</v>
      </c>
    </row>
    <row r="98" spans="1:47" ht="19" x14ac:dyDescent="0.25">
      <c r="A98" s="5" t="s">
        <v>83</v>
      </c>
      <c r="B98" s="1" t="s">
        <v>92</v>
      </c>
      <c r="C98" s="1" t="s">
        <v>92</v>
      </c>
      <c r="D98" s="1" t="s">
        <v>92</v>
      </c>
      <c r="E98" s="1" t="s">
        <v>92</v>
      </c>
      <c r="F98" s="1">
        <v>-301900000</v>
      </c>
      <c r="G98" s="1">
        <v>-351200000</v>
      </c>
      <c r="H98" s="1">
        <v>-410300000</v>
      </c>
      <c r="I98" s="1">
        <v>-488400000</v>
      </c>
      <c r="J98" s="1">
        <v>-548044000</v>
      </c>
      <c r="K98" s="1">
        <v>-602356000</v>
      </c>
      <c r="L98" s="1">
        <v>-653567000</v>
      </c>
      <c r="M98" s="1">
        <v>-728147000</v>
      </c>
      <c r="N98" s="1">
        <v>-809554000</v>
      </c>
      <c r="O98" s="1">
        <v>-891661000</v>
      </c>
      <c r="P98" s="1">
        <v>-1003295000</v>
      </c>
      <c r="Q98" s="1">
        <v>-1145894000</v>
      </c>
      <c r="R98" s="1">
        <v>-1270782000</v>
      </c>
      <c r="S98" s="1">
        <v>-1427850000</v>
      </c>
      <c r="T98" s="1">
        <v>-1515703000</v>
      </c>
      <c r="U98" s="1">
        <v>-1599770000</v>
      </c>
      <c r="V98" s="1">
        <v>-1686472000</v>
      </c>
      <c r="W98" s="1">
        <v>-1777170000</v>
      </c>
      <c r="X98" s="1">
        <v>-1959150000</v>
      </c>
      <c r="Y98" s="1">
        <v>-2174252000</v>
      </c>
      <c r="Z98" s="1">
        <v>-2414460000</v>
      </c>
      <c r="AA98" s="1">
        <v>-2671475000</v>
      </c>
      <c r="AB98" s="1">
        <v>-2938096000</v>
      </c>
      <c r="AC98" s="1">
        <v>-3182811000</v>
      </c>
      <c r="AD98" s="1">
        <v>-882000000</v>
      </c>
      <c r="AE98" s="1">
        <v>-1342000000</v>
      </c>
      <c r="AF98" s="1">
        <v>-1443000000</v>
      </c>
      <c r="AG98" s="1">
        <v>-1539000000</v>
      </c>
      <c r="AH98" s="1">
        <v>-1849000000</v>
      </c>
      <c r="AI98" s="1">
        <v>-1974000000</v>
      </c>
      <c r="AJ98" s="1">
        <v>-2270000000</v>
      </c>
      <c r="AK98" s="1">
        <v>-2560000000</v>
      </c>
      <c r="AL98" s="1">
        <v>-3202000000</v>
      </c>
      <c r="AM98" s="1">
        <v>-3309000000</v>
      </c>
      <c r="AT98" s="62" t="s">
        <v>139</v>
      </c>
      <c r="AU98" s="63"/>
    </row>
    <row r="99" spans="1:47" ht="20" x14ac:dyDescent="0.25">
      <c r="A99" s="5" t="s">
        <v>84</v>
      </c>
      <c r="B99" s="1" t="s">
        <v>92</v>
      </c>
      <c r="C99" s="1" t="s">
        <v>92</v>
      </c>
      <c r="D99" s="1" t="s">
        <v>92</v>
      </c>
      <c r="E99" s="1" t="s">
        <v>92</v>
      </c>
      <c r="F99" s="1">
        <v>-371100000</v>
      </c>
      <c r="G99" s="1">
        <v>347300000</v>
      </c>
      <c r="H99" s="1">
        <v>-109600000</v>
      </c>
      <c r="I99" s="1">
        <v>364500000</v>
      </c>
      <c r="J99" s="1">
        <v>122463000</v>
      </c>
      <c r="K99" s="1">
        <v>-97834000</v>
      </c>
      <c r="L99" s="1">
        <v>414565000</v>
      </c>
      <c r="M99" s="1">
        <v>835037000</v>
      </c>
      <c r="N99" s="1">
        <v>418085000</v>
      </c>
      <c r="O99" s="1">
        <v>382501000</v>
      </c>
      <c r="P99" s="1">
        <v>-857714000</v>
      </c>
      <c r="Q99" s="1">
        <v>-672769000</v>
      </c>
      <c r="R99" s="1">
        <v>5742540000</v>
      </c>
      <c r="S99" s="1">
        <v>-1019128000</v>
      </c>
      <c r="T99" s="1">
        <v>-467927000</v>
      </c>
      <c r="U99" s="1">
        <v>1505998000</v>
      </c>
      <c r="V99" s="1">
        <v>172833000</v>
      </c>
      <c r="W99" s="1">
        <v>5650817000</v>
      </c>
      <c r="X99" s="1">
        <v>-544493000</v>
      </c>
      <c r="Y99" s="1">
        <v>684104000</v>
      </c>
      <c r="Z99" s="1">
        <v>6726000000</v>
      </c>
      <c r="AA99" s="1">
        <v>4124557000</v>
      </c>
      <c r="AB99" s="1">
        <v>4074000</v>
      </c>
      <c r="AC99" s="1">
        <v>17334322000</v>
      </c>
      <c r="AD99" s="1">
        <v>-3906000000</v>
      </c>
      <c r="AE99" s="1">
        <v>1372000000</v>
      </c>
      <c r="AF99" s="1">
        <v>1501000000</v>
      </c>
      <c r="AG99" s="1">
        <v>13220000000</v>
      </c>
      <c r="AH99" s="1">
        <v>6045000000</v>
      </c>
      <c r="AI99" s="1">
        <v>4254000000</v>
      </c>
      <c r="AJ99" s="1">
        <v>2140000000</v>
      </c>
      <c r="AK99" s="1">
        <v>1517000000</v>
      </c>
      <c r="AL99" s="1">
        <v>55000000</v>
      </c>
      <c r="AM99" s="1">
        <v>221000000</v>
      </c>
      <c r="AT99" s="23" t="s">
        <v>140</v>
      </c>
      <c r="AU99" s="24">
        <f>AU86+AU87</f>
        <v>24295000000</v>
      </c>
    </row>
    <row r="100" spans="1:47" ht="20" x14ac:dyDescent="0.25">
      <c r="A100" s="6" t="s">
        <v>85</v>
      </c>
      <c r="B100" s="10" t="s">
        <v>92</v>
      </c>
      <c r="C100" s="10" t="s">
        <v>92</v>
      </c>
      <c r="D100" s="10" t="s">
        <v>92</v>
      </c>
      <c r="E100" s="10" t="s">
        <v>92</v>
      </c>
      <c r="F100" s="10">
        <v>-935900000</v>
      </c>
      <c r="G100" s="10">
        <v>-558200000</v>
      </c>
      <c r="H100" s="10">
        <v>-779800000</v>
      </c>
      <c r="I100" s="10">
        <v>-657500000</v>
      </c>
      <c r="J100" s="10">
        <v>-863867000</v>
      </c>
      <c r="K100" s="10">
        <v>-1279922000</v>
      </c>
      <c r="L100" s="10">
        <v>-933873000</v>
      </c>
      <c r="M100" s="10">
        <v>-592288000</v>
      </c>
      <c r="N100" s="10">
        <v>-1308499000</v>
      </c>
      <c r="O100" s="10">
        <v>-1233686000</v>
      </c>
      <c r="P100" s="10">
        <v>-1426826000</v>
      </c>
      <c r="Q100" s="10">
        <v>-2147949000</v>
      </c>
      <c r="R100" s="10">
        <v>4623816000</v>
      </c>
      <c r="S100" s="10">
        <v>-2309974000</v>
      </c>
      <c r="T100" s="10">
        <v>-2006212000</v>
      </c>
      <c r="U100" s="10">
        <v>-438320000</v>
      </c>
      <c r="V100" s="10">
        <v>-2592316000</v>
      </c>
      <c r="W100" s="10">
        <v>3621927000</v>
      </c>
      <c r="X100" s="10">
        <v>-2312632000</v>
      </c>
      <c r="Y100" s="10">
        <v>-3485902000</v>
      </c>
      <c r="Z100" s="10">
        <v>1002019000</v>
      </c>
      <c r="AA100" s="10">
        <v>-1087741000</v>
      </c>
      <c r="AB100" s="10">
        <v>-6023455000</v>
      </c>
      <c r="AC100" s="10">
        <v>716093000</v>
      </c>
      <c r="AD100" s="10">
        <v>-6696000000</v>
      </c>
      <c r="AE100" s="10">
        <v>-2742000000</v>
      </c>
      <c r="AF100" s="10">
        <v>-2236000000</v>
      </c>
      <c r="AG100" s="10">
        <v>11147000000</v>
      </c>
      <c r="AH100" s="10">
        <v>-5281000000</v>
      </c>
      <c r="AI100" s="10">
        <v>-10391000000</v>
      </c>
      <c r="AJ100" s="10">
        <v>-4289000000</v>
      </c>
      <c r="AK100" s="10">
        <v>-2779000000</v>
      </c>
      <c r="AL100" s="10">
        <v>-5494000000</v>
      </c>
      <c r="AM100" s="10">
        <v>-7636000000</v>
      </c>
      <c r="AT100" s="33" t="s">
        <v>141</v>
      </c>
      <c r="AU100" s="34">
        <f>AU99/AU103</f>
        <v>0.11265098244696527</v>
      </c>
    </row>
    <row r="101" spans="1:47" ht="20" x14ac:dyDescent="0.25">
      <c r="A101" s="5" t="s">
        <v>86</v>
      </c>
      <c r="B101" s="1" t="s">
        <v>92</v>
      </c>
      <c r="C101" s="1" t="s">
        <v>92</v>
      </c>
      <c r="D101" s="1" t="s">
        <v>92</v>
      </c>
      <c r="E101" s="1" t="s">
        <v>92</v>
      </c>
      <c r="F101" s="1">
        <v>-9100000</v>
      </c>
      <c r="G101" s="1">
        <v>-4000000</v>
      </c>
      <c r="H101" s="1">
        <v>-4900000</v>
      </c>
      <c r="I101" s="1">
        <v>-7600000</v>
      </c>
      <c r="J101" s="1">
        <v>-5104000</v>
      </c>
      <c r="K101" s="1">
        <v>1466000</v>
      </c>
      <c r="L101" s="1">
        <v>-3060000</v>
      </c>
      <c r="M101" s="1">
        <v>-5521000</v>
      </c>
      <c r="N101" s="1">
        <v>-2782000</v>
      </c>
      <c r="O101" s="1">
        <v>-143000</v>
      </c>
      <c r="P101" s="1">
        <v>-19587000</v>
      </c>
      <c r="Q101" s="1">
        <v>-27884000</v>
      </c>
      <c r="R101" s="1">
        <v>-62630000</v>
      </c>
      <c r="S101" s="1">
        <v>55722000</v>
      </c>
      <c r="T101" s="1">
        <v>181043000</v>
      </c>
      <c r="U101" s="1">
        <v>184271000</v>
      </c>
      <c r="V101" s="1">
        <v>-193954000</v>
      </c>
      <c r="W101" s="1">
        <v>73966000</v>
      </c>
      <c r="X101" s="1">
        <v>200258000</v>
      </c>
      <c r="Y101" s="1">
        <v>-115160000</v>
      </c>
      <c r="Z101" s="1">
        <v>118848000</v>
      </c>
      <c r="AA101" s="1">
        <v>-620893000</v>
      </c>
      <c r="AB101" s="1">
        <v>-43005000</v>
      </c>
      <c r="AC101" s="1">
        <v>40137000</v>
      </c>
      <c r="AD101" s="1">
        <v>-26000000</v>
      </c>
      <c r="AE101" s="1">
        <v>-143000000</v>
      </c>
      <c r="AF101" s="1">
        <v>-198000000</v>
      </c>
      <c r="AG101" s="1">
        <v>-483000000</v>
      </c>
      <c r="AH101" s="1">
        <v>116000000</v>
      </c>
      <c r="AI101" s="1">
        <v>-116000000</v>
      </c>
      <c r="AJ101" s="1">
        <v>-16000000</v>
      </c>
      <c r="AK101" s="1">
        <v>71000000</v>
      </c>
      <c r="AL101" s="1">
        <v>-70000000</v>
      </c>
      <c r="AM101" s="1">
        <v>-122000000</v>
      </c>
      <c r="AT101" s="38" t="s">
        <v>142</v>
      </c>
      <c r="AU101" s="40" cm="1">
        <f t="array" ref="AU101">_FV(A1,"Market cap",TRUE)</f>
        <v>191371117350</v>
      </c>
    </row>
    <row r="102" spans="1:47" ht="20" x14ac:dyDescent="0.25">
      <c r="A102" s="6" t="s">
        <v>87</v>
      </c>
      <c r="B102" s="10" t="s">
        <v>92</v>
      </c>
      <c r="C102" s="10" t="s">
        <v>92</v>
      </c>
      <c r="D102" s="10" t="s">
        <v>92</v>
      </c>
      <c r="E102" s="10" t="s">
        <v>92</v>
      </c>
      <c r="F102" s="10">
        <v>-935900000</v>
      </c>
      <c r="G102" s="10">
        <v>-558200000</v>
      </c>
      <c r="H102" s="10">
        <v>-779800000</v>
      </c>
      <c r="I102" s="10">
        <v>-657500000</v>
      </c>
      <c r="J102" s="10">
        <v>184100000</v>
      </c>
      <c r="K102" s="10">
        <v>-10404000</v>
      </c>
      <c r="L102" s="10">
        <v>-9075000</v>
      </c>
      <c r="M102" s="10">
        <v>-170988000</v>
      </c>
      <c r="N102" s="10">
        <v>119815000</v>
      </c>
      <c r="O102" s="10">
        <v>78206000</v>
      </c>
      <c r="P102" s="10">
        <v>292859000</v>
      </c>
      <c r="Q102" s="10">
        <v>306121000</v>
      </c>
      <c r="R102" s="10">
        <v>-256840000</v>
      </c>
      <c r="S102" s="10">
        <v>47072000</v>
      </c>
      <c r="T102" s="10">
        <v>290674000</v>
      </c>
      <c r="U102" s="10">
        <v>230504000</v>
      </c>
      <c r="V102" s="10">
        <v>1668059000</v>
      </c>
      <c r="W102" s="10">
        <v>-2372495000</v>
      </c>
      <c r="X102" s="10">
        <v>1935192000</v>
      </c>
      <c r="Y102" s="10">
        <v>1655638000</v>
      </c>
      <c r="Z102" s="10">
        <v>4697317000</v>
      </c>
      <c r="AA102" s="10">
        <v>-5160968000</v>
      </c>
      <c r="AB102" s="10">
        <v>3164449000</v>
      </c>
      <c r="AC102" s="10">
        <v>3989343000</v>
      </c>
      <c r="AD102" s="10">
        <v>-7327000000</v>
      </c>
      <c r="AE102" s="10">
        <v>588000000</v>
      </c>
      <c r="AF102" s="10">
        <v>938000000</v>
      </c>
      <c r="AG102" s="10">
        <v>13619000000</v>
      </c>
      <c r="AH102" s="10">
        <v>-9213000000</v>
      </c>
      <c r="AI102" s="10">
        <v>-5563000000</v>
      </c>
      <c r="AJ102" s="10">
        <v>16000000</v>
      </c>
      <c r="AK102" s="10">
        <v>2978000000</v>
      </c>
      <c r="AL102" s="10">
        <v>2961000000</v>
      </c>
      <c r="AM102" s="10">
        <v>83000000</v>
      </c>
      <c r="AT102" s="33" t="s">
        <v>143</v>
      </c>
      <c r="AU102" s="34">
        <f>AU101/AU103</f>
        <v>0.88734901755303475</v>
      </c>
    </row>
    <row r="103" spans="1:47" ht="20" x14ac:dyDescent="0.25">
      <c r="A103" s="5" t="s">
        <v>88</v>
      </c>
      <c r="B103" s="1" t="s">
        <v>92</v>
      </c>
      <c r="C103" s="1" t="s">
        <v>92</v>
      </c>
      <c r="D103" s="1" t="s">
        <v>92</v>
      </c>
      <c r="E103" s="1" t="s">
        <v>92</v>
      </c>
      <c r="F103" s="1">
        <v>390900000</v>
      </c>
      <c r="G103" s="1">
        <v>13600000</v>
      </c>
      <c r="H103" s="1">
        <v>34000000</v>
      </c>
      <c r="I103" s="1">
        <v>60400000</v>
      </c>
      <c r="J103" s="1">
        <v>116576000</v>
      </c>
      <c r="K103" s="1">
        <v>300676000</v>
      </c>
      <c r="L103" s="1">
        <v>290272000</v>
      </c>
      <c r="M103" s="1">
        <v>281197000</v>
      </c>
      <c r="N103" s="1">
        <v>110209000</v>
      </c>
      <c r="O103" s="1">
        <v>230024000</v>
      </c>
      <c r="P103" s="1">
        <v>315238000</v>
      </c>
      <c r="Q103" s="1">
        <v>608097000</v>
      </c>
      <c r="R103" s="1">
        <v>914218000</v>
      </c>
      <c r="S103" s="1">
        <v>657378000</v>
      </c>
      <c r="T103" s="1">
        <v>704450000</v>
      </c>
      <c r="U103" s="1">
        <v>995124000</v>
      </c>
      <c r="V103" s="1">
        <v>1225628000</v>
      </c>
      <c r="W103" s="1">
        <v>2893687000</v>
      </c>
      <c r="X103" s="1">
        <v>521192000</v>
      </c>
      <c r="Y103" s="1">
        <v>2456384000</v>
      </c>
      <c r="Z103" s="1">
        <v>4112022000</v>
      </c>
      <c r="AA103" s="1">
        <v>8809339000</v>
      </c>
      <c r="AB103" s="1">
        <v>3648371000</v>
      </c>
      <c r="AC103" s="1">
        <v>6812820000</v>
      </c>
      <c r="AD103" s="1">
        <v>10802000000</v>
      </c>
      <c r="AE103" s="1">
        <v>3475000000</v>
      </c>
      <c r="AF103" s="1">
        <v>4063000000</v>
      </c>
      <c r="AG103" s="1">
        <v>5001000000</v>
      </c>
      <c r="AH103" s="1">
        <v>18620000000</v>
      </c>
      <c r="AI103" s="1">
        <v>9407000000</v>
      </c>
      <c r="AJ103" s="1">
        <v>3844000000</v>
      </c>
      <c r="AK103" s="1">
        <v>3860000000</v>
      </c>
      <c r="AL103" s="1">
        <v>6838000000</v>
      </c>
      <c r="AM103" s="1">
        <v>9799000000</v>
      </c>
      <c r="AT103" s="35" t="s">
        <v>144</v>
      </c>
      <c r="AU103" s="41">
        <f>AU99+AU101</f>
        <v>215666117350</v>
      </c>
    </row>
    <row r="104" spans="1:47" ht="20" thickBot="1" x14ac:dyDescent="0.3">
      <c r="A104" s="7" t="s">
        <v>89</v>
      </c>
      <c r="B104" s="11" t="s">
        <v>92</v>
      </c>
      <c r="C104" s="11" t="s">
        <v>92</v>
      </c>
      <c r="D104" s="11" t="s">
        <v>92</v>
      </c>
      <c r="E104" s="11" t="s">
        <v>92</v>
      </c>
      <c r="F104" s="11" t="s">
        <v>92</v>
      </c>
      <c r="G104" s="11" t="s">
        <v>92</v>
      </c>
      <c r="H104" s="11" t="s">
        <v>92</v>
      </c>
      <c r="I104" s="11" t="s">
        <v>92</v>
      </c>
      <c r="J104" s="11">
        <v>300676000</v>
      </c>
      <c r="K104" s="11">
        <v>290272000</v>
      </c>
      <c r="L104" s="11">
        <v>281197000</v>
      </c>
      <c r="M104" s="11">
        <v>110209000</v>
      </c>
      <c r="N104" s="11">
        <v>230024000</v>
      </c>
      <c r="O104" s="11">
        <v>308230000</v>
      </c>
      <c r="P104" s="11">
        <v>608097000</v>
      </c>
      <c r="Q104" s="11">
        <v>914218000</v>
      </c>
      <c r="R104" s="11">
        <v>657378000</v>
      </c>
      <c r="S104" s="11">
        <v>704450000</v>
      </c>
      <c r="T104" s="11">
        <v>995124000</v>
      </c>
      <c r="U104" s="11">
        <v>1225628000</v>
      </c>
      <c r="V104" s="11">
        <v>2893687000</v>
      </c>
      <c r="W104" s="11">
        <v>521192000</v>
      </c>
      <c r="X104" s="11">
        <v>2456384000</v>
      </c>
      <c r="Y104" s="11">
        <v>4112022000</v>
      </c>
      <c r="Z104" s="11">
        <v>8809339000</v>
      </c>
      <c r="AA104" s="11">
        <v>3648371000</v>
      </c>
      <c r="AB104" s="11">
        <v>6812820000</v>
      </c>
      <c r="AC104" s="11">
        <v>10802163000</v>
      </c>
      <c r="AD104" s="11">
        <v>3475000000</v>
      </c>
      <c r="AE104" s="11">
        <v>4063000000</v>
      </c>
      <c r="AF104" s="11">
        <v>5001000000</v>
      </c>
      <c r="AG104" s="11">
        <v>18620000000</v>
      </c>
      <c r="AH104" s="11">
        <v>9407000000</v>
      </c>
      <c r="AI104" s="11">
        <v>3844000000</v>
      </c>
      <c r="AJ104" s="11">
        <v>3860000000</v>
      </c>
      <c r="AK104" s="11">
        <v>6838000000</v>
      </c>
      <c r="AL104" s="11">
        <v>9799000000</v>
      </c>
      <c r="AM104" s="11">
        <v>9882000000</v>
      </c>
      <c r="AT104" s="62" t="s">
        <v>145</v>
      </c>
      <c r="AU104" s="63"/>
    </row>
    <row r="105" spans="1:47" ht="21" thickTop="1" x14ac:dyDescent="0.25">
      <c r="A105" s="14" t="s">
        <v>107</v>
      </c>
      <c r="B105" s="1"/>
      <c r="C105" s="15" t="e">
        <f>(C106/B106)-1</f>
        <v>#VALUE!</v>
      </c>
      <c r="D105" s="15" t="e">
        <f>(D106/C106)-1</f>
        <v>#VALUE!</v>
      </c>
      <c r="E105" s="15" t="e">
        <f>(E106/D106)-1</f>
        <v>#VALUE!</v>
      </c>
      <c r="F105" s="15" t="e">
        <f>(F106/E106)-1</f>
        <v>#VALUE!</v>
      </c>
      <c r="G105" s="15">
        <f>(G106/F106)-1</f>
        <v>0.44648397104446746</v>
      </c>
      <c r="H105" s="15">
        <f t="shared" ref="H105:AM105" si="8">(H106/G106)-1</f>
        <v>0.22001787310098297</v>
      </c>
      <c r="I105" s="15">
        <f t="shared" si="8"/>
        <v>-0.44096103135071785</v>
      </c>
      <c r="J105" s="15">
        <f t="shared" si="8"/>
        <v>3.8399082809224323</v>
      </c>
      <c r="K105" s="15">
        <f t="shared" si="8"/>
        <v>0.19775094495722323</v>
      </c>
      <c r="L105" s="15">
        <f t="shared" si="8"/>
        <v>-0.11145602645767416</v>
      </c>
      <c r="M105" s="15">
        <f t="shared" si="8"/>
        <v>0.21188696878938096</v>
      </c>
      <c r="N105" s="15">
        <f t="shared" si="8"/>
        <v>0.10356783324699359</v>
      </c>
      <c r="O105" s="15">
        <f t="shared" si="8"/>
        <v>3.9613248340381713E-2</v>
      </c>
      <c r="P105" s="15">
        <f t="shared" si="8"/>
        <v>-0.2863177261086296</v>
      </c>
      <c r="Q105" s="15">
        <f t="shared" si="8"/>
        <v>5.8101242653516794E-2</v>
      </c>
      <c r="R105" s="15">
        <f t="shared" si="8"/>
        <v>0.16445636452177959</v>
      </c>
      <c r="S105" s="15">
        <f t="shared" si="8"/>
        <v>0.20115590387746707</v>
      </c>
      <c r="T105" s="15">
        <f t="shared" si="8"/>
        <v>-0.13401479345390876</v>
      </c>
      <c r="U105" s="15">
        <f t="shared" si="8"/>
        <v>0.2466701097368611</v>
      </c>
      <c r="V105" s="15">
        <f t="shared" si="8"/>
        <v>0.2729551938029271</v>
      </c>
      <c r="W105" s="15">
        <f t="shared" si="8"/>
        <v>6.1760714790783933E-3</v>
      </c>
      <c r="X105" s="15">
        <f t="shared" si="8"/>
        <v>-0.11619590306514749</v>
      </c>
      <c r="Y105" s="15">
        <f t="shared" si="8"/>
        <v>0.71686279423387211</v>
      </c>
      <c r="Z105" s="15">
        <f t="shared" si="8"/>
        <v>2.140604415082259E-2</v>
      </c>
      <c r="AA105" s="15">
        <f t="shared" si="8"/>
        <v>0.24810317045666164</v>
      </c>
      <c r="AB105" s="15">
        <f t="shared" si="8"/>
        <v>-3.1386083446683588E-2</v>
      </c>
      <c r="AC105" s="15">
        <f t="shared" si="8"/>
        <v>5.4201487796408099E-3</v>
      </c>
      <c r="AD105" s="15">
        <f t="shared" si="8"/>
        <v>-0.71020514124540246</v>
      </c>
      <c r="AE105" s="15">
        <f t="shared" si="8"/>
        <v>0.19229004130335015</v>
      </c>
      <c r="AF105" s="15">
        <f t="shared" si="8"/>
        <v>-0.28560431100846806</v>
      </c>
      <c r="AG105" s="15">
        <f t="shared" si="8"/>
        <v>0.12176724137931028</v>
      </c>
      <c r="AH105" s="15">
        <f t="shared" si="8"/>
        <v>1.1301633045148893</v>
      </c>
      <c r="AI105" s="15">
        <f t="shared" si="8"/>
        <v>0.10620067643742948</v>
      </c>
      <c r="AJ105" s="15">
        <f t="shared" si="8"/>
        <v>-8.3163473298002444E-2</v>
      </c>
      <c r="AK105" s="15">
        <f t="shared" si="8"/>
        <v>0.27256558470431314</v>
      </c>
      <c r="AL105" s="15">
        <f t="shared" si="8"/>
        <v>0.5108315863032844</v>
      </c>
      <c r="AM105" s="15">
        <f t="shared" si="8"/>
        <v>-9.7594819611470873E-2</v>
      </c>
      <c r="AN105" s="15"/>
      <c r="AO105" s="15"/>
      <c r="AP105" s="15"/>
      <c r="AQ105" s="15"/>
      <c r="AR105" s="15"/>
      <c r="AS105" s="15"/>
      <c r="AT105" s="25" t="s">
        <v>108</v>
      </c>
      <c r="AU105" s="26">
        <f>(AU100*AU92)+(AU102*AU97)</f>
        <v>6.3004381544373753E-2</v>
      </c>
    </row>
    <row r="106" spans="1:47" ht="19" x14ac:dyDescent="0.25">
      <c r="A106" s="5" t="s">
        <v>90</v>
      </c>
      <c r="B106" s="1" t="s">
        <v>92</v>
      </c>
      <c r="C106" s="1" t="s">
        <v>92</v>
      </c>
      <c r="D106" s="1" t="s">
        <v>92</v>
      </c>
      <c r="E106" s="1" t="s">
        <v>92</v>
      </c>
      <c r="F106" s="1">
        <v>386800000</v>
      </c>
      <c r="G106" s="1">
        <v>559500000</v>
      </c>
      <c r="H106" s="1">
        <v>682600000</v>
      </c>
      <c r="I106" s="1">
        <v>381600000</v>
      </c>
      <c r="J106" s="1">
        <v>1846909000</v>
      </c>
      <c r="K106" s="1">
        <v>2212137000</v>
      </c>
      <c r="L106" s="1">
        <v>1965581000</v>
      </c>
      <c r="M106" s="1">
        <v>2382062000</v>
      </c>
      <c r="N106" s="1">
        <v>2628767000</v>
      </c>
      <c r="O106" s="1">
        <v>2732901000</v>
      </c>
      <c r="P106" s="1">
        <v>1950423000</v>
      </c>
      <c r="Q106" s="1">
        <v>2063745000</v>
      </c>
      <c r="R106" s="1">
        <v>2403141000</v>
      </c>
      <c r="S106" s="1">
        <v>2886547000</v>
      </c>
      <c r="T106" s="1">
        <v>2499707000</v>
      </c>
      <c r="U106" s="1">
        <v>3116310000</v>
      </c>
      <c r="V106" s="1">
        <v>3966923000</v>
      </c>
      <c r="W106" s="1">
        <v>3991423000</v>
      </c>
      <c r="X106" s="1">
        <v>3527636000</v>
      </c>
      <c r="Y106" s="1">
        <v>6056467000</v>
      </c>
      <c r="Z106" s="1">
        <v>6186112000</v>
      </c>
      <c r="AA106" s="1">
        <v>7720906000</v>
      </c>
      <c r="AB106" s="1">
        <v>7478577000</v>
      </c>
      <c r="AC106" s="1">
        <v>7519112000</v>
      </c>
      <c r="AD106" s="1">
        <v>2179000000</v>
      </c>
      <c r="AE106" s="1">
        <v>2598000000</v>
      </c>
      <c r="AF106" s="1">
        <v>1856000000</v>
      </c>
      <c r="AG106" s="1">
        <v>2082000000</v>
      </c>
      <c r="AH106" s="1">
        <v>4435000000</v>
      </c>
      <c r="AI106" s="1">
        <v>4906000000</v>
      </c>
      <c r="AJ106" s="1">
        <v>4498000000</v>
      </c>
      <c r="AK106" s="1">
        <v>5724000000</v>
      </c>
      <c r="AL106" s="1">
        <v>8648000000</v>
      </c>
      <c r="AM106" s="1">
        <v>7804000000</v>
      </c>
      <c r="AN106" s="42">
        <f>AM106*(1+$AU$106)</f>
        <v>8072821906.7631292</v>
      </c>
      <c r="AO106" s="42">
        <f t="shared" ref="AO106:AR106" si="9">AN106*(1+$AU$106)</f>
        <v>8350903836.2781506</v>
      </c>
      <c r="AP106" s="42">
        <f t="shared" si="9"/>
        <v>8638564765.6046276</v>
      </c>
      <c r="AQ106" s="42">
        <f t="shared" si="9"/>
        <v>8936134659.5034771</v>
      </c>
      <c r="AR106" s="42">
        <f t="shared" si="9"/>
        <v>9243954848.9268246</v>
      </c>
      <c r="AS106" s="43" t="s">
        <v>146</v>
      </c>
      <c r="AT106" s="44" t="s">
        <v>147</v>
      </c>
      <c r="AU106" s="45">
        <f>(SUM(AN4:AR4)/5)</f>
        <v>3.4446682055757225E-2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249314772010.87885</v>
      </c>
      <c r="AS107" s="47" t="s">
        <v>148</v>
      </c>
      <c r="AT107" s="48" t="s">
        <v>149</v>
      </c>
      <c r="AU107" s="49">
        <v>2.5000000000000001E-2</v>
      </c>
    </row>
    <row r="108" spans="1:47" ht="19" x14ac:dyDescent="0.25">
      <c r="AN108" s="46">
        <f t="shared" ref="AN108:AP108" si="10">AN107+AN106</f>
        <v>8072821906.7631292</v>
      </c>
      <c r="AO108" s="46">
        <f t="shared" si="10"/>
        <v>8350903836.2781506</v>
      </c>
      <c r="AP108" s="46">
        <f t="shared" si="10"/>
        <v>8638564765.6046276</v>
      </c>
      <c r="AQ108" s="46">
        <f>AQ107+AQ106</f>
        <v>8936134659.5034771</v>
      </c>
      <c r="AR108" s="46">
        <f>AR107+AR106</f>
        <v>258558726859.80566</v>
      </c>
      <c r="AS108" s="47" t="s">
        <v>144</v>
      </c>
      <c r="AT108" s="50" t="s">
        <v>150</v>
      </c>
      <c r="AU108" s="51">
        <f>AU105</f>
        <v>6.3004381544373753E-2</v>
      </c>
    </row>
    <row r="109" spans="1:47" ht="19" x14ac:dyDescent="0.25">
      <c r="AN109" s="64" t="s">
        <v>151</v>
      </c>
      <c r="AO109" s="65"/>
    </row>
    <row r="110" spans="1:47" ht="20" x14ac:dyDescent="0.25">
      <c r="AN110" s="52" t="s">
        <v>152</v>
      </c>
      <c r="AO110" s="40">
        <f>NPV(AU108,AN108,AO108,AP108,AQ108,AR108)</f>
        <v>219670172502.55292</v>
      </c>
    </row>
    <row r="111" spans="1:47" ht="20" x14ac:dyDescent="0.25">
      <c r="AN111" s="52" t="s">
        <v>153</v>
      </c>
      <c r="AO111" s="40">
        <f>AM40</f>
        <v>10170000000</v>
      </c>
    </row>
    <row r="112" spans="1:47" ht="20" x14ac:dyDescent="0.25">
      <c r="AN112" s="52" t="s">
        <v>140</v>
      </c>
      <c r="AO112" s="40">
        <f>AU99</f>
        <v>24295000000</v>
      </c>
    </row>
    <row r="113" spans="40:41" ht="20" x14ac:dyDescent="0.25">
      <c r="AN113" s="52" t="s">
        <v>154</v>
      </c>
      <c r="AO113" s="40">
        <f>AO110+AO111-AO112</f>
        <v>205545172502.55292</v>
      </c>
    </row>
    <row r="114" spans="40:41" ht="20" x14ac:dyDescent="0.25">
      <c r="AN114" s="52" t="s">
        <v>155</v>
      </c>
      <c r="AO114" s="53">
        <f>AM34*(1+(5*AS16))</f>
        <v>1823557725.9454296</v>
      </c>
    </row>
    <row r="115" spans="40:41" ht="20" x14ac:dyDescent="0.25">
      <c r="AN115" s="54" t="s">
        <v>156</v>
      </c>
      <c r="AO115" s="55">
        <f>AO113/AO114</f>
        <v>112.71657023963272</v>
      </c>
    </row>
    <row r="116" spans="40:41" ht="20" x14ac:dyDescent="0.25">
      <c r="AN116" s="52" t="s">
        <v>157</v>
      </c>
      <c r="AO116" s="56" cm="1">
        <f t="array" ref="AO116">_FV(A1,"Price")</f>
        <v>110.05</v>
      </c>
    </row>
    <row r="117" spans="40:41" ht="20" x14ac:dyDescent="0.25">
      <c r="AN117" s="57" t="s">
        <v>158</v>
      </c>
      <c r="AO117" s="58">
        <f>AO115/AO116-1</f>
        <v>2.4230533754045602E-2</v>
      </c>
    </row>
    <row r="118" spans="40:41" ht="20" x14ac:dyDescent="0.25">
      <c r="AN118" s="57" t="s">
        <v>159</v>
      </c>
      <c r="AO118" s="59" t="str">
        <f>IF(AO115&gt;AO116,"BUY","SELL")</f>
        <v>BUY</v>
      </c>
    </row>
  </sheetData>
  <mergeCells count="6">
    <mergeCell ref="AN109:AO109"/>
    <mergeCell ref="AT83:AU83"/>
    <mergeCell ref="AT84:AU84"/>
    <mergeCell ref="AT93:AU93"/>
    <mergeCell ref="AT98:AU98"/>
    <mergeCell ref="AT104:AU104"/>
  </mergeCells>
  <hyperlinks>
    <hyperlink ref="A1" r:id="rId1" tooltip="https://roic.ai/company/ABT" display="ROIC.AI | AB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1800/000091205795001314/0000912057-95-001314-index.html" xr:uid="{00000000-0004-0000-0000-00001C000000}"/>
    <hyperlink ref="K74" r:id="rId21" tooltip="https://www.sec.gov/Archives/edgar/data/1800/000091205795001314/0000912057-95-001314-index.html" xr:uid="{00000000-0004-0000-0000-00001D000000}"/>
    <hyperlink ref="L36" r:id="rId22" tooltip="https://sec.gov" xr:uid="{00000000-0004-0000-0000-00001F000000}"/>
    <hyperlink ref="L74" r:id="rId23" tooltip="https://sec.gov" xr:uid="{00000000-0004-0000-0000-000020000000}"/>
    <hyperlink ref="M36" r:id="rId24" tooltip="https://www.sec.gov/Archives/edgar/data/1800/000091205797008391/0000912057-97-008391-index.html" xr:uid="{00000000-0004-0000-0000-000022000000}"/>
    <hyperlink ref="M74" r:id="rId25" tooltip="https://www.sec.gov/Archives/edgar/data/1800/000091205797008391/0000912057-97-008391-index.html" xr:uid="{00000000-0004-0000-0000-000023000000}"/>
    <hyperlink ref="N36" r:id="rId26" tooltip="https://www.sec.gov/Archives/edgar/data/1800/000104746998009108/0001047469-98-009108-index.html" xr:uid="{00000000-0004-0000-0000-000025000000}"/>
    <hyperlink ref="N74" r:id="rId27" tooltip="https://www.sec.gov/Archives/edgar/data/1800/000104746998009108/0001047469-98-009108-index.html" xr:uid="{00000000-0004-0000-0000-000026000000}"/>
    <hyperlink ref="O36" r:id="rId28" tooltip="https://www.sec.gov/Archives/edgar/data/1800/000104746999008952/0001047469-99-008952-index.html" xr:uid="{00000000-0004-0000-0000-000028000000}"/>
    <hyperlink ref="O74" r:id="rId29" tooltip="https://www.sec.gov/Archives/edgar/data/1800/000104746999008952/0001047469-99-008952-index.html" xr:uid="{00000000-0004-0000-0000-000029000000}"/>
    <hyperlink ref="P36" r:id="rId30" tooltip="https://sec.gov" xr:uid="{00000000-0004-0000-0000-00002B000000}"/>
    <hyperlink ref="P74" r:id="rId31" tooltip="https://sec.gov" xr:uid="{00000000-0004-0000-0000-00002C000000}"/>
    <hyperlink ref="Q36" r:id="rId32" tooltip="https://www.sec.gov/Archives/edgar/data/1800/000091205701006039/0000912057-01-006039-index.html" xr:uid="{00000000-0004-0000-0000-00002E000000}"/>
    <hyperlink ref="Q74" r:id="rId33" tooltip="https://www.sec.gov/Archives/edgar/data/1800/000091205701006039/0000912057-01-006039-index.html"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1800/000110465907013496/a07-1583_110k.htm" xr:uid="{00000000-0004-0000-0000-000040000000}"/>
    <hyperlink ref="W74" r:id="rId45" tooltip="https://www.sec.gov/Archives/edgar/data/1800/000110465907013496/a07-1583_110k.htm" xr:uid="{00000000-0004-0000-0000-000041000000}"/>
    <hyperlink ref="X36" r:id="rId46" tooltip="https://www.sec.gov/Archives/edgar/data/1800/000104746908001480/0001047469-08-001480-index.html" xr:uid="{00000000-0004-0000-0000-000043000000}"/>
    <hyperlink ref="X74" r:id="rId47" tooltip="https://www.sec.gov/Archives/edgar/data/1800/000104746908001480/0001047469-08-001480-index.html" xr:uid="{00000000-0004-0000-0000-000044000000}"/>
    <hyperlink ref="Y36" r:id="rId48" tooltip="https://www.sec.gov/Archives/edgar/data/1800/000104746909001642/0001047469-09-001642-index.html" xr:uid="{00000000-0004-0000-0000-000046000000}"/>
    <hyperlink ref="Y74" r:id="rId49" tooltip="https://www.sec.gov/Archives/edgar/data/1800/000104746909001642/0001047469-09-001642-index.html" xr:uid="{00000000-0004-0000-0000-000047000000}"/>
    <hyperlink ref="Z36" r:id="rId50" tooltip="https://www.sec.gov/Archives/edgar/data/1800/000104746910001018/0001047469-10-001018-index.html" xr:uid="{00000000-0004-0000-0000-000049000000}"/>
    <hyperlink ref="Z74" r:id="rId51" tooltip="https://www.sec.gov/Archives/edgar/data/1800/000104746910001018/0001047469-10-001018-index.html" xr:uid="{00000000-0004-0000-0000-00004A000000}"/>
    <hyperlink ref="AA36" r:id="rId52" tooltip="https://www.sec.gov/Archives/edgar/data/1800/000104746911001056/a2201962z10-k.htm" xr:uid="{00000000-0004-0000-0000-00004C000000}"/>
    <hyperlink ref="AA74" r:id="rId53" tooltip="https://www.sec.gov/Archives/edgar/data/1800/000104746911001056/a2201962z10-k.htm" xr:uid="{00000000-0004-0000-0000-00004D000000}"/>
    <hyperlink ref="AB36" r:id="rId54" tooltip="https://www.sec.gov/Archives/edgar/data/1800/000104746912001216/0001047469-12-001216-index.html" xr:uid="{00000000-0004-0000-0000-00004F000000}"/>
    <hyperlink ref="AB74" r:id="rId55" tooltip="https://www.sec.gov/Archives/edgar/data/1800/000104746912001216/0001047469-12-001216-index.html" xr:uid="{00000000-0004-0000-0000-000050000000}"/>
    <hyperlink ref="AC36" r:id="rId56" tooltip="https://www.sec.gov/Archives/edgar/data/1800/000104746913001180/0001047469-13-001180-index.html" xr:uid="{00000000-0004-0000-0000-000052000000}"/>
    <hyperlink ref="AC74" r:id="rId57" tooltip="https://www.sec.gov/Archives/edgar/data/1800/000104746913001180/0001047469-13-001180-index.html" xr:uid="{00000000-0004-0000-0000-000053000000}"/>
    <hyperlink ref="AD36" r:id="rId58" tooltip="https://www.sec.gov/Archives/edgar/data/1800/000104746914001176/a2218043z10-k.htm" xr:uid="{00000000-0004-0000-0000-000055000000}"/>
    <hyperlink ref="AD74" r:id="rId59" tooltip="https://www.sec.gov/Archives/edgar/data/1800/000104746914001176/a2218043z10-k.htm" xr:uid="{00000000-0004-0000-0000-000056000000}"/>
    <hyperlink ref="AE36" r:id="rId60" tooltip="https://www.sec.gov/Archives/edgar/data/1800/000104746915001377/a2222655z10-k.htm" xr:uid="{00000000-0004-0000-0000-000058000000}"/>
    <hyperlink ref="AE74" r:id="rId61" tooltip="https://www.sec.gov/Archives/edgar/data/1800/000104746915001377/a2222655z10-k.htm" xr:uid="{00000000-0004-0000-0000-000059000000}"/>
    <hyperlink ref="AF36" r:id="rId62" tooltip="https://www.sec.gov/Archives/edgar/data/1800/000104746916010246/0001047469-16-010246-index.html" xr:uid="{00000000-0004-0000-0000-00005B000000}"/>
    <hyperlink ref="AF74" r:id="rId63" tooltip="https://www.sec.gov/Archives/edgar/data/1800/000104746916010246/0001047469-16-010246-index.html" xr:uid="{00000000-0004-0000-0000-00005C000000}"/>
    <hyperlink ref="AG36" r:id="rId64" tooltip="https://www.sec.gov/Archives/edgar/data/1800/000104746917000744/0001047469-17-000744-index.html" xr:uid="{00000000-0004-0000-0000-00005E000000}"/>
    <hyperlink ref="AG74" r:id="rId65" tooltip="https://www.sec.gov/Archives/edgar/data/1800/000104746917000744/0001047469-17-000744-index.html" xr:uid="{00000000-0004-0000-0000-00005F000000}"/>
    <hyperlink ref="AH36" r:id="rId66" tooltip="https://www.sec.gov/Archives/edgar/data/1800/000104746918000856/0001047469-18-000856-index.html" xr:uid="{00000000-0004-0000-0000-000061000000}"/>
    <hyperlink ref="AH74" r:id="rId67" tooltip="https://www.sec.gov/Archives/edgar/data/1800/000104746918000856/0001047469-18-000856-index.html" xr:uid="{00000000-0004-0000-0000-000062000000}"/>
    <hyperlink ref="AI36" r:id="rId68" tooltip="https://www.sec.gov/Archives/edgar/data/1800/000104746919000624/0001047469-19-000624-index.html" xr:uid="{00000000-0004-0000-0000-000064000000}"/>
    <hyperlink ref="AI74" r:id="rId69" tooltip="https://www.sec.gov/Archives/edgar/data/1800/000104746919000624/0001047469-19-000624-index.html" xr:uid="{00000000-0004-0000-0000-000065000000}"/>
    <hyperlink ref="AJ36" r:id="rId70" tooltip="https://www.sec.gov/Archives/edgar/data/1800/000110465920023904/0001104659-20-023904-index.html" xr:uid="{00000000-0004-0000-0000-000067000000}"/>
    <hyperlink ref="AJ74" r:id="rId71" tooltip="https://www.sec.gov/Archives/edgar/data/1800/000110465920023904/0001104659-20-023904-index.html" xr:uid="{00000000-0004-0000-0000-000068000000}"/>
    <hyperlink ref="AK36" r:id="rId72" tooltip="https://www.sec.gov/Archives/edgar/data/1800/000110465921025751/0001104659-21-025751-index.htm" xr:uid="{00000000-0004-0000-0000-00006A000000}"/>
    <hyperlink ref="AK74" r:id="rId73" tooltip="https://www.sec.gov/Archives/edgar/data/1800/000110465921025751/0001104659-21-025751-index.htm" xr:uid="{00000000-0004-0000-0000-00006B000000}"/>
    <hyperlink ref="AL36" r:id="rId74" tooltip="https://www.sec.gov/Archives/edgar/data/1800/000110465922025141/0001104659-22-025141-index.htm" xr:uid="{00000000-0004-0000-0000-00006D000000}"/>
    <hyperlink ref="AL74" r:id="rId75" tooltip="https://www.sec.gov/Archives/edgar/data/1800/000110465922025141/0001104659-22-025141-index.htm" xr:uid="{00000000-0004-0000-0000-00006E000000}"/>
    <hyperlink ref="AM36" r:id="rId76" tooltip="https://www.sec.gov/Archives/edgar/data/1800/000162828023004026/0001628280-23-004026-index.htm" xr:uid="{00000000-0004-0000-0000-000070000000}"/>
    <hyperlink ref="AM74" r:id="rId77" tooltip="https://www.sec.gov/Archives/edgar/data/1800/000162828023004026/0001628280-23-004026-index.htm" xr:uid="{00000000-0004-0000-0000-000071000000}"/>
    <hyperlink ref="AN1" r:id="rId78" display="https://finbox.com/NYSE:ABT/explorer/revenue_proj" xr:uid="{56D1A96D-2D9C-1040-B766-F6399369CC25}"/>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2023-03-13T18:06:52Z</dcterms:created>
  <dcterms:modified xsi:type="dcterms:W3CDTF">2023-05-12T04:02:32Z</dcterms:modified>
</cp:coreProperties>
</file>