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96B6E24D-1ABD-5E4A-B701-ECC24CA995B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86" i="1" l="1"/>
  <c r="AU87" i="1"/>
  <c r="AU99" i="1"/>
  <c r="AU101" i="1" a="1"/>
  <c r="AU101" i="1" s="1"/>
  <c r="AU85" i="1"/>
  <c r="AU88" i="1"/>
  <c r="AU89" i="1"/>
  <c r="AU90" i="1"/>
  <c r="AU91" i="1"/>
  <c r="AU92" i="1"/>
  <c r="AU95" i="1" a="1"/>
  <c r="AU95" i="1" s="1"/>
  <c r="AU97" i="1" s="1"/>
  <c r="AN4" i="1"/>
  <c r="AO4" i="1"/>
  <c r="AP4" i="1"/>
  <c r="AQ4" i="1"/>
  <c r="AR4" i="1"/>
  <c r="AU106" i="1"/>
  <c r="AN106" i="1"/>
  <c r="AN108" i="1"/>
  <c r="AO106" i="1"/>
  <c r="AO108" i="1"/>
  <c r="AP106" i="1"/>
  <c r="AP108" i="1"/>
  <c r="AQ106" i="1"/>
  <c r="AQ108" i="1"/>
  <c r="AR106" i="1"/>
  <c r="AO111" i="1"/>
  <c r="AO112" i="1"/>
  <c r="AS16" i="1"/>
  <c r="AO114" i="1"/>
  <c r="AO116" i="1" a="1"/>
  <c r="AO116" i="1" s="1"/>
  <c r="AS19" i="1"/>
  <c r="AV13" i="1"/>
  <c r="AU13" i="1"/>
  <c r="AT13" i="1"/>
  <c r="AS13" i="1"/>
  <c r="AV10" i="1"/>
  <c r="AU10" i="1"/>
  <c r="AT10" i="1"/>
  <c r="AS10" i="1"/>
  <c r="AV7" i="1"/>
  <c r="AU7" i="1"/>
  <c r="AT7" i="1"/>
  <c r="AS7" i="1"/>
  <c r="AV4" i="1"/>
  <c r="AU4" i="1"/>
  <c r="AT4" i="1"/>
  <c r="AS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U16" i="1"/>
  <c r="AT16" i="1"/>
  <c r="AU103" i="1"/>
  <c r="AU102" i="1" s="1"/>
  <c r="AU100" i="1" l="1"/>
  <c r="AU105" i="1" s="1"/>
  <c r="AU108" i="1" s="1"/>
  <c r="AR107" i="1" s="1"/>
  <c r="AR108" i="1" s="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<sst xmlns="http://schemas.openxmlformats.org/spreadsheetml/2006/main" count="1217" uniqueCount="160">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</sst>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DHR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416252072968492E-2"/>
          <c:y val="0.10777817679871887"/>
          <c:w val="0.86084245439469331"/>
          <c:h val="0.7609067286063468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298000000</c:v>
                </c:pt>
                <c:pt idx="1">
                  <c:v>446000000</c:v>
                </c:pt>
                <c:pt idx="2">
                  <c:v>615000000</c:v>
                </c:pt>
                <c:pt idx="3">
                  <c:v>714600000</c:v>
                </c:pt>
                <c:pt idx="4">
                  <c:v>749100000</c:v>
                </c:pt>
                <c:pt idx="5">
                  <c:v>840000000</c:v>
                </c:pt>
                <c:pt idx="6">
                  <c:v>831600000</c:v>
                </c:pt>
                <c:pt idx="7">
                  <c:v>949000000</c:v>
                </c:pt>
                <c:pt idx="8">
                  <c:v>1067100000</c:v>
                </c:pt>
                <c:pt idx="9">
                  <c:v>1288700000</c:v>
                </c:pt>
                <c:pt idx="10">
                  <c:v>1486800000</c:v>
                </c:pt>
                <c:pt idx="11">
                  <c:v>1811900000</c:v>
                </c:pt>
                <c:pt idx="12">
                  <c:v>2051000000</c:v>
                </c:pt>
                <c:pt idx="13">
                  <c:v>2910000000</c:v>
                </c:pt>
                <c:pt idx="14">
                  <c:v>3197200000</c:v>
                </c:pt>
                <c:pt idx="15">
                  <c:v>3777777000</c:v>
                </c:pt>
                <c:pt idx="16">
                  <c:v>3782444000</c:v>
                </c:pt>
                <c:pt idx="17">
                  <c:v>4577232000</c:v>
                </c:pt>
                <c:pt idx="18">
                  <c:v>5293876000</c:v>
                </c:pt>
                <c:pt idx="19">
                  <c:v>6889301000</c:v>
                </c:pt>
                <c:pt idx="20">
                  <c:v>7984704000</c:v>
                </c:pt>
                <c:pt idx="21">
                  <c:v>9596404000</c:v>
                </c:pt>
                <c:pt idx="22">
                  <c:v>11025917000</c:v>
                </c:pt>
                <c:pt idx="23">
                  <c:v>12697456000</c:v>
                </c:pt>
                <c:pt idx="24">
                  <c:v>11184938000</c:v>
                </c:pt>
                <c:pt idx="25">
                  <c:v>13202602000</c:v>
                </c:pt>
                <c:pt idx="26">
                  <c:v>16090540000</c:v>
                </c:pt>
                <c:pt idx="27">
                  <c:v>18260400000</c:v>
                </c:pt>
                <c:pt idx="28">
                  <c:v>19118000000</c:v>
                </c:pt>
                <c:pt idx="29">
                  <c:v>19913800000</c:v>
                </c:pt>
                <c:pt idx="30">
                  <c:v>20563100000</c:v>
                </c:pt>
                <c:pt idx="31">
                  <c:v>16882400000</c:v>
                </c:pt>
                <c:pt idx="32">
                  <c:v>18329700000</c:v>
                </c:pt>
                <c:pt idx="33">
                  <c:v>19893000000</c:v>
                </c:pt>
                <c:pt idx="34">
                  <c:v>17911100000</c:v>
                </c:pt>
                <c:pt idx="35">
                  <c:v>22284000000</c:v>
                </c:pt>
                <c:pt idx="36">
                  <c:v>29453000000</c:v>
                </c:pt>
                <c:pt idx="37">
                  <c:v>31471000000</c:v>
                </c:pt>
              </c:numCache>
            </c:numRef>
          </c:val>
          <c:extLst>
            <c:ext xmlns:c16="http://schemas.microsoft.com/office/drawing/2014/chart" uri="{C3380CC4-5D6E-409C-BE32-E72D297353CC}">
              <c16:uniqueId val="{00000000-0159-1447-80B3-A57F72E0EDA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20900000</c:v>
                </c:pt>
                <c:pt idx="1">
                  <c:v>27100000</c:v>
                </c:pt>
                <c:pt idx="2">
                  <c:v>56500000</c:v>
                </c:pt>
                <c:pt idx="3">
                  <c:v>89600000</c:v>
                </c:pt>
                <c:pt idx="4">
                  <c:v>112200000</c:v>
                </c:pt>
                <c:pt idx="5">
                  <c:v>87700000</c:v>
                </c:pt>
                <c:pt idx="6">
                  <c:v>59500000</c:v>
                </c:pt>
                <c:pt idx="7">
                  <c:v>93800000</c:v>
                </c:pt>
                <c:pt idx="8">
                  <c:v>95900000</c:v>
                </c:pt>
                <c:pt idx="9">
                  <c:v>181200000</c:v>
                </c:pt>
                <c:pt idx="10">
                  <c:v>234200000</c:v>
                </c:pt>
                <c:pt idx="11">
                  <c:v>358200000</c:v>
                </c:pt>
                <c:pt idx="12">
                  <c:v>329900000</c:v>
                </c:pt>
                <c:pt idx="13">
                  <c:v>409800000</c:v>
                </c:pt>
                <c:pt idx="14">
                  <c:v>555900000</c:v>
                </c:pt>
                <c:pt idx="15">
                  <c:v>672645000</c:v>
                </c:pt>
                <c:pt idx="16">
                  <c:v>654654000</c:v>
                </c:pt>
                <c:pt idx="17">
                  <c:v>643283000</c:v>
                </c:pt>
                <c:pt idx="18">
                  <c:v>930471000</c:v>
                </c:pt>
                <c:pt idx="19">
                  <c:v>1213845000</c:v>
                </c:pt>
                <c:pt idx="20">
                  <c:v>1411414000</c:v>
                </c:pt>
                <c:pt idx="21">
                  <c:v>1663362000</c:v>
                </c:pt>
                <c:pt idx="22">
                  <c:v>2061497000</c:v>
                </c:pt>
                <c:pt idx="23">
                  <c:v>2218768000</c:v>
                </c:pt>
                <c:pt idx="24">
                  <c:v>1889097000</c:v>
                </c:pt>
                <c:pt idx="25">
                  <c:v>2860562000</c:v>
                </c:pt>
                <c:pt idx="26">
                  <c:v>3461397000</c:v>
                </c:pt>
                <c:pt idx="27">
                  <c:v>4101000000</c:v>
                </c:pt>
                <c:pt idx="28">
                  <c:v>4606900000</c:v>
                </c:pt>
                <c:pt idx="29">
                  <c:v>4543000000</c:v>
                </c:pt>
                <c:pt idx="30">
                  <c:v>5296800000</c:v>
                </c:pt>
                <c:pt idx="31">
                  <c:v>4324100000</c:v>
                </c:pt>
                <c:pt idx="32">
                  <c:v>4362100000</c:v>
                </c:pt>
                <c:pt idx="33">
                  <c:v>4757900000</c:v>
                </c:pt>
                <c:pt idx="34">
                  <c:v>5179300000</c:v>
                </c:pt>
                <c:pt idx="35">
                  <c:v>6545000000</c:v>
                </c:pt>
                <c:pt idx="36">
                  <c:v>10090000000</c:v>
                </c:pt>
                <c:pt idx="37">
                  <c:v>10619000000</c:v>
                </c:pt>
              </c:numCache>
            </c:numRef>
          </c:val>
          <c:extLst>
            <c:ext xmlns:c16="http://schemas.microsoft.com/office/drawing/2014/chart" uri="{C3380CC4-5D6E-409C-BE32-E72D297353CC}">
              <c16:uniqueId val="{00000001-0159-1447-80B3-A57F72E0EDA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0</c:v>
                </c:pt>
                <c:pt idx="5">
                  <c:v>37000000</c:v>
                </c:pt>
                <c:pt idx="6">
                  <c:v>0</c:v>
                </c:pt>
                <c:pt idx="7">
                  <c:v>39000000</c:v>
                </c:pt>
                <c:pt idx="8">
                  <c:v>95500000</c:v>
                </c:pt>
                <c:pt idx="9">
                  <c:v>89900000</c:v>
                </c:pt>
                <c:pt idx="10">
                  <c:v>115000000</c:v>
                </c:pt>
                <c:pt idx="11">
                  <c:v>165800000</c:v>
                </c:pt>
                <c:pt idx="12">
                  <c:v>215600000</c:v>
                </c:pt>
                <c:pt idx="13">
                  <c:v>-284700000</c:v>
                </c:pt>
                <c:pt idx="14">
                  <c:v>265400000</c:v>
                </c:pt>
                <c:pt idx="15">
                  <c:v>423742000</c:v>
                </c:pt>
                <c:pt idx="16">
                  <c:v>527886000</c:v>
                </c:pt>
                <c:pt idx="17">
                  <c:v>644917000</c:v>
                </c:pt>
                <c:pt idx="18">
                  <c:v>781201000</c:v>
                </c:pt>
                <c:pt idx="19">
                  <c:v>917310000</c:v>
                </c:pt>
                <c:pt idx="20">
                  <c:v>1082595000</c:v>
                </c:pt>
                <c:pt idx="21">
                  <c:v>1409545000</c:v>
                </c:pt>
                <c:pt idx="22">
                  <c:v>1483704000</c:v>
                </c:pt>
                <c:pt idx="23">
                  <c:v>1665246000</c:v>
                </c:pt>
                <c:pt idx="24">
                  <c:v>1612287000</c:v>
                </c:pt>
                <c:pt idx="25">
                  <c:v>1867023000</c:v>
                </c:pt>
                <c:pt idx="26">
                  <c:v>2291796000</c:v>
                </c:pt>
                <c:pt idx="27">
                  <c:v>2956700000</c:v>
                </c:pt>
                <c:pt idx="28">
                  <c:v>3033800000</c:v>
                </c:pt>
                <c:pt idx="29">
                  <c:v>3160900000</c:v>
                </c:pt>
                <c:pt idx="30">
                  <c:v>3168800000</c:v>
                </c:pt>
                <c:pt idx="31">
                  <c:v>2932200000</c:v>
                </c:pt>
                <c:pt idx="32">
                  <c:v>2858200000</c:v>
                </c:pt>
                <c:pt idx="33">
                  <c:v>3366300000</c:v>
                </c:pt>
                <c:pt idx="34">
                  <c:v>3316100000</c:v>
                </c:pt>
                <c:pt idx="35">
                  <c:v>5417000000</c:v>
                </c:pt>
                <c:pt idx="36">
                  <c:v>7064000000</c:v>
                </c:pt>
                <c:pt idx="37">
                  <c:v>7367000000</c:v>
                </c:pt>
              </c:numCache>
            </c:numRef>
          </c:val>
          <c:extLst>
            <c:ext xmlns:c16="http://schemas.microsoft.com/office/drawing/2014/chart" uri="{C3380CC4-5D6E-409C-BE32-E72D297353CC}">
              <c16:uniqueId val="{00000002-0159-1447-80B3-A57F72E0EDA3}"/>
            </c:ext>
          </c:extLst>
        </c:ser>
        <c:dLbls>
          <c:showLegendKey val="0"/>
          <c:showVal val="0"/>
          <c:showCatName val="0"/>
          <c:showSerName val="0"/>
          <c:showPercent val="0"/>
          <c:showBubbleSize val="0"/>
        </c:dLbls>
        <c:gapWidth val="100"/>
        <c:overlap val="-24"/>
        <c:axId val="1502850672"/>
        <c:axId val="1502725552"/>
      </c:barChart>
      <c:catAx>
        <c:axId val="15028506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2725552"/>
        <c:crosses val="autoZero"/>
        <c:auto val="1"/>
        <c:lblAlgn val="ctr"/>
        <c:lblOffset val="100"/>
        <c:noMultiLvlLbl val="0"/>
      </c:catAx>
      <c:valAx>
        <c:axId val="150272555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2850672"/>
        <c:crosses val="autoZero"/>
        <c:crossBetween val="between"/>
      </c:valAx>
      <c:spPr>
        <a:noFill/>
        <a:ln>
          <a:noFill/>
        </a:ln>
        <a:effectLst/>
      </c:spPr>
    </c:plotArea>
    <c:legend>
      <c:legendPos val="b"/>
      <c:layout>
        <c:manualLayout>
          <c:xMode val="edge"/>
          <c:yMode val="edge"/>
          <c:x val="0.34797048876353143"/>
          <c:y val="0.92675920891936903"/>
          <c:w val="0.30405891800838331"/>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17463</xdr:rowOff>
    </xdr:from>
    <xdr:to>
      <xdr:col>46</xdr:col>
      <xdr:colOff>1587499</xdr:colOff>
      <xdr:row>134</xdr:row>
      <xdr:rowOff>0</xdr:rowOff>
    </xdr:to>
    <xdr:graphicFrame macro="">
      <xdr:nvGraphicFramePr>
        <xdr:cNvPr id="2" name="Chart 1">
          <a:extLst>
            <a:ext uri="{FF2B5EF4-FFF2-40B4-BE49-F238E27FC236}">
              <a16:creationId xmlns:a16="http://schemas.microsoft.com/office/drawing/2014/main" id="{5BE915A5-EDD0-2F4F-90B2-D2D21D339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https://www.bing.com/financeapi/forcetrigger?t=a1r1r7&amp;q=XNYS%3aDHR&amp;form=skydnc</v>
    <v>Learn more on Bing</v>
  </rv>
  <rv s="1">
    <v>0</v>
    <v>DANAHER CORPORATION (XNYS:DHR)</v>
    <v>2</v>
    <v>3</v>
    <v>Finance</v>
    <v>4</v>
    <v>en-US</v>
    <v>a1r1r7</v>
    <v>268435456</v>
    <v>1</v>
    <v>Powered by Refinitiv</v>
    <v>303.82</v>
    <v>221.22</v>
    <v>0.8024</v>
    <v>-1.27</v>
    <v>-5.4910000000000002E-3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20037-1731 US</v>
    <v>233.65</v>
    <v>Healthcare Equipment &amp; Supplies</v>
    <v>Stock</v>
    <v>45069.958333356248</v>
    <v>0</v>
    <v>229.5</v>
    <v>169724102988</v>
    <v>DANAHER CORPORATION</v>
    <v>DANAHER CORPORATION</v>
    <v>230.32</v>
    <v>24.750699999999998</v>
    <v>231.28</v>
    <v>230.01</v>
    <v>228.4</v>
    <v>737898800</v>
    <v>DHR</v>
    <v>DANAHER CORPORATION (XNYS:DHR)</v>
    <v>50</v>
    <v>3748044</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13616/000031361698000004/0000313616-98-000004-index.html" TargetMode="External"/><Relationship Id="rId21" Type="http://schemas.openxmlformats.org/officeDocument/2006/relationships/hyperlink" Target="https://www.sec.gov/Archives/edgar/data/313616/000031361695000001/0000313616-95-000001-index.html" TargetMode="External"/><Relationship Id="rId42" Type="http://schemas.openxmlformats.org/officeDocument/2006/relationships/hyperlink" Target="https://www.sec.gov/Archives/edgar/data/313616/000119312506055148/d10k.htm" TargetMode="External"/><Relationship Id="rId47" Type="http://schemas.openxmlformats.org/officeDocument/2006/relationships/hyperlink" Target="https://www.sec.gov/Archives/edgar/data/313616/000119312508034637/d10k.htm" TargetMode="External"/><Relationship Id="rId63" Type="http://schemas.openxmlformats.org/officeDocument/2006/relationships/hyperlink" Target="https://www.sec.gov/Archives/edgar/data/313616/000031361616000145/0000313616-16-000145-index.html" TargetMode="External"/><Relationship Id="rId68" Type="http://schemas.openxmlformats.org/officeDocument/2006/relationships/hyperlink" Target="https://www.sec.gov/Archives/edgar/data/313616/000031361619000035/0000313616-19-00003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13616/000031361697000017/0000313616-97-000017-index.html" TargetMode="External"/><Relationship Id="rId32" Type="http://schemas.openxmlformats.org/officeDocument/2006/relationships/hyperlink" Target="https://www.sec.gov/Archives/edgar/data/313616/000092838501500160/0000928385-01-500160-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313616/000119312505043666/d10k.htm" TargetMode="External"/><Relationship Id="rId45" Type="http://schemas.openxmlformats.org/officeDocument/2006/relationships/hyperlink" Target="https://www.sec.gov/Archives/edgar/data/313616/000119312507043522/d10k.htm" TargetMode="External"/><Relationship Id="rId53" Type="http://schemas.openxmlformats.org/officeDocument/2006/relationships/hyperlink" Target="https://www.sec.gov/Archives/edgar/data/313616/000119312511044412/d10k.htm" TargetMode="External"/><Relationship Id="rId58" Type="http://schemas.openxmlformats.org/officeDocument/2006/relationships/hyperlink" Target="https://www.sec.gov/Archives/edgar/data/313616/000031361614000023/dhr-20131231x10xk.htm" TargetMode="External"/><Relationship Id="rId66" Type="http://schemas.openxmlformats.org/officeDocument/2006/relationships/hyperlink" Target="https://www.sec.gov/Archives/edgar/data/313616/000031361618000038/0000313616-18-000038-index.html" TargetMode="External"/><Relationship Id="rId74" Type="http://schemas.openxmlformats.org/officeDocument/2006/relationships/hyperlink" Target="https://www.sec.gov/Archives/edgar/data/313616/000031361622000061/0000313616-22-000061-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313616/000031361615000038/dhr-20141231x10x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13616/000031361696000001/0000313616-96-000001-index.html" TargetMode="External"/><Relationship Id="rId27" Type="http://schemas.openxmlformats.org/officeDocument/2006/relationships/hyperlink" Target="https://www.sec.gov/Archives/edgar/data/313616/000031361698000004/0000313616-98-000004-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313616/000092838502002841/0000928385-02-002841-index.htm" TargetMode="External"/><Relationship Id="rId43" Type="http://schemas.openxmlformats.org/officeDocument/2006/relationships/hyperlink" Target="https://www.sec.gov/Archives/edgar/data/313616/000119312506055148/d10k.htm" TargetMode="External"/><Relationship Id="rId48" Type="http://schemas.openxmlformats.org/officeDocument/2006/relationships/hyperlink" Target="https://www.sec.gov/Archives/edgar/data/313616/000119312509037468/0001193125-09-037468-index.html" TargetMode="External"/><Relationship Id="rId56" Type="http://schemas.openxmlformats.org/officeDocument/2006/relationships/hyperlink" Target="https://www.sec.gov/Archives/edgar/data/313616/000031361613000026/0000313616-13-000026-index.html" TargetMode="External"/><Relationship Id="rId64" Type="http://schemas.openxmlformats.org/officeDocument/2006/relationships/hyperlink" Target="https://www.sec.gov/Archives/edgar/data/313616/000031361617000066/0000313616-17-000066-index.html" TargetMode="External"/><Relationship Id="rId69" Type="http://schemas.openxmlformats.org/officeDocument/2006/relationships/hyperlink" Target="https://www.sec.gov/Archives/edgar/data/313616/000031361619000035/0000313616-19-000035-index.html" TargetMode="External"/><Relationship Id="rId77" Type="http://schemas.openxmlformats.org/officeDocument/2006/relationships/hyperlink" Target="https://www.sec.gov/Archives/edgar/data/313616/000031361623000087/0000313616-23-00008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13616/000119312510038977/0001193125-10-038977-index.html" TargetMode="External"/><Relationship Id="rId72" Type="http://schemas.openxmlformats.org/officeDocument/2006/relationships/hyperlink" Target="https://www.sec.gov/Archives/edgar/data/313616/000031361621000045/0000313616-21-000045-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13616/000031361697000017/0000313616-97-000017-index.html" TargetMode="External"/><Relationship Id="rId33" Type="http://schemas.openxmlformats.org/officeDocument/2006/relationships/hyperlink" Target="https://www.sec.gov/Archives/edgar/data/313616/000092838501500160/0000928385-01-500160-index.htm" TargetMode="External"/><Relationship Id="rId38" Type="http://schemas.openxmlformats.org/officeDocument/2006/relationships/hyperlink" Target="https://www.sec.gov/Archives/edgar/data/313616/000110465904006799/a04-3138_110k.htm" TargetMode="External"/><Relationship Id="rId46" Type="http://schemas.openxmlformats.org/officeDocument/2006/relationships/hyperlink" Target="https://www.sec.gov/Archives/edgar/data/313616/000119312508034637/d10k.htm" TargetMode="External"/><Relationship Id="rId59" Type="http://schemas.openxmlformats.org/officeDocument/2006/relationships/hyperlink" Target="https://www.sec.gov/Archives/edgar/data/313616/000031361614000023/dhr-20131231x10xk.htm" TargetMode="External"/><Relationship Id="rId67" Type="http://schemas.openxmlformats.org/officeDocument/2006/relationships/hyperlink" Target="https://www.sec.gov/Archives/edgar/data/313616/000031361618000038/0000313616-18-000038-index.html" TargetMode="External"/><Relationship Id="rId20" Type="http://schemas.openxmlformats.org/officeDocument/2006/relationships/hyperlink" Target="https://www.sec.gov/Archives/edgar/data/313616/000031361695000001/0000313616-95-000001-index.html" TargetMode="External"/><Relationship Id="rId41" Type="http://schemas.openxmlformats.org/officeDocument/2006/relationships/hyperlink" Target="https://www.sec.gov/Archives/edgar/data/313616/000119312505043666/d10k.htm" TargetMode="External"/><Relationship Id="rId54" Type="http://schemas.openxmlformats.org/officeDocument/2006/relationships/hyperlink" Target="https://www.sec.gov/Archives/edgar/data/313616/000119312512076756/0001193125-12-076756-index.html" TargetMode="External"/><Relationship Id="rId62" Type="http://schemas.openxmlformats.org/officeDocument/2006/relationships/hyperlink" Target="https://www.sec.gov/Archives/edgar/data/313616/000031361616000145/0000313616-16-000145-index.html" TargetMode="External"/><Relationship Id="rId70" Type="http://schemas.openxmlformats.org/officeDocument/2006/relationships/hyperlink" Target="https://www.sec.gov/Archives/edgar/data/313616/000031361620000041/0000313616-20-000041-index.html" TargetMode="External"/><Relationship Id="rId75" Type="http://schemas.openxmlformats.org/officeDocument/2006/relationships/hyperlink" Target="https://www.sec.gov/Archives/edgar/data/313616/000031361622000061/0000313616-22-000061-index.htm" TargetMode="External"/><Relationship Id="rId1" Type="http://schemas.openxmlformats.org/officeDocument/2006/relationships/hyperlink" Target="https://roic.ai/company/DHR"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13616/000031361696000001/0000313616-96-000001-index.html" TargetMode="External"/><Relationship Id="rId28" Type="http://schemas.openxmlformats.org/officeDocument/2006/relationships/hyperlink" Target="https://www.sec.gov/Archives/edgar/data/313616/000031361699000002/0000313616-99-000002-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313616/000119312509037468/0001193125-09-037468-index.html" TargetMode="External"/><Relationship Id="rId57" Type="http://schemas.openxmlformats.org/officeDocument/2006/relationships/hyperlink" Target="https://www.sec.gov/Archives/edgar/data/313616/000031361613000026/0000313616-13-000026-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13616/000119312507043522/d10k.htm" TargetMode="External"/><Relationship Id="rId52" Type="http://schemas.openxmlformats.org/officeDocument/2006/relationships/hyperlink" Target="https://www.sec.gov/Archives/edgar/data/313616/000119312511044412/d10k.htm" TargetMode="External"/><Relationship Id="rId60" Type="http://schemas.openxmlformats.org/officeDocument/2006/relationships/hyperlink" Target="https://www.sec.gov/Archives/edgar/data/313616/000031361615000038/dhr-20141231x10xk.htm" TargetMode="External"/><Relationship Id="rId65" Type="http://schemas.openxmlformats.org/officeDocument/2006/relationships/hyperlink" Target="https://www.sec.gov/Archives/edgar/data/313616/000031361617000066/0000313616-17-000066-index.html" TargetMode="External"/><Relationship Id="rId73" Type="http://schemas.openxmlformats.org/officeDocument/2006/relationships/hyperlink" Target="https://www.sec.gov/Archives/edgar/data/313616/000031361621000045/0000313616-21-000045-index.htm" TargetMode="External"/><Relationship Id="rId78" Type="http://schemas.openxmlformats.org/officeDocument/2006/relationships/hyperlink" Target="https://finbox.com/NYSE:DHR/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13616/000110465904006799/a04-3138_110k.htm" TargetMode="External"/><Relationship Id="rId34" Type="http://schemas.openxmlformats.org/officeDocument/2006/relationships/hyperlink" Target="https://www.sec.gov/Archives/edgar/data/313616/000092838502002841/0000928385-02-002841-index.htm" TargetMode="External"/><Relationship Id="rId50" Type="http://schemas.openxmlformats.org/officeDocument/2006/relationships/hyperlink" Target="https://www.sec.gov/Archives/edgar/data/313616/000119312510038977/0001193125-10-038977-index.html" TargetMode="External"/><Relationship Id="rId55" Type="http://schemas.openxmlformats.org/officeDocument/2006/relationships/hyperlink" Target="https://www.sec.gov/Archives/edgar/data/313616/000119312512076756/0001193125-12-076756-index.html" TargetMode="External"/><Relationship Id="rId76" Type="http://schemas.openxmlformats.org/officeDocument/2006/relationships/hyperlink" Target="https://www.sec.gov/Archives/edgar/data/313616/000031361623000087/0000313616-23-00008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13616/000031361620000041/0000313616-20-000041-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313616/000031361699000002/0000313616-99-00000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82" activePane="bottomRight" state="frozen"/>
      <selection pane="topRight"/>
      <selection pane="bottomLeft"/>
      <selection pane="bottomRight" activeCell="AO85" sqref="AO8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298000000</v>
      </c>
      <c r="C3" s="1">
        <v>446000000</v>
      </c>
      <c r="D3" s="1">
        <v>615000000</v>
      </c>
      <c r="E3" s="1">
        <v>714600000</v>
      </c>
      <c r="F3" s="1">
        <v>749100000</v>
      </c>
      <c r="G3" s="1">
        <v>840000000</v>
      </c>
      <c r="H3" s="1">
        <v>831600000</v>
      </c>
      <c r="I3" s="1">
        <v>949000000</v>
      </c>
      <c r="J3" s="1">
        <v>1067100000</v>
      </c>
      <c r="K3" s="1">
        <v>1288700000</v>
      </c>
      <c r="L3" s="1">
        <v>1486800000</v>
      </c>
      <c r="M3" s="1">
        <v>1811900000</v>
      </c>
      <c r="N3" s="1">
        <v>2051000000</v>
      </c>
      <c r="O3" s="1">
        <v>2910000000</v>
      </c>
      <c r="P3" s="1">
        <v>3197200000</v>
      </c>
      <c r="Q3" s="1">
        <v>3777777000</v>
      </c>
      <c r="R3" s="1">
        <v>3782444000</v>
      </c>
      <c r="S3" s="1">
        <v>4577232000</v>
      </c>
      <c r="T3" s="1">
        <v>5293876000</v>
      </c>
      <c r="U3" s="1">
        <v>6889301000</v>
      </c>
      <c r="V3" s="1">
        <v>7984704000</v>
      </c>
      <c r="W3" s="1">
        <v>9596404000</v>
      </c>
      <c r="X3" s="1">
        <v>11025917000</v>
      </c>
      <c r="Y3" s="1">
        <v>12697456000</v>
      </c>
      <c r="Z3" s="1">
        <v>11184938000</v>
      </c>
      <c r="AA3" s="1">
        <v>13202602000</v>
      </c>
      <c r="AB3" s="1">
        <v>16090540000</v>
      </c>
      <c r="AC3" s="1">
        <v>18260400000</v>
      </c>
      <c r="AD3" s="1">
        <v>19118000000</v>
      </c>
      <c r="AE3" s="1">
        <v>19913800000</v>
      </c>
      <c r="AF3" s="1">
        <v>20563100000</v>
      </c>
      <c r="AG3" s="1">
        <v>16882400000</v>
      </c>
      <c r="AH3" s="1">
        <v>18329700000</v>
      </c>
      <c r="AI3" s="1">
        <v>19893000000</v>
      </c>
      <c r="AJ3" s="1">
        <v>17911100000</v>
      </c>
      <c r="AK3" s="1">
        <v>22284000000</v>
      </c>
      <c r="AL3" s="1">
        <v>29453000000</v>
      </c>
      <c r="AM3" s="1">
        <v>31471000000</v>
      </c>
      <c r="AN3" s="28">
        <v>30200000000</v>
      </c>
      <c r="AO3" s="28">
        <v>32282000000</v>
      </c>
      <c r="AP3" s="28">
        <v>34756000000</v>
      </c>
      <c r="AQ3" s="28">
        <v>37587000000</v>
      </c>
      <c r="AR3" s="28">
        <v>41535000000</v>
      </c>
      <c r="AS3" s="18" t="s">
        <v>109</v>
      </c>
      <c r="AT3" s="19" t="s">
        <v>110</v>
      </c>
      <c r="AU3" s="19" t="s">
        <v>111</v>
      </c>
      <c r="AV3" s="19" t="s">
        <v>112</v>
      </c>
    </row>
    <row r="4" spans="1:48" ht="19" x14ac:dyDescent="0.25">
      <c r="A4" s="14" t="s">
        <v>94</v>
      </c>
      <c r="B4" s="1"/>
      <c r="C4" s="15">
        <f>(C3/B3)-1</f>
        <v>0.49664429530201337</v>
      </c>
      <c r="D4" s="15">
        <f>(D3/C3)-1</f>
        <v>0.37892376681614359</v>
      </c>
      <c r="E4" s="15">
        <f>(E3/D3)-1</f>
        <v>0.16195121951219504</v>
      </c>
      <c r="F4" s="15">
        <f t="shared" ref="F4:AR4" si="0">(F3/E3)-1</f>
        <v>4.8278757346767343E-2</v>
      </c>
      <c r="G4" s="15">
        <f t="shared" si="0"/>
        <v>0.12134561473768524</v>
      </c>
      <c r="H4" s="16">
        <f t="shared" si="0"/>
        <v>-1.0000000000000009E-2</v>
      </c>
      <c r="I4" s="16">
        <f t="shared" si="0"/>
        <v>0.14117364117364128</v>
      </c>
      <c r="J4" s="16">
        <f t="shared" si="0"/>
        <v>0.12444678609062176</v>
      </c>
      <c r="K4" s="16">
        <f t="shared" si="0"/>
        <v>0.20766563583544184</v>
      </c>
      <c r="L4" s="16">
        <f t="shared" si="0"/>
        <v>0.15372080391091791</v>
      </c>
      <c r="M4" s="16">
        <f t="shared" si="0"/>
        <v>0.21865751950497714</v>
      </c>
      <c r="N4" s="16">
        <f t="shared" si="0"/>
        <v>0.13196092499586065</v>
      </c>
      <c r="O4" s="16">
        <f t="shared" si="0"/>
        <v>0.41882008776206736</v>
      </c>
      <c r="P4" s="16">
        <f t="shared" si="0"/>
        <v>9.8694158075601335E-2</v>
      </c>
      <c r="Q4" s="16">
        <f t="shared" si="0"/>
        <v>0.18158920305267112</v>
      </c>
      <c r="R4" s="16">
        <f t="shared" si="0"/>
        <v>1.2353826072846186E-3</v>
      </c>
      <c r="S4" s="16">
        <f t="shared" si="0"/>
        <v>0.21012551672939517</v>
      </c>
      <c r="T4" s="16">
        <f t="shared" si="0"/>
        <v>0.15656711304998305</v>
      </c>
      <c r="U4" s="16">
        <f t="shared" si="0"/>
        <v>0.30137181150446279</v>
      </c>
      <c r="V4" s="16">
        <f t="shared" si="0"/>
        <v>0.15900060107694536</v>
      </c>
      <c r="W4" s="16">
        <f t="shared" si="0"/>
        <v>0.20184843420620235</v>
      </c>
      <c r="X4" s="16">
        <f t="shared" si="0"/>
        <v>0.14896340337484748</v>
      </c>
      <c r="Y4" s="16">
        <f t="shared" si="0"/>
        <v>0.15160090539408189</v>
      </c>
      <c r="Z4" s="16">
        <f t="shared" si="0"/>
        <v>-0.11911976698324456</v>
      </c>
      <c r="AA4" s="16">
        <f t="shared" si="0"/>
        <v>0.18039116533323662</v>
      </c>
      <c r="AB4" s="16">
        <f t="shared" si="0"/>
        <v>0.21874006351172293</v>
      </c>
      <c r="AC4" s="16">
        <f t="shared" si="0"/>
        <v>0.13485314973891493</v>
      </c>
      <c r="AD4" s="16">
        <f t="shared" si="0"/>
        <v>4.6965017195680359E-2</v>
      </c>
      <c r="AE4" s="16">
        <f t="shared" si="0"/>
        <v>4.1625693064128111E-2</v>
      </c>
      <c r="AF4" s="16">
        <f t="shared" si="0"/>
        <v>3.260552983358278E-2</v>
      </c>
      <c r="AG4" s="16">
        <f t="shared" si="0"/>
        <v>-0.1789953849370961</v>
      </c>
      <c r="AH4" s="16">
        <f t="shared" si="0"/>
        <v>8.572833246457856E-2</v>
      </c>
      <c r="AI4" s="16">
        <f t="shared" si="0"/>
        <v>8.5287811584477735E-2</v>
      </c>
      <c r="AJ4" s="16">
        <f t="shared" si="0"/>
        <v>-9.9628009852712029E-2</v>
      </c>
      <c r="AK4" s="16">
        <f t="shared" si="0"/>
        <v>0.24414469239745196</v>
      </c>
      <c r="AL4" s="16">
        <f t="shared" si="0"/>
        <v>0.32171064440854424</v>
      </c>
      <c r="AM4" s="16">
        <f t="shared" si="0"/>
        <v>6.851594065120703E-2</v>
      </c>
      <c r="AN4" s="16">
        <f t="shared" si="0"/>
        <v>-4.0386387467827523E-2</v>
      </c>
      <c r="AO4" s="16">
        <f t="shared" si="0"/>
        <v>6.8940397350993443E-2</v>
      </c>
      <c r="AP4" s="16">
        <f t="shared" si="0"/>
        <v>7.6637135245647636E-2</v>
      </c>
      <c r="AQ4" s="16">
        <f t="shared" si="0"/>
        <v>8.1453561974910826E-2</v>
      </c>
      <c r="AR4" s="16">
        <f t="shared" si="0"/>
        <v>0.10503631574746586</v>
      </c>
      <c r="AS4" s="17">
        <f>(AM4+AL4+AK4)/3</f>
        <v>0.21145709248573441</v>
      </c>
      <c r="AT4" s="17">
        <f>(AM20+AL20+AK20)/3</f>
        <v>0.2859157546973492</v>
      </c>
      <c r="AU4" s="17">
        <f>(AM29+AL29+AK29)/3</f>
        <v>0.36019009774136151</v>
      </c>
      <c r="AV4" s="17">
        <f>(AM105+AL105+AK105)/3</f>
        <v>0.32682726757998526</v>
      </c>
    </row>
    <row r="5" spans="1:48" ht="19" x14ac:dyDescent="0.25">
      <c r="A5" s="5" t="s">
        <v>2</v>
      </c>
      <c r="B5" s="1">
        <v>239700000</v>
      </c>
      <c r="C5" s="1">
        <v>342400000</v>
      </c>
      <c r="D5" s="1">
        <v>406400000</v>
      </c>
      <c r="E5" s="1">
        <v>462000000</v>
      </c>
      <c r="F5" s="1">
        <v>499100000</v>
      </c>
      <c r="G5" s="1">
        <v>573300000</v>
      </c>
      <c r="H5" s="1">
        <v>601900000</v>
      </c>
      <c r="I5" s="1">
        <v>670300000</v>
      </c>
      <c r="J5" s="1">
        <v>753000000</v>
      </c>
      <c r="K5" s="1">
        <v>889700000</v>
      </c>
      <c r="L5" s="1">
        <v>981100000</v>
      </c>
      <c r="M5" s="1">
        <v>1171200000</v>
      </c>
      <c r="N5" s="1">
        <v>1306400000</v>
      </c>
      <c r="O5" s="1">
        <v>1712400000</v>
      </c>
      <c r="P5" s="1">
        <v>1834400000</v>
      </c>
      <c r="Q5" s="1">
        <v>2166010000</v>
      </c>
      <c r="R5" s="1">
        <v>2338027000</v>
      </c>
      <c r="S5" s="1">
        <v>2791175000</v>
      </c>
      <c r="T5" s="1">
        <v>3154809000</v>
      </c>
      <c r="U5" s="1">
        <v>3996636000</v>
      </c>
      <c r="V5" s="1">
        <v>4539689000</v>
      </c>
      <c r="W5" s="1">
        <v>5353021000</v>
      </c>
      <c r="X5" s="1">
        <v>5985022000</v>
      </c>
      <c r="Y5" s="1">
        <v>6757262000</v>
      </c>
      <c r="Z5" s="1">
        <v>5904718000</v>
      </c>
      <c r="AA5" s="1">
        <v>6575812000</v>
      </c>
      <c r="AB5" s="1">
        <v>7913876000</v>
      </c>
      <c r="AC5" s="1">
        <v>8846100000</v>
      </c>
      <c r="AD5" s="1">
        <v>9160400000</v>
      </c>
      <c r="AE5" s="1">
        <v>9471300000</v>
      </c>
      <c r="AF5" s="1">
        <v>9800600000</v>
      </c>
      <c r="AG5" s="1">
        <v>7547800000</v>
      </c>
      <c r="AH5" s="1">
        <v>8137200000</v>
      </c>
      <c r="AI5" s="1">
        <v>8785900000</v>
      </c>
      <c r="AJ5" s="1">
        <v>7927400000</v>
      </c>
      <c r="AK5" s="1">
        <v>9809000000</v>
      </c>
      <c r="AL5" s="1">
        <v>11501000000</v>
      </c>
      <c r="AM5" s="1">
        <v>12522000000</v>
      </c>
    </row>
    <row r="6" spans="1:48" ht="20" x14ac:dyDescent="0.25">
      <c r="A6" s="6" t="s">
        <v>3</v>
      </c>
      <c r="B6" s="10">
        <v>58300000</v>
      </c>
      <c r="C6" s="10">
        <v>103600000</v>
      </c>
      <c r="D6" s="10">
        <v>208600000</v>
      </c>
      <c r="E6" s="10">
        <v>252600000</v>
      </c>
      <c r="F6" s="10">
        <v>250000000</v>
      </c>
      <c r="G6" s="10">
        <v>266700000</v>
      </c>
      <c r="H6" s="10">
        <v>229700000</v>
      </c>
      <c r="I6" s="10">
        <v>278700000</v>
      </c>
      <c r="J6" s="10">
        <v>314100000</v>
      </c>
      <c r="K6" s="10">
        <v>399000000</v>
      </c>
      <c r="L6" s="10">
        <v>505700000</v>
      </c>
      <c r="M6" s="10">
        <v>640700000</v>
      </c>
      <c r="N6" s="10">
        <v>744600000</v>
      </c>
      <c r="O6" s="10">
        <v>1197600000</v>
      </c>
      <c r="P6" s="10">
        <v>1362800000</v>
      </c>
      <c r="Q6" s="10">
        <v>1611767000</v>
      </c>
      <c r="R6" s="10">
        <v>1444417000</v>
      </c>
      <c r="S6" s="10">
        <v>1786057000</v>
      </c>
      <c r="T6" s="10">
        <v>2139067000</v>
      </c>
      <c r="U6" s="10">
        <v>2892665000</v>
      </c>
      <c r="V6" s="10">
        <v>3445015000</v>
      </c>
      <c r="W6" s="10">
        <v>4243383000</v>
      </c>
      <c r="X6" s="10">
        <v>5040895000</v>
      </c>
      <c r="Y6" s="10">
        <v>5940194000</v>
      </c>
      <c r="Z6" s="10">
        <v>5280220000</v>
      </c>
      <c r="AA6" s="10">
        <v>6626790000</v>
      </c>
      <c r="AB6" s="10">
        <v>8176664000</v>
      </c>
      <c r="AC6" s="10">
        <v>9414300000</v>
      </c>
      <c r="AD6" s="10">
        <v>9957600000</v>
      </c>
      <c r="AE6" s="10">
        <v>10442500000</v>
      </c>
      <c r="AF6" s="10">
        <v>10762500000</v>
      </c>
      <c r="AG6" s="10">
        <v>9334600000</v>
      </c>
      <c r="AH6" s="10">
        <v>10192500000</v>
      </c>
      <c r="AI6" s="10">
        <v>11107100000</v>
      </c>
      <c r="AJ6" s="10">
        <v>9983700000</v>
      </c>
      <c r="AK6" s="10">
        <v>12475000000</v>
      </c>
      <c r="AL6" s="10">
        <v>17952000000</v>
      </c>
      <c r="AM6" s="10">
        <v>18949000000</v>
      </c>
      <c r="AS6" s="18" t="s">
        <v>113</v>
      </c>
      <c r="AT6" s="19" t="s">
        <v>114</v>
      </c>
      <c r="AU6" s="19" t="s">
        <v>115</v>
      </c>
      <c r="AV6" s="19" t="s">
        <v>116</v>
      </c>
    </row>
    <row r="7" spans="1:48" ht="19" x14ac:dyDescent="0.25">
      <c r="A7" s="5" t="s">
        <v>4</v>
      </c>
      <c r="B7" s="2">
        <v>0.1956</v>
      </c>
      <c r="C7" s="2">
        <v>0.23230000000000001</v>
      </c>
      <c r="D7" s="2">
        <v>0.3392</v>
      </c>
      <c r="E7" s="2">
        <v>0.35349999999999998</v>
      </c>
      <c r="F7" s="2">
        <v>0.3337</v>
      </c>
      <c r="G7" s="2">
        <v>0.3175</v>
      </c>
      <c r="H7" s="2">
        <v>0.2762</v>
      </c>
      <c r="I7" s="2">
        <v>0.29370000000000002</v>
      </c>
      <c r="J7" s="2">
        <v>0.29430000000000001</v>
      </c>
      <c r="K7" s="2">
        <v>0.30959999999999999</v>
      </c>
      <c r="L7" s="2">
        <v>0.34010000000000001</v>
      </c>
      <c r="M7" s="2">
        <v>0.35360000000000003</v>
      </c>
      <c r="N7" s="2">
        <v>0.36299999999999999</v>
      </c>
      <c r="O7" s="2">
        <v>0.41149999999999998</v>
      </c>
      <c r="P7" s="2">
        <v>0.42620000000000002</v>
      </c>
      <c r="Q7" s="2">
        <v>0.42659999999999998</v>
      </c>
      <c r="R7" s="2">
        <v>0.38190000000000002</v>
      </c>
      <c r="S7" s="2">
        <v>0.39019999999999999</v>
      </c>
      <c r="T7" s="2">
        <v>0.40410000000000001</v>
      </c>
      <c r="U7" s="2">
        <v>0.4199</v>
      </c>
      <c r="V7" s="2">
        <v>0.43149999999999999</v>
      </c>
      <c r="W7" s="2">
        <v>0.44219999999999998</v>
      </c>
      <c r="X7" s="2">
        <v>0.4572</v>
      </c>
      <c r="Y7" s="2">
        <v>0.46779999999999999</v>
      </c>
      <c r="Z7" s="2">
        <v>0.47210000000000002</v>
      </c>
      <c r="AA7" s="2">
        <v>0.50190000000000001</v>
      </c>
      <c r="AB7" s="2">
        <v>0.50819999999999999</v>
      </c>
      <c r="AC7" s="2">
        <v>0.51559999999999995</v>
      </c>
      <c r="AD7" s="2">
        <v>0.52080000000000004</v>
      </c>
      <c r="AE7" s="2">
        <v>0.52439999999999998</v>
      </c>
      <c r="AF7" s="2">
        <v>0.52339999999999998</v>
      </c>
      <c r="AG7" s="2">
        <v>0.55289999999999995</v>
      </c>
      <c r="AH7" s="2">
        <v>0.55610000000000004</v>
      </c>
      <c r="AI7" s="2">
        <v>0.55830000000000002</v>
      </c>
      <c r="AJ7" s="2">
        <v>0.55740000000000001</v>
      </c>
      <c r="AK7" s="2">
        <v>0.55979999999999996</v>
      </c>
      <c r="AL7" s="2">
        <v>0.60950000000000004</v>
      </c>
      <c r="AM7" s="2">
        <v>0.60209999999999997</v>
      </c>
      <c r="AS7" s="17">
        <f>AM7</f>
        <v>0.60209999999999997</v>
      </c>
      <c r="AT7" s="20">
        <f>AM21</f>
        <v>0.33739999999999998</v>
      </c>
      <c r="AU7" s="20">
        <f>AM30</f>
        <v>0.22570000000000001</v>
      </c>
      <c r="AV7" s="20">
        <f>AM106/AM3</f>
        <v>0.23408852594452034</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v>601424000</v>
      </c>
      <c r="Y8" s="1">
        <v>725443000</v>
      </c>
      <c r="Z8" s="1">
        <v>632651000</v>
      </c>
      <c r="AA8" s="1">
        <v>809481000</v>
      </c>
      <c r="AB8" s="1">
        <v>1018526000</v>
      </c>
      <c r="AC8" s="1">
        <v>1137900000</v>
      </c>
      <c r="AD8" s="1">
        <v>1249900000</v>
      </c>
      <c r="AE8" s="1">
        <v>1314200000</v>
      </c>
      <c r="AF8" s="1">
        <v>1239100000</v>
      </c>
      <c r="AG8" s="1">
        <v>975100000</v>
      </c>
      <c r="AH8" s="1">
        <v>1128800000</v>
      </c>
      <c r="AI8" s="1">
        <v>1231200000</v>
      </c>
      <c r="AJ8" s="1">
        <v>1126000000</v>
      </c>
      <c r="AK8" s="1">
        <v>1348000000</v>
      </c>
      <c r="AL8" s="1">
        <v>1742000000</v>
      </c>
      <c r="AM8" s="1">
        <v>1745000000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f t="shared" si="1"/>
        <v>5.4546392830637128E-2</v>
      </c>
      <c r="Y9" s="15">
        <f t="shared" si="1"/>
        <v>5.7132940645748254E-2</v>
      </c>
      <c r="Z9" s="15">
        <f t="shared" si="1"/>
        <v>5.6562763244642038E-2</v>
      </c>
      <c r="AA9" s="15">
        <f t="shared" si="1"/>
        <v>6.1312232240281123E-2</v>
      </c>
      <c r="AB9" s="15">
        <f t="shared" si="1"/>
        <v>6.3299677947415062E-2</v>
      </c>
      <c r="AC9" s="15">
        <f t="shared" si="1"/>
        <v>6.2315173818755343E-2</v>
      </c>
      <c r="AD9" s="15">
        <f t="shared" si="1"/>
        <v>6.5378177633643689E-2</v>
      </c>
      <c r="AE9" s="15">
        <f t="shared" si="1"/>
        <v>6.599443601924293E-2</v>
      </c>
      <c r="AF9" s="15">
        <f t="shared" si="1"/>
        <v>6.0258424070300687E-2</v>
      </c>
      <c r="AG9" s="15">
        <f t="shared" si="1"/>
        <v>5.7758375586409512E-2</v>
      </c>
      <c r="AH9" s="15">
        <f t="shared" si="1"/>
        <v>6.1583113744360249E-2</v>
      </c>
      <c r="AI9" s="15">
        <f t="shared" si="1"/>
        <v>6.1891117478510026E-2</v>
      </c>
      <c r="AJ9" s="15">
        <f t="shared" si="1"/>
        <v>6.2866043961565726E-2</v>
      </c>
      <c r="AK9" s="15">
        <f t="shared" si="1"/>
        <v>6.0491832705079879E-2</v>
      </c>
      <c r="AL9" s="15">
        <f t="shared" si="1"/>
        <v>5.9145078599803079E-2</v>
      </c>
      <c r="AM9" s="15">
        <f t="shared" si="1"/>
        <v>5.5447872644656983E-2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5.5447872644656983E-2</v>
      </c>
      <c r="AT10" s="20">
        <f>AM13</f>
        <v>0.27059832861999938</v>
      </c>
      <c r="AU10" s="20">
        <f>AM80</f>
        <v>1.0676495821549998E-2</v>
      </c>
      <c r="AV10" s="20">
        <f>AM89</f>
        <v>3.6605128531028569E-2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31600000</v>
      </c>
      <c r="C12" s="1">
        <v>61300000</v>
      </c>
      <c r="D12" s="1">
        <v>110600000</v>
      </c>
      <c r="E12" s="1">
        <v>130400000</v>
      </c>
      <c r="F12" s="1">
        <v>136900000</v>
      </c>
      <c r="G12" s="1">
        <v>165500000</v>
      </c>
      <c r="H12" s="1">
        <v>161600000</v>
      </c>
      <c r="I12" s="1">
        <v>180600000</v>
      </c>
      <c r="J12" s="1">
        <v>180200000</v>
      </c>
      <c r="K12" s="1">
        <v>208500000</v>
      </c>
      <c r="L12" s="1">
        <v>266900000</v>
      </c>
      <c r="M12" s="1">
        <v>345900000</v>
      </c>
      <c r="N12" s="1">
        <v>401600000</v>
      </c>
      <c r="O12" s="1">
        <v>722100000</v>
      </c>
      <c r="P12" s="1">
        <v>778400000</v>
      </c>
      <c r="Q12" s="1">
        <v>909897000</v>
      </c>
      <c r="R12" s="1">
        <v>872680000</v>
      </c>
      <c r="S12" s="1">
        <v>1091208000</v>
      </c>
      <c r="T12" s="1">
        <v>1315572000</v>
      </c>
      <c r="U12" s="1">
        <v>1795673000</v>
      </c>
      <c r="V12" s="1">
        <v>2175751000</v>
      </c>
      <c r="W12" s="1">
        <v>2741769000</v>
      </c>
      <c r="X12" s="1">
        <v>2713097000</v>
      </c>
      <c r="Y12" s="1">
        <v>3345274000</v>
      </c>
      <c r="Z12" s="1">
        <v>3190211000</v>
      </c>
      <c r="AA12" s="1">
        <v>3673703000</v>
      </c>
      <c r="AB12" s="1">
        <v>4607692000</v>
      </c>
      <c r="AC12" s="1">
        <v>5181200000</v>
      </c>
      <c r="AD12" s="1">
        <v>5432800000</v>
      </c>
      <c r="AE12" s="1">
        <v>5697000000</v>
      </c>
      <c r="AF12" s="1">
        <v>6054300000</v>
      </c>
      <c r="AG12" s="1">
        <v>5608600000</v>
      </c>
      <c r="AH12" s="1">
        <v>6042500000</v>
      </c>
      <c r="AI12" s="1">
        <v>6472100000</v>
      </c>
      <c r="AJ12" s="1">
        <v>5588300000</v>
      </c>
      <c r="AK12" s="1">
        <v>6896000000</v>
      </c>
      <c r="AL12" s="1">
        <v>8198000000</v>
      </c>
      <c r="AM12" s="1">
        <v>8516000000</v>
      </c>
      <c r="AS12" s="18" t="s">
        <v>117</v>
      </c>
      <c r="AT12" s="19" t="s">
        <v>118</v>
      </c>
      <c r="AU12" s="19" t="s">
        <v>119</v>
      </c>
      <c r="AV12" s="19" t="s">
        <v>120</v>
      </c>
    </row>
    <row r="13" spans="1:48" ht="19" x14ac:dyDescent="0.25">
      <c r="A13" s="14" t="s">
        <v>100</v>
      </c>
      <c r="B13" s="15">
        <f>B12/B3</f>
        <v>0.10604026845637583</v>
      </c>
      <c r="C13" s="15">
        <f t="shared" ref="C13:AM13" si="2">C12/C3</f>
        <v>0.1374439461883408</v>
      </c>
      <c r="D13" s="15">
        <f t="shared" si="2"/>
        <v>0.17983739837398374</v>
      </c>
      <c r="E13" s="15">
        <f t="shared" si="2"/>
        <v>0.18247970892807164</v>
      </c>
      <c r="F13" s="15">
        <f t="shared" si="2"/>
        <v>0.18275263649712989</v>
      </c>
      <c r="G13" s="15">
        <f t="shared" si="2"/>
        <v>0.19702380952380952</v>
      </c>
      <c r="H13" s="15">
        <f t="shared" si="2"/>
        <v>0.19432419432419432</v>
      </c>
      <c r="I13" s="15">
        <f t="shared" si="2"/>
        <v>0.19030558482613277</v>
      </c>
      <c r="J13" s="15">
        <f t="shared" si="2"/>
        <v>0.16886889701058944</v>
      </c>
      <c r="K13" s="15">
        <f t="shared" si="2"/>
        <v>0.16179095212229377</v>
      </c>
      <c r="L13" s="15">
        <f t="shared" si="2"/>
        <v>0.17951304815711597</v>
      </c>
      <c r="M13" s="15">
        <f t="shared" si="2"/>
        <v>0.19090457530768806</v>
      </c>
      <c r="N13" s="15">
        <f t="shared" si="2"/>
        <v>0.19580692345197465</v>
      </c>
      <c r="O13" s="15">
        <f t="shared" si="2"/>
        <v>0.24814432989690721</v>
      </c>
      <c r="P13" s="15">
        <f t="shared" si="2"/>
        <v>0.24346303015138246</v>
      </c>
      <c r="Q13" s="15">
        <f t="shared" si="2"/>
        <v>0.2408551378231166</v>
      </c>
      <c r="R13" s="15">
        <f t="shared" si="2"/>
        <v>0.23071855128588817</v>
      </c>
      <c r="S13" s="15">
        <f t="shared" si="2"/>
        <v>0.23839910233957989</v>
      </c>
      <c r="T13" s="15">
        <f t="shared" si="2"/>
        <v>0.24850827635554743</v>
      </c>
      <c r="U13" s="15">
        <f t="shared" si="2"/>
        <v>0.26064661712414655</v>
      </c>
      <c r="V13" s="15">
        <f t="shared" si="2"/>
        <v>0.27248987564222793</v>
      </c>
      <c r="W13" s="15">
        <f t="shared" si="2"/>
        <v>0.28570795893961948</v>
      </c>
      <c r="X13" s="15">
        <f t="shared" si="2"/>
        <v>0.2460654292971732</v>
      </c>
      <c r="Y13" s="15">
        <f t="shared" si="2"/>
        <v>0.26346017658970428</v>
      </c>
      <c r="Z13" s="15">
        <f t="shared" si="2"/>
        <v>0.28522384299313952</v>
      </c>
      <c r="AA13" s="15">
        <f t="shared" si="2"/>
        <v>0.27825598317664957</v>
      </c>
      <c r="AB13" s="15">
        <f t="shared" si="2"/>
        <v>0.28636030860368888</v>
      </c>
      <c r="AC13" s="15">
        <f t="shared" si="2"/>
        <v>0.28373967711550679</v>
      </c>
      <c r="AD13" s="15">
        <f t="shared" si="2"/>
        <v>0.28417198451720893</v>
      </c>
      <c r="AE13" s="15">
        <f t="shared" si="2"/>
        <v>0.28608301780674705</v>
      </c>
      <c r="AF13" s="15">
        <f t="shared" si="2"/>
        <v>0.29442545141539944</v>
      </c>
      <c r="AG13" s="15">
        <f t="shared" si="2"/>
        <v>0.33221579870160639</v>
      </c>
      <c r="AH13" s="15">
        <f t="shared" si="2"/>
        <v>0.32965624096411833</v>
      </c>
      <c r="AI13" s="15">
        <f t="shared" si="2"/>
        <v>0.32534559895440607</v>
      </c>
      <c r="AJ13" s="15">
        <f t="shared" si="2"/>
        <v>0.31200205459184527</v>
      </c>
      <c r="AK13" s="15">
        <f t="shared" si="2"/>
        <v>0.30945970202836115</v>
      </c>
      <c r="AL13" s="15">
        <f t="shared" si="2"/>
        <v>0.27834176484568635</v>
      </c>
      <c r="AM13" s="15">
        <f t="shared" si="2"/>
        <v>0.27059832861999938</v>
      </c>
      <c r="AS13" s="17">
        <f>AM28/AM72</f>
        <v>0.14182740305898328</v>
      </c>
      <c r="AT13" s="20">
        <f>AM28/AM54</f>
        <v>8.4208654416123296E-2</v>
      </c>
      <c r="AU13" s="20">
        <f>AM22/(AM72+AM56+AM61)</f>
        <v>0.12454306971143508</v>
      </c>
      <c r="AV13" s="21">
        <f>AM67/AM72</f>
        <v>0.68423784992612113</v>
      </c>
    </row>
    <row r="14" spans="1:48" ht="19" x14ac:dyDescent="0.25">
      <c r="A14" s="5" t="s">
        <v>9</v>
      </c>
      <c r="B14" s="1">
        <v>6800000</v>
      </c>
      <c r="C14" s="1">
        <v>9300000</v>
      </c>
      <c r="D14" s="1">
        <v>13500000</v>
      </c>
      <c r="E14" s="1">
        <v>17600000</v>
      </c>
      <c r="F14" s="1">
        <v>19100000</v>
      </c>
      <c r="G14" s="1">
        <v>25600000</v>
      </c>
      <c r="H14" s="1">
        <v>33200000</v>
      </c>
      <c r="I14" s="1">
        <v>37100000</v>
      </c>
      <c r="J14" s="1">
        <v>40900000</v>
      </c>
      <c r="K14" s="1">
        <v>44600000</v>
      </c>
      <c r="L14" s="1">
        <v>58500000</v>
      </c>
      <c r="M14" s="1">
        <v>68600000</v>
      </c>
      <c r="N14" s="1">
        <v>76100000</v>
      </c>
      <c r="O14" s="1">
        <v>108700000</v>
      </c>
      <c r="P14" s="1">
        <v>126400000</v>
      </c>
      <c r="Q14" s="1">
        <v>149721000</v>
      </c>
      <c r="R14" s="1" t="s">
        <v>92</v>
      </c>
      <c r="S14" s="1" t="s">
        <v>92</v>
      </c>
      <c r="T14" s="1">
        <v>-22500000</v>
      </c>
      <c r="U14" s="1">
        <v>-8141000</v>
      </c>
      <c r="V14" s="1">
        <v>4596000</v>
      </c>
      <c r="W14" s="1">
        <v>-16379000</v>
      </c>
      <c r="X14" s="1">
        <v>-14335000</v>
      </c>
      <c r="Y14" s="1" t="s">
        <v>92</v>
      </c>
      <c r="Z14" s="1">
        <v>-85118000</v>
      </c>
      <c r="AA14" s="1" t="s">
        <v>92</v>
      </c>
      <c r="AB14" s="1" t="s">
        <v>92</v>
      </c>
      <c r="AC14" s="1" t="s">
        <v>92</v>
      </c>
      <c r="AD14" s="1" t="s">
        <v>92</v>
      </c>
      <c r="AE14" s="1" t="s">
        <v>92</v>
      </c>
      <c r="AF14" s="1" t="s">
        <v>92</v>
      </c>
      <c r="AG14" s="1" t="s">
        <v>92</v>
      </c>
      <c r="AH14" s="1" t="s">
        <v>92</v>
      </c>
      <c r="AI14" s="1" t="s">
        <v>92</v>
      </c>
      <c r="AJ14" s="1" t="s">
        <v>92</v>
      </c>
      <c r="AK14" s="1" t="s">
        <v>92</v>
      </c>
      <c r="AL14" s="1">
        <v>547000000</v>
      </c>
      <c r="AM14" s="1" t="s">
        <v>92</v>
      </c>
    </row>
    <row r="15" spans="1:48" ht="20" x14ac:dyDescent="0.25">
      <c r="A15" s="5" t="s">
        <v>10</v>
      </c>
      <c r="B15" s="1">
        <v>38400000</v>
      </c>
      <c r="C15" s="1">
        <v>70600000</v>
      </c>
      <c r="D15" s="1">
        <v>124100000</v>
      </c>
      <c r="E15" s="1">
        <v>148000000</v>
      </c>
      <c r="F15" s="1">
        <v>156000000</v>
      </c>
      <c r="G15" s="1">
        <v>191100000</v>
      </c>
      <c r="H15" s="1">
        <v>194800000</v>
      </c>
      <c r="I15" s="1">
        <v>217700000</v>
      </c>
      <c r="J15" s="1">
        <v>221100000</v>
      </c>
      <c r="K15" s="1">
        <v>253100000</v>
      </c>
      <c r="L15" s="1">
        <v>325400000</v>
      </c>
      <c r="M15" s="1">
        <v>414500000</v>
      </c>
      <c r="N15" s="1">
        <v>477700000</v>
      </c>
      <c r="O15" s="1">
        <v>830800000</v>
      </c>
      <c r="P15" s="1">
        <v>904800000</v>
      </c>
      <c r="Q15" s="1">
        <v>1059618000</v>
      </c>
      <c r="R15" s="1">
        <v>872680000</v>
      </c>
      <c r="S15" s="1">
        <v>1091208000</v>
      </c>
      <c r="T15" s="1">
        <v>1293072000</v>
      </c>
      <c r="U15" s="1">
        <v>1787532000</v>
      </c>
      <c r="V15" s="1">
        <v>2180347000</v>
      </c>
      <c r="W15" s="1">
        <v>2725390000</v>
      </c>
      <c r="X15" s="1">
        <v>3300186000</v>
      </c>
      <c r="Y15" s="1">
        <v>4070717000</v>
      </c>
      <c r="Z15" s="1">
        <v>3737744000</v>
      </c>
      <c r="AA15" s="1">
        <v>4483184000</v>
      </c>
      <c r="AB15" s="1">
        <v>5626218000</v>
      </c>
      <c r="AC15" s="1">
        <v>6319100000</v>
      </c>
      <c r="AD15" s="1">
        <v>6682700000</v>
      </c>
      <c r="AE15" s="1">
        <v>7011200000</v>
      </c>
      <c r="AF15" s="1">
        <v>7293400000</v>
      </c>
      <c r="AG15" s="1">
        <v>6583700000</v>
      </c>
      <c r="AH15" s="1">
        <v>7171300000</v>
      </c>
      <c r="AI15" s="1">
        <v>7703300000</v>
      </c>
      <c r="AJ15" s="1">
        <v>6714300000</v>
      </c>
      <c r="AK15" s="1">
        <v>8244000000</v>
      </c>
      <c r="AL15" s="1">
        <v>10487000000</v>
      </c>
      <c r="AM15" s="1">
        <v>10261000000</v>
      </c>
      <c r="AS15" s="18" t="s">
        <v>121</v>
      </c>
      <c r="AT15" s="19" t="s">
        <v>122</v>
      </c>
      <c r="AU15" s="19" t="s">
        <v>123</v>
      </c>
      <c r="AV15" s="19" t="s">
        <v>124</v>
      </c>
    </row>
    <row r="16" spans="1:48" ht="19" x14ac:dyDescent="0.25">
      <c r="A16" s="5" t="s">
        <v>11</v>
      </c>
      <c r="B16" s="1">
        <v>278100000</v>
      </c>
      <c r="C16" s="1">
        <v>413000000</v>
      </c>
      <c r="D16" s="1">
        <v>530500000</v>
      </c>
      <c r="E16" s="1">
        <v>610000000</v>
      </c>
      <c r="F16" s="1">
        <v>655100000</v>
      </c>
      <c r="G16" s="1">
        <v>764400000</v>
      </c>
      <c r="H16" s="1">
        <v>796700000</v>
      </c>
      <c r="I16" s="1">
        <v>888000000</v>
      </c>
      <c r="J16" s="1">
        <v>974100000</v>
      </c>
      <c r="K16" s="1">
        <v>1142800000</v>
      </c>
      <c r="L16" s="1">
        <v>1306500000</v>
      </c>
      <c r="M16" s="1">
        <v>1585700000</v>
      </c>
      <c r="N16" s="1">
        <v>1784100000</v>
      </c>
      <c r="O16" s="1">
        <v>2543200000</v>
      </c>
      <c r="P16" s="1">
        <v>2739200000</v>
      </c>
      <c r="Q16" s="1">
        <v>3225628000</v>
      </c>
      <c r="R16" s="1">
        <v>3210707000</v>
      </c>
      <c r="S16" s="1">
        <v>3882383000</v>
      </c>
      <c r="T16" s="1">
        <v>4447881000</v>
      </c>
      <c r="U16" s="1">
        <v>5784168000</v>
      </c>
      <c r="V16" s="1">
        <v>6720036000</v>
      </c>
      <c r="W16" s="1">
        <v>8078411000</v>
      </c>
      <c r="X16" s="1">
        <v>9285208000</v>
      </c>
      <c r="Y16" s="1">
        <v>10827979000</v>
      </c>
      <c r="Z16" s="1">
        <v>9642462000</v>
      </c>
      <c r="AA16" s="1">
        <v>11058996000</v>
      </c>
      <c r="AB16" s="1">
        <v>13540094000</v>
      </c>
      <c r="AC16" s="1">
        <v>15165200000</v>
      </c>
      <c r="AD16" s="1">
        <v>15843100000</v>
      </c>
      <c r="AE16" s="1">
        <v>16482500000</v>
      </c>
      <c r="AF16" s="1">
        <v>17094000000</v>
      </c>
      <c r="AG16" s="1">
        <v>14131500000</v>
      </c>
      <c r="AH16" s="1">
        <v>15308500000</v>
      </c>
      <c r="AI16" s="1">
        <v>16489200000</v>
      </c>
      <c r="AJ16" s="1">
        <v>14641700000</v>
      </c>
      <c r="AK16" s="1">
        <v>18053000000</v>
      </c>
      <c r="AL16" s="1">
        <v>21988000000</v>
      </c>
      <c r="AM16" s="1">
        <v>22783000000</v>
      </c>
      <c r="AS16" s="29">
        <f>(AM35+AL35+AK35+AJ35+AI35)/5</f>
        <v>8.6322569161590441E-3</v>
      </c>
      <c r="AT16" s="30">
        <f>AU101/AM3</f>
        <v>5.3930317749038794</v>
      </c>
      <c r="AU16" s="30">
        <f>AU101/AM28</f>
        <v>23.894706882725607</v>
      </c>
      <c r="AV16" s="31">
        <f>AU101/AM106</f>
        <v>23.038428531016695</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130174000</v>
      </c>
      <c r="Z17" s="1">
        <v>122656000</v>
      </c>
      <c r="AA17" s="1">
        <v>120775000</v>
      </c>
      <c r="AB17" s="1">
        <v>141637000</v>
      </c>
      <c r="AC17" s="1">
        <v>157500000</v>
      </c>
      <c r="AD17" s="1">
        <v>145900000</v>
      </c>
      <c r="AE17" s="1">
        <v>122700000</v>
      </c>
      <c r="AF17" s="1">
        <v>162800000</v>
      </c>
      <c r="AG17" s="1">
        <v>184400000</v>
      </c>
      <c r="AH17" s="1">
        <v>162700000</v>
      </c>
      <c r="AI17" s="1">
        <v>157400000</v>
      </c>
      <c r="AJ17" s="1">
        <v>108600000</v>
      </c>
      <c r="AK17" s="1">
        <v>275000000</v>
      </c>
      <c r="AL17" s="1">
        <v>238000000</v>
      </c>
      <c r="AM17" s="1">
        <v>211000000</v>
      </c>
    </row>
    <row r="18" spans="1:45" ht="20" x14ac:dyDescent="0.25">
      <c r="A18" s="5" t="s">
        <v>13</v>
      </c>
      <c r="B18" s="1">
        <v>6800000</v>
      </c>
      <c r="C18" s="1">
        <v>9300000</v>
      </c>
      <c r="D18" s="1">
        <v>13500000</v>
      </c>
      <c r="E18" s="1">
        <v>17600000</v>
      </c>
      <c r="F18" s="1">
        <v>19100000</v>
      </c>
      <c r="G18" s="1">
        <v>25600000</v>
      </c>
      <c r="H18" s="1">
        <v>33200000</v>
      </c>
      <c r="I18" s="1">
        <v>37100000</v>
      </c>
      <c r="J18" s="1">
        <v>40900000</v>
      </c>
      <c r="K18" s="1">
        <v>44600000</v>
      </c>
      <c r="L18" s="1">
        <v>58500000</v>
      </c>
      <c r="M18" s="1">
        <v>68600000</v>
      </c>
      <c r="N18" s="1">
        <v>76100000</v>
      </c>
      <c r="O18" s="1">
        <v>108700000</v>
      </c>
      <c r="P18" s="1">
        <v>126400000</v>
      </c>
      <c r="Q18" s="1">
        <v>149721000</v>
      </c>
      <c r="R18" s="1">
        <v>178390000</v>
      </c>
      <c r="S18" s="1">
        <v>129565000</v>
      </c>
      <c r="T18" s="1">
        <v>133436000</v>
      </c>
      <c r="U18" s="1">
        <v>156128000</v>
      </c>
      <c r="V18" s="1">
        <v>176972000</v>
      </c>
      <c r="W18" s="1">
        <v>217190000</v>
      </c>
      <c r="X18" s="1">
        <v>268492000</v>
      </c>
      <c r="Y18" s="1">
        <v>339287000</v>
      </c>
      <c r="Z18" s="1">
        <v>341587000</v>
      </c>
      <c r="AA18" s="1">
        <v>397082000</v>
      </c>
      <c r="AB18" s="1">
        <v>634934000</v>
      </c>
      <c r="AC18" s="1">
        <v>839800000</v>
      </c>
      <c r="AD18" s="1">
        <v>895000000</v>
      </c>
      <c r="AE18" s="1">
        <v>938500000</v>
      </c>
      <c r="AF18" s="1">
        <v>1051300000</v>
      </c>
      <c r="AG18" s="1">
        <v>1128100000</v>
      </c>
      <c r="AH18" s="1">
        <v>1238300000</v>
      </c>
      <c r="AI18" s="1">
        <v>1307700000</v>
      </c>
      <c r="AJ18" s="1">
        <v>1189500000</v>
      </c>
      <c r="AK18" s="1">
        <v>1775000000</v>
      </c>
      <c r="AL18" s="1">
        <v>2168000000</v>
      </c>
      <c r="AM18" s="1">
        <v>2222000000</v>
      </c>
      <c r="AS18" s="18" t="s">
        <v>125</v>
      </c>
    </row>
    <row r="19" spans="1:45" ht="19" x14ac:dyDescent="0.25">
      <c r="A19" s="6" t="s">
        <v>14</v>
      </c>
      <c r="B19" s="10">
        <v>20900000</v>
      </c>
      <c r="C19" s="10">
        <v>27100000</v>
      </c>
      <c r="D19" s="10">
        <v>56500000</v>
      </c>
      <c r="E19" s="10">
        <v>89600000</v>
      </c>
      <c r="F19" s="10">
        <v>112200000</v>
      </c>
      <c r="G19" s="10">
        <v>87700000</v>
      </c>
      <c r="H19" s="10">
        <v>59500000</v>
      </c>
      <c r="I19" s="10">
        <v>93800000</v>
      </c>
      <c r="J19" s="10">
        <v>95900000</v>
      </c>
      <c r="K19" s="10">
        <v>181200000</v>
      </c>
      <c r="L19" s="10">
        <v>234200000</v>
      </c>
      <c r="M19" s="10">
        <v>358200000</v>
      </c>
      <c r="N19" s="10">
        <v>329900000</v>
      </c>
      <c r="O19" s="10">
        <v>409800000</v>
      </c>
      <c r="P19" s="10">
        <v>555900000</v>
      </c>
      <c r="Q19" s="10">
        <v>672645000</v>
      </c>
      <c r="R19" s="10">
        <v>654654000</v>
      </c>
      <c r="S19" s="10">
        <v>643283000</v>
      </c>
      <c r="T19" s="10">
        <v>930471000</v>
      </c>
      <c r="U19" s="10">
        <v>1213845000</v>
      </c>
      <c r="V19" s="10">
        <v>1411414000</v>
      </c>
      <c r="W19" s="10">
        <v>1663362000</v>
      </c>
      <c r="X19" s="10">
        <v>2061497000</v>
      </c>
      <c r="Y19" s="10">
        <v>2218768000</v>
      </c>
      <c r="Z19" s="10">
        <v>1889097000</v>
      </c>
      <c r="AA19" s="10">
        <v>2860562000</v>
      </c>
      <c r="AB19" s="10">
        <v>3461397000</v>
      </c>
      <c r="AC19" s="10">
        <v>4101000000</v>
      </c>
      <c r="AD19" s="10">
        <v>4606900000</v>
      </c>
      <c r="AE19" s="10">
        <v>4543000000</v>
      </c>
      <c r="AF19" s="10">
        <v>5296800000</v>
      </c>
      <c r="AG19" s="10">
        <v>4324100000</v>
      </c>
      <c r="AH19" s="10">
        <v>4362100000</v>
      </c>
      <c r="AI19" s="10">
        <v>4757900000</v>
      </c>
      <c r="AJ19" s="10">
        <v>5179300000</v>
      </c>
      <c r="AK19" s="10">
        <v>6545000000</v>
      </c>
      <c r="AL19" s="10">
        <v>10090000000</v>
      </c>
      <c r="AM19" s="10">
        <v>10619000000</v>
      </c>
      <c r="AS19" s="32">
        <f>AM40-AM56-AM61</f>
        <v>-13682000000</v>
      </c>
    </row>
    <row r="20" spans="1:45" ht="19" customHeight="1" x14ac:dyDescent="0.25">
      <c r="A20" s="14" t="s">
        <v>101</v>
      </c>
      <c r="B20" s="1"/>
      <c r="C20" s="15">
        <f>(C19/B19)-1</f>
        <v>0.29665071770334928</v>
      </c>
      <c r="D20" s="15">
        <f>(D19/C19)-1</f>
        <v>1.084870848708487</v>
      </c>
      <c r="E20" s="15">
        <f>(E19/D19)-1</f>
        <v>0.58584070796460175</v>
      </c>
      <c r="F20" s="15">
        <f t="shared" ref="F20:AM20" si="3">(F19/E19)-1</f>
        <v>0.25223214285714279</v>
      </c>
      <c r="G20" s="15">
        <f t="shared" si="3"/>
        <v>-0.21836007130124779</v>
      </c>
      <c r="H20" s="15">
        <f t="shared" si="3"/>
        <v>-0.32155074116305582</v>
      </c>
      <c r="I20" s="15">
        <f t="shared" si="3"/>
        <v>0.57647058823529407</v>
      </c>
      <c r="J20" s="15">
        <f t="shared" si="3"/>
        <v>2.2388059701492491E-2</v>
      </c>
      <c r="K20" s="15">
        <f t="shared" si="3"/>
        <v>0.88946819603753902</v>
      </c>
      <c r="L20" s="15">
        <f t="shared" si="3"/>
        <v>0.29249448123620314</v>
      </c>
      <c r="M20" s="15">
        <f t="shared" si="3"/>
        <v>0.52946199829205809</v>
      </c>
      <c r="N20" s="15">
        <f t="shared" si="3"/>
        <v>-7.900614182021215E-2</v>
      </c>
      <c r="O20" s="15">
        <f t="shared" si="3"/>
        <v>0.2421946044255836</v>
      </c>
      <c r="P20" s="15">
        <f t="shared" si="3"/>
        <v>0.35651537335285499</v>
      </c>
      <c r="Q20" s="15">
        <f t="shared" si="3"/>
        <v>0.21001079330814898</v>
      </c>
      <c r="R20" s="15">
        <f t="shared" si="3"/>
        <v>-2.6746649421314328E-2</v>
      </c>
      <c r="S20" s="15">
        <f t="shared" si="3"/>
        <v>-1.7369480672232984E-2</v>
      </c>
      <c r="T20" s="15">
        <f t="shared" si="3"/>
        <v>0.44644114643166377</v>
      </c>
      <c r="U20" s="15">
        <f t="shared" si="3"/>
        <v>0.30454898648104023</v>
      </c>
      <c r="V20" s="15">
        <f t="shared" si="3"/>
        <v>0.16276295573158017</v>
      </c>
      <c r="W20" s="15">
        <f t="shared" si="3"/>
        <v>0.17850751090750117</v>
      </c>
      <c r="X20" s="15">
        <f t="shared" si="3"/>
        <v>0.23935559427232311</v>
      </c>
      <c r="Y20" s="15">
        <f t="shared" si="3"/>
        <v>7.6289705975802979E-2</v>
      </c>
      <c r="Z20" s="15">
        <f t="shared" si="3"/>
        <v>-0.14858290727106216</v>
      </c>
      <c r="AA20" s="15">
        <f t="shared" si="3"/>
        <v>0.51424834193267999</v>
      </c>
      <c r="AB20" s="15">
        <f t="shared" si="3"/>
        <v>0.21004089406207593</v>
      </c>
      <c r="AC20" s="15">
        <f t="shared" si="3"/>
        <v>0.18478175141424114</v>
      </c>
      <c r="AD20" s="15">
        <f t="shared" si="3"/>
        <v>0.12336015605949768</v>
      </c>
      <c r="AE20" s="15">
        <f t="shared" si="3"/>
        <v>-1.3870498599926173E-2</v>
      </c>
      <c r="AF20" s="15">
        <f t="shared" si="3"/>
        <v>0.16592559982390487</v>
      </c>
      <c r="AG20" s="15">
        <f t="shared" si="3"/>
        <v>-0.18363917837184718</v>
      </c>
      <c r="AH20" s="15">
        <f t="shared" si="3"/>
        <v>8.7879558752110842E-3</v>
      </c>
      <c r="AI20" s="15">
        <f t="shared" si="3"/>
        <v>9.0736113339905167E-2</v>
      </c>
      <c r="AJ20" s="15">
        <f t="shared" si="3"/>
        <v>8.8568486096807453E-2</v>
      </c>
      <c r="AK20" s="15">
        <f t="shared" si="3"/>
        <v>0.26368428165968383</v>
      </c>
      <c r="AL20" s="15">
        <f t="shared" si="3"/>
        <v>0.54163483575248272</v>
      </c>
      <c r="AM20" s="15">
        <f t="shared" si="3"/>
        <v>5.2428146679881049E-2</v>
      </c>
    </row>
    <row r="21" spans="1:45" ht="19" x14ac:dyDescent="0.25">
      <c r="A21" s="5" t="s">
        <v>15</v>
      </c>
      <c r="B21" s="2">
        <v>7.0099999999999996E-2</v>
      </c>
      <c r="C21" s="2">
        <v>6.08E-2</v>
      </c>
      <c r="D21" s="2">
        <v>9.1899999999999996E-2</v>
      </c>
      <c r="E21" s="2">
        <v>0.12540000000000001</v>
      </c>
      <c r="F21" s="2">
        <v>0.14979999999999999</v>
      </c>
      <c r="G21" s="2">
        <v>0.10440000000000001</v>
      </c>
      <c r="H21" s="2">
        <v>7.1499999999999994E-2</v>
      </c>
      <c r="I21" s="2">
        <v>9.8799999999999999E-2</v>
      </c>
      <c r="J21" s="2">
        <v>8.9899999999999994E-2</v>
      </c>
      <c r="K21" s="2">
        <v>0.1406</v>
      </c>
      <c r="L21" s="2">
        <v>0.1575</v>
      </c>
      <c r="M21" s="2">
        <v>0.19769999999999999</v>
      </c>
      <c r="N21" s="2">
        <v>0.1608</v>
      </c>
      <c r="O21" s="2">
        <v>0.14080000000000001</v>
      </c>
      <c r="P21" s="2">
        <v>0.1739</v>
      </c>
      <c r="Q21" s="2">
        <v>0.17810000000000001</v>
      </c>
      <c r="R21" s="2">
        <v>0.1731</v>
      </c>
      <c r="S21" s="2">
        <v>0.14050000000000001</v>
      </c>
      <c r="T21" s="2">
        <v>0.17580000000000001</v>
      </c>
      <c r="U21" s="2">
        <v>0.1762</v>
      </c>
      <c r="V21" s="2">
        <v>0.17680000000000001</v>
      </c>
      <c r="W21" s="2">
        <v>0.17330000000000001</v>
      </c>
      <c r="X21" s="2">
        <v>0.187</v>
      </c>
      <c r="Y21" s="2">
        <v>0.17469999999999999</v>
      </c>
      <c r="Z21" s="2">
        <v>0.16889999999999999</v>
      </c>
      <c r="AA21" s="2">
        <v>0.2167</v>
      </c>
      <c r="AB21" s="2">
        <v>0.21510000000000001</v>
      </c>
      <c r="AC21" s="2">
        <v>0.22459999999999999</v>
      </c>
      <c r="AD21" s="2">
        <v>0.24099999999999999</v>
      </c>
      <c r="AE21" s="2">
        <v>0.2281</v>
      </c>
      <c r="AF21" s="2">
        <v>0.2576</v>
      </c>
      <c r="AG21" s="2">
        <v>0.25609999999999999</v>
      </c>
      <c r="AH21" s="2">
        <v>0.23799999999999999</v>
      </c>
      <c r="AI21" s="2">
        <v>0.2392</v>
      </c>
      <c r="AJ21" s="2">
        <v>0.28920000000000001</v>
      </c>
      <c r="AK21" s="2">
        <v>0.29370000000000002</v>
      </c>
      <c r="AL21" s="2">
        <v>0.34260000000000002</v>
      </c>
      <c r="AM21" s="2">
        <v>0.33739999999999998</v>
      </c>
    </row>
    <row r="22" spans="1:45" ht="19" x14ac:dyDescent="0.25">
      <c r="A22" s="6" t="s">
        <v>16</v>
      </c>
      <c r="B22" s="10">
        <v>19900000</v>
      </c>
      <c r="C22" s="10">
        <v>33000000</v>
      </c>
      <c r="D22" s="10">
        <v>84500000</v>
      </c>
      <c r="E22" s="10">
        <v>104600000</v>
      </c>
      <c r="F22" s="10">
        <v>94000000</v>
      </c>
      <c r="G22" s="10">
        <v>75600000</v>
      </c>
      <c r="H22" s="10">
        <v>34900000</v>
      </c>
      <c r="I22" s="10">
        <v>61000000</v>
      </c>
      <c r="J22" s="10">
        <v>93000000</v>
      </c>
      <c r="K22" s="10">
        <v>145900000</v>
      </c>
      <c r="L22" s="10">
        <v>180300000</v>
      </c>
      <c r="M22" s="10">
        <v>226200000</v>
      </c>
      <c r="N22" s="10">
        <v>266900000</v>
      </c>
      <c r="O22" s="10">
        <v>366800000</v>
      </c>
      <c r="P22" s="10">
        <v>458000000</v>
      </c>
      <c r="Q22" s="10">
        <v>552149000</v>
      </c>
      <c r="R22" s="10">
        <v>502011000</v>
      </c>
      <c r="S22" s="10">
        <v>701122000</v>
      </c>
      <c r="T22" s="10">
        <v>845995000</v>
      </c>
      <c r="U22" s="10">
        <v>1105133000</v>
      </c>
      <c r="V22" s="10">
        <v>1264668000</v>
      </c>
      <c r="W22" s="10">
        <v>1517993000</v>
      </c>
      <c r="X22" s="10">
        <v>1740709000</v>
      </c>
      <c r="Y22" s="10">
        <v>1869477000</v>
      </c>
      <c r="Z22" s="10">
        <v>1542476000</v>
      </c>
      <c r="AA22" s="10">
        <v>2166374000</v>
      </c>
      <c r="AB22" s="10">
        <v>2617226000</v>
      </c>
      <c r="AC22" s="10">
        <v>3165100000</v>
      </c>
      <c r="AD22" s="10">
        <v>3274900000</v>
      </c>
      <c r="AE22" s="10">
        <v>3431300000</v>
      </c>
      <c r="AF22" s="10">
        <v>3469100000</v>
      </c>
      <c r="AG22" s="10">
        <v>2750900000</v>
      </c>
      <c r="AH22" s="10">
        <v>3021200000</v>
      </c>
      <c r="AI22" s="10">
        <v>3403800000</v>
      </c>
      <c r="AJ22" s="10">
        <v>3269400000</v>
      </c>
      <c r="AK22" s="10">
        <v>4231000000</v>
      </c>
      <c r="AL22" s="10">
        <v>7465000000</v>
      </c>
      <c r="AM22" s="10">
        <v>8688000000</v>
      </c>
    </row>
    <row r="23" spans="1:45" ht="19" x14ac:dyDescent="0.25">
      <c r="A23" s="5" t="s">
        <v>17</v>
      </c>
      <c r="B23" s="2">
        <v>6.6799999999999998E-2</v>
      </c>
      <c r="C23" s="2">
        <v>7.3999999999999996E-2</v>
      </c>
      <c r="D23" s="2">
        <v>0.13739999999999999</v>
      </c>
      <c r="E23" s="2">
        <v>0.1464</v>
      </c>
      <c r="F23" s="2">
        <v>0.1255</v>
      </c>
      <c r="G23" s="2">
        <v>0.09</v>
      </c>
      <c r="H23" s="2">
        <v>4.2000000000000003E-2</v>
      </c>
      <c r="I23" s="2">
        <v>6.4299999999999996E-2</v>
      </c>
      <c r="J23" s="2">
        <v>8.72E-2</v>
      </c>
      <c r="K23" s="2">
        <v>0.1132</v>
      </c>
      <c r="L23" s="2">
        <v>0.12130000000000001</v>
      </c>
      <c r="M23" s="2">
        <v>0.12479999999999999</v>
      </c>
      <c r="N23" s="2">
        <v>0.13009999999999999</v>
      </c>
      <c r="O23" s="2">
        <v>0.126</v>
      </c>
      <c r="P23" s="2">
        <v>0.14330000000000001</v>
      </c>
      <c r="Q23" s="2">
        <v>0.1462</v>
      </c>
      <c r="R23" s="2">
        <v>0.13270000000000001</v>
      </c>
      <c r="S23" s="2">
        <v>0.1532</v>
      </c>
      <c r="T23" s="2">
        <v>0.1598</v>
      </c>
      <c r="U23" s="2">
        <v>0.16039999999999999</v>
      </c>
      <c r="V23" s="2">
        <v>0.15840000000000001</v>
      </c>
      <c r="W23" s="2">
        <v>0.15820000000000001</v>
      </c>
      <c r="X23" s="2">
        <v>0.15790000000000001</v>
      </c>
      <c r="Y23" s="2">
        <v>0.1472</v>
      </c>
      <c r="Z23" s="2">
        <v>0.13789999999999999</v>
      </c>
      <c r="AA23" s="2">
        <v>0.1641</v>
      </c>
      <c r="AB23" s="2">
        <v>0.16270000000000001</v>
      </c>
      <c r="AC23" s="2">
        <v>0.17330000000000001</v>
      </c>
      <c r="AD23" s="2">
        <v>0.17130000000000001</v>
      </c>
      <c r="AE23" s="2">
        <v>0.17230000000000001</v>
      </c>
      <c r="AF23" s="2">
        <v>0.16869999999999999</v>
      </c>
      <c r="AG23" s="2">
        <v>0.16289999999999999</v>
      </c>
      <c r="AH23" s="2">
        <v>0.1648</v>
      </c>
      <c r="AI23" s="2">
        <v>0.1711</v>
      </c>
      <c r="AJ23" s="2">
        <v>0.1825</v>
      </c>
      <c r="AK23" s="2">
        <v>0.18990000000000001</v>
      </c>
      <c r="AL23" s="2">
        <v>0.2535</v>
      </c>
      <c r="AM23" s="2">
        <v>0.27610000000000001</v>
      </c>
    </row>
    <row r="24" spans="1:45" ht="19" x14ac:dyDescent="0.25">
      <c r="A24" s="5" t="s">
        <v>18</v>
      </c>
      <c r="B24" s="1">
        <v>-5800000</v>
      </c>
      <c r="C24" s="1">
        <v>-15200000</v>
      </c>
      <c r="D24" s="1">
        <v>-41100000</v>
      </c>
      <c r="E24" s="1">
        <v>-31600000</v>
      </c>
      <c r="F24" s="1">
        <v>-14900000</v>
      </c>
      <c r="G24" s="1">
        <v>-13500000</v>
      </c>
      <c r="H24" s="1">
        <v>-8600000</v>
      </c>
      <c r="I24" s="1">
        <v>-4300000</v>
      </c>
      <c r="J24" s="1">
        <v>-2000000</v>
      </c>
      <c r="K24" s="1">
        <v>-9300000</v>
      </c>
      <c r="L24" s="1">
        <v>-7200000</v>
      </c>
      <c r="M24" s="1">
        <v>-16400000</v>
      </c>
      <c r="N24" s="1">
        <v>-13100000</v>
      </c>
      <c r="O24" s="1">
        <v>-65700000</v>
      </c>
      <c r="P24" s="1">
        <v>-28500000</v>
      </c>
      <c r="Q24" s="1">
        <v>-29225000</v>
      </c>
      <c r="R24" s="1">
        <v>-25747000</v>
      </c>
      <c r="S24" s="1">
        <v>-43654000</v>
      </c>
      <c r="T24" s="1">
        <v>-48960000</v>
      </c>
      <c r="U24" s="1">
        <v>-47416000</v>
      </c>
      <c r="V24" s="1">
        <v>-30226000</v>
      </c>
      <c r="W24" s="1">
        <v>-71821000</v>
      </c>
      <c r="X24" s="1">
        <v>-103610000</v>
      </c>
      <c r="Y24" s="1">
        <v>-120170000</v>
      </c>
      <c r="Z24" s="1">
        <v>-117622000</v>
      </c>
      <c r="AA24" s="1">
        <v>176331000</v>
      </c>
      <c r="AB24" s="1">
        <v>-169377000</v>
      </c>
      <c r="AC24" s="1">
        <v>-154300000</v>
      </c>
      <c r="AD24" s="1">
        <v>291100000</v>
      </c>
      <c r="AE24" s="1">
        <v>50500000</v>
      </c>
      <c r="AF24" s="1">
        <v>-145100000</v>
      </c>
      <c r="AG24" s="1">
        <v>-139600000</v>
      </c>
      <c r="AH24" s="1">
        <v>-82400000</v>
      </c>
      <c r="AI24" s="1">
        <v>-111000000</v>
      </c>
      <c r="AJ24" s="1">
        <v>35900000</v>
      </c>
      <c r="AK24" s="1">
        <v>264000000</v>
      </c>
      <c r="AL24" s="1">
        <v>133000000</v>
      </c>
      <c r="AM24" s="1">
        <v>-396000000</v>
      </c>
    </row>
    <row r="25" spans="1:45" ht="19" x14ac:dyDescent="0.25">
      <c r="A25" s="6" t="s">
        <v>19</v>
      </c>
      <c r="B25" s="10">
        <v>14100000</v>
      </c>
      <c r="C25" s="10">
        <v>17800000</v>
      </c>
      <c r="D25" s="10">
        <v>43400000</v>
      </c>
      <c r="E25" s="10">
        <v>73000000</v>
      </c>
      <c r="F25" s="10">
        <v>79100000</v>
      </c>
      <c r="G25" s="10">
        <v>62100000</v>
      </c>
      <c r="H25" s="10">
        <v>26300000</v>
      </c>
      <c r="I25" s="10">
        <v>56700000</v>
      </c>
      <c r="J25" s="10">
        <v>91000000</v>
      </c>
      <c r="K25" s="10">
        <v>136600000</v>
      </c>
      <c r="L25" s="10">
        <v>173100000</v>
      </c>
      <c r="M25" s="10">
        <v>209800000</v>
      </c>
      <c r="N25" s="10">
        <v>253800000</v>
      </c>
      <c r="O25" s="10">
        <v>301100000</v>
      </c>
      <c r="P25" s="10">
        <v>429500000</v>
      </c>
      <c r="Q25" s="10">
        <v>522924000</v>
      </c>
      <c r="R25" s="10">
        <v>476264000</v>
      </c>
      <c r="S25" s="10">
        <v>657468000</v>
      </c>
      <c r="T25" s="10">
        <v>797035000</v>
      </c>
      <c r="U25" s="10">
        <v>1057717000</v>
      </c>
      <c r="V25" s="10">
        <v>1234442000</v>
      </c>
      <c r="W25" s="10">
        <v>1446172000</v>
      </c>
      <c r="X25" s="10">
        <v>1637099000</v>
      </c>
      <c r="Y25" s="10">
        <v>1749307000</v>
      </c>
      <c r="Z25" s="10">
        <v>1424854000</v>
      </c>
      <c r="AA25" s="10">
        <v>2342705000</v>
      </c>
      <c r="AB25" s="10">
        <v>2447849000</v>
      </c>
      <c r="AC25" s="10">
        <v>3010800000</v>
      </c>
      <c r="AD25" s="10">
        <v>3566000000</v>
      </c>
      <c r="AE25" s="10">
        <v>3481800000</v>
      </c>
      <c r="AF25" s="10">
        <v>3324000000</v>
      </c>
      <c r="AG25" s="10">
        <v>2611300000</v>
      </c>
      <c r="AH25" s="10">
        <v>2938800000</v>
      </c>
      <c r="AI25" s="10">
        <v>3292800000</v>
      </c>
      <c r="AJ25" s="10">
        <v>3305300000</v>
      </c>
      <c r="AK25" s="10">
        <v>4495000000</v>
      </c>
      <c r="AL25" s="10">
        <v>7598000000</v>
      </c>
      <c r="AM25" s="10">
        <v>8292000000</v>
      </c>
    </row>
    <row r="26" spans="1:45" ht="19" x14ac:dyDescent="0.25">
      <c r="A26" s="5" t="s">
        <v>20</v>
      </c>
      <c r="B26" s="2">
        <v>4.7300000000000002E-2</v>
      </c>
      <c r="C26" s="2">
        <v>3.9899999999999998E-2</v>
      </c>
      <c r="D26" s="2">
        <v>7.0599999999999996E-2</v>
      </c>
      <c r="E26" s="2">
        <v>0.1022</v>
      </c>
      <c r="F26" s="2">
        <v>0.1056</v>
      </c>
      <c r="G26" s="2">
        <v>7.3899999999999993E-2</v>
      </c>
      <c r="H26" s="2">
        <v>3.1600000000000003E-2</v>
      </c>
      <c r="I26" s="2">
        <v>5.9700000000000003E-2</v>
      </c>
      <c r="J26" s="2">
        <v>8.5300000000000001E-2</v>
      </c>
      <c r="K26" s="2">
        <v>0.106</v>
      </c>
      <c r="L26" s="2">
        <v>0.1164</v>
      </c>
      <c r="M26" s="2">
        <v>0.1158</v>
      </c>
      <c r="N26" s="2">
        <v>0.1237</v>
      </c>
      <c r="O26" s="2">
        <v>0.10349999999999999</v>
      </c>
      <c r="P26" s="2">
        <v>0.1343</v>
      </c>
      <c r="Q26" s="2">
        <v>0.1384</v>
      </c>
      <c r="R26" s="2">
        <v>0.12590000000000001</v>
      </c>
      <c r="S26" s="2">
        <v>0.14360000000000001</v>
      </c>
      <c r="T26" s="2">
        <v>0.15060000000000001</v>
      </c>
      <c r="U26" s="2">
        <v>0.1535</v>
      </c>
      <c r="V26" s="2">
        <v>0.15459999999999999</v>
      </c>
      <c r="W26" s="2">
        <v>0.1507</v>
      </c>
      <c r="X26" s="2">
        <v>0.14849999999999999</v>
      </c>
      <c r="Y26" s="2">
        <v>0.13780000000000001</v>
      </c>
      <c r="Z26" s="2">
        <v>0.12740000000000001</v>
      </c>
      <c r="AA26" s="2">
        <v>0.1774</v>
      </c>
      <c r="AB26" s="2">
        <v>0.15210000000000001</v>
      </c>
      <c r="AC26" s="2">
        <v>0.16489999999999999</v>
      </c>
      <c r="AD26" s="2">
        <v>0.1865</v>
      </c>
      <c r="AE26" s="2">
        <v>0.17480000000000001</v>
      </c>
      <c r="AF26" s="2">
        <v>0.16159999999999999</v>
      </c>
      <c r="AG26" s="2">
        <v>0.1547</v>
      </c>
      <c r="AH26" s="2">
        <v>0.1603</v>
      </c>
      <c r="AI26" s="2">
        <v>0.16550000000000001</v>
      </c>
      <c r="AJ26" s="2">
        <v>0.1845</v>
      </c>
      <c r="AK26" s="2">
        <v>0.20169999999999999</v>
      </c>
      <c r="AL26" s="2">
        <v>0.25800000000000001</v>
      </c>
      <c r="AM26" s="2">
        <v>0.26350000000000001</v>
      </c>
    </row>
    <row r="27" spans="1:45" ht="19" x14ac:dyDescent="0.25">
      <c r="A27" s="5" t="s">
        <v>21</v>
      </c>
      <c r="B27" s="1">
        <v>8500000</v>
      </c>
      <c r="C27" s="1">
        <v>9100000</v>
      </c>
      <c r="D27" s="1">
        <v>22900000</v>
      </c>
      <c r="E27" s="1">
        <v>33000000</v>
      </c>
      <c r="F27" s="1">
        <v>32000000</v>
      </c>
      <c r="G27" s="1">
        <v>26400000</v>
      </c>
      <c r="H27" s="1">
        <v>13000000</v>
      </c>
      <c r="I27" s="1">
        <v>25100000</v>
      </c>
      <c r="J27" s="1">
        <v>37300000</v>
      </c>
      <c r="K27" s="1">
        <v>54900000</v>
      </c>
      <c r="L27" s="1">
        <v>67300000</v>
      </c>
      <c r="M27" s="1">
        <v>81800000</v>
      </c>
      <c r="N27" s="1">
        <v>99000000</v>
      </c>
      <c r="O27" s="1">
        <v>118200000</v>
      </c>
      <c r="P27" s="1">
        <v>167900000</v>
      </c>
      <c r="Q27" s="1">
        <v>198711000</v>
      </c>
      <c r="R27" s="1">
        <v>178599000</v>
      </c>
      <c r="S27" s="1">
        <v>223327000</v>
      </c>
      <c r="T27" s="1">
        <v>260201000</v>
      </c>
      <c r="U27" s="1">
        <v>311717000</v>
      </c>
      <c r="V27" s="1">
        <v>336642000</v>
      </c>
      <c r="W27" s="1">
        <v>324143000</v>
      </c>
      <c r="X27" s="1">
        <v>423101000</v>
      </c>
      <c r="Y27" s="1">
        <v>431676000</v>
      </c>
      <c r="Z27" s="1">
        <v>273150000</v>
      </c>
      <c r="AA27" s="1">
        <v>549705000</v>
      </c>
      <c r="AB27" s="1">
        <v>512562000</v>
      </c>
      <c r="AC27" s="1">
        <v>711500000</v>
      </c>
      <c r="AD27" s="1">
        <v>871000000</v>
      </c>
      <c r="AE27" s="1">
        <v>883400000</v>
      </c>
      <c r="AF27" s="1">
        <v>725300000</v>
      </c>
      <c r="AG27" s="1">
        <v>457900000</v>
      </c>
      <c r="AH27" s="1">
        <v>469000000</v>
      </c>
      <c r="AI27" s="1">
        <v>641900000</v>
      </c>
      <c r="AJ27" s="1">
        <v>873000000</v>
      </c>
      <c r="AK27" s="1">
        <v>849000000</v>
      </c>
      <c r="AL27" s="1">
        <v>1251000000</v>
      </c>
      <c r="AM27" s="1">
        <v>1083000000</v>
      </c>
    </row>
    <row r="28" spans="1:45" ht="20" thickBot="1" x14ac:dyDescent="0.3">
      <c r="A28" s="7" t="s">
        <v>22</v>
      </c>
      <c r="B28" s="11">
        <v>5600000</v>
      </c>
      <c r="C28" s="11">
        <v>8700000</v>
      </c>
      <c r="D28" s="11">
        <v>20100000</v>
      </c>
      <c r="E28" s="11">
        <v>39000000</v>
      </c>
      <c r="F28" s="11">
        <v>61100000</v>
      </c>
      <c r="G28" s="11">
        <v>35700000</v>
      </c>
      <c r="H28" s="11">
        <v>13300000</v>
      </c>
      <c r="I28" s="11">
        <v>31600000</v>
      </c>
      <c r="J28" s="11">
        <v>17700000</v>
      </c>
      <c r="K28" s="11">
        <v>81700000</v>
      </c>
      <c r="L28" s="11">
        <v>108400000</v>
      </c>
      <c r="M28" s="11">
        <v>207800000</v>
      </c>
      <c r="N28" s="11">
        <v>154800000</v>
      </c>
      <c r="O28" s="11">
        <v>182900000</v>
      </c>
      <c r="P28" s="11">
        <v>261600000</v>
      </c>
      <c r="Q28" s="11">
        <v>324213000</v>
      </c>
      <c r="R28" s="11">
        <v>297665000</v>
      </c>
      <c r="S28" s="11">
        <v>290391000</v>
      </c>
      <c r="T28" s="11">
        <v>536834000</v>
      </c>
      <c r="U28" s="11">
        <v>746000000</v>
      </c>
      <c r="V28" s="11">
        <v>897800000</v>
      </c>
      <c r="W28" s="11">
        <v>1122029000</v>
      </c>
      <c r="X28" s="11">
        <v>1369904000</v>
      </c>
      <c r="Y28" s="11">
        <v>1317631000</v>
      </c>
      <c r="Z28" s="11">
        <v>1151704000</v>
      </c>
      <c r="AA28" s="11">
        <v>1793000000</v>
      </c>
      <c r="AB28" s="11">
        <v>2172264000</v>
      </c>
      <c r="AC28" s="11">
        <v>2392200000</v>
      </c>
      <c r="AD28" s="11">
        <v>2695000000</v>
      </c>
      <c r="AE28" s="11">
        <v>2598400000</v>
      </c>
      <c r="AF28" s="11">
        <v>3357400000</v>
      </c>
      <c r="AG28" s="11">
        <v>2553700000</v>
      </c>
      <c r="AH28" s="11">
        <v>2492100000</v>
      </c>
      <c r="AI28" s="11">
        <v>2650900000</v>
      </c>
      <c r="AJ28" s="11">
        <v>3008200000</v>
      </c>
      <c r="AK28" s="11">
        <v>3646000000</v>
      </c>
      <c r="AL28" s="11">
        <v>6433000000</v>
      </c>
      <c r="AM28" s="11">
        <v>7103000000</v>
      </c>
    </row>
    <row r="29" spans="1:45" ht="20" customHeight="1" thickTop="1" x14ac:dyDescent="0.25">
      <c r="A29" s="14" t="s">
        <v>102</v>
      </c>
      <c r="B29" s="1"/>
      <c r="C29" s="15">
        <f>(C28/B28)-1</f>
        <v>0.5535714285714286</v>
      </c>
      <c r="D29" s="15">
        <f>(D28/C28)-1</f>
        <v>1.3103448275862069</v>
      </c>
      <c r="E29" s="15">
        <f>(E28/D28)-1</f>
        <v>0.94029850746268662</v>
      </c>
      <c r="F29" s="15">
        <f t="shared" ref="F29:AM29" si="4">(F28/E28)-1</f>
        <v>0.56666666666666665</v>
      </c>
      <c r="G29" s="15">
        <f t="shared" si="4"/>
        <v>-0.41571194762684127</v>
      </c>
      <c r="H29" s="15">
        <f t="shared" si="4"/>
        <v>-0.62745098039215685</v>
      </c>
      <c r="I29" s="15">
        <f t="shared" si="4"/>
        <v>1.3759398496240602</v>
      </c>
      <c r="J29" s="15">
        <f t="shared" si="4"/>
        <v>-0.439873417721519</v>
      </c>
      <c r="K29" s="15">
        <f t="shared" si="4"/>
        <v>3.6158192090395485</v>
      </c>
      <c r="L29" s="15">
        <f t="shared" si="4"/>
        <v>0.32680538555691552</v>
      </c>
      <c r="M29" s="15">
        <f t="shared" si="4"/>
        <v>0.91697416974169732</v>
      </c>
      <c r="N29" s="15">
        <f t="shared" si="4"/>
        <v>-0.25505293551491814</v>
      </c>
      <c r="O29" s="15">
        <f t="shared" si="4"/>
        <v>0.1815245478036176</v>
      </c>
      <c r="P29" s="15">
        <f t="shared" si="4"/>
        <v>0.43028977583378891</v>
      </c>
      <c r="Q29" s="15">
        <f t="shared" si="4"/>
        <v>0.23934633027522945</v>
      </c>
      <c r="R29" s="15">
        <f t="shared" si="4"/>
        <v>-8.1884440167420802E-2</v>
      </c>
      <c r="S29" s="15">
        <f t="shared" si="4"/>
        <v>-2.4436866947743274E-2</v>
      </c>
      <c r="T29" s="15">
        <f t="shared" si="4"/>
        <v>0.84865922153234785</v>
      </c>
      <c r="U29" s="15">
        <f t="shared" si="4"/>
        <v>0.38962882380773189</v>
      </c>
      <c r="V29" s="15">
        <f t="shared" si="4"/>
        <v>0.20348525469168899</v>
      </c>
      <c r="W29" s="15">
        <f t="shared" si="4"/>
        <v>0.24975384272666523</v>
      </c>
      <c r="X29" s="15">
        <f t="shared" si="4"/>
        <v>0.22091674992357602</v>
      </c>
      <c r="Y29" s="15">
        <f t="shared" si="4"/>
        <v>-3.8158148308202633E-2</v>
      </c>
      <c r="Z29" s="15">
        <f t="shared" si="4"/>
        <v>-0.12592827582229016</v>
      </c>
      <c r="AA29" s="15">
        <f t="shared" si="4"/>
        <v>0.55682362829338095</v>
      </c>
      <c r="AB29" s="15">
        <f t="shared" si="4"/>
        <v>0.21152481873954265</v>
      </c>
      <c r="AC29" s="15">
        <f t="shared" si="4"/>
        <v>0.10124736219906971</v>
      </c>
      <c r="AD29" s="15">
        <f t="shared" si="4"/>
        <v>0.1265780453139369</v>
      </c>
      <c r="AE29" s="15">
        <f t="shared" si="4"/>
        <v>-3.5844155844155789E-2</v>
      </c>
      <c r="AF29" s="15">
        <f t="shared" si="4"/>
        <v>0.29210283251231517</v>
      </c>
      <c r="AG29" s="15">
        <f t="shared" si="4"/>
        <v>-0.23938166438315367</v>
      </c>
      <c r="AH29" s="15">
        <f t="shared" si="4"/>
        <v>-2.4121862395739546E-2</v>
      </c>
      <c r="AI29" s="15">
        <f t="shared" si="4"/>
        <v>6.3721359496007324E-2</v>
      </c>
      <c r="AJ29" s="15">
        <f t="shared" si="4"/>
        <v>0.13478441284092191</v>
      </c>
      <c r="AK29" s="15">
        <f t="shared" si="4"/>
        <v>0.21202047736187746</v>
      </c>
      <c r="AL29" s="15">
        <f t="shared" si="4"/>
        <v>0.76439934174437729</v>
      </c>
      <c r="AM29" s="15">
        <f t="shared" si="4"/>
        <v>0.10415047411782985</v>
      </c>
    </row>
    <row r="30" spans="1:45" ht="19" x14ac:dyDescent="0.25">
      <c r="A30" s="5" t="s">
        <v>23</v>
      </c>
      <c r="B30" s="2">
        <v>1.8800000000000001E-2</v>
      </c>
      <c r="C30" s="2">
        <v>1.95E-2</v>
      </c>
      <c r="D30" s="2">
        <v>3.27E-2</v>
      </c>
      <c r="E30" s="2">
        <v>5.4600000000000003E-2</v>
      </c>
      <c r="F30" s="2">
        <v>8.1600000000000006E-2</v>
      </c>
      <c r="G30" s="2">
        <v>4.2500000000000003E-2</v>
      </c>
      <c r="H30" s="2">
        <v>1.6E-2</v>
      </c>
      <c r="I30" s="2">
        <v>3.3300000000000003E-2</v>
      </c>
      <c r="J30" s="2">
        <v>1.66E-2</v>
      </c>
      <c r="K30" s="2">
        <v>6.3399999999999998E-2</v>
      </c>
      <c r="L30" s="2">
        <v>7.2900000000000006E-2</v>
      </c>
      <c r="M30" s="2">
        <v>0.1147</v>
      </c>
      <c r="N30" s="2">
        <v>7.5499999999999998E-2</v>
      </c>
      <c r="O30" s="2">
        <v>6.2899999999999998E-2</v>
      </c>
      <c r="P30" s="2">
        <v>8.1799999999999998E-2</v>
      </c>
      <c r="Q30" s="2">
        <v>8.5800000000000001E-2</v>
      </c>
      <c r="R30" s="2">
        <v>7.8700000000000006E-2</v>
      </c>
      <c r="S30" s="2">
        <v>6.3399999999999998E-2</v>
      </c>
      <c r="T30" s="2">
        <v>0.1014</v>
      </c>
      <c r="U30" s="2">
        <v>0.10829999999999999</v>
      </c>
      <c r="V30" s="2">
        <v>0.1124</v>
      </c>
      <c r="W30" s="2">
        <v>0.1169</v>
      </c>
      <c r="X30" s="2">
        <v>0.1242</v>
      </c>
      <c r="Y30" s="2">
        <v>0.1038</v>
      </c>
      <c r="Z30" s="2">
        <v>0.10299999999999999</v>
      </c>
      <c r="AA30" s="2">
        <v>0.1358</v>
      </c>
      <c r="AB30" s="2">
        <v>0.13500000000000001</v>
      </c>
      <c r="AC30" s="2">
        <v>0.13100000000000001</v>
      </c>
      <c r="AD30" s="2">
        <v>0.14099999999999999</v>
      </c>
      <c r="AE30" s="2">
        <v>0.1305</v>
      </c>
      <c r="AF30" s="2">
        <v>0.1633</v>
      </c>
      <c r="AG30" s="2">
        <v>0.15129999999999999</v>
      </c>
      <c r="AH30" s="2">
        <v>0.13600000000000001</v>
      </c>
      <c r="AI30" s="2">
        <v>0.1333</v>
      </c>
      <c r="AJ30" s="2">
        <v>0.16800000000000001</v>
      </c>
      <c r="AK30" s="2">
        <v>0.1636</v>
      </c>
      <c r="AL30" s="2">
        <v>0.21840000000000001</v>
      </c>
      <c r="AM30" s="2">
        <v>0.22570000000000001</v>
      </c>
    </row>
    <row r="31" spans="1:45" ht="19" x14ac:dyDescent="0.25">
      <c r="A31" s="5" t="s">
        <v>24</v>
      </c>
      <c r="B31" s="12">
        <v>0.02</v>
      </c>
      <c r="C31" s="12">
        <v>0.03</v>
      </c>
      <c r="D31" s="12">
        <v>0.06</v>
      </c>
      <c r="E31" s="12">
        <v>0.1</v>
      </c>
      <c r="F31" s="12">
        <v>0.16</v>
      </c>
      <c r="G31" s="12">
        <v>0.09</v>
      </c>
      <c r="H31" s="12">
        <v>0.03</v>
      </c>
      <c r="I31" s="12">
        <v>7.0000000000000007E-2</v>
      </c>
      <c r="J31" s="12">
        <v>0.04</v>
      </c>
      <c r="K31" s="12">
        <v>0.09</v>
      </c>
      <c r="L31" s="12">
        <v>0.12</v>
      </c>
      <c r="M31" s="12">
        <v>0.43</v>
      </c>
      <c r="N31" s="12">
        <v>0.33</v>
      </c>
      <c r="O31" s="12">
        <v>0.34</v>
      </c>
      <c r="P31" s="12">
        <v>0.46</v>
      </c>
      <c r="Q31" s="12">
        <v>0.56999999999999995</v>
      </c>
      <c r="R31" s="12">
        <v>0.52</v>
      </c>
      <c r="S31" s="12">
        <v>0.48</v>
      </c>
      <c r="T31" s="12">
        <v>0.88</v>
      </c>
      <c r="U31" s="12">
        <v>1.21</v>
      </c>
      <c r="V31" s="12">
        <v>1.46</v>
      </c>
      <c r="W31" s="12">
        <v>1.82</v>
      </c>
      <c r="X31" s="12">
        <v>2.2000000000000002</v>
      </c>
      <c r="Y31" s="12">
        <v>2.06</v>
      </c>
      <c r="Z31" s="12">
        <v>1.79</v>
      </c>
      <c r="AA31" s="12">
        <v>2.74</v>
      </c>
      <c r="AB31" s="12">
        <v>3.21</v>
      </c>
      <c r="AC31" s="12">
        <v>3.45</v>
      </c>
      <c r="AD31" s="12">
        <v>3.87</v>
      </c>
      <c r="AE31" s="12">
        <v>3.7</v>
      </c>
      <c r="AF31" s="12">
        <v>4.8099999999999996</v>
      </c>
      <c r="AG31" s="12">
        <v>3.69</v>
      </c>
      <c r="AH31" s="12">
        <v>3.58</v>
      </c>
      <c r="AI31" s="12">
        <v>3.78</v>
      </c>
      <c r="AJ31" s="12">
        <v>4.1100000000000003</v>
      </c>
      <c r="AK31" s="12">
        <v>4.97</v>
      </c>
      <c r="AL31" s="12">
        <v>8.77</v>
      </c>
      <c r="AM31" s="12">
        <v>9.94</v>
      </c>
    </row>
    <row r="32" spans="1:45" ht="19" x14ac:dyDescent="0.25">
      <c r="A32" s="5" t="s">
        <v>25</v>
      </c>
      <c r="B32" s="12">
        <v>0.02</v>
      </c>
      <c r="C32" s="12">
        <v>0.03</v>
      </c>
      <c r="D32" s="12">
        <v>0.05</v>
      </c>
      <c r="E32" s="12">
        <v>0.1</v>
      </c>
      <c r="F32" s="12">
        <v>0.16</v>
      </c>
      <c r="G32" s="12">
        <v>0.09</v>
      </c>
      <c r="H32" s="12">
        <v>0.03</v>
      </c>
      <c r="I32" s="12">
        <v>7.0000000000000007E-2</v>
      </c>
      <c r="J32" s="12">
        <v>0.04</v>
      </c>
      <c r="K32" s="12">
        <v>0.09</v>
      </c>
      <c r="L32" s="12">
        <v>0.12</v>
      </c>
      <c r="M32" s="12">
        <v>0.43</v>
      </c>
      <c r="N32" s="12">
        <v>0.32</v>
      </c>
      <c r="O32" s="12">
        <v>0.33</v>
      </c>
      <c r="P32" s="12">
        <v>0.45</v>
      </c>
      <c r="Q32" s="12">
        <v>0.56000000000000005</v>
      </c>
      <c r="R32" s="12">
        <v>0.5</v>
      </c>
      <c r="S32" s="12">
        <v>0.47</v>
      </c>
      <c r="T32" s="12">
        <v>0.84</v>
      </c>
      <c r="U32" s="12">
        <v>1.1499999999999999</v>
      </c>
      <c r="V32" s="12">
        <v>1.38</v>
      </c>
      <c r="W32" s="12">
        <v>1.74</v>
      </c>
      <c r="X32" s="12">
        <v>2.1</v>
      </c>
      <c r="Y32" s="12">
        <v>1.98</v>
      </c>
      <c r="Z32" s="12">
        <v>1.73</v>
      </c>
      <c r="AA32" s="12">
        <v>2.64</v>
      </c>
      <c r="AB32" s="12">
        <v>3.11</v>
      </c>
      <c r="AC32" s="12">
        <v>3.36</v>
      </c>
      <c r="AD32" s="12">
        <v>3.8</v>
      </c>
      <c r="AE32" s="12">
        <v>3.63</v>
      </c>
      <c r="AF32" s="12">
        <v>4.74</v>
      </c>
      <c r="AG32" s="12">
        <v>3.65</v>
      </c>
      <c r="AH32" s="12">
        <v>3.53</v>
      </c>
      <c r="AI32" s="12">
        <v>3.74</v>
      </c>
      <c r="AJ32" s="12">
        <v>4.05</v>
      </c>
      <c r="AK32" s="12">
        <v>4.8899999999999997</v>
      </c>
      <c r="AL32" s="12">
        <v>8.61</v>
      </c>
      <c r="AM32" s="12">
        <v>9.64</v>
      </c>
    </row>
    <row r="33" spans="1:39" ht="19" x14ac:dyDescent="0.25">
      <c r="A33" s="5" t="s">
        <v>26</v>
      </c>
      <c r="B33" s="1">
        <v>320000000</v>
      </c>
      <c r="C33" s="1">
        <v>316363636</v>
      </c>
      <c r="D33" s="1">
        <v>365454545</v>
      </c>
      <c r="E33" s="1">
        <v>380487805</v>
      </c>
      <c r="F33" s="1">
        <v>376000000</v>
      </c>
      <c r="G33" s="1">
        <v>420000000</v>
      </c>
      <c r="H33" s="1">
        <v>443333333</v>
      </c>
      <c r="I33" s="1">
        <v>451428571</v>
      </c>
      <c r="J33" s="1">
        <v>442500000</v>
      </c>
      <c r="K33" s="1">
        <v>933225152</v>
      </c>
      <c r="L33" s="1">
        <v>478901384</v>
      </c>
      <c r="M33" s="1">
        <v>479637088</v>
      </c>
      <c r="N33" s="1">
        <v>470153312</v>
      </c>
      <c r="O33" s="1">
        <v>538980000</v>
      </c>
      <c r="P33" s="1">
        <v>567328000</v>
      </c>
      <c r="Q33" s="1">
        <v>569876000</v>
      </c>
      <c r="R33" s="1">
        <v>574520000</v>
      </c>
      <c r="S33" s="1">
        <v>600896000</v>
      </c>
      <c r="T33" s="1">
        <v>613584000</v>
      </c>
      <c r="U33" s="1">
        <v>617928000</v>
      </c>
      <c r="V33" s="1">
        <v>617810000</v>
      </c>
      <c r="W33" s="1">
        <v>615968000</v>
      </c>
      <c r="X33" s="1">
        <v>622450000</v>
      </c>
      <c r="Y33" s="1">
        <v>638722000</v>
      </c>
      <c r="Z33" s="1">
        <v>641530000</v>
      </c>
      <c r="AA33" s="1">
        <v>653194000</v>
      </c>
      <c r="AB33" s="1">
        <v>676169000</v>
      </c>
      <c r="AC33" s="1">
        <v>693400000</v>
      </c>
      <c r="AD33" s="1">
        <v>696000000</v>
      </c>
      <c r="AE33" s="1">
        <v>702200000</v>
      </c>
      <c r="AF33" s="1">
        <v>698100000</v>
      </c>
      <c r="AG33" s="1">
        <v>691200000</v>
      </c>
      <c r="AH33" s="1">
        <v>695800000</v>
      </c>
      <c r="AI33" s="1">
        <v>700600000</v>
      </c>
      <c r="AJ33" s="1">
        <v>715000000</v>
      </c>
      <c r="AK33" s="1">
        <v>706200000</v>
      </c>
      <c r="AL33" s="1">
        <v>714600000</v>
      </c>
      <c r="AM33" s="1">
        <v>714600000</v>
      </c>
    </row>
    <row r="34" spans="1:39" ht="19" x14ac:dyDescent="0.25">
      <c r="A34" s="5" t="s">
        <v>27</v>
      </c>
      <c r="B34" s="1">
        <v>320000000</v>
      </c>
      <c r="C34" s="1">
        <v>348000000</v>
      </c>
      <c r="D34" s="1">
        <v>382857143</v>
      </c>
      <c r="E34" s="1">
        <v>390000000</v>
      </c>
      <c r="F34" s="1">
        <v>376000000</v>
      </c>
      <c r="G34" s="1">
        <v>420000000</v>
      </c>
      <c r="H34" s="1">
        <v>443333333</v>
      </c>
      <c r="I34" s="1">
        <v>451428571</v>
      </c>
      <c r="J34" s="1">
        <v>442500000</v>
      </c>
      <c r="K34" s="1">
        <v>933225152</v>
      </c>
      <c r="L34" s="1">
        <v>479384615</v>
      </c>
      <c r="M34" s="1">
        <v>479637088</v>
      </c>
      <c r="N34" s="1">
        <v>482051800</v>
      </c>
      <c r="O34" s="1">
        <v>555540000</v>
      </c>
      <c r="P34" s="1">
        <v>584356000</v>
      </c>
      <c r="Q34" s="1">
        <v>581996000</v>
      </c>
      <c r="R34" s="1">
        <v>607392000</v>
      </c>
      <c r="S34" s="1">
        <v>633928000</v>
      </c>
      <c r="T34" s="1">
        <v>646280000</v>
      </c>
      <c r="U34" s="1">
        <v>655402000</v>
      </c>
      <c r="V34" s="1">
        <v>655966000</v>
      </c>
      <c r="W34" s="1">
        <v>650502000</v>
      </c>
      <c r="X34" s="1">
        <v>658918000</v>
      </c>
      <c r="Y34" s="1">
        <v>671726000</v>
      </c>
      <c r="Z34" s="1">
        <v>671484000</v>
      </c>
      <c r="AA34" s="1">
        <v>683275000</v>
      </c>
      <c r="AB34" s="1">
        <v>701191000</v>
      </c>
      <c r="AC34" s="1">
        <v>713100000</v>
      </c>
      <c r="AD34" s="1">
        <v>711000000</v>
      </c>
      <c r="AE34" s="1">
        <v>716100000</v>
      </c>
      <c r="AF34" s="1">
        <v>708500000</v>
      </c>
      <c r="AG34" s="1">
        <v>699800000</v>
      </c>
      <c r="AH34" s="1">
        <v>706100000</v>
      </c>
      <c r="AI34" s="1">
        <v>710200000</v>
      </c>
      <c r="AJ34" s="1">
        <v>725500000</v>
      </c>
      <c r="AK34" s="1">
        <v>718700000</v>
      </c>
      <c r="AL34" s="1">
        <v>736800000</v>
      </c>
      <c r="AM34" s="1">
        <v>736800000</v>
      </c>
    </row>
    <row r="35" spans="1:39" ht="20" customHeight="1" x14ac:dyDescent="0.25">
      <c r="A35" s="14" t="s">
        <v>103</v>
      </c>
      <c r="B35" s="1"/>
      <c r="C35" s="22">
        <f>(C34-B34)/B34</f>
        <v>8.7499999999999994E-2</v>
      </c>
      <c r="D35" s="22">
        <f t="shared" ref="D35:AM35" si="5">(D34-C34)/C34</f>
        <v>0.10016420402298851</v>
      </c>
      <c r="E35" s="22">
        <f t="shared" si="5"/>
        <v>1.8656716037814658E-2</v>
      </c>
      <c r="F35" s="22">
        <f t="shared" si="5"/>
        <v>-3.5897435897435895E-2</v>
      </c>
      <c r="G35" s="22">
        <f t="shared" si="5"/>
        <v>0.11702127659574468</v>
      </c>
      <c r="H35" s="22">
        <f t="shared" si="5"/>
        <v>5.5555554761904762E-2</v>
      </c>
      <c r="I35" s="22">
        <f t="shared" si="5"/>
        <v>1.8259935352075138E-2</v>
      </c>
      <c r="J35" s="22">
        <f t="shared" si="5"/>
        <v>-1.9778480082068176E-2</v>
      </c>
      <c r="K35" s="22">
        <f t="shared" si="5"/>
        <v>1.1089833943502825</v>
      </c>
      <c r="L35" s="22">
        <f t="shared" si="5"/>
        <v>-0.48631408618528105</v>
      </c>
      <c r="M35" s="22">
        <f t="shared" si="5"/>
        <v>5.2666062301561347E-4</v>
      </c>
      <c r="N35" s="22">
        <f t="shared" si="5"/>
        <v>5.0344563846572267E-3</v>
      </c>
      <c r="O35" s="22">
        <f t="shared" si="5"/>
        <v>0.1524487617305858</v>
      </c>
      <c r="P35" s="22">
        <f t="shared" si="5"/>
        <v>5.1870252367066279E-2</v>
      </c>
      <c r="Q35" s="22">
        <f t="shared" si="5"/>
        <v>-4.0386339833936849E-3</v>
      </c>
      <c r="R35" s="22">
        <f t="shared" si="5"/>
        <v>4.3636038735661416E-2</v>
      </c>
      <c r="S35" s="22">
        <f t="shared" si="5"/>
        <v>4.3688425267372634E-2</v>
      </c>
      <c r="T35" s="22">
        <f t="shared" si="5"/>
        <v>1.9484862634242376E-2</v>
      </c>
      <c r="U35" s="22">
        <f t="shared" si="5"/>
        <v>1.4114625239834127E-2</v>
      </c>
      <c r="V35" s="22">
        <f t="shared" si="5"/>
        <v>8.605405537364854E-4</v>
      </c>
      <c r="W35" s="22">
        <f t="shared" si="5"/>
        <v>-8.3297000149397983E-3</v>
      </c>
      <c r="X35" s="22">
        <f t="shared" si="5"/>
        <v>1.2937700422135519E-2</v>
      </c>
      <c r="Y35" s="22">
        <f t="shared" si="5"/>
        <v>1.943792702582112E-2</v>
      </c>
      <c r="Z35" s="22">
        <f t="shared" si="5"/>
        <v>-3.6026594176792322E-4</v>
      </c>
      <c r="AA35" s="22">
        <f t="shared" si="5"/>
        <v>1.7559614227591426E-2</v>
      </c>
      <c r="AB35" s="22">
        <f t="shared" si="5"/>
        <v>2.6220774944202555E-2</v>
      </c>
      <c r="AC35" s="22">
        <f t="shared" si="5"/>
        <v>1.6983960147805663E-2</v>
      </c>
      <c r="AD35" s="22">
        <f t="shared" si="5"/>
        <v>-2.944888514934792E-3</v>
      </c>
      <c r="AE35" s="22">
        <f t="shared" si="5"/>
        <v>7.1729957805907177E-3</v>
      </c>
      <c r="AF35" s="22">
        <f t="shared" si="5"/>
        <v>-1.0613042871107387E-2</v>
      </c>
      <c r="AG35" s="22">
        <f t="shared" si="5"/>
        <v>-1.2279463655610445E-2</v>
      </c>
      <c r="AH35" s="22">
        <f t="shared" si="5"/>
        <v>9.0025721634752788E-3</v>
      </c>
      <c r="AI35" s="22">
        <f t="shared" si="5"/>
        <v>5.8065429825803708E-3</v>
      </c>
      <c r="AJ35" s="22">
        <f t="shared" si="5"/>
        <v>2.154322725992678E-2</v>
      </c>
      <c r="AK35" s="22">
        <f t="shared" si="5"/>
        <v>-9.3728463128876643E-3</v>
      </c>
      <c r="AL35" s="22">
        <f t="shared" si="5"/>
        <v>2.5184360651175734E-2</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94600000</v>
      </c>
      <c r="C38" s="1">
        <v>46500000</v>
      </c>
      <c r="D38" s="1">
        <v>13000000</v>
      </c>
      <c r="E38" s="1">
        <v>24100000</v>
      </c>
      <c r="F38" s="1">
        <v>4800000</v>
      </c>
      <c r="G38" s="1">
        <v>600000</v>
      </c>
      <c r="H38" s="1" t="s">
        <v>92</v>
      </c>
      <c r="I38" s="1">
        <v>1700000</v>
      </c>
      <c r="J38" s="1">
        <v>6800000</v>
      </c>
      <c r="K38" s="1">
        <v>2000000</v>
      </c>
      <c r="L38" s="1">
        <v>7900000</v>
      </c>
      <c r="M38" s="1">
        <v>26400000</v>
      </c>
      <c r="N38" s="1">
        <v>33300000</v>
      </c>
      <c r="O38" s="1">
        <v>41900000</v>
      </c>
      <c r="P38" s="1">
        <v>260300000</v>
      </c>
      <c r="Q38" s="1">
        <v>176924000</v>
      </c>
      <c r="R38" s="1">
        <v>706559000</v>
      </c>
      <c r="S38" s="1">
        <v>810463000</v>
      </c>
      <c r="T38" s="1">
        <v>1230156000</v>
      </c>
      <c r="U38" s="1">
        <v>609115000</v>
      </c>
      <c r="V38" s="1">
        <v>315551000</v>
      </c>
      <c r="W38" s="1">
        <v>317810000</v>
      </c>
      <c r="X38" s="1">
        <v>239108000</v>
      </c>
      <c r="Y38" s="1">
        <v>392854000</v>
      </c>
      <c r="Z38" s="1">
        <v>1721920000</v>
      </c>
      <c r="AA38" s="1">
        <v>1632980000</v>
      </c>
      <c r="AB38" s="1">
        <v>537001000</v>
      </c>
      <c r="AC38" s="1">
        <v>1678700000</v>
      </c>
      <c r="AD38" s="1">
        <v>3115200000</v>
      </c>
      <c r="AE38" s="1">
        <v>3005600000</v>
      </c>
      <c r="AF38" s="1">
        <v>790800000</v>
      </c>
      <c r="AG38" s="1">
        <v>963700000</v>
      </c>
      <c r="AH38" s="1">
        <v>630300000</v>
      </c>
      <c r="AI38" s="1">
        <v>787800000</v>
      </c>
      <c r="AJ38" s="1">
        <v>19912300000</v>
      </c>
      <c r="AK38" s="1">
        <v>6035000000</v>
      </c>
      <c r="AL38" s="1">
        <v>2586000000</v>
      </c>
      <c r="AM38" s="1">
        <v>5995000000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v>94600000</v>
      </c>
      <c r="C40" s="1">
        <v>46500000</v>
      </c>
      <c r="D40" s="1">
        <v>13000000</v>
      </c>
      <c r="E40" s="1">
        <v>24100000</v>
      </c>
      <c r="F40" s="1">
        <v>4800000</v>
      </c>
      <c r="G40" s="1">
        <v>600000</v>
      </c>
      <c r="H40" s="1" t="s">
        <v>92</v>
      </c>
      <c r="I40" s="1">
        <v>1700000</v>
      </c>
      <c r="J40" s="1">
        <v>6800000</v>
      </c>
      <c r="K40" s="1">
        <v>2000000</v>
      </c>
      <c r="L40" s="1">
        <v>7900000</v>
      </c>
      <c r="M40" s="1">
        <v>26400000</v>
      </c>
      <c r="N40" s="1">
        <v>33300000</v>
      </c>
      <c r="O40" s="1">
        <v>41900000</v>
      </c>
      <c r="P40" s="1">
        <v>260300000</v>
      </c>
      <c r="Q40" s="1">
        <v>176924000</v>
      </c>
      <c r="R40" s="1">
        <v>706559000</v>
      </c>
      <c r="S40" s="1">
        <v>810463000</v>
      </c>
      <c r="T40" s="1">
        <v>1230156000</v>
      </c>
      <c r="U40" s="1">
        <v>609115000</v>
      </c>
      <c r="V40" s="1">
        <v>315551000</v>
      </c>
      <c r="W40" s="1">
        <v>317810000</v>
      </c>
      <c r="X40" s="1">
        <v>239108000</v>
      </c>
      <c r="Y40" s="1">
        <v>392854000</v>
      </c>
      <c r="Z40" s="1">
        <v>1721920000</v>
      </c>
      <c r="AA40" s="1">
        <v>1632980000</v>
      </c>
      <c r="AB40" s="1">
        <v>537001000</v>
      </c>
      <c r="AC40" s="1">
        <v>1678700000</v>
      </c>
      <c r="AD40" s="1">
        <v>3115200000</v>
      </c>
      <c r="AE40" s="1">
        <v>3005600000</v>
      </c>
      <c r="AF40" s="1">
        <v>790800000</v>
      </c>
      <c r="AG40" s="1">
        <v>963700000</v>
      </c>
      <c r="AH40" s="1">
        <v>630300000</v>
      </c>
      <c r="AI40" s="1">
        <v>787800000</v>
      </c>
      <c r="AJ40" s="1">
        <v>19912300000</v>
      </c>
      <c r="AK40" s="1">
        <v>6035000000</v>
      </c>
      <c r="AL40" s="1">
        <v>2586000000</v>
      </c>
      <c r="AM40" s="1">
        <v>5995000000</v>
      </c>
    </row>
    <row r="41" spans="1:39" ht="19" x14ac:dyDescent="0.25">
      <c r="A41" s="5" t="s">
        <v>33</v>
      </c>
      <c r="B41" s="1">
        <v>33800000</v>
      </c>
      <c r="C41" s="1">
        <v>93700000</v>
      </c>
      <c r="D41" s="1">
        <v>87100000</v>
      </c>
      <c r="E41" s="1">
        <v>84600000</v>
      </c>
      <c r="F41" s="1">
        <v>81000000</v>
      </c>
      <c r="G41" s="1">
        <v>97500000</v>
      </c>
      <c r="H41" s="1">
        <v>92600000</v>
      </c>
      <c r="I41" s="1">
        <v>116800000</v>
      </c>
      <c r="J41" s="1">
        <v>135400000</v>
      </c>
      <c r="K41" s="1">
        <v>193400000</v>
      </c>
      <c r="L41" s="1">
        <v>224700000</v>
      </c>
      <c r="M41" s="1">
        <v>266700000</v>
      </c>
      <c r="N41" s="1">
        <v>322600000</v>
      </c>
      <c r="O41" s="1">
        <v>467100000</v>
      </c>
      <c r="P41" s="1">
        <v>544700000</v>
      </c>
      <c r="Q41" s="1">
        <v>704214000</v>
      </c>
      <c r="R41" s="1">
        <v>585318000</v>
      </c>
      <c r="S41" s="1">
        <v>759028000</v>
      </c>
      <c r="T41" s="1">
        <v>868097000</v>
      </c>
      <c r="U41" s="1">
        <v>1231065000</v>
      </c>
      <c r="V41" s="1">
        <v>1407858000</v>
      </c>
      <c r="W41" s="1">
        <v>1674970000</v>
      </c>
      <c r="X41" s="1">
        <v>1984384000</v>
      </c>
      <c r="Y41" s="1">
        <v>1894585000</v>
      </c>
      <c r="Z41" s="1">
        <v>1916831000</v>
      </c>
      <c r="AA41" s="1">
        <v>2218975000</v>
      </c>
      <c r="AB41" s="1">
        <v>3049895000</v>
      </c>
      <c r="AC41" s="1">
        <v>3267300000</v>
      </c>
      <c r="AD41" s="1">
        <v>3451600000</v>
      </c>
      <c r="AE41" s="1">
        <v>3633800000</v>
      </c>
      <c r="AF41" s="1">
        <v>3964100000</v>
      </c>
      <c r="AG41" s="1">
        <v>3186100000</v>
      </c>
      <c r="AH41" s="1">
        <v>3521800000</v>
      </c>
      <c r="AI41" s="1">
        <v>3489600000</v>
      </c>
      <c r="AJ41" s="1">
        <v>3191400000</v>
      </c>
      <c r="AK41" s="1">
        <v>4045000000</v>
      </c>
      <c r="AL41" s="1">
        <v>4631000000</v>
      </c>
      <c r="AM41" s="1">
        <v>4918000000</v>
      </c>
    </row>
    <row r="42" spans="1:39" ht="19" x14ac:dyDescent="0.25">
      <c r="A42" s="5" t="s">
        <v>34</v>
      </c>
      <c r="B42" s="1">
        <v>42700000</v>
      </c>
      <c r="C42" s="1">
        <v>125300000</v>
      </c>
      <c r="D42" s="1">
        <v>107200000</v>
      </c>
      <c r="E42" s="1">
        <v>96300000</v>
      </c>
      <c r="F42" s="1">
        <v>74300000</v>
      </c>
      <c r="G42" s="1">
        <v>125100000</v>
      </c>
      <c r="H42" s="1">
        <v>109600000</v>
      </c>
      <c r="I42" s="1">
        <v>101300000</v>
      </c>
      <c r="J42" s="1">
        <v>107600000</v>
      </c>
      <c r="K42" s="1">
        <v>142400000</v>
      </c>
      <c r="L42" s="1">
        <v>201900000</v>
      </c>
      <c r="M42" s="1">
        <v>204200000</v>
      </c>
      <c r="N42" s="1">
        <v>209400000</v>
      </c>
      <c r="O42" s="1">
        <v>323500000</v>
      </c>
      <c r="P42" s="1">
        <v>324700000</v>
      </c>
      <c r="Q42" s="1">
        <v>460610000</v>
      </c>
      <c r="R42" s="1">
        <v>408236000</v>
      </c>
      <c r="S42" s="1">
        <v>485587000</v>
      </c>
      <c r="T42" s="1">
        <v>536227000</v>
      </c>
      <c r="U42" s="1">
        <v>703996000</v>
      </c>
      <c r="V42" s="1">
        <v>825263000</v>
      </c>
      <c r="W42" s="1">
        <v>1005360000</v>
      </c>
      <c r="X42" s="1">
        <v>1193615000</v>
      </c>
      <c r="Y42" s="1">
        <v>1142309000</v>
      </c>
      <c r="Z42" s="1">
        <v>993016000</v>
      </c>
      <c r="AA42" s="1">
        <v>1225151000</v>
      </c>
      <c r="AB42" s="1">
        <v>1781352000</v>
      </c>
      <c r="AC42" s="1">
        <v>1813400000</v>
      </c>
      <c r="AD42" s="1">
        <v>1783500000</v>
      </c>
      <c r="AE42" s="1">
        <v>1831500000</v>
      </c>
      <c r="AF42" s="1">
        <v>2095400000</v>
      </c>
      <c r="AG42" s="1">
        <v>1709400000</v>
      </c>
      <c r="AH42" s="1">
        <v>1840800000</v>
      </c>
      <c r="AI42" s="1">
        <v>1910100000</v>
      </c>
      <c r="AJ42" s="1">
        <v>1628300000</v>
      </c>
      <c r="AK42" s="1">
        <v>2292000000</v>
      </c>
      <c r="AL42" s="1">
        <v>2767000000</v>
      </c>
      <c r="AM42" s="1">
        <v>3110000000</v>
      </c>
    </row>
    <row r="43" spans="1:39" ht="19" x14ac:dyDescent="0.25">
      <c r="A43" s="5" t="s">
        <v>35</v>
      </c>
      <c r="B43" s="1">
        <v>5400000</v>
      </c>
      <c r="C43" s="1">
        <v>123900000</v>
      </c>
      <c r="D43" s="1">
        <v>78300000</v>
      </c>
      <c r="E43" s="1">
        <v>8300000</v>
      </c>
      <c r="F43" s="1">
        <v>8700000</v>
      </c>
      <c r="G43" s="1">
        <v>14200000</v>
      </c>
      <c r="H43" s="1">
        <v>13900000</v>
      </c>
      <c r="I43" s="1">
        <v>10200000</v>
      </c>
      <c r="J43" s="1">
        <v>28000000</v>
      </c>
      <c r="K43" s="1">
        <v>50900000</v>
      </c>
      <c r="L43" s="1">
        <v>32000000</v>
      </c>
      <c r="M43" s="1">
        <v>49400000</v>
      </c>
      <c r="N43" s="1">
        <v>53000000</v>
      </c>
      <c r="O43" s="1">
        <v>54400000</v>
      </c>
      <c r="P43" s="1">
        <v>72400000</v>
      </c>
      <c r="Q43" s="1">
        <v>132558000</v>
      </c>
      <c r="R43" s="1">
        <v>174502000</v>
      </c>
      <c r="S43" s="1">
        <v>332188000</v>
      </c>
      <c r="T43" s="1">
        <v>307671000</v>
      </c>
      <c r="U43" s="1">
        <v>374514000</v>
      </c>
      <c r="V43" s="1">
        <v>396347000</v>
      </c>
      <c r="W43" s="1">
        <v>396762000</v>
      </c>
      <c r="X43" s="1">
        <v>632660000</v>
      </c>
      <c r="Y43" s="1">
        <v>757371000</v>
      </c>
      <c r="Z43" s="1">
        <v>588861000</v>
      </c>
      <c r="AA43" s="1">
        <v>652407000</v>
      </c>
      <c r="AB43" s="1">
        <v>904109000</v>
      </c>
      <c r="AC43" s="1">
        <v>828400000</v>
      </c>
      <c r="AD43" s="1">
        <v>763400000</v>
      </c>
      <c r="AE43" s="1">
        <v>960400000</v>
      </c>
      <c r="AF43" s="1">
        <v>986400000</v>
      </c>
      <c r="AG43" s="1">
        <v>805900000</v>
      </c>
      <c r="AH43" s="1">
        <v>857100000</v>
      </c>
      <c r="AI43" s="1">
        <v>906300000</v>
      </c>
      <c r="AJ43" s="1">
        <v>864600000</v>
      </c>
      <c r="AK43" s="1">
        <v>1430000000</v>
      </c>
      <c r="AL43" s="1">
        <v>1664000000</v>
      </c>
      <c r="AM43" s="1">
        <v>1860000000</v>
      </c>
    </row>
    <row r="44" spans="1:39" ht="19" x14ac:dyDescent="0.25">
      <c r="A44" s="6" t="s">
        <v>36</v>
      </c>
      <c r="B44" s="10">
        <v>176500000</v>
      </c>
      <c r="C44" s="10">
        <v>389400000</v>
      </c>
      <c r="D44" s="10">
        <v>285600000</v>
      </c>
      <c r="E44" s="10">
        <v>213300000</v>
      </c>
      <c r="F44" s="10">
        <v>168800000</v>
      </c>
      <c r="G44" s="10">
        <v>237400000</v>
      </c>
      <c r="H44" s="10">
        <v>216100000</v>
      </c>
      <c r="I44" s="10">
        <v>230000000</v>
      </c>
      <c r="J44" s="10">
        <v>277800000</v>
      </c>
      <c r="K44" s="10">
        <v>388700000</v>
      </c>
      <c r="L44" s="10">
        <v>466500000</v>
      </c>
      <c r="M44" s="10">
        <v>546700000</v>
      </c>
      <c r="N44" s="10">
        <v>618300000</v>
      </c>
      <c r="O44" s="10">
        <v>886900000</v>
      </c>
      <c r="P44" s="10">
        <v>1202100000</v>
      </c>
      <c r="Q44" s="10">
        <v>1474306000</v>
      </c>
      <c r="R44" s="10">
        <v>1874615000</v>
      </c>
      <c r="S44" s="10">
        <v>2387266000</v>
      </c>
      <c r="T44" s="10">
        <v>2942151000</v>
      </c>
      <c r="U44" s="10">
        <v>2918690000</v>
      </c>
      <c r="V44" s="10">
        <v>2945019000</v>
      </c>
      <c r="W44" s="10">
        <v>3394902000</v>
      </c>
      <c r="X44" s="10">
        <v>4049767000</v>
      </c>
      <c r="Y44" s="10">
        <v>4187119000</v>
      </c>
      <c r="Z44" s="10">
        <v>5220628000</v>
      </c>
      <c r="AA44" s="10">
        <v>5729513000</v>
      </c>
      <c r="AB44" s="10">
        <v>6272357000</v>
      </c>
      <c r="AC44" s="10">
        <v>7587800000</v>
      </c>
      <c r="AD44" s="10">
        <v>9113700000</v>
      </c>
      <c r="AE44" s="10">
        <v>9431300000</v>
      </c>
      <c r="AF44" s="10">
        <v>7836700000</v>
      </c>
      <c r="AG44" s="10">
        <v>6665100000</v>
      </c>
      <c r="AH44" s="10">
        <v>6850000000</v>
      </c>
      <c r="AI44" s="10">
        <v>7093800000</v>
      </c>
      <c r="AJ44" s="10">
        <v>25596600000</v>
      </c>
      <c r="AK44" s="10">
        <v>13802000000</v>
      </c>
      <c r="AL44" s="10">
        <v>11648000000</v>
      </c>
      <c r="AM44" s="10">
        <v>15883000000</v>
      </c>
    </row>
    <row r="45" spans="1:39" ht="19" x14ac:dyDescent="0.25">
      <c r="A45" s="5" t="s">
        <v>37</v>
      </c>
      <c r="B45" s="1">
        <v>49300000</v>
      </c>
      <c r="C45" s="1">
        <v>125600000</v>
      </c>
      <c r="D45" s="1">
        <v>125900000</v>
      </c>
      <c r="E45" s="1">
        <v>118500000</v>
      </c>
      <c r="F45" s="1">
        <v>125200000</v>
      </c>
      <c r="G45" s="1">
        <v>195800000</v>
      </c>
      <c r="H45" s="1">
        <v>206900000</v>
      </c>
      <c r="I45" s="1">
        <v>212800000</v>
      </c>
      <c r="J45" s="1">
        <v>235700000</v>
      </c>
      <c r="K45" s="1">
        <v>273100000</v>
      </c>
      <c r="L45" s="1">
        <v>291900000</v>
      </c>
      <c r="M45" s="1">
        <v>319600000</v>
      </c>
      <c r="N45" s="1">
        <v>335200000</v>
      </c>
      <c r="O45" s="1">
        <v>471000000</v>
      </c>
      <c r="P45" s="1">
        <v>500200000</v>
      </c>
      <c r="Q45" s="1">
        <v>575531000</v>
      </c>
      <c r="R45" s="1">
        <v>533572000</v>
      </c>
      <c r="S45" s="1">
        <v>597379000</v>
      </c>
      <c r="T45" s="1">
        <v>573365000</v>
      </c>
      <c r="U45" s="1">
        <v>752966000</v>
      </c>
      <c r="V45" s="1">
        <v>748172000</v>
      </c>
      <c r="W45" s="1">
        <v>874368000</v>
      </c>
      <c r="X45" s="1">
        <v>1108634000</v>
      </c>
      <c r="Y45" s="1">
        <v>1108653000</v>
      </c>
      <c r="Z45" s="1">
        <v>1143331000</v>
      </c>
      <c r="AA45" s="1">
        <v>1192303000</v>
      </c>
      <c r="AB45" s="1">
        <v>2100990000</v>
      </c>
      <c r="AC45" s="1">
        <v>2140900000</v>
      </c>
      <c r="AD45" s="1">
        <v>2211300000</v>
      </c>
      <c r="AE45" s="1">
        <v>2203000000</v>
      </c>
      <c r="AF45" s="1">
        <v>2825600000</v>
      </c>
      <c r="AG45" s="1">
        <v>2354000000</v>
      </c>
      <c r="AH45" s="1">
        <v>2454600000</v>
      </c>
      <c r="AI45" s="1">
        <v>2511200000</v>
      </c>
      <c r="AJ45" s="1">
        <v>2302000000</v>
      </c>
      <c r="AK45" s="1">
        <v>3262000000</v>
      </c>
      <c r="AL45" s="1">
        <v>3790000000</v>
      </c>
      <c r="AM45" s="1">
        <v>3956000000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2292657000</v>
      </c>
      <c r="S46" s="1" t="s">
        <v>92</v>
      </c>
      <c r="T46" s="1" t="s">
        <v>92</v>
      </c>
      <c r="U46" s="1" t="s">
        <v>92</v>
      </c>
      <c r="V46" s="1" t="s">
        <v>92</v>
      </c>
      <c r="W46" s="1">
        <v>6596123000</v>
      </c>
      <c r="X46" s="1">
        <v>9241011000</v>
      </c>
      <c r="Y46" s="1">
        <v>9210581000</v>
      </c>
      <c r="Z46" s="1">
        <v>9817923000</v>
      </c>
      <c r="AA46" s="1">
        <v>10758402000</v>
      </c>
      <c r="AB46" s="1">
        <v>14474323000</v>
      </c>
      <c r="AC46" s="1">
        <v>15462000000</v>
      </c>
      <c r="AD46" s="1">
        <v>16038200000</v>
      </c>
      <c r="AE46" s="1">
        <v>16964200000</v>
      </c>
      <c r="AF46" s="1">
        <v>25070300000</v>
      </c>
      <c r="AG46" s="1">
        <v>23826900000</v>
      </c>
      <c r="AH46" s="1">
        <v>25138600000</v>
      </c>
      <c r="AI46" s="1">
        <v>25906000000</v>
      </c>
      <c r="AJ46" s="1">
        <v>22712500000</v>
      </c>
      <c r="AK46" s="1">
        <v>35420000000</v>
      </c>
      <c r="AL46" s="1">
        <v>41184000000</v>
      </c>
      <c r="AM46" s="1">
        <v>39752000000</v>
      </c>
    </row>
    <row r="47" spans="1:39" ht="19" x14ac:dyDescent="0.25">
      <c r="A47" s="5" t="s">
        <v>39</v>
      </c>
      <c r="B47" s="1">
        <v>22400000</v>
      </c>
      <c r="C47" s="1">
        <v>197200000</v>
      </c>
      <c r="D47" s="1">
        <v>219600000</v>
      </c>
      <c r="E47" s="1">
        <v>207500000</v>
      </c>
      <c r="F47" s="1">
        <v>203900000</v>
      </c>
      <c r="G47" s="1">
        <v>305500000</v>
      </c>
      <c r="H47" s="1">
        <v>306800000</v>
      </c>
      <c r="I47" s="1">
        <v>320400000</v>
      </c>
      <c r="J47" s="1">
        <v>337600000</v>
      </c>
      <c r="K47" s="1">
        <v>442700000</v>
      </c>
      <c r="L47" s="1">
        <v>608100000</v>
      </c>
      <c r="M47" s="1">
        <v>792800000</v>
      </c>
      <c r="N47" s="1">
        <v>853400000</v>
      </c>
      <c r="O47" s="1">
        <v>1284600000</v>
      </c>
      <c r="P47" s="1">
        <v>1292300000</v>
      </c>
      <c r="Q47" s="1">
        <v>1863900000</v>
      </c>
      <c r="R47" s="1" t="s">
        <v>92</v>
      </c>
      <c r="S47" s="1">
        <v>3007704000</v>
      </c>
      <c r="T47" s="1">
        <v>3341972000</v>
      </c>
      <c r="U47" s="1">
        <v>4730532000</v>
      </c>
      <c r="V47" s="1">
        <v>5309138000</v>
      </c>
      <c r="W47" s="1">
        <v>1698324000</v>
      </c>
      <c r="X47" s="1">
        <v>2564973000</v>
      </c>
      <c r="Y47" s="1">
        <v>2519422000</v>
      </c>
      <c r="Z47" s="1">
        <v>2655503000</v>
      </c>
      <c r="AA47" s="1">
        <v>3324502000</v>
      </c>
      <c r="AB47" s="1">
        <v>5840209000</v>
      </c>
      <c r="AC47" s="1">
        <v>6344000000</v>
      </c>
      <c r="AD47" s="1">
        <v>6247700000</v>
      </c>
      <c r="AE47" s="1">
        <v>7369200000</v>
      </c>
      <c r="AF47" s="1">
        <v>11270300000</v>
      </c>
      <c r="AG47" s="1">
        <v>11818000000</v>
      </c>
      <c r="AH47" s="1">
        <v>11667100000</v>
      </c>
      <c r="AI47" s="1">
        <v>11673100000</v>
      </c>
      <c r="AJ47" s="1">
        <v>9749700000</v>
      </c>
      <c r="AK47" s="1">
        <v>21282000000</v>
      </c>
      <c r="AL47" s="1">
        <v>22843000000</v>
      </c>
      <c r="AM47" s="1">
        <v>20300000000</v>
      </c>
    </row>
    <row r="48" spans="1:39" ht="19" x14ac:dyDescent="0.25">
      <c r="A48" s="5" t="s">
        <v>40</v>
      </c>
      <c r="B48" s="1">
        <v>22400000</v>
      </c>
      <c r="C48" s="1">
        <v>197200000</v>
      </c>
      <c r="D48" s="1">
        <v>219600000</v>
      </c>
      <c r="E48" s="1">
        <v>207500000</v>
      </c>
      <c r="F48" s="1">
        <v>203900000</v>
      </c>
      <c r="G48" s="1">
        <v>305500000</v>
      </c>
      <c r="H48" s="1">
        <v>306800000</v>
      </c>
      <c r="I48" s="1">
        <v>320400000</v>
      </c>
      <c r="J48" s="1">
        <v>337600000</v>
      </c>
      <c r="K48" s="1">
        <v>442700000</v>
      </c>
      <c r="L48" s="1">
        <v>608100000</v>
      </c>
      <c r="M48" s="1">
        <v>792800000</v>
      </c>
      <c r="N48" s="1">
        <v>853400000</v>
      </c>
      <c r="O48" s="1">
        <v>1284600000</v>
      </c>
      <c r="P48" s="1">
        <v>1292300000</v>
      </c>
      <c r="Q48" s="1">
        <v>1863900000</v>
      </c>
      <c r="R48" s="1">
        <v>2292657000</v>
      </c>
      <c r="S48" s="1">
        <v>3007704000</v>
      </c>
      <c r="T48" s="1">
        <v>3341972000</v>
      </c>
      <c r="U48" s="1">
        <v>4730532000</v>
      </c>
      <c r="V48" s="1">
        <v>5309138000</v>
      </c>
      <c r="W48" s="1">
        <v>8294447000</v>
      </c>
      <c r="X48" s="1">
        <v>11805984000</v>
      </c>
      <c r="Y48" s="1">
        <v>11730003000</v>
      </c>
      <c r="Z48" s="1">
        <v>12473426000</v>
      </c>
      <c r="AA48" s="1">
        <v>14082904000</v>
      </c>
      <c r="AB48" s="1">
        <v>20314532000</v>
      </c>
      <c r="AC48" s="1">
        <v>21806000000</v>
      </c>
      <c r="AD48" s="1">
        <v>22285900000</v>
      </c>
      <c r="AE48" s="1">
        <v>24333400000</v>
      </c>
      <c r="AF48" s="1">
        <v>36340600000</v>
      </c>
      <c r="AG48" s="1">
        <v>35644900000</v>
      </c>
      <c r="AH48" s="1">
        <v>36805700000</v>
      </c>
      <c r="AI48" s="1">
        <v>37579100000</v>
      </c>
      <c r="AJ48" s="1">
        <v>32462200000</v>
      </c>
      <c r="AK48" s="1">
        <v>56702000000</v>
      </c>
      <c r="AL48" s="1">
        <v>64027000000</v>
      </c>
      <c r="AM48" s="1">
        <v>60052000000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v>511283000</v>
      </c>
      <c r="AB49" s="1">
        <v>521882000</v>
      </c>
      <c r="AC49" s="1">
        <v>548300000</v>
      </c>
      <c r="AD49" s="1" t="s">
        <v>92</v>
      </c>
      <c r="AE49" s="1" t="s">
        <v>92</v>
      </c>
      <c r="AF49" s="1" t="s">
        <v>92</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v>20700000</v>
      </c>
      <c r="C51" s="1">
        <v>28500000</v>
      </c>
      <c r="D51" s="1">
        <v>24200000</v>
      </c>
      <c r="E51" s="1">
        <v>36500000</v>
      </c>
      <c r="F51" s="1">
        <v>9300000</v>
      </c>
      <c r="G51" s="1">
        <v>5800000</v>
      </c>
      <c r="H51" s="1">
        <v>5200000</v>
      </c>
      <c r="I51" s="1">
        <v>6600000</v>
      </c>
      <c r="J51" s="1">
        <v>21400000</v>
      </c>
      <c r="K51" s="1">
        <v>30400000</v>
      </c>
      <c r="L51" s="1">
        <v>119500000</v>
      </c>
      <c r="M51" s="1">
        <v>106000000</v>
      </c>
      <c r="N51" s="1">
        <v>72800000</v>
      </c>
      <c r="O51" s="1">
        <v>96200000</v>
      </c>
      <c r="P51" s="1">
        <v>52500000</v>
      </c>
      <c r="Q51" s="1">
        <v>117942000</v>
      </c>
      <c r="R51" s="1">
        <v>119639000</v>
      </c>
      <c r="S51" s="1">
        <v>36796000</v>
      </c>
      <c r="T51" s="1">
        <v>32562000</v>
      </c>
      <c r="U51" s="1">
        <v>91705000</v>
      </c>
      <c r="V51" s="1">
        <v>160780000</v>
      </c>
      <c r="W51" s="1">
        <v>300434000</v>
      </c>
      <c r="X51" s="1">
        <v>507550000</v>
      </c>
      <c r="Y51" s="1">
        <v>464353000</v>
      </c>
      <c r="Z51" s="1">
        <v>758035000</v>
      </c>
      <c r="AA51" s="1">
        <v>701127000</v>
      </c>
      <c r="AB51" s="1">
        <v>739686000</v>
      </c>
      <c r="AC51" s="1">
        <v>858000000</v>
      </c>
      <c r="AD51" s="1">
        <v>1061300000</v>
      </c>
      <c r="AE51" s="1">
        <v>1024000000</v>
      </c>
      <c r="AF51" s="1">
        <v>1219300000</v>
      </c>
      <c r="AG51" s="1">
        <v>631300000</v>
      </c>
      <c r="AH51" s="1">
        <v>538300000</v>
      </c>
      <c r="AI51" s="1">
        <v>648400000</v>
      </c>
      <c r="AJ51" s="1">
        <v>1720800000</v>
      </c>
      <c r="AK51" s="1">
        <v>2395000000</v>
      </c>
      <c r="AL51" s="1">
        <v>3719000000</v>
      </c>
      <c r="AM51" s="1">
        <v>4459000000</v>
      </c>
    </row>
    <row r="52" spans="1:39" ht="19" x14ac:dyDescent="0.25">
      <c r="A52" s="5" t="s">
        <v>44</v>
      </c>
      <c r="B52" s="1">
        <v>92400000</v>
      </c>
      <c r="C52" s="1">
        <v>351300000</v>
      </c>
      <c r="D52" s="1">
        <v>369700000</v>
      </c>
      <c r="E52" s="1">
        <v>362500000</v>
      </c>
      <c r="F52" s="1">
        <v>338400000</v>
      </c>
      <c r="G52" s="1">
        <v>507100000</v>
      </c>
      <c r="H52" s="1">
        <v>518900000</v>
      </c>
      <c r="I52" s="1">
        <v>539800000</v>
      </c>
      <c r="J52" s="1">
        <v>594700000</v>
      </c>
      <c r="K52" s="1">
        <v>746200000</v>
      </c>
      <c r="L52" s="1">
        <v>1019500000</v>
      </c>
      <c r="M52" s="1">
        <v>1218400000</v>
      </c>
      <c r="N52" s="1">
        <v>1261400000</v>
      </c>
      <c r="O52" s="1">
        <v>1851800000</v>
      </c>
      <c r="P52" s="1">
        <v>1845000000</v>
      </c>
      <c r="Q52" s="1">
        <v>2557373000</v>
      </c>
      <c r="R52" s="1">
        <v>2945868000</v>
      </c>
      <c r="S52" s="1">
        <v>3641879000</v>
      </c>
      <c r="T52" s="1">
        <v>3947899000</v>
      </c>
      <c r="U52" s="1">
        <v>5575203000</v>
      </c>
      <c r="V52" s="1">
        <v>6218090000</v>
      </c>
      <c r="W52" s="1">
        <v>9469249000</v>
      </c>
      <c r="X52" s="1">
        <v>13422168000</v>
      </c>
      <c r="Y52" s="1">
        <v>13303009000</v>
      </c>
      <c r="Z52" s="1">
        <v>14374792000</v>
      </c>
      <c r="AA52" s="1">
        <v>16487617000</v>
      </c>
      <c r="AB52" s="1">
        <v>23677090000</v>
      </c>
      <c r="AC52" s="1">
        <v>25353200000</v>
      </c>
      <c r="AD52" s="1">
        <v>25558500000</v>
      </c>
      <c r="AE52" s="1">
        <v>27560400000</v>
      </c>
      <c r="AF52" s="1">
        <v>40385500000</v>
      </c>
      <c r="AG52" s="1">
        <v>38630200000</v>
      </c>
      <c r="AH52" s="1">
        <v>39798600000</v>
      </c>
      <c r="AI52" s="1">
        <v>40738700000</v>
      </c>
      <c r="AJ52" s="1">
        <v>36485000000</v>
      </c>
      <c r="AK52" s="1">
        <v>62359000000</v>
      </c>
      <c r="AL52" s="1">
        <v>71536000000</v>
      </c>
      <c r="AM52" s="1">
        <v>68467000000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268900000</v>
      </c>
      <c r="C54" s="11">
        <v>740700000</v>
      </c>
      <c r="D54" s="11">
        <v>655300000</v>
      </c>
      <c r="E54" s="11">
        <v>575800000</v>
      </c>
      <c r="F54" s="11">
        <v>507200000</v>
      </c>
      <c r="G54" s="11">
        <v>744500000</v>
      </c>
      <c r="H54" s="11">
        <v>735000000</v>
      </c>
      <c r="I54" s="11">
        <v>769800000</v>
      </c>
      <c r="J54" s="11">
        <v>872500000</v>
      </c>
      <c r="K54" s="11">
        <v>1134900000</v>
      </c>
      <c r="L54" s="11">
        <v>1486000000</v>
      </c>
      <c r="M54" s="11">
        <v>1765100000</v>
      </c>
      <c r="N54" s="11">
        <v>1879700000</v>
      </c>
      <c r="O54" s="11">
        <v>2738700000</v>
      </c>
      <c r="P54" s="11">
        <v>3047100000</v>
      </c>
      <c r="Q54" s="11">
        <v>4031679000</v>
      </c>
      <c r="R54" s="11">
        <v>4820483000</v>
      </c>
      <c r="S54" s="11">
        <v>6029145000</v>
      </c>
      <c r="T54" s="11">
        <v>6890050000</v>
      </c>
      <c r="U54" s="11">
        <v>8493893000</v>
      </c>
      <c r="V54" s="11">
        <v>9163109000</v>
      </c>
      <c r="W54" s="11">
        <v>12864151000</v>
      </c>
      <c r="X54" s="11">
        <v>17471935000</v>
      </c>
      <c r="Y54" s="11">
        <v>17490128000</v>
      </c>
      <c r="Z54" s="11">
        <v>19595420000</v>
      </c>
      <c r="AA54" s="11">
        <v>22217130000</v>
      </c>
      <c r="AB54" s="11">
        <v>29949447000</v>
      </c>
      <c r="AC54" s="11">
        <v>32941000000</v>
      </c>
      <c r="AD54" s="11">
        <v>34672200000</v>
      </c>
      <c r="AE54" s="11">
        <v>36991700000</v>
      </c>
      <c r="AF54" s="11">
        <v>48222200000</v>
      </c>
      <c r="AG54" s="11">
        <v>45295300000</v>
      </c>
      <c r="AH54" s="11">
        <v>46648600000</v>
      </c>
      <c r="AI54" s="11">
        <v>47832500000</v>
      </c>
      <c r="AJ54" s="11">
        <v>62081600000</v>
      </c>
      <c r="AK54" s="11">
        <v>76161000000</v>
      </c>
      <c r="AL54" s="11">
        <v>83184000000</v>
      </c>
      <c r="AM54" s="11">
        <v>84350000000</v>
      </c>
    </row>
    <row r="55" spans="1:39" ht="20" thickTop="1" x14ac:dyDescent="0.25">
      <c r="A55" s="5" t="s">
        <v>47</v>
      </c>
      <c r="B55" s="1" t="s">
        <v>92</v>
      </c>
      <c r="C55" s="1" t="s">
        <v>92</v>
      </c>
      <c r="D55" s="1" t="s">
        <v>92</v>
      </c>
      <c r="E55" s="1" t="s">
        <v>92</v>
      </c>
      <c r="F55" s="1" t="s">
        <v>92</v>
      </c>
      <c r="G55" s="1">
        <v>72400000</v>
      </c>
      <c r="H55" s="1">
        <v>66100000</v>
      </c>
      <c r="I55" s="1">
        <v>62400000</v>
      </c>
      <c r="J55" s="1">
        <v>72400000</v>
      </c>
      <c r="K55" s="1">
        <v>94600000</v>
      </c>
      <c r="L55" s="1">
        <v>92300000</v>
      </c>
      <c r="M55" s="1">
        <v>110200000</v>
      </c>
      <c r="N55" s="1">
        <v>135200000</v>
      </c>
      <c r="O55" s="1">
        <v>158600000</v>
      </c>
      <c r="P55" s="1">
        <v>213200000</v>
      </c>
      <c r="Q55" s="1">
        <v>262095000</v>
      </c>
      <c r="R55" s="1">
        <v>235501000</v>
      </c>
      <c r="S55" s="1">
        <v>366587000</v>
      </c>
      <c r="T55" s="1">
        <v>472994000</v>
      </c>
      <c r="U55" s="1">
        <v>612066000</v>
      </c>
      <c r="V55" s="1">
        <v>782854000</v>
      </c>
      <c r="W55" s="1">
        <v>952337000</v>
      </c>
      <c r="X55" s="1">
        <v>1125600000</v>
      </c>
      <c r="Y55" s="1">
        <v>1108961000</v>
      </c>
      <c r="Z55" s="1">
        <v>1051487000</v>
      </c>
      <c r="AA55" s="1">
        <v>1215818000</v>
      </c>
      <c r="AB55" s="1">
        <v>1422438000</v>
      </c>
      <c r="AC55" s="1">
        <v>1546300000</v>
      </c>
      <c r="AD55" s="1">
        <v>1778200000</v>
      </c>
      <c r="AE55" s="1">
        <v>1875000000</v>
      </c>
      <c r="AF55" s="1">
        <v>2049000000</v>
      </c>
      <c r="AG55" s="1">
        <v>1485000000</v>
      </c>
      <c r="AH55" s="1">
        <v>1509900000</v>
      </c>
      <c r="AI55" s="1">
        <v>1712800000</v>
      </c>
      <c r="AJ55" s="1">
        <v>1514400000</v>
      </c>
      <c r="AK55" s="1">
        <v>2049000000</v>
      </c>
      <c r="AL55" s="1">
        <v>2569000000</v>
      </c>
      <c r="AM55" s="1">
        <v>2296000000</v>
      </c>
    </row>
    <row r="56" spans="1:39" ht="19" x14ac:dyDescent="0.25">
      <c r="A56" s="5" t="s">
        <v>48</v>
      </c>
      <c r="B56" s="1">
        <v>2300000</v>
      </c>
      <c r="C56" s="1">
        <v>91400000</v>
      </c>
      <c r="D56" s="1">
        <v>1500000</v>
      </c>
      <c r="E56" s="1">
        <v>2200000</v>
      </c>
      <c r="F56" s="1">
        <v>700000</v>
      </c>
      <c r="G56" s="1">
        <v>900000</v>
      </c>
      <c r="H56" s="1">
        <v>2300000</v>
      </c>
      <c r="I56" s="1">
        <v>31500000</v>
      </c>
      <c r="J56" s="1">
        <v>2200000</v>
      </c>
      <c r="K56" s="1">
        <v>68800000</v>
      </c>
      <c r="L56" s="1">
        <v>15000000</v>
      </c>
      <c r="M56" s="1">
        <v>16800000</v>
      </c>
      <c r="N56" s="1">
        <v>35500000</v>
      </c>
      <c r="O56" s="1">
        <v>59600000</v>
      </c>
      <c r="P56" s="1">
        <v>33600000</v>
      </c>
      <c r="Q56" s="1">
        <v>81633000</v>
      </c>
      <c r="R56" s="1">
        <v>72356000</v>
      </c>
      <c r="S56" s="1">
        <v>112542000</v>
      </c>
      <c r="T56" s="1">
        <v>14385000</v>
      </c>
      <c r="U56" s="1">
        <v>424763000</v>
      </c>
      <c r="V56" s="1">
        <v>183951000</v>
      </c>
      <c r="W56" s="1">
        <v>10855000</v>
      </c>
      <c r="X56" s="1">
        <v>330480000</v>
      </c>
      <c r="Y56" s="1">
        <v>66159000</v>
      </c>
      <c r="Z56" s="1">
        <v>44186000</v>
      </c>
      <c r="AA56" s="1">
        <v>40761000</v>
      </c>
      <c r="AB56" s="1">
        <v>98392000</v>
      </c>
      <c r="AC56" s="1">
        <v>55500000</v>
      </c>
      <c r="AD56" s="1">
        <v>62300000</v>
      </c>
      <c r="AE56" s="1">
        <v>71900000</v>
      </c>
      <c r="AF56" s="1">
        <v>845200000</v>
      </c>
      <c r="AG56" s="1">
        <v>2594800000</v>
      </c>
      <c r="AH56" s="1">
        <v>194700000</v>
      </c>
      <c r="AI56" s="1">
        <v>51800000</v>
      </c>
      <c r="AJ56" s="1">
        <v>370200000</v>
      </c>
      <c r="AK56" s="1">
        <v>200000000</v>
      </c>
      <c r="AL56" s="1">
        <v>215000000</v>
      </c>
      <c r="AM56" s="1">
        <v>591000000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v>194500000</v>
      </c>
      <c r="AD57" s="1">
        <v>224900000</v>
      </c>
      <c r="AE57" s="1">
        <v>566900000</v>
      </c>
      <c r="AF57" s="1">
        <v>422300000</v>
      </c>
      <c r="AG57" s="1">
        <v>293900000</v>
      </c>
      <c r="AH57" s="1">
        <v>386400000</v>
      </c>
      <c r="AI57" s="1">
        <v>292400000</v>
      </c>
      <c r="AJ57" s="1">
        <v>356500000</v>
      </c>
      <c r="AK57" s="1">
        <v>552000000</v>
      </c>
      <c r="AL57" s="1">
        <v>707000000</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v>730000000</v>
      </c>
      <c r="AD58" s="1">
        <v>686500000</v>
      </c>
      <c r="AE58" s="1">
        <v>766500000</v>
      </c>
      <c r="AF58" s="1">
        <v>633700000</v>
      </c>
      <c r="AG58" s="1">
        <v>539800000</v>
      </c>
      <c r="AH58" s="1">
        <v>666000000</v>
      </c>
      <c r="AI58" s="1">
        <v>685200000</v>
      </c>
      <c r="AJ58" s="1">
        <v>687800000</v>
      </c>
      <c r="AK58" s="1">
        <v>1212000000</v>
      </c>
      <c r="AL58" s="1">
        <v>1613000000</v>
      </c>
      <c r="AM58" s="1" t="s">
        <v>92</v>
      </c>
    </row>
    <row r="59" spans="1:39" ht="19" x14ac:dyDescent="0.25">
      <c r="A59" s="5" t="s">
        <v>51</v>
      </c>
      <c r="B59" s="1">
        <v>47600000</v>
      </c>
      <c r="C59" s="1">
        <v>175000000</v>
      </c>
      <c r="D59" s="1">
        <v>139100000</v>
      </c>
      <c r="E59" s="1">
        <v>142600000</v>
      </c>
      <c r="F59" s="1">
        <v>143300000</v>
      </c>
      <c r="G59" s="1">
        <v>108000000</v>
      </c>
      <c r="H59" s="1">
        <v>105500000</v>
      </c>
      <c r="I59" s="1">
        <v>118500000</v>
      </c>
      <c r="J59" s="1">
        <v>160800000</v>
      </c>
      <c r="K59" s="1">
        <v>232800000</v>
      </c>
      <c r="L59" s="1">
        <v>296800000</v>
      </c>
      <c r="M59" s="1">
        <v>347600000</v>
      </c>
      <c r="N59" s="1">
        <v>353500000</v>
      </c>
      <c r="O59" s="1">
        <v>470500000</v>
      </c>
      <c r="P59" s="1">
        <v>462000000</v>
      </c>
      <c r="Q59" s="1">
        <v>674812000</v>
      </c>
      <c r="R59" s="1">
        <v>709437000</v>
      </c>
      <c r="S59" s="1">
        <v>786183000</v>
      </c>
      <c r="T59" s="1">
        <v>892624000</v>
      </c>
      <c r="U59" s="1">
        <v>1165457000</v>
      </c>
      <c r="V59" s="1">
        <v>1301781000</v>
      </c>
      <c r="W59" s="1">
        <v>1496364000</v>
      </c>
      <c r="X59" s="1">
        <v>1443773000</v>
      </c>
      <c r="Y59" s="1">
        <v>1569977000</v>
      </c>
      <c r="Z59" s="1">
        <v>1665287000</v>
      </c>
      <c r="AA59" s="1">
        <v>2048175000</v>
      </c>
      <c r="AB59" s="1">
        <v>2651198000</v>
      </c>
      <c r="AC59" s="1">
        <v>1679800000</v>
      </c>
      <c r="AD59" s="1">
        <v>1775500000</v>
      </c>
      <c r="AE59" s="1">
        <v>2116100000</v>
      </c>
      <c r="AF59" s="1">
        <v>2220200000</v>
      </c>
      <c r="AG59" s="1">
        <v>1960500000</v>
      </c>
      <c r="AH59" s="1">
        <v>2035300000</v>
      </c>
      <c r="AI59" s="1">
        <v>2099300000</v>
      </c>
      <c r="AJ59" s="1">
        <v>2003200000</v>
      </c>
      <c r="AK59" s="1">
        <v>3389000000</v>
      </c>
      <c r="AL59" s="1">
        <v>3036000000</v>
      </c>
      <c r="AM59" s="1">
        <v>5502000000</v>
      </c>
    </row>
    <row r="60" spans="1:39" ht="19" x14ac:dyDescent="0.25">
      <c r="A60" s="6" t="s">
        <v>52</v>
      </c>
      <c r="B60" s="10">
        <v>49900000</v>
      </c>
      <c r="C60" s="10">
        <v>266400000</v>
      </c>
      <c r="D60" s="10">
        <v>140600000</v>
      </c>
      <c r="E60" s="10">
        <v>144800000</v>
      </c>
      <c r="F60" s="10">
        <v>144000000</v>
      </c>
      <c r="G60" s="10">
        <v>181300000</v>
      </c>
      <c r="H60" s="10">
        <v>173900000</v>
      </c>
      <c r="I60" s="10">
        <v>212400000</v>
      </c>
      <c r="J60" s="10">
        <v>235400000</v>
      </c>
      <c r="K60" s="10">
        <v>396200000</v>
      </c>
      <c r="L60" s="10">
        <v>404100000</v>
      </c>
      <c r="M60" s="10">
        <v>474600000</v>
      </c>
      <c r="N60" s="10">
        <v>524200000</v>
      </c>
      <c r="O60" s="10">
        <v>688700000</v>
      </c>
      <c r="P60" s="10">
        <v>708800000</v>
      </c>
      <c r="Q60" s="10">
        <v>1018540000</v>
      </c>
      <c r="R60" s="10">
        <v>1017294000</v>
      </c>
      <c r="S60" s="10">
        <v>1265312000</v>
      </c>
      <c r="T60" s="10">
        <v>1380003000</v>
      </c>
      <c r="U60" s="10">
        <v>2202286000</v>
      </c>
      <c r="V60" s="10">
        <v>2268586000</v>
      </c>
      <c r="W60" s="10">
        <v>2459556000</v>
      </c>
      <c r="X60" s="10">
        <v>2899853000</v>
      </c>
      <c r="Y60" s="10">
        <v>2745097000</v>
      </c>
      <c r="Z60" s="10">
        <v>2760960000</v>
      </c>
      <c r="AA60" s="10">
        <v>3304754000</v>
      </c>
      <c r="AB60" s="10">
        <v>4172028000</v>
      </c>
      <c r="AC60" s="10">
        <v>4206100000</v>
      </c>
      <c r="AD60" s="10">
        <v>4527400000</v>
      </c>
      <c r="AE60" s="10">
        <v>5396400000</v>
      </c>
      <c r="AF60" s="10">
        <v>6170400000</v>
      </c>
      <c r="AG60" s="10">
        <v>6874000000</v>
      </c>
      <c r="AH60" s="10">
        <v>4792300000</v>
      </c>
      <c r="AI60" s="10">
        <v>4841500000</v>
      </c>
      <c r="AJ60" s="10">
        <v>4932100000</v>
      </c>
      <c r="AK60" s="10">
        <v>7402000000</v>
      </c>
      <c r="AL60" s="10">
        <v>8140000000</v>
      </c>
      <c r="AM60" s="10">
        <v>8389000000</v>
      </c>
    </row>
    <row r="61" spans="1:39" ht="19" x14ac:dyDescent="0.25">
      <c r="A61" s="5" t="s">
        <v>53</v>
      </c>
      <c r="B61" s="1">
        <v>167000000</v>
      </c>
      <c r="C61" s="1">
        <v>397600000</v>
      </c>
      <c r="D61" s="1">
        <v>393100000</v>
      </c>
      <c r="E61" s="1">
        <v>246200000</v>
      </c>
      <c r="F61" s="1">
        <v>143000000</v>
      </c>
      <c r="G61" s="1">
        <v>186100000</v>
      </c>
      <c r="H61" s="1">
        <v>182200000</v>
      </c>
      <c r="I61" s="1">
        <v>137300000</v>
      </c>
      <c r="J61" s="1">
        <v>131400000</v>
      </c>
      <c r="K61" s="1">
        <v>116500000</v>
      </c>
      <c r="L61" s="1">
        <v>268600000</v>
      </c>
      <c r="M61" s="1">
        <v>219600000</v>
      </c>
      <c r="N61" s="1">
        <v>162700000</v>
      </c>
      <c r="O61" s="1">
        <v>412900000</v>
      </c>
      <c r="P61" s="1">
        <v>341000000</v>
      </c>
      <c r="Q61" s="1">
        <v>713557000</v>
      </c>
      <c r="R61" s="1">
        <v>1119333000</v>
      </c>
      <c r="S61" s="1">
        <v>1197422000</v>
      </c>
      <c r="T61" s="1">
        <v>1284498000</v>
      </c>
      <c r="U61" s="1">
        <v>925535000</v>
      </c>
      <c r="V61" s="1">
        <v>857771000</v>
      </c>
      <c r="W61" s="1">
        <v>2422861000</v>
      </c>
      <c r="X61" s="1">
        <v>3395764000</v>
      </c>
      <c r="Y61" s="1">
        <v>2553170000</v>
      </c>
      <c r="Z61" s="1">
        <v>2889023000</v>
      </c>
      <c r="AA61" s="1">
        <v>2783907000</v>
      </c>
      <c r="AB61" s="1">
        <v>5206800000</v>
      </c>
      <c r="AC61" s="1">
        <v>5287600000</v>
      </c>
      <c r="AD61" s="1">
        <v>3436700000</v>
      </c>
      <c r="AE61" s="1">
        <v>3401500000</v>
      </c>
      <c r="AF61" s="1">
        <v>12025200000</v>
      </c>
      <c r="AG61" s="1">
        <v>9674200000</v>
      </c>
      <c r="AH61" s="1">
        <v>10327400000</v>
      </c>
      <c r="AI61" s="1">
        <v>9688500000</v>
      </c>
      <c r="AJ61" s="1">
        <v>22155800000</v>
      </c>
      <c r="AK61" s="1">
        <v>21978000000</v>
      </c>
      <c r="AL61" s="1">
        <v>23057000000</v>
      </c>
      <c r="AM61" s="1">
        <v>19086000000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v>105200000</v>
      </c>
      <c r="AD62" s="1">
        <v>170200000</v>
      </c>
      <c r="AE62" s="1">
        <v>186800000</v>
      </c>
      <c r="AF62" s="1">
        <v>160400000</v>
      </c>
      <c r="AG62" s="1">
        <v>92700000</v>
      </c>
      <c r="AH62" s="1">
        <v>104900000</v>
      </c>
      <c r="AI62" s="1">
        <v>113800000</v>
      </c>
      <c r="AJ62" s="1">
        <v>118100000</v>
      </c>
      <c r="AK62" s="1">
        <v>205000000</v>
      </c>
      <c r="AL62" s="1">
        <v>213000000</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c r="AI63" s="1" t="s">
        <v>92</v>
      </c>
      <c r="AJ63" s="1" t="s">
        <v>92</v>
      </c>
      <c r="AK63" s="1" t="s">
        <v>92</v>
      </c>
      <c r="AL63" s="1" t="s">
        <v>92</v>
      </c>
      <c r="AM63" s="1" t="s">
        <v>92</v>
      </c>
    </row>
    <row r="64" spans="1:39" ht="19" x14ac:dyDescent="0.25">
      <c r="A64" s="5" t="s">
        <v>55</v>
      </c>
      <c r="B64" s="1">
        <v>2100000</v>
      </c>
      <c r="C64" s="1">
        <v>11500000</v>
      </c>
      <c r="D64" s="1">
        <v>18300000</v>
      </c>
      <c r="E64" s="1">
        <v>29100000</v>
      </c>
      <c r="F64" s="1">
        <v>28500000</v>
      </c>
      <c r="G64" s="1">
        <v>72100000</v>
      </c>
      <c r="H64" s="1">
        <v>59600000</v>
      </c>
      <c r="I64" s="1">
        <v>71700000</v>
      </c>
      <c r="J64" s="1">
        <v>142000000</v>
      </c>
      <c r="K64" s="1">
        <v>146100000</v>
      </c>
      <c r="L64" s="1">
        <v>227000000</v>
      </c>
      <c r="M64" s="1">
        <v>270600000</v>
      </c>
      <c r="N64" s="1">
        <v>275900000</v>
      </c>
      <c r="O64" s="1">
        <v>285300000</v>
      </c>
      <c r="P64" s="1">
        <v>288500000</v>
      </c>
      <c r="Q64" s="1">
        <v>357249000</v>
      </c>
      <c r="R64" s="1">
        <v>455270000</v>
      </c>
      <c r="S64" s="1">
        <v>556812000</v>
      </c>
      <c r="T64" s="1">
        <v>578840000</v>
      </c>
      <c r="U64" s="1">
        <v>746390000</v>
      </c>
      <c r="V64" s="1">
        <v>956402000</v>
      </c>
      <c r="W64" s="1">
        <v>1337074000</v>
      </c>
      <c r="X64" s="1">
        <v>2090630000</v>
      </c>
      <c r="Y64" s="1">
        <v>2383299000</v>
      </c>
      <c r="Z64" s="1">
        <v>2315261000</v>
      </c>
      <c r="AA64" s="1">
        <v>2355703000</v>
      </c>
      <c r="AB64" s="1">
        <v>3598851000</v>
      </c>
      <c r="AC64" s="1">
        <v>4258200000</v>
      </c>
      <c r="AD64" s="1">
        <v>4086500000</v>
      </c>
      <c r="AE64" s="1">
        <v>4557200000</v>
      </c>
      <c r="AF64" s="1">
        <v>6102200000</v>
      </c>
      <c r="AG64" s="1">
        <v>5577600000</v>
      </c>
      <c r="AH64" s="1">
        <v>5056200000</v>
      </c>
      <c r="AI64" s="1">
        <v>4962000000</v>
      </c>
      <c r="AJ64" s="1">
        <v>4593700000</v>
      </c>
      <c r="AK64" s="1">
        <v>6799000000</v>
      </c>
      <c r="AL64" s="1">
        <v>6597000000</v>
      </c>
      <c r="AM64" s="1">
        <v>6793000000</v>
      </c>
    </row>
    <row r="65" spans="1:39" ht="19" x14ac:dyDescent="0.25">
      <c r="A65" s="5" t="s">
        <v>56</v>
      </c>
      <c r="B65" s="1">
        <v>169100000</v>
      </c>
      <c r="C65" s="1">
        <v>409100000</v>
      </c>
      <c r="D65" s="1">
        <v>411400000</v>
      </c>
      <c r="E65" s="1">
        <v>275300000</v>
      </c>
      <c r="F65" s="1">
        <v>171500000</v>
      </c>
      <c r="G65" s="1">
        <v>258200000</v>
      </c>
      <c r="H65" s="1">
        <v>241800000</v>
      </c>
      <c r="I65" s="1">
        <v>209000000</v>
      </c>
      <c r="J65" s="1">
        <v>273400000</v>
      </c>
      <c r="K65" s="1">
        <v>262600000</v>
      </c>
      <c r="L65" s="1">
        <v>495600000</v>
      </c>
      <c r="M65" s="1">
        <v>490200000</v>
      </c>
      <c r="N65" s="1">
        <v>438600000</v>
      </c>
      <c r="O65" s="1">
        <v>698200000</v>
      </c>
      <c r="P65" s="1">
        <v>629500000</v>
      </c>
      <c r="Q65" s="1">
        <v>1070806000</v>
      </c>
      <c r="R65" s="1">
        <v>1574603000</v>
      </c>
      <c r="S65" s="1">
        <v>1754234000</v>
      </c>
      <c r="T65" s="1">
        <v>1863338000</v>
      </c>
      <c r="U65" s="1">
        <v>1671925000</v>
      </c>
      <c r="V65" s="1">
        <v>1814173000</v>
      </c>
      <c r="W65" s="1">
        <v>3759935000</v>
      </c>
      <c r="X65" s="1">
        <v>5486394000</v>
      </c>
      <c r="Y65" s="1">
        <v>4936469000</v>
      </c>
      <c r="Z65" s="1">
        <v>5204284000</v>
      </c>
      <c r="AA65" s="1">
        <v>5139610000</v>
      </c>
      <c r="AB65" s="1">
        <v>8805651000</v>
      </c>
      <c r="AC65" s="1">
        <v>9651000000</v>
      </c>
      <c r="AD65" s="1">
        <v>7693400000</v>
      </c>
      <c r="AE65" s="1">
        <v>8145500000</v>
      </c>
      <c r="AF65" s="1">
        <v>18287800000</v>
      </c>
      <c r="AG65" s="1">
        <v>15344500000</v>
      </c>
      <c r="AH65" s="1">
        <v>15488500000</v>
      </c>
      <c r="AI65" s="1">
        <v>14764300000</v>
      </c>
      <c r="AJ65" s="1">
        <v>26867600000</v>
      </c>
      <c r="AK65" s="1">
        <v>28982000000</v>
      </c>
      <c r="AL65" s="1">
        <v>29867000000</v>
      </c>
      <c r="AM65" s="1">
        <v>25879000000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219000000</v>
      </c>
      <c r="C67" s="10">
        <v>675500000</v>
      </c>
      <c r="D67" s="10">
        <v>552000000</v>
      </c>
      <c r="E67" s="10">
        <v>420100000</v>
      </c>
      <c r="F67" s="10">
        <v>315500000</v>
      </c>
      <c r="G67" s="10">
        <v>439500000</v>
      </c>
      <c r="H67" s="10">
        <v>415700000</v>
      </c>
      <c r="I67" s="10">
        <v>421400000</v>
      </c>
      <c r="J67" s="10">
        <v>508800000</v>
      </c>
      <c r="K67" s="10">
        <v>658800000</v>
      </c>
      <c r="L67" s="10">
        <v>899700000</v>
      </c>
      <c r="M67" s="10">
        <v>964800000</v>
      </c>
      <c r="N67" s="10">
        <v>962800000</v>
      </c>
      <c r="O67" s="10">
        <v>1386900000</v>
      </c>
      <c r="P67" s="10">
        <v>1338300000</v>
      </c>
      <c r="Q67" s="10">
        <v>2089346000</v>
      </c>
      <c r="R67" s="10">
        <v>2591897000</v>
      </c>
      <c r="S67" s="10">
        <v>3019546000</v>
      </c>
      <c r="T67" s="10">
        <v>3243341000</v>
      </c>
      <c r="U67" s="10">
        <v>3874211000</v>
      </c>
      <c r="V67" s="10">
        <v>4082759000</v>
      </c>
      <c r="W67" s="10">
        <v>6219491000</v>
      </c>
      <c r="X67" s="10">
        <v>8386247000</v>
      </c>
      <c r="Y67" s="10">
        <v>7681566000</v>
      </c>
      <c r="Z67" s="10">
        <v>7965244000</v>
      </c>
      <c r="AA67" s="10">
        <v>8444364000</v>
      </c>
      <c r="AB67" s="10">
        <v>12977679000</v>
      </c>
      <c r="AC67" s="10">
        <v>13857100000</v>
      </c>
      <c r="AD67" s="10">
        <v>12220800000</v>
      </c>
      <c r="AE67" s="10">
        <v>13541900000</v>
      </c>
      <c r="AF67" s="10">
        <v>24458200000</v>
      </c>
      <c r="AG67" s="10">
        <v>22218500000</v>
      </c>
      <c r="AH67" s="10">
        <v>20280800000</v>
      </c>
      <c r="AI67" s="10">
        <v>19605800000</v>
      </c>
      <c r="AJ67" s="10">
        <v>31799700000</v>
      </c>
      <c r="AK67" s="10">
        <v>36384000000</v>
      </c>
      <c r="AL67" s="10">
        <v>38007000000</v>
      </c>
      <c r="AM67" s="10">
        <v>34268000000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1500000</v>
      </c>
      <c r="Q68" s="1">
        <v>1556000</v>
      </c>
      <c r="R68" s="1">
        <v>1573000</v>
      </c>
      <c r="S68" s="1">
        <v>1665000</v>
      </c>
      <c r="T68" s="1">
        <v>1677000</v>
      </c>
      <c r="U68" s="1">
        <v>3369000</v>
      </c>
      <c r="V68" s="1">
        <v>3385000</v>
      </c>
      <c r="W68" s="1">
        <v>3412000</v>
      </c>
      <c r="X68" s="1">
        <v>3526000</v>
      </c>
      <c r="Y68" s="1">
        <v>3544000</v>
      </c>
      <c r="Z68" s="1">
        <v>3589000</v>
      </c>
      <c r="AA68" s="1">
        <v>7295000</v>
      </c>
      <c r="AB68" s="1">
        <v>7611000</v>
      </c>
      <c r="AC68" s="1">
        <v>7700000</v>
      </c>
      <c r="AD68" s="1">
        <v>7900000</v>
      </c>
      <c r="AE68" s="1">
        <v>7900000</v>
      </c>
      <c r="AF68" s="1">
        <v>8000000</v>
      </c>
      <c r="AG68" s="1">
        <v>8100000</v>
      </c>
      <c r="AH68" s="1">
        <v>8100000</v>
      </c>
      <c r="AI68" s="1">
        <v>8200000</v>
      </c>
      <c r="AJ68" s="1">
        <v>8400000</v>
      </c>
      <c r="AK68" s="1">
        <v>9000000</v>
      </c>
      <c r="AL68" s="1">
        <v>9000000</v>
      </c>
      <c r="AM68" s="1">
        <v>9000000</v>
      </c>
    </row>
    <row r="69" spans="1:39" ht="19" x14ac:dyDescent="0.25">
      <c r="A69" s="5" t="s">
        <v>60</v>
      </c>
      <c r="B69" s="1">
        <v>-111300000</v>
      </c>
      <c r="C69" s="1">
        <v>-95900000</v>
      </c>
      <c r="D69" s="1">
        <v>-77000000</v>
      </c>
      <c r="E69" s="1">
        <v>-33000000</v>
      </c>
      <c r="F69" s="1">
        <v>28100000</v>
      </c>
      <c r="G69" s="1">
        <v>63800000</v>
      </c>
      <c r="H69" s="1">
        <v>77200000</v>
      </c>
      <c r="I69" s="1">
        <v>108800000</v>
      </c>
      <c r="J69" s="1">
        <v>123100000</v>
      </c>
      <c r="K69" s="1">
        <v>200700000</v>
      </c>
      <c r="L69" s="1">
        <v>304400000</v>
      </c>
      <c r="M69" s="1">
        <v>506800000</v>
      </c>
      <c r="N69" s="1">
        <v>655700000</v>
      </c>
      <c r="O69" s="1">
        <v>978700000</v>
      </c>
      <c r="P69" s="1">
        <v>1321300000</v>
      </c>
      <c r="Q69" s="1">
        <v>1635481000</v>
      </c>
      <c r="R69" s="1">
        <v>1921470000</v>
      </c>
      <c r="S69" s="1">
        <v>2198345000</v>
      </c>
      <c r="T69" s="1">
        <v>2719853000</v>
      </c>
      <c r="U69" s="1">
        <v>3448122000</v>
      </c>
      <c r="V69" s="1">
        <v>4324369000</v>
      </c>
      <c r="W69" s="1">
        <v>5421809000</v>
      </c>
      <c r="X69" s="1">
        <v>6820756000</v>
      </c>
      <c r="Y69" s="1">
        <v>8095155000</v>
      </c>
      <c r="Z69" s="1">
        <v>9205142000</v>
      </c>
      <c r="AA69" s="1">
        <v>10945928000</v>
      </c>
      <c r="AB69" s="1">
        <v>13056869000</v>
      </c>
      <c r="AC69" s="1">
        <v>15379900000</v>
      </c>
      <c r="AD69" s="1">
        <v>18005300000</v>
      </c>
      <c r="AE69" s="1">
        <v>20323000000</v>
      </c>
      <c r="AF69" s="1">
        <v>21012300000</v>
      </c>
      <c r="AG69" s="1">
        <v>20703500000</v>
      </c>
      <c r="AH69" s="1">
        <v>22806100000</v>
      </c>
      <c r="AI69" s="1">
        <v>25163000000</v>
      </c>
      <c r="AJ69" s="1">
        <v>24166300000</v>
      </c>
      <c r="AK69" s="1">
        <v>27159000000</v>
      </c>
      <c r="AL69" s="1">
        <v>32827000000</v>
      </c>
      <c r="AM69" s="1">
        <v>39205000000</v>
      </c>
    </row>
    <row r="70" spans="1:39" ht="19" x14ac:dyDescent="0.25">
      <c r="A70" s="5" t="s">
        <v>61</v>
      </c>
      <c r="B70" s="1">
        <v>-6700000</v>
      </c>
      <c r="C70" s="1">
        <v>-13300000</v>
      </c>
      <c r="D70" s="1">
        <v>-10500000</v>
      </c>
      <c r="E70" s="1">
        <v>-22000000</v>
      </c>
      <c r="F70" s="1">
        <v>-33100000</v>
      </c>
      <c r="G70" s="1">
        <v>-51100000</v>
      </c>
      <c r="H70" s="1">
        <v>-73600000</v>
      </c>
      <c r="I70" s="1">
        <v>-94100000</v>
      </c>
      <c r="J70" s="1">
        <v>-122600000</v>
      </c>
      <c r="K70" s="1">
        <v>-148600000</v>
      </c>
      <c r="L70" s="1">
        <v>-168600000</v>
      </c>
      <c r="M70" s="1">
        <v>-218800000</v>
      </c>
      <c r="N70" s="1">
        <v>-263200000</v>
      </c>
      <c r="O70" s="1">
        <v>-441600000</v>
      </c>
      <c r="P70" s="1">
        <v>-552700000</v>
      </c>
      <c r="Q70" s="1">
        <v>-632573000</v>
      </c>
      <c r="R70" s="1">
        <v>-731422000</v>
      </c>
      <c r="S70" s="1">
        <v>-105973000</v>
      </c>
      <c r="T70" s="1">
        <v>-74607000</v>
      </c>
      <c r="U70" s="1">
        <v>116037000</v>
      </c>
      <c r="V70" s="1">
        <v>-109279000</v>
      </c>
      <c r="W70" s="1">
        <v>191985000</v>
      </c>
      <c r="X70" s="1">
        <v>542690000</v>
      </c>
      <c r="Y70" s="1">
        <v>-103100000</v>
      </c>
      <c r="Z70" s="1">
        <v>346944000</v>
      </c>
      <c r="AA70" s="1">
        <v>345386000</v>
      </c>
      <c r="AB70" s="1">
        <v>-36937000</v>
      </c>
      <c r="AC70" s="1">
        <v>-59200000</v>
      </c>
      <c r="AD70" s="1">
        <v>214500000</v>
      </c>
      <c r="AE70" s="1">
        <v>-1433700000</v>
      </c>
      <c r="AF70" s="1">
        <v>-2311200000</v>
      </c>
      <c r="AG70" s="1">
        <v>-3021700000</v>
      </c>
      <c r="AH70" s="1">
        <v>-1994200000</v>
      </c>
      <c r="AI70" s="1">
        <v>-2791100000</v>
      </c>
      <c r="AJ70" s="1">
        <v>-3068300000</v>
      </c>
      <c r="AK70" s="1">
        <v>-368000000</v>
      </c>
      <c r="AL70" s="1">
        <v>-1027000000</v>
      </c>
      <c r="AM70" s="1">
        <v>-2872000000</v>
      </c>
    </row>
    <row r="71" spans="1:39" ht="19" x14ac:dyDescent="0.25">
      <c r="A71" s="5" t="s">
        <v>62</v>
      </c>
      <c r="B71" s="1">
        <v>167900000</v>
      </c>
      <c r="C71" s="1">
        <v>174400000</v>
      </c>
      <c r="D71" s="1">
        <v>190800000</v>
      </c>
      <c r="E71" s="1">
        <v>210700000</v>
      </c>
      <c r="F71" s="1">
        <v>196700000</v>
      </c>
      <c r="G71" s="1">
        <v>292300000</v>
      </c>
      <c r="H71" s="1">
        <v>315700000</v>
      </c>
      <c r="I71" s="1">
        <v>333700000</v>
      </c>
      <c r="J71" s="1">
        <v>363200000</v>
      </c>
      <c r="K71" s="1">
        <v>424000000</v>
      </c>
      <c r="L71" s="1">
        <v>450500000</v>
      </c>
      <c r="M71" s="1">
        <v>512300000</v>
      </c>
      <c r="N71" s="1">
        <v>524400000</v>
      </c>
      <c r="O71" s="1">
        <v>814700000</v>
      </c>
      <c r="P71" s="1">
        <v>938700000</v>
      </c>
      <c r="Q71" s="1">
        <v>937869000</v>
      </c>
      <c r="R71" s="1">
        <v>1036965000</v>
      </c>
      <c r="S71" s="1">
        <v>915562000</v>
      </c>
      <c r="T71" s="1">
        <v>999786000</v>
      </c>
      <c r="U71" s="1">
        <v>1052154000</v>
      </c>
      <c r="V71" s="1">
        <v>861875000</v>
      </c>
      <c r="W71" s="1">
        <v>1027454000</v>
      </c>
      <c r="X71" s="1">
        <v>1718716000</v>
      </c>
      <c r="Y71" s="1">
        <v>1812963000</v>
      </c>
      <c r="Z71" s="1">
        <v>2074501000</v>
      </c>
      <c r="AA71" s="1">
        <v>2412401000</v>
      </c>
      <c r="AB71" s="1">
        <v>3877240000</v>
      </c>
      <c r="AC71" s="1">
        <v>3688100000</v>
      </c>
      <c r="AD71" s="1">
        <v>4157600000</v>
      </c>
      <c r="AE71" s="1">
        <v>4480900000</v>
      </c>
      <c r="AF71" s="1">
        <v>4981200000</v>
      </c>
      <c r="AG71" s="1">
        <v>5312900000</v>
      </c>
      <c r="AH71" s="1">
        <v>5538200000</v>
      </c>
      <c r="AI71" s="1">
        <v>5834300000</v>
      </c>
      <c r="AJ71" s="1">
        <v>7564600000</v>
      </c>
      <c r="AK71" s="1">
        <v>9698000000</v>
      </c>
      <c r="AL71" s="1">
        <v>10090000000</v>
      </c>
      <c r="AM71" s="1">
        <v>13740000000</v>
      </c>
    </row>
    <row r="72" spans="1:39" ht="19" x14ac:dyDescent="0.25">
      <c r="A72" s="6" t="s">
        <v>63</v>
      </c>
      <c r="B72" s="10">
        <v>49900000</v>
      </c>
      <c r="C72" s="10">
        <v>65200000</v>
      </c>
      <c r="D72" s="10">
        <v>103300000</v>
      </c>
      <c r="E72" s="10">
        <v>155700000</v>
      </c>
      <c r="F72" s="10">
        <v>191700000</v>
      </c>
      <c r="G72" s="10">
        <v>305000000</v>
      </c>
      <c r="H72" s="10">
        <v>319300000</v>
      </c>
      <c r="I72" s="10">
        <v>348400000</v>
      </c>
      <c r="J72" s="10">
        <v>363700000</v>
      </c>
      <c r="K72" s="10">
        <v>476100000</v>
      </c>
      <c r="L72" s="10">
        <v>586300000</v>
      </c>
      <c r="M72" s="10">
        <v>800300000</v>
      </c>
      <c r="N72" s="10">
        <v>916900000</v>
      </c>
      <c r="O72" s="10">
        <v>1351800000</v>
      </c>
      <c r="P72" s="10">
        <v>1708800000</v>
      </c>
      <c r="Q72" s="10">
        <v>1942333000</v>
      </c>
      <c r="R72" s="10">
        <v>2228586000</v>
      </c>
      <c r="S72" s="10">
        <v>3009599000</v>
      </c>
      <c r="T72" s="10">
        <v>3646709000</v>
      </c>
      <c r="U72" s="10">
        <v>4619682000</v>
      </c>
      <c r="V72" s="10">
        <v>5080350000</v>
      </c>
      <c r="W72" s="10">
        <v>6644660000</v>
      </c>
      <c r="X72" s="10">
        <v>9085688000</v>
      </c>
      <c r="Y72" s="10">
        <v>9808562000</v>
      </c>
      <c r="Z72" s="10">
        <v>11630176000</v>
      </c>
      <c r="AA72" s="10">
        <v>13711010000</v>
      </c>
      <c r="AB72" s="10">
        <v>16904783000</v>
      </c>
      <c r="AC72" s="10">
        <v>19016500000</v>
      </c>
      <c r="AD72" s="10">
        <v>22385300000</v>
      </c>
      <c r="AE72" s="10">
        <v>23378100000</v>
      </c>
      <c r="AF72" s="10">
        <v>23690300000</v>
      </c>
      <c r="AG72" s="10">
        <v>23002800000</v>
      </c>
      <c r="AH72" s="10">
        <v>26358200000</v>
      </c>
      <c r="AI72" s="10">
        <v>28214400000</v>
      </c>
      <c r="AJ72" s="10">
        <v>30270600000</v>
      </c>
      <c r="AK72" s="10">
        <v>39766000000</v>
      </c>
      <c r="AL72" s="10">
        <v>45167000000</v>
      </c>
      <c r="AM72" s="10">
        <v>50082000000</v>
      </c>
    </row>
    <row r="73" spans="1:39" ht="20" thickBot="1" x14ac:dyDescent="0.3">
      <c r="A73" s="7" t="s">
        <v>64</v>
      </c>
      <c r="B73" s="11">
        <v>268900000</v>
      </c>
      <c r="C73" s="11">
        <v>740700000</v>
      </c>
      <c r="D73" s="11">
        <v>655300000</v>
      </c>
      <c r="E73" s="11">
        <v>575800000</v>
      </c>
      <c r="F73" s="11">
        <v>507200000</v>
      </c>
      <c r="G73" s="11">
        <v>744500000</v>
      </c>
      <c r="H73" s="11">
        <v>735000000</v>
      </c>
      <c r="I73" s="11">
        <v>769800000</v>
      </c>
      <c r="J73" s="11">
        <v>872500000</v>
      </c>
      <c r="K73" s="11">
        <v>1134900000</v>
      </c>
      <c r="L73" s="11">
        <v>1486000000</v>
      </c>
      <c r="M73" s="11">
        <v>1765100000</v>
      </c>
      <c r="N73" s="11">
        <v>1879700000</v>
      </c>
      <c r="O73" s="11">
        <v>2738700000</v>
      </c>
      <c r="P73" s="11">
        <v>3047100000</v>
      </c>
      <c r="Q73" s="11">
        <v>4031679000</v>
      </c>
      <c r="R73" s="11">
        <v>4820483000</v>
      </c>
      <c r="S73" s="11">
        <v>6029145000</v>
      </c>
      <c r="T73" s="11">
        <v>6890050000</v>
      </c>
      <c r="U73" s="11">
        <v>8493893000</v>
      </c>
      <c r="V73" s="11">
        <v>9163109000</v>
      </c>
      <c r="W73" s="11">
        <v>12864151000</v>
      </c>
      <c r="X73" s="11">
        <v>17471935000</v>
      </c>
      <c r="Y73" s="11">
        <v>17490128000</v>
      </c>
      <c r="Z73" s="11">
        <v>19595420000</v>
      </c>
      <c r="AA73" s="11">
        <v>22155374000</v>
      </c>
      <c r="AB73" s="11">
        <v>29882462000</v>
      </c>
      <c r="AC73" s="11">
        <v>32873600000</v>
      </c>
      <c r="AD73" s="11">
        <v>34606100000</v>
      </c>
      <c r="AE73" s="11">
        <v>36920000000</v>
      </c>
      <c r="AF73" s="11">
        <v>48148500000</v>
      </c>
      <c r="AG73" s="11">
        <v>45221300000</v>
      </c>
      <c r="AH73" s="11">
        <v>46639000000</v>
      </c>
      <c r="AI73" s="11">
        <v>47820200000</v>
      </c>
      <c r="AJ73" s="11">
        <v>62070300000</v>
      </c>
      <c r="AK73" s="11">
        <v>76150000000</v>
      </c>
      <c r="AL73" s="11">
        <v>83174000000</v>
      </c>
      <c r="AM73" s="11">
        <v>84350000000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t="s">
        <v>92</v>
      </c>
      <c r="G76" s="1">
        <v>35700000</v>
      </c>
      <c r="H76" s="1">
        <v>13300000</v>
      </c>
      <c r="I76" s="1">
        <v>31600000</v>
      </c>
      <c r="J76" s="1">
        <v>53700000</v>
      </c>
      <c r="K76" s="1">
        <v>81700000</v>
      </c>
      <c r="L76" s="1">
        <v>108400000</v>
      </c>
      <c r="M76" s="1">
        <v>207800000</v>
      </c>
      <c r="N76" s="1">
        <v>154800000</v>
      </c>
      <c r="O76" s="1">
        <v>182900000</v>
      </c>
      <c r="P76" s="1">
        <v>261600000</v>
      </c>
      <c r="Q76" s="1">
        <v>324213000</v>
      </c>
      <c r="R76" s="1">
        <v>297665000</v>
      </c>
      <c r="S76" s="1">
        <v>290391000</v>
      </c>
      <c r="T76" s="1">
        <v>536834000</v>
      </c>
      <c r="U76" s="1">
        <v>746000000</v>
      </c>
      <c r="V76" s="1">
        <v>897800000</v>
      </c>
      <c r="W76" s="1">
        <v>1122029000</v>
      </c>
      <c r="X76" s="1">
        <v>1369904000</v>
      </c>
      <c r="Y76" s="1">
        <v>1317631000</v>
      </c>
      <c r="Z76" s="1">
        <v>1151704000</v>
      </c>
      <c r="AA76" s="1">
        <v>1793000000</v>
      </c>
      <c r="AB76" s="1">
        <v>1935287000</v>
      </c>
      <c r="AC76" s="1">
        <v>2299300000</v>
      </c>
      <c r="AD76" s="1">
        <v>2695000000</v>
      </c>
      <c r="AE76" s="1">
        <v>2598400000</v>
      </c>
      <c r="AF76" s="1">
        <v>2598700000</v>
      </c>
      <c r="AG76" s="1">
        <v>2153400000</v>
      </c>
      <c r="AH76" s="1">
        <v>2469800000</v>
      </c>
      <c r="AI76" s="1">
        <v>2650900000</v>
      </c>
      <c r="AJ76" s="1">
        <v>2432300000</v>
      </c>
      <c r="AK76" s="1">
        <v>3646000000</v>
      </c>
      <c r="AL76" s="1">
        <v>6347000000</v>
      </c>
      <c r="AM76" s="1">
        <v>7209000000</v>
      </c>
    </row>
    <row r="77" spans="1:39" ht="19" x14ac:dyDescent="0.25">
      <c r="A77" s="5" t="s">
        <v>13</v>
      </c>
      <c r="B77" s="1" t="s">
        <v>92</v>
      </c>
      <c r="C77" s="1" t="s">
        <v>92</v>
      </c>
      <c r="D77" s="1" t="s">
        <v>92</v>
      </c>
      <c r="E77" s="1" t="s">
        <v>92</v>
      </c>
      <c r="F77" s="1" t="s">
        <v>92</v>
      </c>
      <c r="G77" s="1">
        <v>25600000</v>
      </c>
      <c r="H77" s="1">
        <v>33200000</v>
      </c>
      <c r="I77" s="1">
        <v>37100000</v>
      </c>
      <c r="J77" s="1">
        <v>40900000</v>
      </c>
      <c r="K77" s="1">
        <v>44600000</v>
      </c>
      <c r="L77" s="1">
        <v>58500000</v>
      </c>
      <c r="M77" s="1">
        <v>68600000</v>
      </c>
      <c r="N77" s="1">
        <v>76100000</v>
      </c>
      <c r="O77" s="1">
        <v>108700000</v>
      </c>
      <c r="P77" s="1">
        <v>126400000</v>
      </c>
      <c r="Q77" s="1">
        <v>149721000</v>
      </c>
      <c r="R77" s="1">
        <v>178390000</v>
      </c>
      <c r="S77" s="1">
        <v>129565000</v>
      </c>
      <c r="T77" s="1">
        <v>133436000</v>
      </c>
      <c r="U77" s="1">
        <v>156128000</v>
      </c>
      <c r="V77" s="1">
        <v>176972000</v>
      </c>
      <c r="W77" s="1">
        <v>217190000</v>
      </c>
      <c r="X77" s="1">
        <v>268492000</v>
      </c>
      <c r="Y77" s="1">
        <v>339287000</v>
      </c>
      <c r="Z77" s="1">
        <v>341587000</v>
      </c>
      <c r="AA77" s="1">
        <v>397082000</v>
      </c>
      <c r="AB77" s="1">
        <v>634934000</v>
      </c>
      <c r="AC77" s="1">
        <v>839800000</v>
      </c>
      <c r="AD77" s="1">
        <v>895000000</v>
      </c>
      <c r="AE77" s="1">
        <v>938500000</v>
      </c>
      <c r="AF77" s="1">
        <v>1051300000</v>
      </c>
      <c r="AG77" s="1">
        <v>1128100000</v>
      </c>
      <c r="AH77" s="1">
        <v>1238300000</v>
      </c>
      <c r="AI77" s="1">
        <v>1307700000</v>
      </c>
      <c r="AJ77" s="1">
        <v>1189500000</v>
      </c>
      <c r="AK77" s="1">
        <v>1775000000</v>
      </c>
      <c r="AL77" s="1">
        <v>2168000000</v>
      </c>
      <c r="AM77" s="1">
        <v>2222000000</v>
      </c>
    </row>
    <row r="78" spans="1:39"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c r="W78" s="1">
        <v>24154000</v>
      </c>
      <c r="X78" s="1">
        <v>29870000</v>
      </c>
      <c r="Y78" s="1" t="s">
        <v>92</v>
      </c>
      <c r="Z78" s="1" t="s">
        <v>92</v>
      </c>
      <c r="AA78" s="1" t="s">
        <v>92</v>
      </c>
      <c r="AB78" s="1" t="s">
        <v>92</v>
      </c>
      <c r="AC78" s="1" t="s">
        <v>92</v>
      </c>
      <c r="AD78" s="1" t="s">
        <v>92</v>
      </c>
      <c r="AE78" s="1" t="s">
        <v>92</v>
      </c>
      <c r="AF78" s="1" t="s">
        <v>92</v>
      </c>
      <c r="AG78" s="1" t="s">
        <v>92</v>
      </c>
      <c r="AH78" s="1" t="s">
        <v>92</v>
      </c>
      <c r="AI78" s="1" t="s">
        <v>92</v>
      </c>
      <c r="AJ78" s="1" t="s">
        <v>92</v>
      </c>
      <c r="AK78" s="1" t="s">
        <v>92</v>
      </c>
      <c r="AL78" s="1">
        <v>-229000000</v>
      </c>
      <c r="AM78" s="1">
        <v>-559000000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86000000</v>
      </c>
      <c r="Z79" s="1">
        <v>87350000</v>
      </c>
      <c r="AA79" s="1">
        <v>88122000</v>
      </c>
      <c r="AB79" s="1">
        <v>95603000</v>
      </c>
      <c r="AC79" s="1">
        <v>109900000</v>
      </c>
      <c r="AD79" s="1">
        <v>117700000</v>
      </c>
      <c r="AE79" s="1">
        <v>121100000</v>
      </c>
      <c r="AF79" s="1">
        <v>139000000</v>
      </c>
      <c r="AG79" s="1">
        <v>129800000</v>
      </c>
      <c r="AH79" s="1">
        <v>139400000</v>
      </c>
      <c r="AI79" s="1">
        <v>151400000</v>
      </c>
      <c r="AJ79" s="1">
        <v>158800000</v>
      </c>
      <c r="AK79" s="1">
        <v>187000000</v>
      </c>
      <c r="AL79" s="1">
        <v>218000000</v>
      </c>
      <c r="AM79" s="1">
        <v>336000000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6.7730102785943892E-3</v>
      </c>
      <c r="Z80" s="15">
        <f t="shared" si="6"/>
        <v>7.809609673294568E-3</v>
      </c>
      <c r="AA80" s="15">
        <f t="shared" si="6"/>
        <v>6.6745933869702349E-3</v>
      </c>
      <c r="AB80" s="15">
        <f t="shared" si="6"/>
        <v>5.9415656652915313E-3</v>
      </c>
      <c r="AC80" s="15">
        <f t="shared" si="6"/>
        <v>6.0184880944557624E-3</v>
      </c>
      <c r="AD80" s="15">
        <f t="shared" si="6"/>
        <v>6.1565017261219794E-3</v>
      </c>
      <c r="AE80" s="15">
        <f t="shared" si="6"/>
        <v>6.081210015165363E-3</v>
      </c>
      <c r="AF80" s="15">
        <f t="shared" si="6"/>
        <v>6.7596811764763093E-3</v>
      </c>
      <c r="AG80" s="15">
        <f t="shared" si="6"/>
        <v>7.6884803108562766E-3</v>
      </c>
      <c r="AH80" s="15">
        <f t="shared" si="6"/>
        <v>7.6051435648155728E-3</v>
      </c>
      <c r="AI80" s="15">
        <f t="shared" si="6"/>
        <v>7.6107173377569998E-3</v>
      </c>
      <c r="AJ80" s="15">
        <f t="shared" si="6"/>
        <v>8.8660104627856472E-3</v>
      </c>
      <c r="AK80" s="15">
        <f t="shared" si="6"/>
        <v>8.3916711541913488E-3</v>
      </c>
      <c r="AL80" s="15">
        <f t="shared" si="6"/>
        <v>7.4016229246596276E-3</v>
      </c>
      <c r="AM80" s="15">
        <f t="shared" si="6"/>
        <v>1.0676495821549998E-2</v>
      </c>
    </row>
    <row r="81" spans="1:47" ht="19" x14ac:dyDescent="0.25">
      <c r="A81" s="5" t="s">
        <v>69</v>
      </c>
      <c r="B81" s="1" t="s">
        <v>92</v>
      </c>
      <c r="C81" s="1" t="s">
        <v>92</v>
      </c>
      <c r="D81" s="1" t="s">
        <v>92</v>
      </c>
      <c r="E81" s="1" t="s">
        <v>92</v>
      </c>
      <c r="F81" s="1" t="s">
        <v>92</v>
      </c>
      <c r="G81" s="1">
        <v>8700000</v>
      </c>
      <c r="H81" s="1">
        <v>-4800000</v>
      </c>
      <c r="I81" s="1">
        <v>4200000</v>
      </c>
      <c r="J81" s="1">
        <v>41200000</v>
      </c>
      <c r="K81" s="1">
        <v>-12600000</v>
      </c>
      <c r="L81" s="1">
        <v>-35100000</v>
      </c>
      <c r="M81" s="1">
        <v>37500000</v>
      </c>
      <c r="N81" s="1">
        <v>-11900000</v>
      </c>
      <c r="O81" s="1">
        <v>2300000</v>
      </c>
      <c r="P81" s="1">
        <v>31100000</v>
      </c>
      <c r="Q81" s="1">
        <v>38311000</v>
      </c>
      <c r="R81" s="1">
        <v>132416000</v>
      </c>
      <c r="S81" s="1">
        <v>146641000</v>
      </c>
      <c r="T81" s="1">
        <v>191274000</v>
      </c>
      <c r="U81" s="1">
        <v>131088000</v>
      </c>
      <c r="V81" s="1">
        <v>129029000</v>
      </c>
      <c r="W81" s="1">
        <v>116687000</v>
      </c>
      <c r="X81" s="1">
        <v>113601000</v>
      </c>
      <c r="Y81" s="1">
        <v>116111000</v>
      </c>
      <c r="Z81" s="1">
        <v>304942000</v>
      </c>
      <c r="AA81" s="1">
        <v>119952000</v>
      </c>
      <c r="AB81" s="1">
        <v>84625000</v>
      </c>
      <c r="AC81" s="1">
        <v>278500000</v>
      </c>
      <c r="AD81" s="1">
        <v>242300000</v>
      </c>
      <c r="AE81" s="1">
        <v>256900000</v>
      </c>
      <c r="AF81" s="1">
        <v>51400000</v>
      </c>
      <c r="AG81" s="1">
        <v>-279200000</v>
      </c>
      <c r="AH81" s="1">
        <v>-353000000</v>
      </c>
      <c r="AI81" s="1">
        <v>-90100000</v>
      </c>
      <c r="AJ81" s="1">
        <v>-123200000</v>
      </c>
      <c r="AK81" s="1">
        <v>605000000</v>
      </c>
      <c r="AL81" s="1">
        <v>-658000000</v>
      </c>
      <c r="AM81" s="1">
        <v>-689000000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71403000</v>
      </c>
      <c r="Z82" s="1">
        <v>106132000</v>
      </c>
      <c r="AA82" s="1">
        <v>-262123000</v>
      </c>
      <c r="AB82" s="1">
        <v>-135279000</v>
      </c>
      <c r="AC82" s="1">
        <v>-79700000</v>
      </c>
      <c r="AD82" s="1">
        <v>-48700000</v>
      </c>
      <c r="AE82" s="1">
        <v>-142200000</v>
      </c>
      <c r="AF82" s="1">
        <v>-52100000</v>
      </c>
      <c r="AG82" s="1">
        <v>-183100000</v>
      </c>
      <c r="AH82" s="1">
        <v>-161400000</v>
      </c>
      <c r="AI82" s="1">
        <v>-58300000</v>
      </c>
      <c r="AJ82" s="1">
        <v>-156400000</v>
      </c>
      <c r="AK82" s="1">
        <v>-264000000</v>
      </c>
      <c r="AL82" s="1">
        <v>-611000000</v>
      </c>
      <c r="AM82" s="1">
        <v>-477000000</v>
      </c>
    </row>
    <row r="83" spans="1:47" ht="21" x14ac:dyDescent="0.25">
      <c r="A83" s="5" t="s">
        <v>34</v>
      </c>
      <c r="B83" s="1" t="s">
        <v>92</v>
      </c>
      <c r="C83" s="1" t="s">
        <v>92</v>
      </c>
      <c r="D83" s="1" t="s">
        <v>92</v>
      </c>
      <c r="E83" s="1" t="s">
        <v>92</v>
      </c>
      <c r="F83" s="1" t="s">
        <v>92</v>
      </c>
      <c r="G83" s="1">
        <v>-500000</v>
      </c>
      <c r="H83" s="1">
        <v>15000000</v>
      </c>
      <c r="I83" s="1">
        <v>9200000</v>
      </c>
      <c r="J83" s="1">
        <v>5300000</v>
      </c>
      <c r="K83" s="1">
        <v>-1300000</v>
      </c>
      <c r="L83" s="1">
        <v>-15600000</v>
      </c>
      <c r="M83" s="1">
        <v>38900000</v>
      </c>
      <c r="N83" s="1">
        <v>14700000</v>
      </c>
      <c r="O83" s="1">
        <v>12500000</v>
      </c>
      <c r="P83" s="1">
        <v>11100000</v>
      </c>
      <c r="Q83" s="1">
        <v>-38451000</v>
      </c>
      <c r="R83" s="1">
        <v>66833000</v>
      </c>
      <c r="S83" s="1">
        <v>77544000</v>
      </c>
      <c r="T83" s="1">
        <v>21061000</v>
      </c>
      <c r="U83" s="1">
        <v>65528000</v>
      </c>
      <c r="V83" s="1">
        <v>-22478000</v>
      </c>
      <c r="W83" s="1">
        <v>3368000</v>
      </c>
      <c r="X83" s="1">
        <v>38094000</v>
      </c>
      <c r="Y83" s="1">
        <v>33119000</v>
      </c>
      <c r="Z83" s="1">
        <v>211595000</v>
      </c>
      <c r="AA83" s="1">
        <v>-166454000</v>
      </c>
      <c r="AB83" s="1">
        <v>162019000</v>
      </c>
      <c r="AC83" s="1">
        <v>69800000</v>
      </c>
      <c r="AD83" s="1">
        <v>62900000</v>
      </c>
      <c r="AE83" s="1">
        <v>50600000</v>
      </c>
      <c r="AF83" s="1">
        <v>119700000</v>
      </c>
      <c r="AG83" s="1">
        <v>9400000</v>
      </c>
      <c r="AH83" s="1">
        <v>-27400000</v>
      </c>
      <c r="AI83" s="1">
        <v>-143300000</v>
      </c>
      <c r="AJ83" s="1">
        <v>-21900000</v>
      </c>
      <c r="AK83" s="1">
        <v>-123000000</v>
      </c>
      <c r="AL83" s="1">
        <v>-502000000</v>
      </c>
      <c r="AM83" s="1">
        <v>-486000000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3713000</v>
      </c>
      <c r="Z84" s="1">
        <v>-89853000</v>
      </c>
      <c r="AA84" s="1">
        <v>224711000</v>
      </c>
      <c r="AB84" s="1">
        <v>36602000</v>
      </c>
      <c r="AC84" s="1">
        <v>57000000</v>
      </c>
      <c r="AD84" s="1">
        <v>182600000</v>
      </c>
      <c r="AE84" s="1">
        <v>118400000</v>
      </c>
      <c r="AF84" s="1">
        <v>103900000</v>
      </c>
      <c r="AG84" s="1">
        <v>78100000</v>
      </c>
      <c r="AH84" s="1">
        <v>-54400000</v>
      </c>
      <c r="AI84" s="1">
        <v>225800000</v>
      </c>
      <c r="AJ84" s="1">
        <v>18100000</v>
      </c>
      <c r="AK84" s="1">
        <v>227000000</v>
      </c>
      <c r="AL84" s="1">
        <v>549000000</v>
      </c>
      <c r="AM84" s="1">
        <v>5000000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v>34400000</v>
      </c>
      <c r="Q85" s="1">
        <v>92769000</v>
      </c>
      <c r="R85" s="1">
        <v>-38587000</v>
      </c>
      <c r="S85" s="1" t="s">
        <v>92</v>
      </c>
      <c r="T85" s="1" t="s">
        <v>92</v>
      </c>
      <c r="U85" s="1" t="s">
        <v>92</v>
      </c>
      <c r="V85" s="1" t="s">
        <v>92</v>
      </c>
      <c r="W85" s="1" t="s">
        <v>92</v>
      </c>
      <c r="X85" s="1" t="s">
        <v>92</v>
      </c>
      <c r="Y85" s="1" t="s">
        <v>92</v>
      </c>
      <c r="Z85" s="1" t="s">
        <v>92</v>
      </c>
      <c r="AA85" s="1" t="s">
        <v>92</v>
      </c>
      <c r="AB85" s="1">
        <v>271395000</v>
      </c>
      <c r="AC85" s="1">
        <v>184900000</v>
      </c>
      <c r="AD85" s="1">
        <v>254600000</v>
      </c>
      <c r="AE85" s="1">
        <v>177300000</v>
      </c>
      <c r="AF85" s="1">
        <v>-151300000</v>
      </c>
      <c r="AG85" s="1">
        <v>-383900000</v>
      </c>
      <c r="AH85" s="1">
        <v>-426900000</v>
      </c>
      <c r="AI85" s="1">
        <v>-195100000</v>
      </c>
      <c r="AJ85" s="1">
        <v>-415200000</v>
      </c>
      <c r="AK85" s="1">
        <v>518000000</v>
      </c>
      <c r="AL85" s="1">
        <v>-229000000</v>
      </c>
      <c r="AM85" s="1" t="s">
        <v>92</v>
      </c>
      <c r="AT85" s="23" t="s">
        <v>128</v>
      </c>
      <c r="AU85" s="24">
        <f>AM17</f>
        <v>211000000</v>
      </c>
    </row>
    <row r="86" spans="1:47" ht="20" x14ac:dyDescent="0.25">
      <c r="A86" s="5" t="s">
        <v>72</v>
      </c>
      <c r="B86" s="1" t="s">
        <v>92</v>
      </c>
      <c r="C86" s="1" t="s">
        <v>92</v>
      </c>
      <c r="D86" s="1" t="s">
        <v>92</v>
      </c>
      <c r="E86" s="1" t="s">
        <v>92</v>
      </c>
      <c r="F86" s="1" t="s">
        <v>92</v>
      </c>
      <c r="G86" s="1" t="s">
        <v>92</v>
      </c>
      <c r="H86" s="1">
        <v>100000</v>
      </c>
      <c r="I86" s="1" t="s">
        <v>92</v>
      </c>
      <c r="J86" s="1" t="s">
        <v>92</v>
      </c>
      <c r="K86" s="1">
        <v>30700000</v>
      </c>
      <c r="L86" s="1">
        <v>42400000</v>
      </c>
      <c r="M86" s="1">
        <v>-96800000</v>
      </c>
      <c r="N86" s="1">
        <v>59400000</v>
      </c>
      <c r="O86" s="1">
        <v>37400000</v>
      </c>
      <c r="P86" s="1" t="s">
        <v>92</v>
      </c>
      <c r="Q86" s="1" t="s">
        <v>92</v>
      </c>
      <c r="R86" s="1" t="s">
        <v>92</v>
      </c>
      <c r="S86" s="1">
        <v>143750000</v>
      </c>
      <c r="T86" s="1" t="s">
        <v>92</v>
      </c>
      <c r="U86" s="1" t="s">
        <v>92</v>
      </c>
      <c r="V86" s="1" t="s">
        <v>92</v>
      </c>
      <c r="W86" s="1">
        <v>67191000</v>
      </c>
      <c r="X86" s="1">
        <v>-136092000</v>
      </c>
      <c r="Y86" s="1" t="s">
        <v>92</v>
      </c>
      <c r="Z86" s="1">
        <v>-84749000</v>
      </c>
      <c r="AA86" s="1">
        <v>-313805000</v>
      </c>
      <c r="AB86" s="1">
        <v>-124182000</v>
      </c>
      <c r="AC86" s="1">
        <v>-112500000</v>
      </c>
      <c r="AD86" s="1">
        <v>-364700000</v>
      </c>
      <c r="AE86" s="1">
        <v>-156500000</v>
      </c>
      <c r="AF86" s="1">
        <v>-38600000</v>
      </c>
      <c r="AG86" s="1">
        <v>389700000</v>
      </c>
      <c r="AH86" s="1">
        <v>-16700000</v>
      </c>
      <c r="AI86" s="1">
        <v>2100000</v>
      </c>
      <c r="AJ86" s="1">
        <v>294200000</v>
      </c>
      <c r="AK86" s="1">
        <v>-5000000</v>
      </c>
      <c r="AL86" s="1">
        <v>512000000</v>
      </c>
      <c r="AM86" s="1" t="s">
        <v>92</v>
      </c>
      <c r="AT86" s="23" t="s">
        <v>129</v>
      </c>
      <c r="AU86" s="24">
        <f>AM56</f>
        <v>591000000</v>
      </c>
    </row>
    <row r="87" spans="1:47" ht="20" x14ac:dyDescent="0.25">
      <c r="A87" s="6" t="s">
        <v>73</v>
      </c>
      <c r="B87" s="10" t="s">
        <v>92</v>
      </c>
      <c r="C87" s="10" t="s">
        <v>92</v>
      </c>
      <c r="D87" s="10" t="s">
        <v>92</v>
      </c>
      <c r="E87" s="10" t="s">
        <v>92</v>
      </c>
      <c r="F87" s="10" t="s">
        <v>92</v>
      </c>
      <c r="G87" s="10">
        <v>70000000</v>
      </c>
      <c r="H87" s="10">
        <v>41800000</v>
      </c>
      <c r="I87" s="10">
        <v>72900000</v>
      </c>
      <c r="J87" s="10">
        <v>135800000</v>
      </c>
      <c r="K87" s="10">
        <v>144400000</v>
      </c>
      <c r="L87" s="10">
        <v>174200000</v>
      </c>
      <c r="M87" s="10">
        <v>217100000</v>
      </c>
      <c r="N87" s="10">
        <v>278400000</v>
      </c>
      <c r="O87" s="10">
        <v>331300000</v>
      </c>
      <c r="P87" s="10">
        <v>419100000</v>
      </c>
      <c r="Q87" s="10">
        <v>512245000</v>
      </c>
      <c r="R87" s="10">
        <v>608471000</v>
      </c>
      <c r="S87" s="10">
        <v>710347000</v>
      </c>
      <c r="T87" s="10">
        <v>861544000</v>
      </c>
      <c r="U87" s="10">
        <v>1033216000</v>
      </c>
      <c r="V87" s="10">
        <v>1203801000</v>
      </c>
      <c r="W87" s="10">
        <v>1547251000</v>
      </c>
      <c r="X87" s="10">
        <v>1645775000</v>
      </c>
      <c r="Y87" s="10">
        <v>1859029000</v>
      </c>
      <c r="Z87" s="10">
        <v>1800834000</v>
      </c>
      <c r="AA87" s="10">
        <v>2084351000</v>
      </c>
      <c r="AB87" s="10">
        <v>2626267000</v>
      </c>
      <c r="AC87" s="10">
        <v>3415000000</v>
      </c>
      <c r="AD87" s="10">
        <v>3585300000</v>
      </c>
      <c r="AE87" s="10">
        <v>3758400000</v>
      </c>
      <c r="AF87" s="10">
        <v>3801800000</v>
      </c>
      <c r="AG87" s="10">
        <v>3521800000</v>
      </c>
      <c r="AH87" s="10">
        <v>3477800000</v>
      </c>
      <c r="AI87" s="10">
        <v>4022000000</v>
      </c>
      <c r="AJ87" s="10">
        <v>3951600000</v>
      </c>
      <c r="AK87" s="10">
        <v>6208000000</v>
      </c>
      <c r="AL87" s="10">
        <v>8358000000</v>
      </c>
      <c r="AM87" s="10">
        <v>8519000000</v>
      </c>
      <c r="AT87" s="23" t="s">
        <v>130</v>
      </c>
      <c r="AU87" s="24">
        <f>AM61</f>
        <v>19086000000</v>
      </c>
    </row>
    <row r="88" spans="1:47" ht="20" x14ac:dyDescent="0.25">
      <c r="A88" s="5" t="s">
        <v>74</v>
      </c>
      <c r="B88" s="1" t="s">
        <v>92</v>
      </c>
      <c r="C88" s="1" t="s">
        <v>92</v>
      </c>
      <c r="D88" s="1" t="s">
        <v>92</v>
      </c>
      <c r="E88" s="1" t="s">
        <v>92</v>
      </c>
      <c r="F88" s="1" t="s">
        <v>92</v>
      </c>
      <c r="G88" s="1">
        <v>-33000000</v>
      </c>
      <c r="H88" s="1">
        <v>-41800000</v>
      </c>
      <c r="I88" s="1">
        <v>-33900000</v>
      </c>
      <c r="J88" s="1">
        <v>-40300000</v>
      </c>
      <c r="K88" s="1">
        <v>-54500000</v>
      </c>
      <c r="L88" s="1">
        <v>-59200000</v>
      </c>
      <c r="M88" s="1">
        <v>-51300000</v>
      </c>
      <c r="N88" s="1">
        <v>-62800000</v>
      </c>
      <c r="O88" s="1">
        <v>-616000000</v>
      </c>
      <c r="P88" s="1">
        <v>-153700000</v>
      </c>
      <c r="Q88" s="1">
        <v>-88503000</v>
      </c>
      <c r="R88" s="1">
        <v>-80585000</v>
      </c>
      <c r="S88" s="1">
        <v>-65430000</v>
      </c>
      <c r="T88" s="1">
        <v>-80343000</v>
      </c>
      <c r="U88" s="1">
        <v>-115906000</v>
      </c>
      <c r="V88" s="1">
        <v>-121206000</v>
      </c>
      <c r="W88" s="1">
        <v>-137706000</v>
      </c>
      <c r="X88" s="1">
        <v>-162071000</v>
      </c>
      <c r="Y88" s="1">
        <v>-193783000</v>
      </c>
      <c r="Z88" s="1">
        <v>-188547000</v>
      </c>
      <c r="AA88" s="1">
        <v>-217328000</v>
      </c>
      <c r="AB88" s="1">
        <v>-334471000</v>
      </c>
      <c r="AC88" s="1">
        <v>-458300000</v>
      </c>
      <c r="AD88" s="1">
        <v>-551500000</v>
      </c>
      <c r="AE88" s="1">
        <v>-597500000</v>
      </c>
      <c r="AF88" s="1">
        <v>-633000000</v>
      </c>
      <c r="AG88" s="1">
        <v>-589600000</v>
      </c>
      <c r="AH88" s="1">
        <v>-619600000</v>
      </c>
      <c r="AI88" s="1">
        <v>-655700000</v>
      </c>
      <c r="AJ88" s="1">
        <v>-635500000</v>
      </c>
      <c r="AK88" s="1">
        <v>-791000000</v>
      </c>
      <c r="AL88" s="1">
        <v>-1294000000</v>
      </c>
      <c r="AM88" s="1">
        <v>-1152000000</v>
      </c>
      <c r="AT88" s="33" t="s">
        <v>131</v>
      </c>
      <c r="AU88" s="34">
        <f>AU85/(AU86+AU87)</f>
        <v>1.0723179346445089E-2</v>
      </c>
    </row>
    <row r="89" spans="1:47" ht="20" customHeight="1" x14ac:dyDescent="0.25">
      <c r="A89" s="14" t="s">
        <v>105</v>
      </c>
      <c r="B89" s="15" t="e">
        <f t="shared" ref="B89:AM89" si="7">(-1*B88)/B3</f>
        <v>#VALUE!</v>
      </c>
      <c r="C89" s="15" t="e">
        <f t="shared" si="7"/>
        <v>#VALUE!</v>
      </c>
      <c r="D89" s="15" t="e">
        <f t="shared" si="7"/>
        <v>#VALUE!</v>
      </c>
      <c r="E89" s="15" t="e">
        <f t="shared" si="7"/>
        <v>#VALUE!</v>
      </c>
      <c r="F89" s="15" t="e">
        <f t="shared" si="7"/>
        <v>#VALUE!</v>
      </c>
      <c r="G89" s="15">
        <f t="shared" si="7"/>
        <v>3.9285714285714285E-2</v>
      </c>
      <c r="H89" s="15">
        <f t="shared" si="7"/>
        <v>5.0264550264550262E-2</v>
      </c>
      <c r="I89" s="15">
        <f t="shared" si="7"/>
        <v>3.5721812434141201E-2</v>
      </c>
      <c r="J89" s="15">
        <f t="shared" si="7"/>
        <v>3.7765907600037486E-2</v>
      </c>
      <c r="K89" s="15">
        <f t="shared" si="7"/>
        <v>4.2290680530767441E-2</v>
      </c>
      <c r="L89" s="15">
        <f t="shared" si="7"/>
        <v>3.9817056766209308E-2</v>
      </c>
      <c r="M89" s="15">
        <f t="shared" si="7"/>
        <v>2.8312820795849659E-2</v>
      </c>
      <c r="N89" s="15">
        <f t="shared" si="7"/>
        <v>3.0619210141394442E-2</v>
      </c>
      <c r="O89" s="15">
        <f t="shared" si="7"/>
        <v>0.21168384879725086</v>
      </c>
      <c r="P89" s="15">
        <f t="shared" si="7"/>
        <v>4.8073314149881148E-2</v>
      </c>
      <c r="Q89" s="15">
        <f t="shared" si="7"/>
        <v>2.3427269529143726E-2</v>
      </c>
      <c r="R89" s="15">
        <f t="shared" si="7"/>
        <v>2.1305008084719825E-2</v>
      </c>
      <c r="S89" s="15">
        <f t="shared" si="7"/>
        <v>1.4294665422246458E-2</v>
      </c>
      <c r="T89" s="15">
        <f t="shared" si="7"/>
        <v>1.5176592727143589E-2</v>
      </c>
      <c r="U89" s="15">
        <f t="shared" si="7"/>
        <v>1.6824058057559106E-2</v>
      </c>
      <c r="V89" s="15">
        <f t="shared" si="7"/>
        <v>1.5179773727366725E-2</v>
      </c>
      <c r="W89" s="15">
        <f t="shared" si="7"/>
        <v>1.4349750177253897E-2</v>
      </c>
      <c r="X89" s="15">
        <f t="shared" si="7"/>
        <v>1.469909486893471E-2</v>
      </c>
      <c r="Y89" s="15">
        <f t="shared" si="7"/>
        <v>1.526156105600996E-2</v>
      </c>
      <c r="Z89" s="15">
        <f t="shared" si="7"/>
        <v>1.6857223526853704E-2</v>
      </c>
      <c r="AA89" s="15">
        <f t="shared" si="7"/>
        <v>1.6460997612440336E-2</v>
      </c>
      <c r="AB89" s="15">
        <f t="shared" si="7"/>
        <v>2.0786810138130853E-2</v>
      </c>
      <c r="AC89" s="15">
        <f t="shared" si="7"/>
        <v>2.5098026330200873E-2</v>
      </c>
      <c r="AD89" s="15">
        <f t="shared" si="7"/>
        <v>2.8847159744743174E-2</v>
      </c>
      <c r="AE89" s="15">
        <f t="shared" si="7"/>
        <v>3.0004318613222992E-2</v>
      </c>
      <c r="AF89" s="15">
        <f t="shared" si="7"/>
        <v>3.0783296292874129E-2</v>
      </c>
      <c r="AG89" s="15">
        <f t="shared" si="7"/>
        <v>3.4923944462872579E-2</v>
      </c>
      <c r="AH89" s="15">
        <f t="shared" si="7"/>
        <v>3.3803062788807237E-2</v>
      </c>
      <c r="AI89" s="15">
        <f t="shared" si="7"/>
        <v>3.2961343186045343E-2</v>
      </c>
      <c r="AJ89" s="15">
        <f t="shared" si="7"/>
        <v>3.5480791241185632E-2</v>
      </c>
      <c r="AK89" s="15">
        <f t="shared" si="7"/>
        <v>3.5496320229761263E-2</v>
      </c>
      <c r="AL89" s="15">
        <f t="shared" si="7"/>
        <v>4.3934403965640176E-2</v>
      </c>
      <c r="AM89" s="15">
        <f t="shared" si="7"/>
        <v>3.6605128531028569E-2</v>
      </c>
      <c r="AT89" s="23" t="s">
        <v>106</v>
      </c>
      <c r="AU89" s="24">
        <f>AM27</f>
        <v>1083000000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-706794000</v>
      </c>
      <c r="R90" s="1">
        <v>-406988000</v>
      </c>
      <c r="S90" s="1">
        <v>-1158129000</v>
      </c>
      <c r="T90" s="1">
        <v>-312283000</v>
      </c>
      <c r="U90" s="1">
        <v>-1591719000</v>
      </c>
      <c r="V90" s="1">
        <v>-885083000</v>
      </c>
      <c r="W90" s="1">
        <v>-2656035000</v>
      </c>
      <c r="X90" s="1">
        <v>-3576562000</v>
      </c>
      <c r="Y90" s="1">
        <v>-423208000</v>
      </c>
      <c r="Z90" s="1">
        <v>-703511000</v>
      </c>
      <c r="AA90" s="1">
        <v>-2073110000</v>
      </c>
      <c r="AB90" s="1">
        <v>-6196067000</v>
      </c>
      <c r="AC90" s="1">
        <v>-1796800000</v>
      </c>
      <c r="AD90" s="1">
        <v>-249800000</v>
      </c>
      <c r="AE90" s="1">
        <v>-3130900000</v>
      </c>
      <c r="AF90" s="1">
        <v>-14305000000</v>
      </c>
      <c r="AG90" s="1">
        <v>-4880100000</v>
      </c>
      <c r="AH90" s="1">
        <v>-385800000</v>
      </c>
      <c r="AI90" s="1">
        <v>-2173300000</v>
      </c>
      <c r="AJ90" s="1">
        <v>-331300000</v>
      </c>
      <c r="AK90" s="1">
        <v>-20145000000</v>
      </c>
      <c r="AL90" s="1">
        <v>-10935000000</v>
      </c>
      <c r="AM90" s="1" t="s">
        <v>92</v>
      </c>
      <c r="AT90" s="23" t="s">
        <v>19</v>
      </c>
      <c r="AU90" s="24">
        <f>AM25</f>
        <v>8292000000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v>-23219000</v>
      </c>
      <c r="Y91" s="1" t="s">
        <v>92</v>
      </c>
      <c r="Z91" s="1">
        <v>-66768000</v>
      </c>
      <c r="AA91" s="1" t="s">
        <v>92</v>
      </c>
      <c r="AB91" s="1" t="s">
        <v>92</v>
      </c>
      <c r="AC91" s="1" t="s">
        <v>92</v>
      </c>
      <c r="AD91" s="1" t="s">
        <v>92</v>
      </c>
      <c r="AE91" s="1" t="s">
        <v>92</v>
      </c>
      <c r="AF91" s="1">
        <v>-87100000</v>
      </c>
      <c r="AG91" s="1" t="s">
        <v>92</v>
      </c>
      <c r="AH91" s="1" t="s">
        <v>92</v>
      </c>
      <c r="AI91" s="1">
        <v>-148900000</v>
      </c>
      <c r="AJ91" s="1">
        <v>-241000000</v>
      </c>
      <c r="AK91" s="1">
        <v>-342000000</v>
      </c>
      <c r="AL91" s="1">
        <v>-934000000</v>
      </c>
      <c r="AM91" s="1">
        <v>-523000000</v>
      </c>
      <c r="AT91" s="33" t="s">
        <v>132</v>
      </c>
      <c r="AU91" s="34">
        <f>AU89/AU90</f>
        <v>0.13060781476121563</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v>43100000</v>
      </c>
      <c r="V92" s="1" t="s">
        <v>92</v>
      </c>
      <c r="W92" s="1">
        <v>98485000</v>
      </c>
      <c r="X92" s="1">
        <v>301278000</v>
      </c>
      <c r="Y92" s="1">
        <v>48504000</v>
      </c>
      <c r="Z92" s="1" t="s">
        <v>92</v>
      </c>
      <c r="AA92" s="1" t="s">
        <v>92</v>
      </c>
      <c r="AB92" s="1" t="s">
        <v>92</v>
      </c>
      <c r="AC92" s="1" t="s">
        <v>92</v>
      </c>
      <c r="AD92" s="1">
        <v>251200000</v>
      </c>
      <c r="AE92" s="1">
        <v>253800000</v>
      </c>
      <c r="AF92" s="1">
        <v>43000000</v>
      </c>
      <c r="AG92" s="1">
        <v>264800000</v>
      </c>
      <c r="AH92" s="1">
        <v>137900000</v>
      </c>
      <c r="AI92" s="1">
        <v>22200000</v>
      </c>
      <c r="AJ92" s="1" t="s">
        <v>92</v>
      </c>
      <c r="AK92" s="1">
        <v>13000000</v>
      </c>
      <c r="AL92" s="1">
        <v>126000000</v>
      </c>
      <c r="AM92" s="1">
        <v>289000000</v>
      </c>
      <c r="AT92" s="35" t="s">
        <v>133</v>
      </c>
      <c r="AU92" s="36">
        <f>AU88*(1-AU91)</f>
        <v>9.3226483247132955E-3</v>
      </c>
    </row>
    <row r="93" spans="1:47" ht="19" x14ac:dyDescent="0.25">
      <c r="A93" s="5" t="s">
        <v>78</v>
      </c>
      <c r="B93" s="1" t="s">
        <v>92</v>
      </c>
      <c r="C93" s="1" t="s">
        <v>92</v>
      </c>
      <c r="D93" s="1" t="s">
        <v>92</v>
      </c>
      <c r="E93" s="1" t="s">
        <v>92</v>
      </c>
      <c r="F93" s="1" t="s">
        <v>92</v>
      </c>
      <c r="G93" s="1" t="s">
        <v>92</v>
      </c>
      <c r="H93" s="1" t="s">
        <v>92</v>
      </c>
      <c r="I93" s="1">
        <v>-22500000</v>
      </c>
      <c r="J93" s="1">
        <v>-54000000</v>
      </c>
      <c r="K93" s="1">
        <v>-144200000</v>
      </c>
      <c r="L93" s="1">
        <v>-207900000</v>
      </c>
      <c r="M93" s="1">
        <v>-91400000</v>
      </c>
      <c r="N93" s="1">
        <v>-147200000</v>
      </c>
      <c r="O93" s="1">
        <v>16300000</v>
      </c>
      <c r="P93" s="1" t="s">
        <v>92</v>
      </c>
      <c r="Q93" s="1" t="s">
        <v>92</v>
      </c>
      <c r="R93" s="1" t="s">
        <v>92</v>
      </c>
      <c r="S93" s="1">
        <v>79028000</v>
      </c>
      <c r="T93" s="1">
        <v>24574000</v>
      </c>
      <c r="U93" s="1">
        <v>30894000</v>
      </c>
      <c r="V93" s="1">
        <v>40883000</v>
      </c>
      <c r="W93" s="1">
        <v>-74114000</v>
      </c>
      <c r="X93" s="1">
        <v>14815000</v>
      </c>
      <c r="Y93" s="1">
        <v>1088000</v>
      </c>
      <c r="Z93" s="1">
        <v>15885000</v>
      </c>
      <c r="AA93" s="1">
        <v>1559000</v>
      </c>
      <c r="AB93" s="1">
        <v>683284000</v>
      </c>
      <c r="AC93" s="1">
        <v>367500000</v>
      </c>
      <c r="AD93" s="1">
        <v>-2400000</v>
      </c>
      <c r="AE93" s="1">
        <v>30300000</v>
      </c>
      <c r="AF93" s="1">
        <v>31100000</v>
      </c>
      <c r="AG93" s="1">
        <v>-38100000</v>
      </c>
      <c r="AH93" s="1">
        <v>24100000</v>
      </c>
      <c r="AI93" s="1">
        <v>6300000</v>
      </c>
      <c r="AJ93" s="1">
        <v>-30300000</v>
      </c>
      <c r="AK93" s="1">
        <v>26000000</v>
      </c>
      <c r="AL93" s="1">
        <v>50000000</v>
      </c>
      <c r="AM93" s="1">
        <v>-848000000</v>
      </c>
      <c r="AT93" s="64" t="s">
        <v>134</v>
      </c>
      <c r="AU93" s="65"/>
    </row>
    <row r="94" spans="1:47" ht="20" x14ac:dyDescent="0.25">
      <c r="A94" s="6" t="s">
        <v>79</v>
      </c>
      <c r="B94" s="10" t="s">
        <v>92</v>
      </c>
      <c r="C94" s="10" t="s">
        <v>92</v>
      </c>
      <c r="D94" s="10" t="s">
        <v>92</v>
      </c>
      <c r="E94" s="10" t="s">
        <v>92</v>
      </c>
      <c r="F94" s="10" t="s">
        <v>92</v>
      </c>
      <c r="G94" s="10">
        <v>-33000000</v>
      </c>
      <c r="H94" s="10">
        <v>-41800000</v>
      </c>
      <c r="I94" s="10">
        <v>-56400000</v>
      </c>
      <c r="J94" s="10">
        <v>-94300000</v>
      </c>
      <c r="K94" s="10">
        <v>-198700000</v>
      </c>
      <c r="L94" s="10">
        <v>-267100000</v>
      </c>
      <c r="M94" s="10">
        <v>-142700000</v>
      </c>
      <c r="N94" s="10">
        <v>-210000000</v>
      </c>
      <c r="O94" s="10">
        <v>-599700000</v>
      </c>
      <c r="P94" s="10">
        <v>-153700000</v>
      </c>
      <c r="Q94" s="10">
        <v>-795297000</v>
      </c>
      <c r="R94" s="10">
        <v>-487573000</v>
      </c>
      <c r="S94" s="10">
        <v>-1144531000</v>
      </c>
      <c r="T94" s="10">
        <v>-368052000</v>
      </c>
      <c r="U94" s="10">
        <v>-1633631000</v>
      </c>
      <c r="V94" s="10">
        <v>-965406000</v>
      </c>
      <c r="W94" s="10">
        <v>-2769370000</v>
      </c>
      <c r="X94" s="10">
        <v>-3445759000</v>
      </c>
      <c r="Y94" s="10">
        <v>-567399000</v>
      </c>
      <c r="Z94" s="10">
        <v>-942941000</v>
      </c>
      <c r="AA94" s="10">
        <v>-2288879000</v>
      </c>
      <c r="AB94" s="10">
        <v>-5847254000</v>
      </c>
      <c r="AC94" s="10">
        <v>-1887600000</v>
      </c>
      <c r="AD94" s="10">
        <v>-552500000</v>
      </c>
      <c r="AE94" s="10">
        <v>-3444300000</v>
      </c>
      <c r="AF94" s="10">
        <v>-14951000000</v>
      </c>
      <c r="AG94" s="10">
        <v>-5243000000</v>
      </c>
      <c r="AH94" s="10">
        <v>-843400000</v>
      </c>
      <c r="AI94" s="10">
        <v>-2949400000</v>
      </c>
      <c r="AJ94" s="10">
        <v>-1238100000</v>
      </c>
      <c r="AK94" s="10">
        <v>-21239000000</v>
      </c>
      <c r="AL94" s="10">
        <v>-12987000000</v>
      </c>
      <c r="AM94" s="10">
        <v>-2234000000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-1164911000</v>
      </c>
      <c r="Z95" s="1">
        <v>-469899000</v>
      </c>
      <c r="AA95" s="1">
        <v>-9388000</v>
      </c>
      <c r="AB95" s="1">
        <v>-1602379000</v>
      </c>
      <c r="AC95" s="1">
        <v>-61500000</v>
      </c>
      <c r="AD95" s="1">
        <v>-967800000</v>
      </c>
      <c r="AE95" s="1">
        <v>-414700000</v>
      </c>
      <c r="AF95" s="1">
        <v>-35500000</v>
      </c>
      <c r="AG95" s="1">
        <v>-2668700000</v>
      </c>
      <c r="AH95" s="1">
        <v>-668400000</v>
      </c>
      <c r="AI95" s="1">
        <v>-507800000</v>
      </c>
      <c r="AJ95" s="1">
        <v>-1571000000</v>
      </c>
      <c r="AK95" s="1">
        <v>-5959000000</v>
      </c>
      <c r="AL95" s="1">
        <v>-1282000000</v>
      </c>
      <c r="AM95" s="1">
        <v>-965000000</v>
      </c>
      <c r="AT95" s="38" t="s">
        <v>136</v>
      </c>
      <c r="AU95" s="39" cm="1">
        <f t="array" ref="AU95">_FV(A1,"Beta")</f>
        <v>0.8024</v>
      </c>
    </row>
    <row r="96" spans="1:47" ht="20" x14ac:dyDescent="0.25">
      <c r="A96" s="5" t="s">
        <v>81</v>
      </c>
      <c r="B96" s="1" t="s">
        <v>92</v>
      </c>
      <c r="C96" s="1" t="s">
        <v>92</v>
      </c>
      <c r="D96" s="1" t="s">
        <v>92</v>
      </c>
      <c r="E96" s="1" t="s">
        <v>92</v>
      </c>
      <c r="F96" s="1" t="s">
        <v>92</v>
      </c>
      <c r="G96" s="1">
        <v>2300000</v>
      </c>
      <c r="H96" s="1">
        <v>2100000</v>
      </c>
      <c r="I96" s="1">
        <v>2900000</v>
      </c>
      <c r="J96" s="1">
        <v>1300000</v>
      </c>
      <c r="K96" s="1">
        <v>1000000</v>
      </c>
      <c r="L96" s="1">
        <v>3600000</v>
      </c>
      <c r="M96" s="1">
        <v>9500000</v>
      </c>
      <c r="N96" s="1">
        <v>2500000</v>
      </c>
      <c r="O96" s="1">
        <v>29600000</v>
      </c>
      <c r="P96" s="1">
        <v>87900000</v>
      </c>
      <c r="Q96" s="1">
        <v>26580000</v>
      </c>
      <c r="R96" s="1">
        <v>28169000</v>
      </c>
      <c r="S96" s="1">
        <v>512105000</v>
      </c>
      <c r="T96" s="1">
        <v>50497000</v>
      </c>
      <c r="U96" s="1">
        <v>45957000</v>
      </c>
      <c r="V96" s="1">
        <v>59931000</v>
      </c>
      <c r="W96" s="1">
        <v>98415000</v>
      </c>
      <c r="X96" s="1">
        <v>733028000</v>
      </c>
      <c r="Y96" s="1">
        <v>82430000</v>
      </c>
      <c r="Z96" s="1">
        <v>174233000</v>
      </c>
      <c r="AA96" s="1">
        <v>178406000</v>
      </c>
      <c r="AB96" s="1">
        <v>1112551000</v>
      </c>
      <c r="AC96" s="1">
        <v>212000000</v>
      </c>
      <c r="AD96" s="1">
        <v>177400000</v>
      </c>
      <c r="AE96" s="1">
        <v>132900000</v>
      </c>
      <c r="AF96" s="1">
        <v>249000000</v>
      </c>
      <c r="AG96" s="1">
        <v>164500000</v>
      </c>
      <c r="AH96" s="1">
        <v>68800000</v>
      </c>
      <c r="AI96" s="1">
        <v>96000000</v>
      </c>
      <c r="AJ96" s="1">
        <v>2216700000</v>
      </c>
      <c r="AK96" s="1">
        <v>1882000000</v>
      </c>
      <c r="AL96" s="1">
        <v>86000000</v>
      </c>
      <c r="AM96" s="1">
        <v>31000000</v>
      </c>
      <c r="AT96" s="23" t="s">
        <v>137</v>
      </c>
      <c r="AU96" s="37">
        <v>8.4000000000000005E-2</v>
      </c>
    </row>
    <row r="97" spans="1:47" ht="20" x14ac:dyDescent="0.25">
      <c r="A97" s="5" t="s">
        <v>82</v>
      </c>
      <c r="B97" s="1" t="s">
        <v>92</v>
      </c>
      <c r="C97" s="1" t="s">
        <v>92</v>
      </c>
      <c r="D97" s="1" t="s">
        <v>92</v>
      </c>
      <c r="E97" s="1" t="s">
        <v>92</v>
      </c>
      <c r="F97" s="1" t="s">
        <v>92</v>
      </c>
      <c r="G97" s="1">
        <v>-15200000</v>
      </c>
      <c r="H97" s="1" t="s">
        <v>92</v>
      </c>
      <c r="I97" s="1" t="s">
        <v>92</v>
      </c>
      <c r="J97" s="1" t="s">
        <v>92</v>
      </c>
      <c r="K97" s="1" t="s">
        <v>92</v>
      </c>
      <c r="L97" s="1" t="s">
        <v>92</v>
      </c>
      <c r="M97" s="1">
        <v>-12100000</v>
      </c>
      <c r="N97" s="1">
        <v>-19800000</v>
      </c>
      <c r="O97" s="1" t="s">
        <v>92</v>
      </c>
      <c r="P97" s="1" t="s">
        <v>92</v>
      </c>
      <c r="Q97" s="1">
        <v>-82174000</v>
      </c>
      <c r="R97" s="1">
        <v>-17299000</v>
      </c>
      <c r="S97" s="1" t="s">
        <v>92</v>
      </c>
      <c r="T97" s="1" t="s">
        <v>92</v>
      </c>
      <c r="U97" s="1" t="s">
        <v>92</v>
      </c>
      <c r="V97" s="1">
        <v>-257696000</v>
      </c>
      <c r="W97" s="1" t="s">
        <v>92</v>
      </c>
      <c r="X97" s="1">
        <v>-117486000</v>
      </c>
      <c r="Y97" s="1">
        <v>-74165000</v>
      </c>
      <c r="Z97" s="1" t="s">
        <v>92</v>
      </c>
      <c r="AA97" s="1" t="s">
        <v>92</v>
      </c>
      <c r="AB97" s="1" t="s">
        <v>92</v>
      </c>
      <c r="AC97" s="1">
        <v>-648400000</v>
      </c>
      <c r="AD97" s="1" t="s">
        <v>92</v>
      </c>
      <c r="AE97" s="1" t="s">
        <v>92</v>
      </c>
      <c r="AF97" s="1" t="s">
        <v>92</v>
      </c>
      <c r="AG97" s="1" t="s">
        <v>92</v>
      </c>
      <c r="AH97" s="1" t="s">
        <v>92</v>
      </c>
      <c r="AI97" s="1" t="s">
        <v>92</v>
      </c>
      <c r="AJ97" s="1" t="s">
        <v>92</v>
      </c>
      <c r="AK97" s="1" t="s">
        <v>92</v>
      </c>
      <c r="AL97" s="1" t="s">
        <v>92</v>
      </c>
      <c r="AM97" s="1" t="s">
        <v>92</v>
      </c>
      <c r="AT97" s="35" t="s">
        <v>138</v>
      </c>
      <c r="AU97" s="36">
        <f>(AU94)+((AU95)*(AU96-AU94))</f>
        <v>7.5493320000000003E-2</v>
      </c>
    </row>
    <row r="98" spans="1:47" ht="19" x14ac:dyDescent="0.25">
      <c r="A98" s="5" t="s">
        <v>83</v>
      </c>
      <c r="B98" s="1" t="s">
        <v>92</v>
      </c>
      <c r="C98" s="1" t="s">
        <v>92</v>
      </c>
      <c r="D98" s="1" t="s">
        <v>92</v>
      </c>
      <c r="E98" s="1" t="s">
        <v>92</v>
      </c>
      <c r="F98" s="1" t="s">
        <v>92</v>
      </c>
      <c r="G98" s="1" t="s">
        <v>92</v>
      </c>
      <c r="H98" s="1" t="s">
        <v>92</v>
      </c>
      <c r="I98" s="1" t="s">
        <v>92</v>
      </c>
      <c r="J98" s="1">
        <v>-2600000</v>
      </c>
      <c r="K98" s="1">
        <v>-3400000</v>
      </c>
      <c r="L98" s="1">
        <v>-4700000</v>
      </c>
      <c r="M98" s="1">
        <v>-5100000</v>
      </c>
      <c r="N98" s="1">
        <v>-5900000</v>
      </c>
      <c r="O98" s="1">
        <v>-10500000</v>
      </c>
      <c r="P98" s="1">
        <v>-9900000</v>
      </c>
      <c r="Q98" s="1">
        <v>-10015000</v>
      </c>
      <c r="R98" s="1">
        <v>-11676000</v>
      </c>
      <c r="S98" s="1">
        <v>-13516000</v>
      </c>
      <c r="T98" s="1">
        <v>-15326000</v>
      </c>
      <c r="U98" s="1">
        <v>-17731000</v>
      </c>
      <c r="V98" s="1">
        <v>-21553000</v>
      </c>
      <c r="W98" s="1">
        <v>-24589000</v>
      </c>
      <c r="X98" s="1">
        <v>-34275000</v>
      </c>
      <c r="Y98" s="1">
        <v>-38259000</v>
      </c>
      <c r="Z98" s="1">
        <v>-41717000</v>
      </c>
      <c r="AA98" s="1">
        <v>-52214000</v>
      </c>
      <c r="AB98" s="1">
        <v>-61323000</v>
      </c>
      <c r="AC98" s="1">
        <v>-86400000</v>
      </c>
      <c r="AD98" s="1">
        <v>-52100000</v>
      </c>
      <c r="AE98" s="1">
        <v>-227700000</v>
      </c>
      <c r="AF98" s="1">
        <v>-354100000</v>
      </c>
      <c r="AG98" s="1">
        <v>-885100000</v>
      </c>
      <c r="AH98" s="1">
        <v>-378300000</v>
      </c>
      <c r="AI98" s="1">
        <v>-433400000</v>
      </c>
      <c r="AJ98" s="1">
        <v>-750700000</v>
      </c>
      <c r="AK98" s="1">
        <v>-615000000</v>
      </c>
      <c r="AL98" s="1">
        <v>-742000000</v>
      </c>
      <c r="AM98" s="1">
        <v>-818000000</v>
      </c>
      <c r="AT98" s="64" t="s">
        <v>139</v>
      </c>
      <c r="AU98" s="65"/>
    </row>
    <row r="99" spans="1:47" ht="20" x14ac:dyDescent="0.25">
      <c r="A99" s="5" t="s">
        <v>84</v>
      </c>
      <c r="B99" s="1" t="s">
        <v>92</v>
      </c>
      <c r="C99" s="1" t="s">
        <v>92</v>
      </c>
      <c r="D99" s="1" t="s">
        <v>92</v>
      </c>
      <c r="E99" s="1" t="s">
        <v>92</v>
      </c>
      <c r="F99" s="1" t="s">
        <v>92</v>
      </c>
      <c r="G99" s="1">
        <v>-26600000</v>
      </c>
      <c r="H99" s="1">
        <v>-2600000</v>
      </c>
      <c r="I99" s="1">
        <v>-17800000</v>
      </c>
      <c r="J99" s="1">
        <v>-35100000</v>
      </c>
      <c r="K99" s="1">
        <v>51700000</v>
      </c>
      <c r="L99" s="1">
        <v>98300000</v>
      </c>
      <c r="M99" s="1">
        <v>-48400000</v>
      </c>
      <c r="N99" s="1">
        <v>-38100000</v>
      </c>
      <c r="O99" s="1">
        <v>219200000</v>
      </c>
      <c r="P99" s="1">
        <v>-129800000</v>
      </c>
      <c r="Q99" s="1">
        <v>266090000</v>
      </c>
      <c r="R99" s="1">
        <v>410516000</v>
      </c>
      <c r="S99" s="1">
        <v>17708000</v>
      </c>
      <c r="T99" s="1">
        <v>-145509000</v>
      </c>
      <c r="U99" s="1">
        <v>-66281000</v>
      </c>
      <c r="V99" s="1">
        <v>-292242000</v>
      </c>
      <c r="W99" s="1">
        <v>1145015000</v>
      </c>
      <c r="X99" s="1">
        <v>1130903000</v>
      </c>
      <c r="Y99" s="1">
        <v>72652000</v>
      </c>
      <c r="Z99" s="1">
        <v>744615000</v>
      </c>
      <c r="AA99" s="1" t="s">
        <v>92</v>
      </c>
      <c r="AB99" s="1">
        <v>2639785000</v>
      </c>
      <c r="AC99" s="1">
        <v>195900000</v>
      </c>
      <c r="AD99" s="1">
        <v>-763300000</v>
      </c>
      <c r="AE99" s="1">
        <v>291300000</v>
      </c>
      <c r="AF99" s="1">
        <v>9190800000</v>
      </c>
      <c r="AG99" s="1">
        <v>5432000000</v>
      </c>
      <c r="AH99" s="1">
        <v>-2120600000</v>
      </c>
      <c r="AI99" s="1">
        <v>47800000</v>
      </c>
      <c r="AJ99" s="1">
        <v>16470900000</v>
      </c>
      <c r="AK99" s="1">
        <v>5698000000</v>
      </c>
      <c r="AL99" s="1">
        <v>3233000000</v>
      </c>
      <c r="AM99" s="1">
        <v>-818000000</v>
      </c>
      <c r="AT99" s="23" t="s">
        <v>140</v>
      </c>
      <c r="AU99" s="24">
        <f>AU86+AU87</f>
        <v>19677000000</v>
      </c>
    </row>
    <row r="100" spans="1:47" ht="20" x14ac:dyDescent="0.25">
      <c r="A100" s="6" t="s">
        <v>85</v>
      </c>
      <c r="B100" s="10" t="s">
        <v>92</v>
      </c>
      <c r="C100" s="10" t="s">
        <v>92</v>
      </c>
      <c r="D100" s="10" t="s">
        <v>92</v>
      </c>
      <c r="E100" s="10" t="s">
        <v>92</v>
      </c>
      <c r="F100" s="10" t="s">
        <v>92</v>
      </c>
      <c r="G100" s="10">
        <v>-39500000</v>
      </c>
      <c r="H100" s="10">
        <v>-500000</v>
      </c>
      <c r="I100" s="10">
        <v>-14900000</v>
      </c>
      <c r="J100" s="10">
        <v>-36400000</v>
      </c>
      <c r="K100" s="10">
        <v>49300000</v>
      </c>
      <c r="L100" s="10">
        <v>97200000</v>
      </c>
      <c r="M100" s="10">
        <v>-56100000</v>
      </c>
      <c r="N100" s="10">
        <v>-61300000</v>
      </c>
      <c r="O100" s="10">
        <v>238300000</v>
      </c>
      <c r="P100" s="10">
        <v>-51800000</v>
      </c>
      <c r="Q100" s="10">
        <v>200481000</v>
      </c>
      <c r="R100" s="10">
        <v>409710000</v>
      </c>
      <c r="S100" s="10">
        <v>516297000</v>
      </c>
      <c r="T100" s="10">
        <v>-110338000</v>
      </c>
      <c r="U100" s="10">
        <v>-38055000</v>
      </c>
      <c r="V100" s="10">
        <v>-511560000</v>
      </c>
      <c r="W100" s="10">
        <v>1218841000</v>
      </c>
      <c r="X100" s="10">
        <v>1712170000</v>
      </c>
      <c r="Y100" s="10">
        <v>-1122253000</v>
      </c>
      <c r="Z100" s="10">
        <v>407232000</v>
      </c>
      <c r="AA100" s="10">
        <v>116804000</v>
      </c>
      <c r="AB100" s="10">
        <v>2088634000</v>
      </c>
      <c r="AC100" s="10">
        <v>-388400000</v>
      </c>
      <c r="AD100" s="10">
        <v>-1605800000</v>
      </c>
      <c r="AE100" s="10">
        <v>-218200000</v>
      </c>
      <c r="AF100" s="10">
        <v>9050200000</v>
      </c>
      <c r="AG100" s="10">
        <v>2042700000</v>
      </c>
      <c r="AH100" s="10">
        <v>-3098500000</v>
      </c>
      <c r="AI100" s="10">
        <v>-797400000</v>
      </c>
      <c r="AJ100" s="10">
        <v>16365900000</v>
      </c>
      <c r="AK100" s="10">
        <v>1006000000</v>
      </c>
      <c r="AL100" s="10">
        <v>1295000000</v>
      </c>
      <c r="AM100" s="10">
        <v>-2570000000</v>
      </c>
      <c r="AT100" s="33" t="s">
        <v>141</v>
      </c>
      <c r="AU100" s="34">
        <f>AU99/AU103</f>
        <v>0.10389063046399834</v>
      </c>
    </row>
    <row r="101" spans="1:47" ht="20" x14ac:dyDescent="0.25">
      <c r="A101" s="5" t="s">
        <v>86</v>
      </c>
      <c r="B101" s="1" t="s">
        <v>92</v>
      </c>
      <c r="C101" s="1" t="s">
        <v>92</v>
      </c>
      <c r="D101" s="1" t="s">
        <v>92</v>
      </c>
      <c r="E101" s="1" t="s">
        <v>92</v>
      </c>
      <c r="F101" s="1" t="s">
        <v>92</v>
      </c>
      <c r="G101" s="1">
        <v>-1600000</v>
      </c>
      <c r="H101" s="1">
        <v>-200000</v>
      </c>
      <c r="I101" s="1">
        <v>100000</v>
      </c>
      <c r="J101" s="1" t="s">
        <v>92</v>
      </c>
      <c r="K101" s="1">
        <v>300000</v>
      </c>
      <c r="L101" s="1">
        <v>100000</v>
      </c>
      <c r="M101" s="1">
        <v>100000</v>
      </c>
      <c r="N101" s="1">
        <v>-200000</v>
      </c>
      <c r="O101" s="1">
        <v>1200000</v>
      </c>
      <c r="P101" s="1">
        <v>-1100000</v>
      </c>
      <c r="Q101" s="1">
        <v>-786000</v>
      </c>
      <c r="R101" s="1">
        <v>-973000</v>
      </c>
      <c r="S101" s="1">
        <v>21791000</v>
      </c>
      <c r="T101" s="1">
        <v>36539000</v>
      </c>
      <c r="U101" s="1">
        <v>17429000</v>
      </c>
      <c r="V101" s="1">
        <v>-20399000</v>
      </c>
      <c r="W101" s="1">
        <v>5537000</v>
      </c>
      <c r="X101" s="1">
        <v>9112000</v>
      </c>
      <c r="Y101" s="1">
        <v>-15631000</v>
      </c>
      <c r="Z101" s="1">
        <v>63941000</v>
      </c>
      <c r="AA101" s="1">
        <v>-1216000</v>
      </c>
      <c r="AB101" s="1">
        <v>36374000</v>
      </c>
      <c r="AC101" s="1">
        <v>2700000</v>
      </c>
      <c r="AD101" s="1">
        <v>9500000</v>
      </c>
      <c r="AE101" s="1">
        <v>-205500000</v>
      </c>
      <c r="AF101" s="1">
        <v>-115800000</v>
      </c>
      <c r="AG101" s="1">
        <v>-148600000</v>
      </c>
      <c r="AH101" s="1">
        <v>130700000</v>
      </c>
      <c r="AI101" s="1">
        <v>-117700000</v>
      </c>
      <c r="AJ101" s="1">
        <v>45100000</v>
      </c>
      <c r="AK101" s="1">
        <v>148000000</v>
      </c>
      <c r="AL101" s="1">
        <v>-115000000</v>
      </c>
      <c r="AM101" s="1">
        <v>-306000000</v>
      </c>
      <c r="AT101" s="38" t="s">
        <v>142</v>
      </c>
      <c r="AU101" s="40" cm="1">
        <f t="array" ref="AU101">_FV(A1,"Market cap",TRUE)</f>
        <v>169724102988</v>
      </c>
    </row>
    <row r="102" spans="1:47" ht="20" x14ac:dyDescent="0.25">
      <c r="A102" s="6" t="s">
        <v>87</v>
      </c>
      <c r="B102" s="10" t="s">
        <v>92</v>
      </c>
      <c r="C102" s="10" t="s">
        <v>92</v>
      </c>
      <c r="D102" s="10" t="s">
        <v>92</v>
      </c>
      <c r="E102" s="10" t="s">
        <v>92</v>
      </c>
      <c r="F102" s="10" t="s">
        <v>92</v>
      </c>
      <c r="G102" s="10">
        <v>-39500000</v>
      </c>
      <c r="H102" s="10">
        <v>-500000</v>
      </c>
      <c r="I102" s="10">
        <v>-14900000</v>
      </c>
      <c r="J102" s="10">
        <v>-36400000</v>
      </c>
      <c r="K102" s="10">
        <v>49300000</v>
      </c>
      <c r="L102" s="10">
        <v>97200000</v>
      </c>
      <c r="M102" s="10">
        <v>-56100000</v>
      </c>
      <c r="N102" s="10">
        <v>-61300000</v>
      </c>
      <c r="O102" s="10">
        <v>238300000</v>
      </c>
      <c r="P102" s="10">
        <v>212500000</v>
      </c>
      <c r="Q102" s="10">
        <v>-83357000</v>
      </c>
      <c r="R102" s="10">
        <v>529635000</v>
      </c>
      <c r="S102" s="10">
        <v>103904000</v>
      </c>
      <c r="T102" s="10">
        <v>419693000</v>
      </c>
      <c r="U102" s="10">
        <v>-621041000</v>
      </c>
      <c r="V102" s="10">
        <v>-293564000</v>
      </c>
      <c r="W102" s="10">
        <v>2259000</v>
      </c>
      <c r="X102" s="10">
        <v>-78702000</v>
      </c>
      <c r="Y102" s="10">
        <v>153746000</v>
      </c>
      <c r="Z102" s="10">
        <v>1329066000</v>
      </c>
      <c r="AA102" s="10">
        <v>-88940000</v>
      </c>
      <c r="AB102" s="10">
        <v>-1095979000</v>
      </c>
      <c r="AC102" s="10">
        <v>1141700000</v>
      </c>
      <c r="AD102" s="10">
        <v>1436500000</v>
      </c>
      <c r="AE102" s="10">
        <v>-109600000</v>
      </c>
      <c r="AF102" s="10">
        <v>-2214800000</v>
      </c>
      <c r="AG102" s="10">
        <v>172900000</v>
      </c>
      <c r="AH102" s="10">
        <v>-333400000</v>
      </c>
      <c r="AI102" s="10">
        <v>157500000</v>
      </c>
      <c r="AJ102" s="10">
        <v>19124500000</v>
      </c>
      <c r="AK102" s="10">
        <v>-13877000000</v>
      </c>
      <c r="AL102" s="10">
        <v>-3449000000</v>
      </c>
      <c r="AM102" s="10">
        <v>3409000000</v>
      </c>
      <c r="AT102" s="33" t="s">
        <v>143</v>
      </c>
      <c r="AU102" s="34">
        <f>AU101/AU103</f>
        <v>0.89610936953600162</v>
      </c>
    </row>
    <row r="103" spans="1:47" ht="20" x14ac:dyDescent="0.25">
      <c r="A103" s="5" t="s">
        <v>88</v>
      </c>
      <c r="B103" s="1" t="s">
        <v>92</v>
      </c>
      <c r="C103" s="1" t="s">
        <v>92</v>
      </c>
      <c r="D103" s="1" t="s">
        <v>92</v>
      </c>
      <c r="E103" s="1" t="s">
        <v>92</v>
      </c>
      <c r="F103" s="1" t="s">
        <v>92</v>
      </c>
      <c r="G103" s="1">
        <v>4800000</v>
      </c>
      <c r="H103" s="1">
        <v>600000</v>
      </c>
      <c r="I103" s="1" t="s">
        <v>92</v>
      </c>
      <c r="J103" s="1">
        <v>1700000</v>
      </c>
      <c r="K103" s="1">
        <v>6900000</v>
      </c>
      <c r="L103" s="1">
        <v>3600000</v>
      </c>
      <c r="M103" s="1">
        <v>7900000</v>
      </c>
      <c r="N103" s="1">
        <v>26400000</v>
      </c>
      <c r="O103" s="1">
        <v>70800000</v>
      </c>
      <c r="P103" s="1">
        <v>47800000</v>
      </c>
      <c r="Q103" s="1">
        <v>260281000</v>
      </c>
      <c r="R103" s="1">
        <v>176924000</v>
      </c>
      <c r="S103" s="1">
        <v>706559000</v>
      </c>
      <c r="T103" s="1">
        <v>810463000</v>
      </c>
      <c r="U103" s="1">
        <v>1230156000</v>
      </c>
      <c r="V103" s="1">
        <v>609115000</v>
      </c>
      <c r="W103" s="1">
        <v>315551000</v>
      </c>
      <c r="X103" s="1">
        <v>317810000</v>
      </c>
      <c r="Y103" s="1">
        <v>239108000</v>
      </c>
      <c r="Z103" s="1">
        <v>392854000</v>
      </c>
      <c r="AA103" s="1">
        <v>1721920000</v>
      </c>
      <c r="AB103" s="1">
        <v>1632980000</v>
      </c>
      <c r="AC103" s="1">
        <v>537000000</v>
      </c>
      <c r="AD103" s="1">
        <v>1678700000</v>
      </c>
      <c r="AE103" s="1">
        <v>3115200000</v>
      </c>
      <c r="AF103" s="1">
        <v>3005600000</v>
      </c>
      <c r="AG103" s="1">
        <v>790800000</v>
      </c>
      <c r="AH103" s="1">
        <v>963700000</v>
      </c>
      <c r="AI103" s="1">
        <v>630300000</v>
      </c>
      <c r="AJ103" s="1">
        <v>787800000</v>
      </c>
      <c r="AK103" s="1">
        <v>19912000000</v>
      </c>
      <c r="AL103" s="1">
        <v>6035000000</v>
      </c>
      <c r="AM103" s="1">
        <v>2586000000</v>
      </c>
      <c r="AT103" s="35" t="s">
        <v>144</v>
      </c>
      <c r="AU103" s="41">
        <f>AU99+AU101</f>
        <v>189401102988</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260300000</v>
      </c>
      <c r="Q104" s="11">
        <v>176924000</v>
      </c>
      <c r="R104" s="11">
        <v>706559000</v>
      </c>
      <c r="S104" s="11">
        <v>810463000</v>
      </c>
      <c r="T104" s="11">
        <v>1230156000</v>
      </c>
      <c r="U104" s="11">
        <v>609115000</v>
      </c>
      <c r="V104" s="11">
        <v>315551000</v>
      </c>
      <c r="W104" s="11">
        <v>317810000</v>
      </c>
      <c r="X104" s="11">
        <v>239108000</v>
      </c>
      <c r="Y104" s="11">
        <v>392854000</v>
      </c>
      <c r="Z104" s="11">
        <v>1721920000</v>
      </c>
      <c r="AA104" s="11">
        <v>1632980000</v>
      </c>
      <c r="AB104" s="11">
        <v>537001000</v>
      </c>
      <c r="AC104" s="11">
        <v>1678700000</v>
      </c>
      <c r="AD104" s="11">
        <v>3115200000</v>
      </c>
      <c r="AE104" s="11">
        <v>3005600000</v>
      </c>
      <c r="AF104" s="11">
        <v>790800000</v>
      </c>
      <c r="AG104" s="11">
        <v>963700000</v>
      </c>
      <c r="AH104" s="11">
        <v>630300000</v>
      </c>
      <c r="AI104" s="11">
        <v>787800000</v>
      </c>
      <c r="AJ104" s="11">
        <v>19912300000</v>
      </c>
      <c r="AK104" s="11">
        <v>6035000000</v>
      </c>
      <c r="AL104" s="11">
        <v>2586000000</v>
      </c>
      <c r="AM104" s="11">
        <v>5995000000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t="e">
        <f>(G106/F106)-1</f>
        <v>#VALUE!</v>
      </c>
      <c r="H105" s="15" t="e">
        <f t="shared" ref="H105:AM105" si="8">(H106/G106)-1</f>
        <v>#VALUE!</v>
      </c>
      <c r="I105" s="15" t="e">
        <f t="shared" si="8"/>
        <v>#VALUE!</v>
      </c>
      <c r="J105" s="15">
        <f t="shared" si="8"/>
        <v>1.4487179487179489</v>
      </c>
      <c r="K105" s="15">
        <f t="shared" si="8"/>
        <v>-5.8638743455497355E-2</v>
      </c>
      <c r="L105" s="15">
        <f t="shared" si="8"/>
        <v>0.2791991101223581</v>
      </c>
      <c r="M105" s="15">
        <f t="shared" si="8"/>
        <v>0.44173913043478263</v>
      </c>
      <c r="N105" s="15">
        <f t="shared" si="8"/>
        <v>0.30036188178528356</v>
      </c>
      <c r="O105" s="15">
        <f t="shared" si="8"/>
        <v>-2.3205009276437849</v>
      </c>
      <c r="P105" s="15">
        <f t="shared" si="8"/>
        <v>-1.9322093431682474</v>
      </c>
      <c r="Q105" s="15">
        <f t="shared" si="8"/>
        <v>0.5966164280331574</v>
      </c>
      <c r="R105" s="15">
        <f t="shared" si="8"/>
        <v>0.24577219156939845</v>
      </c>
      <c r="S105" s="15">
        <f t="shared" si="8"/>
        <v>0.22169748771515052</v>
      </c>
      <c r="T105" s="15">
        <f t="shared" si="8"/>
        <v>0.21132021639993992</v>
      </c>
      <c r="U105" s="15">
        <f t="shared" si="8"/>
        <v>0.17423044773368179</v>
      </c>
      <c r="V105" s="15">
        <f t="shared" si="8"/>
        <v>0.18018445236615754</v>
      </c>
      <c r="W105" s="15">
        <f t="shared" si="8"/>
        <v>0.30200582858779135</v>
      </c>
      <c r="X105" s="15">
        <f t="shared" si="8"/>
        <v>5.2612013096424715E-2</v>
      </c>
      <c r="Y105" s="15">
        <f t="shared" si="8"/>
        <v>0.12235728959415093</v>
      </c>
      <c r="Z105" s="15">
        <f t="shared" si="8"/>
        <v>-3.1802508458209755E-2</v>
      </c>
      <c r="AA105" s="15">
        <f t="shared" si="8"/>
        <v>0.15799668421317059</v>
      </c>
      <c r="AB105" s="15">
        <f t="shared" si="8"/>
        <v>0.22751353357725113</v>
      </c>
      <c r="AC105" s="15">
        <f t="shared" si="8"/>
        <v>0.29012355375434806</v>
      </c>
      <c r="AD105" s="15">
        <f t="shared" si="8"/>
        <v>2.6076368924814908E-2</v>
      </c>
      <c r="AE105" s="15">
        <f t="shared" si="8"/>
        <v>4.1894653569780393E-2</v>
      </c>
      <c r="AF105" s="15">
        <f t="shared" si="8"/>
        <v>2.4992881774177356E-3</v>
      </c>
      <c r="AG105" s="15">
        <f t="shared" si="8"/>
        <v>-7.466548851300181E-2</v>
      </c>
      <c r="AH105" s="15">
        <f t="shared" si="8"/>
        <v>-2.5237023395402791E-2</v>
      </c>
      <c r="AI105" s="15">
        <f t="shared" si="8"/>
        <v>0.177769225386607</v>
      </c>
      <c r="AJ105" s="15">
        <f t="shared" si="8"/>
        <v>-1.4912515224430378E-2</v>
      </c>
      <c r="AK105" s="15">
        <f t="shared" si="8"/>
        <v>0.63354542987244056</v>
      </c>
      <c r="AL105" s="15">
        <f t="shared" si="8"/>
        <v>0.30404282813365335</v>
      </c>
      <c r="AM105" s="15">
        <f t="shared" si="8"/>
        <v>4.2893544733861866E-2</v>
      </c>
      <c r="AN105" s="15"/>
      <c r="AO105" s="15"/>
      <c r="AP105" s="15"/>
      <c r="AQ105" s="15"/>
      <c r="AR105" s="15"/>
      <c r="AS105" s="15"/>
      <c r="AT105" s="25" t="s">
        <v>108</v>
      </c>
      <c r="AU105" s="26">
        <f>(AU100*AU92)+(AU102*AU97)</f>
        <v>6.8618807201428225E-2</v>
      </c>
    </row>
    <row r="106" spans="1:47" ht="19" x14ac:dyDescent="0.25">
      <c r="A106" s="5" t="s">
        <v>90</v>
      </c>
      <c r="B106" s="1" t="s">
        <v>92</v>
      </c>
      <c r="C106" s="1" t="s">
        <v>92</v>
      </c>
      <c r="D106" s="1" t="s">
        <v>92</v>
      </c>
      <c r="E106" s="1" t="s">
        <v>92</v>
      </c>
      <c r="F106" s="1" t="s">
        <v>92</v>
      </c>
      <c r="G106" s="1">
        <v>37000000</v>
      </c>
      <c r="H106" s="1" t="s">
        <v>92</v>
      </c>
      <c r="I106" s="1">
        <v>39000000</v>
      </c>
      <c r="J106" s="1">
        <v>95500000</v>
      </c>
      <c r="K106" s="1">
        <v>89900000</v>
      </c>
      <c r="L106" s="1">
        <v>115000000</v>
      </c>
      <c r="M106" s="1">
        <v>165800000</v>
      </c>
      <c r="N106" s="1">
        <v>215600000</v>
      </c>
      <c r="O106" s="1">
        <v>-284700000</v>
      </c>
      <c r="P106" s="1">
        <v>265400000</v>
      </c>
      <c r="Q106" s="1">
        <v>423742000</v>
      </c>
      <c r="R106" s="1">
        <v>527886000</v>
      </c>
      <c r="S106" s="1">
        <v>644917000</v>
      </c>
      <c r="T106" s="1">
        <v>781201000</v>
      </c>
      <c r="U106" s="1">
        <v>917310000</v>
      </c>
      <c r="V106" s="1">
        <v>1082595000</v>
      </c>
      <c r="W106" s="1">
        <v>1409545000</v>
      </c>
      <c r="X106" s="1">
        <v>1483704000</v>
      </c>
      <c r="Y106" s="1">
        <v>1665246000</v>
      </c>
      <c r="Z106" s="1">
        <v>1612287000</v>
      </c>
      <c r="AA106" s="1">
        <v>1867023000</v>
      </c>
      <c r="AB106" s="1">
        <v>2291796000</v>
      </c>
      <c r="AC106" s="1">
        <v>2956700000</v>
      </c>
      <c r="AD106" s="1">
        <v>3033800000</v>
      </c>
      <c r="AE106" s="1">
        <v>3160900000</v>
      </c>
      <c r="AF106" s="1">
        <v>3168800000</v>
      </c>
      <c r="AG106" s="1">
        <v>2932200000</v>
      </c>
      <c r="AH106" s="1">
        <v>2858200000</v>
      </c>
      <c r="AI106" s="1">
        <v>3366300000</v>
      </c>
      <c r="AJ106" s="1">
        <v>3316100000</v>
      </c>
      <c r="AK106" s="1">
        <v>5417000000</v>
      </c>
      <c r="AL106" s="1">
        <v>7064000000</v>
      </c>
      <c r="AM106" s="1">
        <v>7367000000</v>
      </c>
      <c r="AN106" s="42">
        <f>AM106*(1+$AU$106)</f>
        <v>7796762819.068944</v>
      </c>
      <c r="AO106" s="42">
        <f t="shared" ref="AO106:AR106" si="9">AN106*(1+$AU$106)</f>
        <v>8251596369.8677759</v>
      </c>
      <c r="AP106" s="42">
        <f t="shared" si="9"/>
        <v>8732963183.7314167</v>
      </c>
      <c r="AQ106" s="42">
        <f t="shared" si="9"/>
        <v>9242411110.5219307</v>
      </c>
      <c r="AR106" s="42">
        <f t="shared" si="9"/>
        <v>9781578295.7875786</v>
      </c>
      <c r="AS106" s="43" t="s">
        <v>146</v>
      </c>
      <c r="AT106" s="44" t="s">
        <v>147</v>
      </c>
      <c r="AU106" s="45">
        <f>(SUM(AN4:AR4)/5)</f>
        <v>5.8336204570238047E-2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229857678291.89923</v>
      </c>
      <c r="AS107" s="47" t="s">
        <v>148</v>
      </c>
      <c r="AT107" s="48" t="s">
        <v>149</v>
      </c>
      <c r="AU107" s="49">
        <v>2.5000000000000001E-2</v>
      </c>
    </row>
    <row r="108" spans="1:47" ht="19" x14ac:dyDescent="0.25">
      <c r="AN108" s="46">
        <f t="shared" ref="AN108:AP108" si="10">AN107+AN106</f>
        <v>7796762819.068944</v>
      </c>
      <c r="AO108" s="46">
        <f t="shared" si="10"/>
        <v>8251596369.8677759</v>
      </c>
      <c r="AP108" s="46">
        <f t="shared" si="10"/>
        <v>8732963183.7314167</v>
      </c>
      <c r="AQ108" s="46">
        <f>AQ107+AQ106</f>
        <v>9242411110.5219307</v>
      </c>
      <c r="AR108" s="46">
        <f>AR107+AR106</f>
        <v>239639256587.6868</v>
      </c>
      <c r="AS108" s="47" t="s">
        <v>144</v>
      </c>
      <c r="AT108" s="50" t="s">
        <v>150</v>
      </c>
      <c r="AU108" s="51">
        <f>AU105</f>
        <v>6.8618807201428225E-2</v>
      </c>
    </row>
    <row r="109" spans="1:47" ht="19" x14ac:dyDescent="0.25">
      <c r="AN109" s="60" t="s">
        <v>151</v>
      </c>
      <c r="AO109" s="61"/>
    </row>
    <row r="110" spans="1:47" ht="20" x14ac:dyDescent="0.25">
      <c r="AN110" s="52" t="s">
        <v>152</v>
      </c>
      <c r="AO110" s="40">
        <f>NPV(AU108,AN108,AO108,AP108,AQ108,AR108)</f>
        <v>200732429039.24985</v>
      </c>
    </row>
    <row r="111" spans="1:47" ht="20" x14ac:dyDescent="0.25">
      <c r="AN111" s="52" t="s">
        <v>153</v>
      </c>
      <c r="AO111" s="40">
        <f>AM40</f>
        <v>5995000000</v>
      </c>
    </row>
    <row r="112" spans="1:47" ht="20" x14ac:dyDescent="0.25">
      <c r="AN112" s="52" t="s">
        <v>140</v>
      </c>
      <c r="AO112" s="40">
        <f>AU99</f>
        <v>19677000000</v>
      </c>
    </row>
    <row r="113" spans="40:41" ht="20" x14ac:dyDescent="0.25">
      <c r="AN113" s="52" t="s">
        <v>154</v>
      </c>
      <c r="AO113" s="40">
        <f>AO110+AO111-AO112</f>
        <v>187050429039.24985</v>
      </c>
    </row>
    <row r="114" spans="40:41" ht="20" x14ac:dyDescent="0.25">
      <c r="AN114" s="52" t="s">
        <v>155</v>
      </c>
      <c r="AO114" s="53">
        <f>AM34*(1+(5*AS16))</f>
        <v>768601234.47912991</v>
      </c>
    </row>
    <row r="115" spans="40:41" ht="20" x14ac:dyDescent="0.25">
      <c r="AN115" s="54" t="s">
        <v>156</v>
      </c>
      <c r="AO115" s="55">
        <f>AO113/AO114</f>
        <v>243.36472626928742</v>
      </c>
    </row>
    <row r="116" spans="40:41" ht="20" x14ac:dyDescent="0.25">
      <c r="AN116" s="52" t="s">
        <v>157</v>
      </c>
      <c r="AO116" s="56" cm="1">
        <f t="array" ref="AO116">_FV(A1,"Price")</f>
        <v>230.01</v>
      </c>
    </row>
    <row r="117" spans="40:41" ht="20" x14ac:dyDescent="0.25">
      <c r="AN117" s="57" t="s">
        <v>158</v>
      </c>
      <c r="AO117" s="58">
        <f>AO115/AO116-1</f>
        <v>5.8061502844604318E-2</v>
      </c>
    </row>
    <row r="118" spans="40:41" ht="20" x14ac:dyDescent="0.25">
      <c r="AN118" s="57" t="s">
        <v>159</v>
      </c>
      <c r="AO118" s="59" t="str">
        <f>IF(AO115&gt;AO116,"BUY","SELL")</f>
        <v>BUY</v>
      </c>
    </row>
  </sheetData>
  <mergeCells count="6">
    <mergeCell ref="AN109:AO109"/>
    <mergeCell ref="AT83:AU83"/>
    <mergeCell ref="AT84:AU84"/>
    <mergeCell ref="AT93:AU93"/>
    <mergeCell ref="AT98:AU98"/>
    <mergeCell ref="AT104:AU104"/>
  </mergeCells>
  <hyperlinks>
    <hyperlink ref="A1" r:id="rId1" tooltip="https://roic.ai/company/DHR" display="ROIC.AI | DH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13616/000031361695000001/0000313616-95-000001-index.html" xr:uid="{00000000-0004-0000-0000-00001C000000}"/>
    <hyperlink ref="K74" r:id="rId21" tooltip="https://www.sec.gov/Archives/edgar/data/313616/000031361695000001/0000313616-95-000001-index.html" xr:uid="{00000000-0004-0000-0000-00001D000000}"/>
    <hyperlink ref="L36" r:id="rId22" tooltip="https://www.sec.gov/Archives/edgar/data/313616/000031361696000001/0000313616-96-000001-index.html" xr:uid="{00000000-0004-0000-0000-00001F000000}"/>
    <hyperlink ref="L74" r:id="rId23" tooltip="https://www.sec.gov/Archives/edgar/data/313616/000031361696000001/0000313616-96-000001-index.html" xr:uid="{00000000-0004-0000-0000-000020000000}"/>
    <hyperlink ref="M36" r:id="rId24" tooltip="https://www.sec.gov/Archives/edgar/data/313616/000031361697000017/0000313616-97-000017-index.html" xr:uid="{00000000-0004-0000-0000-000022000000}"/>
    <hyperlink ref="M74" r:id="rId25" tooltip="https://www.sec.gov/Archives/edgar/data/313616/000031361697000017/0000313616-97-000017-index.html" xr:uid="{00000000-0004-0000-0000-000023000000}"/>
    <hyperlink ref="N36" r:id="rId26" tooltip="https://www.sec.gov/Archives/edgar/data/313616/000031361698000004/0000313616-98-000004-index.html" xr:uid="{00000000-0004-0000-0000-000025000000}"/>
    <hyperlink ref="N74" r:id="rId27" tooltip="https://www.sec.gov/Archives/edgar/data/313616/000031361698000004/0000313616-98-000004-index.html" xr:uid="{00000000-0004-0000-0000-000026000000}"/>
    <hyperlink ref="O36" r:id="rId28" tooltip="https://www.sec.gov/Archives/edgar/data/313616/000031361699000002/0000313616-99-000002-index.html" xr:uid="{00000000-0004-0000-0000-000028000000}"/>
    <hyperlink ref="O74" r:id="rId29" tooltip="https://www.sec.gov/Archives/edgar/data/313616/000031361699000002/0000313616-99-000002-index.html" xr:uid="{00000000-0004-0000-0000-000029000000}"/>
    <hyperlink ref="P36" r:id="rId30" tooltip="https://sec.gov" xr:uid="{00000000-0004-0000-0000-00002B000000}"/>
    <hyperlink ref="P74" r:id="rId31" tooltip="https://sec.gov" xr:uid="{00000000-0004-0000-0000-00002C000000}"/>
    <hyperlink ref="Q36" r:id="rId32" tooltip="https://www.sec.gov/Archives/edgar/data/313616/000092838501500160/0000928385-01-500160-index.htm" xr:uid="{00000000-0004-0000-0000-00002E000000}"/>
    <hyperlink ref="Q74" r:id="rId33" tooltip="https://www.sec.gov/Archives/edgar/data/313616/000092838501500160/0000928385-01-500160-index.htm" xr:uid="{00000000-0004-0000-0000-00002F000000}"/>
    <hyperlink ref="R36" r:id="rId34" tooltip="https://www.sec.gov/Archives/edgar/data/313616/000092838502002841/0000928385-02-002841-index.htm" xr:uid="{00000000-0004-0000-0000-000031000000}"/>
    <hyperlink ref="R74" r:id="rId35" tooltip="https://www.sec.gov/Archives/edgar/data/313616/000092838502002841/0000928385-02-002841-index.htm" xr:uid="{00000000-0004-0000-0000-000032000000}"/>
    <hyperlink ref="S36" r:id="rId36" tooltip="https://sec.gov" xr:uid="{00000000-0004-0000-0000-000034000000}"/>
    <hyperlink ref="S74" r:id="rId37" tooltip="https://sec.gov" xr:uid="{00000000-0004-0000-0000-000035000000}"/>
    <hyperlink ref="T36" r:id="rId38" tooltip="https://www.sec.gov/Archives/edgar/data/313616/000110465904006799/a04-3138_110k.htm" xr:uid="{00000000-0004-0000-0000-000037000000}"/>
    <hyperlink ref="T74" r:id="rId39" tooltip="https://www.sec.gov/Archives/edgar/data/313616/000110465904006799/a04-3138_110k.htm" xr:uid="{00000000-0004-0000-0000-000038000000}"/>
    <hyperlink ref="U36" r:id="rId40" tooltip="https://www.sec.gov/Archives/edgar/data/313616/000119312505043666/d10k.htm" xr:uid="{00000000-0004-0000-0000-00003A000000}"/>
    <hyperlink ref="U74" r:id="rId41" tooltip="https://www.sec.gov/Archives/edgar/data/313616/000119312505043666/d10k.htm" xr:uid="{00000000-0004-0000-0000-00003B000000}"/>
    <hyperlink ref="V36" r:id="rId42" tooltip="https://www.sec.gov/Archives/edgar/data/313616/000119312506055148/d10k.htm" xr:uid="{00000000-0004-0000-0000-00003D000000}"/>
    <hyperlink ref="V74" r:id="rId43" tooltip="https://www.sec.gov/Archives/edgar/data/313616/000119312506055148/d10k.htm" xr:uid="{00000000-0004-0000-0000-00003E000000}"/>
    <hyperlink ref="W36" r:id="rId44" tooltip="https://www.sec.gov/Archives/edgar/data/313616/000119312507043522/d10k.htm" xr:uid="{00000000-0004-0000-0000-000040000000}"/>
    <hyperlink ref="W74" r:id="rId45" tooltip="https://www.sec.gov/Archives/edgar/data/313616/000119312507043522/d10k.htm" xr:uid="{00000000-0004-0000-0000-000041000000}"/>
    <hyperlink ref="X36" r:id="rId46" tooltip="https://www.sec.gov/Archives/edgar/data/313616/000119312508034637/d10k.htm" xr:uid="{00000000-0004-0000-0000-000043000000}"/>
    <hyperlink ref="X74" r:id="rId47" tooltip="https://www.sec.gov/Archives/edgar/data/313616/000119312508034637/d10k.htm" xr:uid="{00000000-0004-0000-0000-000044000000}"/>
    <hyperlink ref="Y36" r:id="rId48" tooltip="https://www.sec.gov/Archives/edgar/data/313616/000119312509037468/0001193125-09-037468-index.html" xr:uid="{00000000-0004-0000-0000-000046000000}"/>
    <hyperlink ref="Y74" r:id="rId49" tooltip="https://www.sec.gov/Archives/edgar/data/313616/000119312509037468/0001193125-09-037468-index.html" xr:uid="{00000000-0004-0000-0000-000047000000}"/>
    <hyperlink ref="Z36" r:id="rId50" tooltip="https://www.sec.gov/Archives/edgar/data/313616/000119312510038977/0001193125-10-038977-index.html" xr:uid="{00000000-0004-0000-0000-000049000000}"/>
    <hyperlink ref="Z74" r:id="rId51" tooltip="https://www.sec.gov/Archives/edgar/data/313616/000119312510038977/0001193125-10-038977-index.html" xr:uid="{00000000-0004-0000-0000-00004A000000}"/>
    <hyperlink ref="AA36" r:id="rId52" tooltip="https://www.sec.gov/Archives/edgar/data/313616/000119312511044412/d10k.htm" xr:uid="{00000000-0004-0000-0000-00004C000000}"/>
    <hyperlink ref="AA74" r:id="rId53" tooltip="https://www.sec.gov/Archives/edgar/data/313616/000119312511044412/d10k.htm" xr:uid="{00000000-0004-0000-0000-00004D000000}"/>
    <hyperlink ref="AB36" r:id="rId54" tooltip="https://www.sec.gov/Archives/edgar/data/313616/000119312512076756/0001193125-12-076756-index.html" xr:uid="{00000000-0004-0000-0000-00004F000000}"/>
    <hyperlink ref="AB74" r:id="rId55" tooltip="https://www.sec.gov/Archives/edgar/data/313616/000119312512076756/0001193125-12-076756-index.html" xr:uid="{00000000-0004-0000-0000-000050000000}"/>
    <hyperlink ref="AC36" r:id="rId56" tooltip="https://www.sec.gov/Archives/edgar/data/313616/000031361613000026/0000313616-13-000026-index.html" xr:uid="{00000000-0004-0000-0000-000052000000}"/>
    <hyperlink ref="AC74" r:id="rId57" tooltip="https://www.sec.gov/Archives/edgar/data/313616/000031361613000026/0000313616-13-000026-index.html" xr:uid="{00000000-0004-0000-0000-000053000000}"/>
    <hyperlink ref="AD36" r:id="rId58" tooltip="https://www.sec.gov/Archives/edgar/data/313616/000031361614000023/dhr-20131231x10xk.htm" xr:uid="{00000000-0004-0000-0000-000055000000}"/>
    <hyperlink ref="AD74" r:id="rId59" tooltip="https://www.sec.gov/Archives/edgar/data/313616/000031361614000023/dhr-20131231x10xk.htm" xr:uid="{00000000-0004-0000-0000-000056000000}"/>
    <hyperlink ref="AE36" r:id="rId60" tooltip="https://www.sec.gov/Archives/edgar/data/313616/000031361615000038/dhr-20141231x10xk.htm" xr:uid="{00000000-0004-0000-0000-000058000000}"/>
    <hyperlink ref="AE74" r:id="rId61" tooltip="https://www.sec.gov/Archives/edgar/data/313616/000031361615000038/dhr-20141231x10xk.htm" xr:uid="{00000000-0004-0000-0000-000059000000}"/>
    <hyperlink ref="AF36" r:id="rId62" tooltip="https://www.sec.gov/Archives/edgar/data/313616/000031361616000145/0000313616-16-000145-index.html" xr:uid="{00000000-0004-0000-0000-00005B000000}"/>
    <hyperlink ref="AF74" r:id="rId63" tooltip="https://www.sec.gov/Archives/edgar/data/313616/000031361616000145/0000313616-16-000145-index.html" xr:uid="{00000000-0004-0000-0000-00005C000000}"/>
    <hyperlink ref="AG36" r:id="rId64" tooltip="https://www.sec.gov/Archives/edgar/data/313616/000031361617000066/0000313616-17-000066-index.html" xr:uid="{00000000-0004-0000-0000-00005E000000}"/>
    <hyperlink ref="AG74" r:id="rId65" tooltip="https://www.sec.gov/Archives/edgar/data/313616/000031361617000066/0000313616-17-000066-index.html" xr:uid="{00000000-0004-0000-0000-00005F000000}"/>
    <hyperlink ref="AH36" r:id="rId66" tooltip="https://www.sec.gov/Archives/edgar/data/313616/000031361618000038/0000313616-18-000038-index.html" xr:uid="{00000000-0004-0000-0000-000061000000}"/>
    <hyperlink ref="AH74" r:id="rId67" tooltip="https://www.sec.gov/Archives/edgar/data/313616/000031361618000038/0000313616-18-000038-index.html" xr:uid="{00000000-0004-0000-0000-000062000000}"/>
    <hyperlink ref="AI36" r:id="rId68" tooltip="https://www.sec.gov/Archives/edgar/data/313616/000031361619000035/0000313616-19-000035-index.html" xr:uid="{00000000-0004-0000-0000-000064000000}"/>
    <hyperlink ref="AI74" r:id="rId69" tooltip="https://www.sec.gov/Archives/edgar/data/313616/000031361619000035/0000313616-19-000035-index.html" xr:uid="{00000000-0004-0000-0000-000065000000}"/>
    <hyperlink ref="AJ36" r:id="rId70" tooltip="https://www.sec.gov/Archives/edgar/data/313616/000031361620000041/0000313616-20-000041-index.html" xr:uid="{00000000-0004-0000-0000-000067000000}"/>
    <hyperlink ref="AJ74" r:id="rId71" tooltip="https://www.sec.gov/Archives/edgar/data/313616/000031361620000041/0000313616-20-000041-index.html" xr:uid="{00000000-0004-0000-0000-000068000000}"/>
    <hyperlink ref="AK36" r:id="rId72" tooltip="https://www.sec.gov/Archives/edgar/data/313616/000031361621000045/0000313616-21-000045-index.htm" xr:uid="{00000000-0004-0000-0000-00006A000000}"/>
    <hyperlink ref="AK74" r:id="rId73" tooltip="https://www.sec.gov/Archives/edgar/data/313616/000031361621000045/0000313616-21-000045-index.htm" xr:uid="{00000000-0004-0000-0000-00006B000000}"/>
    <hyperlink ref="AL36" r:id="rId74" tooltip="https://www.sec.gov/Archives/edgar/data/313616/000031361622000061/0000313616-22-000061-index.htm" xr:uid="{00000000-0004-0000-0000-00006D000000}"/>
    <hyperlink ref="AL74" r:id="rId75" tooltip="https://www.sec.gov/Archives/edgar/data/313616/000031361622000061/0000313616-22-000061-index.htm" xr:uid="{00000000-0004-0000-0000-00006E000000}"/>
    <hyperlink ref="AM36" r:id="rId76" tooltip="https://www.sec.gov/Archives/edgar/data/313616/000031361623000087/0000313616-23-000087-index.htm" xr:uid="{00000000-0004-0000-0000-000070000000}"/>
    <hyperlink ref="AM74" r:id="rId77" tooltip="https://www.sec.gov/Archives/edgar/data/313616/000031361623000087/0000313616-23-000087-index.htm" xr:uid="{00000000-0004-0000-0000-000071000000}"/>
    <hyperlink ref="AN1" r:id="rId78" display="https://finbox.com/NYSE:DHR/explorer/revenue_proj" xr:uid="{BF4F3612-71D8-1240-9444-C006B9A9F916}"/>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2023-03-12T23:36:57Z</dcterms:created>
  <dcterms:modified xsi:type="dcterms:W3CDTF">2023-05-24T10:19:54Z</dcterms:modified>
</cp:coreProperties>
</file>