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Healthcare/"/>
    </mc:Choice>
  </mc:AlternateContent>
  <xr:revisionPtr revIDLastSave="0" documentId="13_ncr:1_{134FAABC-0C8B-5C47-AE53-BD3969507EA3}"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106" i="1" l="1"/>
  <c r="AO106" i="1"/>
  <c r="AP106" i="1"/>
  <c r="AQ106" i="1"/>
  <c r="AM106" i="1"/>
  <c r="AN114" i="1"/>
  <c r="AN116" i="1" a="1"/>
  <c r="AN116" i="1" s="1"/>
  <c r="AT101" i="1" a="1"/>
  <c r="AT101" i="1" s="1"/>
  <c r="AT95" i="1" a="1"/>
  <c r="AT95" i="1" s="1"/>
  <c r="AT97" i="1" s="1"/>
  <c r="AN111" i="1"/>
  <c r="AM108" i="1"/>
  <c r="AT99" i="1"/>
  <c r="AN112" i="1"/>
  <c r="AT90" i="1"/>
  <c r="AT89" i="1"/>
  <c r="AT91" i="1"/>
  <c r="AT88" i="1"/>
  <c r="AT92" i="1"/>
  <c r="AT87" i="1"/>
  <c r="AT86" i="1"/>
  <c r="AT85" i="1"/>
  <c r="AR19" i="1"/>
  <c r="AR16" i="1"/>
  <c r="AU13" i="1"/>
  <c r="AT13" i="1"/>
  <c r="AS13" i="1"/>
  <c r="AR13" i="1"/>
  <c r="AU10" i="1"/>
  <c r="AT10" i="1"/>
  <c r="AS10" i="1"/>
  <c r="AR10" i="1"/>
  <c r="AU7" i="1"/>
  <c r="AT7" i="1"/>
  <c r="AS7" i="1"/>
  <c r="AR7" i="1"/>
  <c r="AU4" i="1"/>
  <c r="AT4" i="1"/>
  <c r="AS4" i="1"/>
  <c r="AR4" i="1"/>
  <c r="AQ4" i="1"/>
  <c r="AP4" i="1"/>
  <c r="AO4" i="1"/>
  <c r="AN4" i="1"/>
  <c r="AM4"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T106" i="1"/>
  <c r="AO108" i="1"/>
  <c r="AN108" i="1"/>
  <c r="AP108" i="1"/>
  <c r="AU16" i="1" l="1"/>
  <c r="AT16" i="1"/>
  <c r="AT103" i="1"/>
  <c r="AT100" i="1" s="1"/>
  <c r="AS16" i="1"/>
  <c r="AT102" i="1"/>
  <c r="AT105" i="1" l="1"/>
  <c r="AT108" i="1" s="1"/>
  <c r="AQ107" i="1" l="1"/>
  <c r="AQ108" i="1" s="1"/>
  <c r="AN110" i="1"/>
  <c r="AN113" i="1" s="1"/>
  <c r="AN115" i="1" s="1"/>
  <c r="AN118" i="1" l="1"/>
  <c r="AN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<sst xmlns="http://schemas.openxmlformats.org/spreadsheetml/2006/main" count="1463" uniqueCount="160">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</sst>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MEDT</a:t>
            </a:r>
            <a:endParaRPr lang="en-US"/>
          </a:p>
        </c:rich>
      </c:tx>
      <c:layout>
        <c:manualLayout>
          <c:xMode val="edge"/>
          <c:yMode val="edge"/>
          <c:x val="0.46598998800646607"/>
          <c:y val="1.890259754434916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1112582781456938E-2"/>
          <c:y val="0.1040272951524016"/>
          <c:w val="0.8572317880794702"/>
          <c:h val="0.770227929274186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1'!$B$3:$AL$3</c:f>
              <c:numCache>
                <c:formatCode>#,###,,;\(#,###,,\);\ \-\ \-</c:formatCode>
                <c:ptCount val="37"/>
                <c:pt idx="0">
                  <c:v>402800000</c:v>
                </c:pt>
                <c:pt idx="1">
                  <c:v>502000000</c:v>
                </c:pt>
                <c:pt idx="2">
                  <c:v>653300000</c:v>
                </c:pt>
                <c:pt idx="3">
                  <c:v>741700000</c:v>
                </c:pt>
                <c:pt idx="4">
                  <c:v>836600000</c:v>
                </c:pt>
                <c:pt idx="5">
                  <c:v>1021400000</c:v>
                </c:pt>
                <c:pt idx="6">
                  <c:v>1176900000</c:v>
                </c:pt>
                <c:pt idx="7">
                  <c:v>1328200000</c:v>
                </c:pt>
                <c:pt idx="8">
                  <c:v>1390900000</c:v>
                </c:pt>
                <c:pt idx="9">
                  <c:v>1742400000</c:v>
                </c:pt>
                <c:pt idx="10">
                  <c:v>2169100000</c:v>
                </c:pt>
                <c:pt idx="11">
                  <c:v>2438200000</c:v>
                </c:pt>
                <c:pt idx="12">
                  <c:v>2604800000</c:v>
                </c:pt>
                <c:pt idx="13">
                  <c:v>4134100000</c:v>
                </c:pt>
                <c:pt idx="14">
                  <c:v>5014600000</c:v>
                </c:pt>
                <c:pt idx="15">
                  <c:v>5551800000</c:v>
                </c:pt>
                <c:pt idx="16">
                  <c:v>6410800000</c:v>
                </c:pt>
                <c:pt idx="17">
                  <c:v>7665200000</c:v>
                </c:pt>
                <c:pt idx="18">
                  <c:v>9087200000</c:v>
                </c:pt>
                <c:pt idx="19">
                  <c:v>10054600000</c:v>
                </c:pt>
                <c:pt idx="20">
                  <c:v>11292000000</c:v>
                </c:pt>
                <c:pt idx="21">
                  <c:v>12299000000</c:v>
                </c:pt>
                <c:pt idx="22">
                  <c:v>13515000000</c:v>
                </c:pt>
                <c:pt idx="23">
                  <c:v>14599000000</c:v>
                </c:pt>
                <c:pt idx="24">
                  <c:v>15817000000</c:v>
                </c:pt>
                <c:pt idx="25">
                  <c:v>15933000000</c:v>
                </c:pt>
                <c:pt idx="26">
                  <c:v>16184000000</c:v>
                </c:pt>
                <c:pt idx="27">
                  <c:v>16590000000</c:v>
                </c:pt>
                <c:pt idx="28">
                  <c:v>17005000000</c:v>
                </c:pt>
                <c:pt idx="29">
                  <c:v>20261000000</c:v>
                </c:pt>
                <c:pt idx="30">
                  <c:v>28833000000</c:v>
                </c:pt>
                <c:pt idx="31">
                  <c:v>29710000000</c:v>
                </c:pt>
                <c:pt idx="32">
                  <c:v>29953000000</c:v>
                </c:pt>
                <c:pt idx="33">
                  <c:v>30557000000</c:v>
                </c:pt>
                <c:pt idx="34">
                  <c:v>28913000000</c:v>
                </c:pt>
                <c:pt idx="35">
                  <c:v>30117000000</c:v>
                </c:pt>
                <c:pt idx="36">
                  <c:v>31686000000</c:v>
                </c:pt>
              </c:numCache>
            </c:numRef>
          </c:val>
          <c:extLst>
            <c:ext xmlns:c16="http://schemas.microsoft.com/office/drawing/2014/chart" uri="{C3380CC4-5D6E-409C-BE32-E72D297353CC}">
              <c16:uniqueId val="{00000000-B854-A44E-A4B7-8FA22A2EE06D}"/>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1'!$B$19:$AL$19</c:f>
              <c:numCache>
                <c:formatCode>#,###,,;\(#,###,,\);\ \-\ \-</c:formatCode>
                <c:ptCount val="37"/>
                <c:pt idx="0">
                  <c:v>101000000</c:v>
                </c:pt>
                <c:pt idx="1">
                  <c:v>135100000</c:v>
                </c:pt>
                <c:pt idx="2">
                  <c:v>160100000</c:v>
                </c:pt>
                <c:pt idx="3">
                  <c:v>194900000</c:v>
                </c:pt>
                <c:pt idx="4">
                  <c:v>199300000</c:v>
                </c:pt>
                <c:pt idx="5">
                  <c:v>242800000</c:v>
                </c:pt>
                <c:pt idx="6">
                  <c:v>302300000</c:v>
                </c:pt>
                <c:pt idx="7">
                  <c:v>368700000</c:v>
                </c:pt>
                <c:pt idx="8">
                  <c:v>425400000</c:v>
                </c:pt>
                <c:pt idx="9">
                  <c:v>548600000</c:v>
                </c:pt>
                <c:pt idx="10">
                  <c:v>780200000</c:v>
                </c:pt>
                <c:pt idx="11">
                  <c:v>926100000</c:v>
                </c:pt>
                <c:pt idx="12">
                  <c:v>839600000</c:v>
                </c:pt>
                <c:pt idx="13">
                  <c:v>1035100000</c:v>
                </c:pt>
                <c:pt idx="14">
                  <c:v>1872300000</c:v>
                </c:pt>
                <c:pt idx="15">
                  <c:v>1846700000</c:v>
                </c:pt>
                <c:pt idx="16">
                  <c:v>1854000000</c:v>
                </c:pt>
                <c:pt idx="17">
                  <c:v>2749400000</c:v>
                </c:pt>
                <c:pt idx="18">
                  <c:v>3239500000</c:v>
                </c:pt>
                <c:pt idx="19">
                  <c:v>3006800000</c:v>
                </c:pt>
                <c:pt idx="20">
                  <c:v>3704900000</c:v>
                </c:pt>
                <c:pt idx="21">
                  <c:v>4098000000</c:v>
                </c:pt>
                <c:pt idx="22">
                  <c:v>3522000000</c:v>
                </c:pt>
                <c:pt idx="23">
                  <c:v>3510000000</c:v>
                </c:pt>
                <c:pt idx="24">
                  <c:v>5143000000</c:v>
                </c:pt>
                <c:pt idx="25">
                  <c:v>4977000000</c:v>
                </c:pt>
                <c:pt idx="26">
                  <c:v>5529000000</c:v>
                </c:pt>
                <c:pt idx="27">
                  <c:v>5458000000</c:v>
                </c:pt>
                <c:pt idx="28">
                  <c:v>4934000000</c:v>
                </c:pt>
                <c:pt idx="29">
                  <c:v>5458000000</c:v>
                </c:pt>
                <c:pt idx="30">
                  <c:v>8542000000</c:v>
                </c:pt>
                <c:pt idx="31">
                  <c:v>8617000000</c:v>
                </c:pt>
                <c:pt idx="32">
                  <c:v>9474000000</c:v>
                </c:pt>
                <c:pt idx="33">
                  <c:v>9281000000</c:v>
                </c:pt>
                <c:pt idx="34">
                  <c:v>7793000000</c:v>
                </c:pt>
                <c:pt idx="35">
                  <c:v>7498000000</c:v>
                </c:pt>
                <c:pt idx="36">
                  <c:v>8755000000</c:v>
                </c:pt>
              </c:numCache>
            </c:numRef>
          </c:val>
          <c:extLst>
            <c:ext xmlns:c16="http://schemas.microsoft.com/office/drawing/2014/chart" uri="{C3380CC4-5D6E-409C-BE32-E72D297353CC}">
              <c16:uniqueId val="{00000001-B854-A44E-A4B7-8FA22A2EE06D}"/>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1'!$B$106:$AL$106</c:f>
              <c:numCache>
                <c:formatCode>#,###,,;\(#,###,,\);\ \-\ \-</c:formatCode>
                <c:ptCount val="37"/>
                <c:pt idx="0">
                  <c:v>0</c:v>
                </c:pt>
                <c:pt idx="1">
                  <c:v>0</c:v>
                </c:pt>
                <c:pt idx="2">
                  <c:v>0</c:v>
                </c:pt>
                <c:pt idx="3">
                  <c:v>0</c:v>
                </c:pt>
                <c:pt idx="4">
                  <c:v>51500000</c:v>
                </c:pt>
                <c:pt idx="5">
                  <c:v>60800000</c:v>
                </c:pt>
                <c:pt idx="6">
                  <c:v>74200000</c:v>
                </c:pt>
                <c:pt idx="7">
                  <c:v>214400000</c:v>
                </c:pt>
                <c:pt idx="8">
                  <c:v>296100000</c:v>
                </c:pt>
                <c:pt idx="9">
                  <c:v>290300000</c:v>
                </c:pt>
                <c:pt idx="10">
                  <c:v>336700000</c:v>
                </c:pt>
                <c:pt idx="11">
                  <c:v>273400000</c:v>
                </c:pt>
                <c:pt idx="12">
                  <c:v>441900000</c:v>
                </c:pt>
                <c:pt idx="13">
                  <c:v>-788500000</c:v>
                </c:pt>
                <c:pt idx="14">
                  <c:v>699900000</c:v>
                </c:pt>
                <c:pt idx="15">
                  <c:v>1391800000</c:v>
                </c:pt>
                <c:pt idx="16">
                  <c:v>1203800000</c:v>
                </c:pt>
                <c:pt idx="17">
                  <c:v>1697800000</c:v>
                </c:pt>
                <c:pt idx="18">
                  <c:v>2421200000</c:v>
                </c:pt>
                <c:pt idx="19">
                  <c:v>2367400000</c:v>
                </c:pt>
                <c:pt idx="20">
                  <c:v>963200000</c:v>
                </c:pt>
                <c:pt idx="21">
                  <c:v>2285000000</c:v>
                </c:pt>
                <c:pt idx="22">
                  <c:v>2883000000</c:v>
                </c:pt>
                <c:pt idx="23">
                  <c:v>3215000000</c:v>
                </c:pt>
                <c:pt idx="24">
                  <c:v>3496000000</c:v>
                </c:pt>
                <c:pt idx="25">
                  <c:v>3193000000</c:v>
                </c:pt>
                <c:pt idx="26">
                  <c:v>3971000000</c:v>
                </c:pt>
                <c:pt idx="27">
                  <c:v>4426000000</c:v>
                </c:pt>
                <c:pt idx="28">
                  <c:v>4563000000</c:v>
                </c:pt>
                <c:pt idx="29">
                  <c:v>4331000000</c:v>
                </c:pt>
                <c:pt idx="30">
                  <c:v>4172000000</c:v>
                </c:pt>
                <c:pt idx="31">
                  <c:v>5626000000</c:v>
                </c:pt>
                <c:pt idx="32">
                  <c:v>3616000000</c:v>
                </c:pt>
                <c:pt idx="33">
                  <c:v>5873000000</c:v>
                </c:pt>
                <c:pt idx="34">
                  <c:v>6021000000</c:v>
                </c:pt>
                <c:pt idx="35">
                  <c:v>4885000000</c:v>
                </c:pt>
                <c:pt idx="36">
                  <c:v>5978000000</c:v>
                </c:pt>
              </c:numCache>
            </c:numRef>
          </c:val>
          <c:extLst>
            <c:ext xmlns:c16="http://schemas.microsoft.com/office/drawing/2014/chart" uri="{C3380CC4-5D6E-409C-BE32-E72D297353CC}">
              <c16:uniqueId val="{00000002-B854-A44E-A4B7-8FA22A2EE06D}"/>
            </c:ext>
          </c:extLst>
        </c:ser>
        <c:dLbls>
          <c:showLegendKey val="0"/>
          <c:showVal val="0"/>
          <c:showCatName val="0"/>
          <c:showSerName val="0"/>
          <c:showPercent val="0"/>
          <c:showBubbleSize val="0"/>
        </c:dLbls>
        <c:gapWidth val="100"/>
        <c:overlap val="-24"/>
        <c:axId val="1864047104"/>
        <c:axId val="1863537968"/>
      </c:barChart>
      <c:catAx>
        <c:axId val="186404710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63537968"/>
        <c:crosses val="autoZero"/>
        <c:auto val="1"/>
        <c:lblAlgn val="ctr"/>
        <c:lblOffset val="100"/>
        <c:noMultiLvlLbl val="0"/>
      </c:catAx>
      <c:valAx>
        <c:axId val="186353796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64047104"/>
        <c:crosses val="autoZero"/>
        <c:crossBetween val="between"/>
      </c:valAx>
      <c:spPr>
        <a:noFill/>
        <a:ln>
          <a:noFill/>
        </a:ln>
        <a:effectLst/>
      </c:spPr>
    </c:plotArea>
    <c:legend>
      <c:legendPos val="b"/>
      <c:layout>
        <c:manualLayout>
          <c:xMode val="edge"/>
          <c:yMode val="edge"/>
          <c:x val="0.35352025864316627"/>
          <c:y val="0.93594433937488797"/>
          <c:w val="0.30355550920373364"/>
          <c:h val="4.305277446472408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15875</xdr:colOff>
      <xdr:row>108</xdr:row>
      <xdr:rowOff>17463</xdr:rowOff>
    </xdr:from>
    <xdr:to>
      <xdr:col>45</xdr:col>
      <xdr:colOff>1587500</xdr:colOff>
      <xdr:row>135</xdr:row>
      <xdr:rowOff>31751</xdr:rowOff>
    </xdr:to>
    <xdr:graphicFrame macro="">
      <xdr:nvGraphicFramePr>
        <xdr:cNvPr id="2" name="Chart 1">
          <a:extLst>
            <a:ext uri="{FF2B5EF4-FFF2-40B4-BE49-F238E27FC236}">
              <a16:creationId xmlns:a16="http://schemas.microsoft.com/office/drawing/2014/main" id="{8AB0E18F-F542-FDF2-CD5E-7543D753F3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https://www.bing.com/financeapi/forcetrigger?t=a1xg3m&amp;q=XNYS%3aMDT&amp;form=skydnc</v>
    <v>Learn more on Bing</v>
  </rv>
  <rv s="1">
    <v>0</v>
    <v>MEDTRONIC PUBLIC LIMITED COMPANY (XNYS:MDT)</v>
    <v>2</v>
    <v>3</v>
    <v>Finance</v>
    <v>4</v>
    <v>en-US</v>
    <v>a1xg3m</v>
    <v>268435456</v>
    <v>1</v>
    <v>Powered by Refinitiv</v>
    <v>106.06</v>
    <v>75.765000000000001</v>
    <v>0.71879999999999999</v>
    <v>0.31</v>
    <v>3.4820000000000003E-3</v>
    <v>0.31</v>
    <v>3.4699999999999996E-3</v>
    <v>USD</v>
    <v>Medtronic plc is a global healthcare technology company. The Company develops, manufactures, and markets its medical devices and technologies to hospitals, physicians, clinicians, and patients. Its operating segments include Cardiovascular, Medical Surgical, Neuroscience and Diabetes. Cardiovascular products include pacemakers, insertable cardiac monitors, and cardiac resynchronization therapy devices. Medical Surgical products include patient care from diagnosis to recovery, with a focus on diseases of the gastrointestinal tract, lungs, pelvic region, kidneys, obesity, and preventable complications. Neuroscience products include various spinal implants, bone graft substitutes, biologic products, image-guided surgery and intra-operative imaging systems. Diabetes products include insulin pumps, continuous glucose monitoring (CGM) systems, consumables, and smart insulin pen systems. It also provides PROPEL and SINUVA. The Company is focused on cardiac ablation portfolio.</v>
    <v>95000</v>
    <v>New York Stock Exchange</v>
    <v>XNYS</v>
    <v>XNYS</v>
    <v>20 On Hatch, Hatch Street Lower, DUBLIN, DUBLIN IE</v>
    <v>89.87</v>
    <v>Healthcare Equipment &amp; Supplies</v>
    <v>Stock</v>
    <v>45065.987809617967</v>
    <v>0</v>
    <v>89</v>
    <v>118846800000</v>
    <v>MEDTRONIC PUBLIC LIMITED COMPANY</v>
    <v>MEDTRONIC PUBLIC LIMITED COMPANY</v>
    <v>89.19</v>
    <v>29.367599999999999</v>
    <v>89.02</v>
    <v>89.33</v>
    <v>89.64</v>
    <v>1330424000</v>
    <v>MDT</v>
    <v>MEDTRONIC PUBLIC LIMITED COMPANY (XNYS:MDT)</v>
    <v>6819703</v>
    <v>6030328</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sec.gov/" TargetMode="External"/><Relationship Id="rId47" Type="http://schemas.openxmlformats.org/officeDocument/2006/relationships/hyperlink" Target="https://sec.gov/" TargetMode="External"/><Relationship Id="rId63" Type="http://schemas.openxmlformats.org/officeDocument/2006/relationships/hyperlink" Target="https://www.sec.gov/Archives/edgar/data/1613103/000161310316000093/0001613103-16-000093-index.html" TargetMode="External"/><Relationship Id="rId68" Type="http://schemas.openxmlformats.org/officeDocument/2006/relationships/hyperlink" Target="https://www.sec.gov/Archives/edgar/data/1613103/000161310319000028/0001613103-19-000028-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sec.gov/" TargetMode="External"/><Relationship Id="rId53" Type="http://schemas.openxmlformats.org/officeDocument/2006/relationships/hyperlink" Target="https://sec.gov/" TargetMode="External"/><Relationship Id="rId58" Type="http://schemas.openxmlformats.org/officeDocument/2006/relationships/hyperlink" Target="https://sec.gov/" TargetMode="External"/><Relationship Id="rId66" Type="http://schemas.openxmlformats.org/officeDocument/2006/relationships/hyperlink" Target="https://www.sec.gov/Archives/edgar/data/1613103/000161310318000024/0001613103-18-000024-index.html" TargetMode="External"/><Relationship Id="rId74" Type="http://schemas.openxmlformats.org/officeDocument/2006/relationships/hyperlink" Target="https://www.sec.gov/Archives/edgar/data/1613103/000161310322000023/0001613103-22-000023-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1613103/000161310315000028/0001613103-15-000028-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sec.gov/" TargetMode="External"/><Relationship Id="rId48" Type="http://schemas.openxmlformats.org/officeDocument/2006/relationships/hyperlink" Target="https://sec.gov/" TargetMode="External"/><Relationship Id="rId56" Type="http://schemas.openxmlformats.org/officeDocument/2006/relationships/hyperlink" Target="https://sec.gov/" TargetMode="External"/><Relationship Id="rId64" Type="http://schemas.openxmlformats.org/officeDocument/2006/relationships/hyperlink" Target="https://www.sec.gov/Archives/edgar/data/1613103/000161310317000018/0001613103-17-000018-index.html" TargetMode="External"/><Relationship Id="rId69" Type="http://schemas.openxmlformats.org/officeDocument/2006/relationships/hyperlink" Target="https://www.sec.gov/Archives/edgar/data/1613103/000161310319000028/0001613103-19-000028-index.html" TargetMode="External"/><Relationship Id="rId77"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sec.gov/" TargetMode="External"/><Relationship Id="rId72" Type="http://schemas.openxmlformats.org/officeDocument/2006/relationships/hyperlink" Target="https://www.sec.gov/Archives/edgar/data/1613103/000161310321000027/0001613103-21-000027-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46" Type="http://schemas.openxmlformats.org/officeDocument/2006/relationships/hyperlink" Target="https://sec.gov/" TargetMode="External"/><Relationship Id="rId59" Type="http://schemas.openxmlformats.org/officeDocument/2006/relationships/hyperlink" Target="https://sec.gov/" TargetMode="External"/><Relationship Id="rId67" Type="http://schemas.openxmlformats.org/officeDocument/2006/relationships/hyperlink" Target="https://www.sec.gov/Archives/edgar/data/1613103/000161310318000024/0001613103-18-000024-index.html" TargetMode="External"/><Relationship Id="rId20" Type="http://schemas.openxmlformats.org/officeDocument/2006/relationships/hyperlink" Target="https://sec.gov/" TargetMode="External"/><Relationship Id="rId41" Type="http://schemas.openxmlformats.org/officeDocument/2006/relationships/hyperlink" Target="https://sec.gov/" TargetMode="External"/><Relationship Id="rId54" Type="http://schemas.openxmlformats.org/officeDocument/2006/relationships/hyperlink" Target="https://sec.gov/" TargetMode="External"/><Relationship Id="rId62" Type="http://schemas.openxmlformats.org/officeDocument/2006/relationships/hyperlink" Target="https://www.sec.gov/Archives/edgar/data/1613103/000161310316000093/0001613103-16-000093-index.html" TargetMode="External"/><Relationship Id="rId70" Type="http://schemas.openxmlformats.org/officeDocument/2006/relationships/hyperlink" Target="https://www.sec.gov/Archives/edgar/data/1613103/000161310320000021/0001613103-20-000021-index.htm" TargetMode="External"/><Relationship Id="rId75" Type="http://schemas.openxmlformats.org/officeDocument/2006/relationships/hyperlink" Target="https://www.sec.gov/Archives/edgar/data/1613103/000161310322000023/0001613103-22-000023-index.htm" TargetMode="External"/><Relationship Id="rId1" Type="http://schemas.openxmlformats.org/officeDocument/2006/relationships/hyperlink" Target="https://roic.ai/company/MDT"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sec.gov/" TargetMode="External"/><Relationship Id="rId57" Type="http://schemas.openxmlformats.org/officeDocument/2006/relationships/hyperlink" Target="https://sec.gov/"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sec.gov/" TargetMode="External"/><Relationship Id="rId52" Type="http://schemas.openxmlformats.org/officeDocument/2006/relationships/hyperlink" Target="https://sec.gov/" TargetMode="External"/><Relationship Id="rId60" Type="http://schemas.openxmlformats.org/officeDocument/2006/relationships/hyperlink" Target="https://www.sec.gov/Archives/edgar/data/1613103/000161310315000028/0001613103-15-000028-index.html" TargetMode="External"/><Relationship Id="rId65" Type="http://schemas.openxmlformats.org/officeDocument/2006/relationships/hyperlink" Target="https://www.sec.gov/Archives/edgar/data/1613103/000161310317000018/0001613103-17-000018-index.html" TargetMode="External"/><Relationship Id="rId73" Type="http://schemas.openxmlformats.org/officeDocument/2006/relationships/hyperlink" Target="https://www.sec.gov/Archives/edgar/data/1613103/000161310321000027/0001613103-21-000027-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 Id="rId34" Type="http://schemas.openxmlformats.org/officeDocument/2006/relationships/hyperlink" Target="https://sec.gov/" TargetMode="External"/><Relationship Id="rId50" Type="http://schemas.openxmlformats.org/officeDocument/2006/relationships/hyperlink" Target="https://sec.gov/" TargetMode="External"/><Relationship Id="rId55" Type="http://schemas.openxmlformats.org/officeDocument/2006/relationships/hyperlink" Target="https://sec.gov/" TargetMode="External"/><Relationship Id="rId76" Type="http://schemas.openxmlformats.org/officeDocument/2006/relationships/hyperlink" Target="https://finbox.com/NYSE:MDT/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1613103/000161310320000021/0001613103-20-000021-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AJ2" activePane="bottomRight" state="frozen"/>
      <selection pane="topRight"/>
      <selection pane="bottomLeft"/>
      <selection pane="bottomRight" activeCell="AN19" sqref="AN19"/>
    </sheetView>
  </sheetViews>
  <sheetFormatPr baseColWidth="10" defaultRowHeight="16" x14ac:dyDescent="0.2"/>
  <cols>
    <col min="1" max="1" width="50" customWidth="1"/>
    <col min="2" max="38" width="15" customWidth="1"/>
    <col min="39"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27">
        <v>2023</v>
      </c>
      <c r="AN1" s="27">
        <v>2024</v>
      </c>
      <c r="AO1" s="27">
        <v>2025</v>
      </c>
      <c r="AP1" s="27">
        <v>2026</v>
      </c>
      <c r="AQ1" s="27">
        <v>2027</v>
      </c>
    </row>
    <row r="2" spans="1:4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c r="AQ2" s="9"/>
      <c r="AR2" s="9"/>
      <c r="AS2" s="9"/>
      <c r="AT2" s="9"/>
      <c r="AU2" s="9"/>
    </row>
    <row r="3" spans="1:47" ht="40" x14ac:dyDescent="0.25">
      <c r="A3" s="5" t="s">
        <v>1</v>
      </c>
      <c r="B3" s="1">
        <v>402800000</v>
      </c>
      <c r="C3" s="1">
        <v>502000000</v>
      </c>
      <c r="D3" s="1">
        <v>653300000</v>
      </c>
      <c r="E3" s="1">
        <v>741700000</v>
      </c>
      <c r="F3" s="1">
        <v>836600000</v>
      </c>
      <c r="G3" s="1">
        <v>1021400000</v>
      </c>
      <c r="H3" s="1">
        <v>1176900000</v>
      </c>
      <c r="I3" s="1">
        <v>1328200000</v>
      </c>
      <c r="J3" s="1">
        <v>1390900000</v>
      </c>
      <c r="K3" s="1">
        <v>1742400000</v>
      </c>
      <c r="L3" s="1">
        <v>2169100000</v>
      </c>
      <c r="M3" s="1">
        <v>2438200000</v>
      </c>
      <c r="N3" s="1">
        <v>2604800000</v>
      </c>
      <c r="O3" s="1">
        <v>4134100000</v>
      </c>
      <c r="P3" s="1">
        <v>5014600000</v>
      </c>
      <c r="Q3" s="1">
        <v>5551800000</v>
      </c>
      <c r="R3" s="1">
        <v>6410800000</v>
      </c>
      <c r="S3" s="1">
        <v>7665200000</v>
      </c>
      <c r="T3" s="1">
        <v>9087200000</v>
      </c>
      <c r="U3" s="1">
        <v>10054600000</v>
      </c>
      <c r="V3" s="1">
        <v>11292000000</v>
      </c>
      <c r="W3" s="1">
        <v>12299000000</v>
      </c>
      <c r="X3" s="1">
        <v>13515000000</v>
      </c>
      <c r="Y3" s="1">
        <v>14599000000</v>
      </c>
      <c r="Z3" s="1">
        <v>15817000000</v>
      </c>
      <c r="AA3" s="1">
        <v>15933000000</v>
      </c>
      <c r="AB3" s="1">
        <v>16184000000</v>
      </c>
      <c r="AC3" s="1">
        <v>16590000000</v>
      </c>
      <c r="AD3" s="1">
        <v>17005000000</v>
      </c>
      <c r="AE3" s="1">
        <v>20261000000</v>
      </c>
      <c r="AF3" s="1">
        <v>28833000000</v>
      </c>
      <c r="AG3" s="1">
        <v>29710000000</v>
      </c>
      <c r="AH3" s="1">
        <v>29953000000</v>
      </c>
      <c r="AI3" s="1">
        <v>30557000000</v>
      </c>
      <c r="AJ3" s="1">
        <v>28913000000</v>
      </c>
      <c r="AK3" s="1">
        <v>30117000000</v>
      </c>
      <c r="AL3" s="1">
        <v>31686000000</v>
      </c>
      <c r="AM3" s="28">
        <v>30931000000</v>
      </c>
      <c r="AN3" s="28">
        <v>32298000000</v>
      </c>
      <c r="AO3" s="28">
        <v>33659000000</v>
      </c>
      <c r="AP3" s="28">
        <v>35285000000</v>
      </c>
      <c r="AQ3" s="28">
        <v>37005000000</v>
      </c>
      <c r="AR3" s="18" t="s">
        <v>109</v>
      </c>
      <c r="AS3" s="19" t="s">
        <v>110</v>
      </c>
      <c r="AT3" s="19" t="s">
        <v>111</v>
      </c>
      <c r="AU3" s="19" t="s">
        <v>112</v>
      </c>
    </row>
    <row r="4" spans="1:47" ht="19" x14ac:dyDescent="0.25">
      <c r="A4" s="14" t="s">
        <v>94</v>
      </c>
      <c r="B4" s="1"/>
      <c r="C4" s="15">
        <f>(C3/B3)-1</f>
        <v>0.2462760675273088</v>
      </c>
      <c r="D4" s="15">
        <f>(D3/C3)-1</f>
        <v>0.30139442231075697</v>
      </c>
      <c r="E4" s="15">
        <f>(E3/D3)-1</f>
        <v>0.13531302617480478</v>
      </c>
      <c r="F4" s="15">
        <f t="shared" ref="F4:AQ4" si="0">(F3/E3)-1</f>
        <v>0.12794930564918428</v>
      </c>
      <c r="G4" s="15">
        <f t="shared" si="0"/>
        <v>0.22089409514702374</v>
      </c>
      <c r="H4" s="16">
        <f t="shared" si="0"/>
        <v>0.15224202075582527</v>
      </c>
      <c r="I4" s="16">
        <f t="shared" si="0"/>
        <v>0.12855807630214966</v>
      </c>
      <c r="J4" s="16">
        <f t="shared" si="0"/>
        <v>4.7206745971992259E-2</v>
      </c>
      <c r="K4" s="16">
        <f t="shared" si="0"/>
        <v>0.25271407002660151</v>
      </c>
      <c r="L4" s="16">
        <f t="shared" si="0"/>
        <v>0.2448921028466482</v>
      </c>
      <c r="M4" s="16">
        <f t="shared" si="0"/>
        <v>0.12406067032409762</v>
      </c>
      <c r="N4" s="16">
        <f t="shared" si="0"/>
        <v>6.8329095234189063E-2</v>
      </c>
      <c r="O4" s="16">
        <f t="shared" si="0"/>
        <v>0.58710841523341517</v>
      </c>
      <c r="P4" s="16">
        <f t="shared" si="0"/>
        <v>0.21298468832393991</v>
      </c>
      <c r="Q4" s="16">
        <f t="shared" si="0"/>
        <v>0.10712718860926085</v>
      </c>
      <c r="R4" s="16">
        <f t="shared" si="0"/>
        <v>0.15472459382542603</v>
      </c>
      <c r="S4" s="16">
        <f t="shared" si="0"/>
        <v>0.19566980720034932</v>
      </c>
      <c r="T4" s="16">
        <f t="shared" si="0"/>
        <v>0.18551375045660912</v>
      </c>
      <c r="U4" s="16">
        <f t="shared" si="0"/>
        <v>0.10645743463333046</v>
      </c>
      <c r="V4" s="16">
        <f t="shared" si="0"/>
        <v>0.1230680484554334</v>
      </c>
      <c r="W4" s="16">
        <f t="shared" si="0"/>
        <v>8.9178179241941269E-2</v>
      </c>
      <c r="X4" s="16">
        <f t="shared" si="0"/>
        <v>9.8869826815188189E-2</v>
      </c>
      <c r="Y4" s="16">
        <f t="shared" si="0"/>
        <v>8.0207177210506853E-2</v>
      </c>
      <c r="Z4" s="16">
        <f t="shared" si="0"/>
        <v>8.3430371943283843E-2</v>
      </c>
      <c r="AA4" s="16">
        <f t="shared" si="0"/>
        <v>7.3338812669911935E-3</v>
      </c>
      <c r="AB4" s="16">
        <f t="shared" si="0"/>
        <v>1.5753467645766683E-2</v>
      </c>
      <c r="AC4" s="16">
        <f t="shared" si="0"/>
        <v>2.5086505190311525E-2</v>
      </c>
      <c r="AD4" s="16">
        <f t="shared" si="0"/>
        <v>2.5015069318866878E-2</v>
      </c>
      <c r="AE4" s="16">
        <f t="shared" si="0"/>
        <v>0.19147309614819163</v>
      </c>
      <c r="AF4" s="16">
        <f t="shared" si="0"/>
        <v>0.42307882138097819</v>
      </c>
      <c r="AG4" s="16">
        <f t="shared" si="0"/>
        <v>3.0416536607359657E-2</v>
      </c>
      <c r="AH4" s="16">
        <f t="shared" si="0"/>
        <v>8.1790642881185427E-3</v>
      </c>
      <c r="AI4" s="16">
        <f t="shared" si="0"/>
        <v>2.016492504924372E-2</v>
      </c>
      <c r="AJ4" s="16">
        <f t="shared" si="0"/>
        <v>-5.380109303923819E-2</v>
      </c>
      <c r="AK4" s="16">
        <f t="shared" si="0"/>
        <v>4.1642167882959269E-2</v>
      </c>
      <c r="AL4" s="16">
        <f t="shared" si="0"/>
        <v>5.2096822392668551E-2</v>
      </c>
      <c r="AM4" s="16">
        <f t="shared" si="0"/>
        <v>-2.3827557912011632E-2</v>
      </c>
      <c r="AN4" s="16">
        <f t="shared" si="0"/>
        <v>4.4195144030260813E-2</v>
      </c>
      <c r="AO4" s="16">
        <f t="shared" si="0"/>
        <v>4.2138832125828252E-2</v>
      </c>
      <c r="AP4" s="16">
        <f t="shared" si="0"/>
        <v>4.8308030541608593E-2</v>
      </c>
      <c r="AQ4" s="16">
        <f t="shared" si="0"/>
        <v>4.874592603089134E-2</v>
      </c>
      <c r="AR4" s="17">
        <f>(AL4+AK4+AJ4)/3</f>
        <v>1.3312632412129877E-2</v>
      </c>
      <c r="AS4" s="17">
        <f>(AL20+AK20+AJ20)/3</f>
        <v>-1.0179110149924564E-2</v>
      </c>
      <c r="AT4" s="17">
        <f>(AL29+AK29+AJ29)/3</f>
        <v>6.149556787110555E-2</v>
      </c>
      <c r="AU4" s="17">
        <f>(AL105+AK105+AJ105)/3</f>
        <v>2.0091083972398633E-2</v>
      </c>
    </row>
    <row r="5" spans="1:47" ht="19" x14ac:dyDescent="0.25">
      <c r="A5" s="5" t="s">
        <v>2</v>
      </c>
      <c r="B5" s="1">
        <v>117500000</v>
      </c>
      <c r="C5" s="1">
        <v>142800000</v>
      </c>
      <c r="D5" s="1">
        <v>181000000</v>
      </c>
      <c r="E5" s="1">
        <v>194400000</v>
      </c>
      <c r="F5" s="1">
        <v>232400000</v>
      </c>
      <c r="G5" s="1">
        <v>285200000</v>
      </c>
      <c r="H5" s="1">
        <v>322400000</v>
      </c>
      <c r="I5" s="1">
        <v>350500000</v>
      </c>
      <c r="J5" s="1">
        <v>353100000</v>
      </c>
      <c r="K5" s="1">
        <v>433600000</v>
      </c>
      <c r="L5" s="1">
        <v>477900000</v>
      </c>
      <c r="M5" s="1">
        <v>493300000</v>
      </c>
      <c r="N5" s="1">
        <v>532800000</v>
      </c>
      <c r="O5" s="1">
        <v>889700000</v>
      </c>
      <c r="P5" s="1">
        <v>1076300000</v>
      </c>
      <c r="Q5" s="1">
        <v>1113300000</v>
      </c>
      <c r="R5" s="1">
        <v>1652700000</v>
      </c>
      <c r="S5" s="1">
        <v>1890300000</v>
      </c>
      <c r="T5" s="1">
        <v>2252900000</v>
      </c>
      <c r="U5" s="1">
        <v>2446400000</v>
      </c>
      <c r="V5" s="1">
        <v>2815300000</v>
      </c>
      <c r="W5" s="1">
        <v>3168000000</v>
      </c>
      <c r="X5" s="1">
        <v>3446000000</v>
      </c>
      <c r="Y5" s="1">
        <v>3518000000</v>
      </c>
      <c r="Z5" s="1">
        <v>3812000000</v>
      </c>
      <c r="AA5" s="1">
        <v>3912000000</v>
      </c>
      <c r="AB5" s="1">
        <v>3889000000</v>
      </c>
      <c r="AC5" s="1">
        <v>4126000000</v>
      </c>
      <c r="AD5" s="1">
        <v>4333000000</v>
      </c>
      <c r="AE5" s="1">
        <v>6309000000</v>
      </c>
      <c r="AF5" s="1">
        <v>9142000000</v>
      </c>
      <c r="AG5" s="1">
        <v>9291000000</v>
      </c>
      <c r="AH5" s="1">
        <v>9055000000</v>
      </c>
      <c r="AI5" s="1">
        <v>9155000000</v>
      </c>
      <c r="AJ5" s="1">
        <v>9424000000</v>
      </c>
      <c r="AK5" s="1">
        <v>10483000000</v>
      </c>
      <c r="AL5" s="1">
        <v>10145000000</v>
      </c>
    </row>
    <row r="6" spans="1:47" ht="20" x14ac:dyDescent="0.25">
      <c r="A6" s="6" t="s">
        <v>3</v>
      </c>
      <c r="B6" s="10">
        <v>285300000</v>
      </c>
      <c r="C6" s="10">
        <v>359200000</v>
      </c>
      <c r="D6" s="10">
        <v>472300000</v>
      </c>
      <c r="E6" s="10">
        <v>547300000</v>
      </c>
      <c r="F6" s="10">
        <v>604200000</v>
      </c>
      <c r="G6" s="10">
        <v>736200000</v>
      </c>
      <c r="H6" s="10">
        <v>854500000</v>
      </c>
      <c r="I6" s="10">
        <v>977700000</v>
      </c>
      <c r="J6" s="10">
        <v>1037800000</v>
      </c>
      <c r="K6" s="10">
        <v>1308800000</v>
      </c>
      <c r="L6" s="10">
        <v>1691200000</v>
      </c>
      <c r="M6" s="10">
        <v>1944900000</v>
      </c>
      <c r="N6" s="10">
        <v>2072000000</v>
      </c>
      <c r="O6" s="10">
        <v>3244400000</v>
      </c>
      <c r="P6" s="10">
        <v>3938300000</v>
      </c>
      <c r="Q6" s="10">
        <v>4438500000</v>
      </c>
      <c r="R6" s="10">
        <v>4758100000</v>
      </c>
      <c r="S6" s="10">
        <v>5774900000</v>
      </c>
      <c r="T6" s="10">
        <v>6834300000</v>
      </c>
      <c r="U6" s="10">
        <v>7608200000</v>
      </c>
      <c r="V6" s="10">
        <v>8476700000</v>
      </c>
      <c r="W6" s="10">
        <v>9131000000</v>
      </c>
      <c r="X6" s="10">
        <v>10069000000</v>
      </c>
      <c r="Y6" s="10">
        <v>11081000000</v>
      </c>
      <c r="Z6" s="10">
        <v>12005000000</v>
      </c>
      <c r="AA6" s="10">
        <v>12021000000</v>
      </c>
      <c r="AB6" s="10">
        <v>12295000000</v>
      </c>
      <c r="AC6" s="10">
        <v>12464000000</v>
      </c>
      <c r="AD6" s="10">
        <v>12672000000</v>
      </c>
      <c r="AE6" s="10">
        <v>13952000000</v>
      </c>
      <c r="AF6" s="10">
        <v>19691000000</v>
      </c>
      <c r="AG6" s="10">
        <v>20419000000</v>
      </c>
      <c r="AH6" s="10">
        <v>20898000000</v>
      </c>
      <c r="AI6" s="10">
        <v>21402000000</v>
      </c>
      <c r="AJ6" s="10">
        <v>19489000000</v>
      </c>
      <c r="AK6" s="10">
        <v>19634000000</v>
      </c>
      <c r="AL6" s="10">
        <v>21541000000</v>
      </c>
      <c r="AR6" s="18" t="s">
        <v>113</v>
      </c>
      <c r="AS6" s="19" t="s">
        <v>114</v>
      </c>
      <c r="AT6" s="19" t="s">
        <v>115</v>
      </c>
      <c r="AU6" s="19" t="s">
        <v>116</v>
      </c>
    </row>
    <row r="7" spans="1:47" ht="19" x14ac:dyDescent="0.25">
      <c r="A7" s="5" t="s">
        <v>4</v>
      </c>
      <c r="B7" s="2">
        <v>0.70830000000000004</v>
      </c>
      <c r="C7" s="2">
        <v>0.71550000000000002</v>
      </c>
      <c r="D7" s="2">
        <v>0.72289999999999999</v>
      </c>
      <c r="E7" s="2">
        <v>0.7379</v>
      </c>
      <c r="F7" s="2">
        <v>0.72219999999999995</v>
      </c>
      <c r="G7" s="2">
        <v>0.7208</v>
      </c>
      <c r="H7" s="2">
        <v>0.72609999999999997</v>
      </c>
      <c r="I7" s="2">
        <v>0.73609999999999998</v>
      </c>
      <c r="J7" s="2">
        <v>0.74609999999999999</v>
      </c>
      <c r="K7" s="2">
        <v>0.75109999999999999</v>
      </c>
      <c r="L7" s="2">
        <v>0.77969999999999995</v>
      </c>
      <c r="M7" s="2">
        <v>0.79769999999999996</v>
      </c>
      <c r="N7" s="2">
        <v>0.79549999999999998</v>
      </c>
      <c r="O7" s="2">
        <v>0.78480000000000005</v>
      </c>
      <c r="P7" s="2">
        <v>0.78539999999999999</v>
      </c>
      <c r="Q7" s="2">
        <v>0.79949999999999999</v>
      </c>
      <c r="R7" s="2">
        <v>0.74219999999999997</v>
      </c>
      <c r="S7" s="2">
        <v>0.75339999999999996</v>
      </c>
      <c r="T7" s="2">
        <v>0.75209999999999999</v>
      </c>
      <c r="U7" s="2">
        <v>0.75670000000000004</v>
      </c>
      <c r="V7" s="2">
        <v>0.75070000000000003</v>
      </c>
      <c r="W7" s="2">
        <v>0.74239999999999995</v>
      </c>
      <c r="X7" s="2">
        <v>0.745</v>
      </c>
      <c r="Y7" s="2">
        <v>0.75900000000000001</v>
      </c>
      <c r="Z7" s="2">
        <v>0.75900000000000001</v>
      </c>
      <c r="AA7" s="2">
        <v>0.75449999999999995</v>
      </c>
      <c r="AB7" s="2">
        <v>0.75970000000000004</v>
      </c>
      <c r="AC7" s="2">
        <v>0.75129999999999997</v>
      </c>
      <c r="AD7" s="2">
        <v>0.74519999999999997</v>
      </c>
      <c r="AE7" s="2">
        <v>0.68859999999999999</v>
      </c>
      <c r="AF7" s="2">
        <v>0.68289999999999995</v>
      </c>
      <c r="AG7" s="2">
        <v>0.68730000000000002</v>
      </c>
      <c r="AH7" s="2">
        <v>0.69769999999999999</v>
      </c>
      <c r="AI7" s="2">
        <v>0.70040000000000002</v>
      </c>
      <c r="AJ7" s="2">
        <v>0.67410000000000003</v>
      </c>
      <c r="AK7" s="2">
        <v>0.65190000000000003</v>
      </c>
      <c r="AL7" s="2">
        <v>0.67979999999999996</v>
      </c>
      <c r="AR7" s="17">
        <f>AL7</f>
        <v>0.67979999999999996</v>
      </c>
      <c r="AS7" s="20">
        <f>AL21</f>
        <v>0.27629999999999999</v>
      </c>
      <c r="AT7" s="20">
        <f>AL30</f>
        <v>0.159</v>
      </c>
      <c r="AU7" s="20">
        <f>AL106/AL3</f>
        <v>0.18866376317616612</v>
      </c>
    </row>
    <row r="8" spans="1:47" ht="19" x14ac:dyDescent="0.25">
      <c r="A8" s="5" t="s">
        <v>5</v>
      </c>
      <c r="B8" s="1" t="s">
        <v>92</v>
      </c>
      <c r="C8" s="1" t="s">
        <v>92</v>
      </c>
      <c r="D8" s="1" t="s">
        <v>92</v>
      </c>
      <c r="E8" s="1" t="s">
        <v>92</v>
      </c>
      <c r="F8" s="1" t="s">
        <v>92</v>
      </c>
      <c r="G8" s="1" t="s">
        <v>92</v>
      </c>
      <c r="H8" s="1" t="s">
        <v>92</v>
      </c>
      <c r="I8" s="1" t="s">
        <v>92</v>
      </c>
      <c r="J8" s="1">
        <v>156300000</v>
      </c>
      <c r="K8" s="1">
        <v>191400000</v>
      </c>
      <c r="L8" s="1">
        <v>236700000</v>
      </c>
      <c r="M8" s="1">
        <v>280200000</v>
      </c>
      <c r="N8" s="1">
        <v>297200000</v>
      </c>
      <c r="O8" s="1">
        <v>429200000</v>
      </c>
      <c r="P8" s="1">
        <v>479700000</v>
      </c>
      <c r="Q8" s="1">
        <v>577600000</v>
      </c>
      <c r="R8" s="1">
        <v>646300000</v>
      </c>
      <c r="S8" s="1">
        <v>749400000</v>
      </c>
      <c r="T8" s="1">
        <v>851500000</v>
      </c>
      <c r="U8" s="1">
        <v>951300000</v>
      </c>
      <c r="V8" s="1">
        <v>1112900000</v>
      </c>
      <c r="W8" s="1">
        <v>1239000000</v>
      </c>
      <c r="X8" s="1">
        <v>1275000000</v>
      </c>
      <c r="Y8" s="1">
        <v>1355000000</v>
      </c>
      <c r="Z8" s="1">
        <v>1460000000</v>
      </c>
      <c r="AA8" s="1">
        <v>1508000000</v>
      </c>
      <c r="AB8" s="1">
        <v>1490000000</v>
      </c>
      <c r="AC8" s="1">
        <v>1557000000</v>
      </c>
      <c r="AD8" s="1">
        <v>1477000000</v>
      </c>
      <c r="AE8" s="1">
        <v>1640000000</v>
      </c>
      <c r="AF8" s="1">
        <v>2224000000</v>
      </c>
      <c r="AG8" s="1">
        <v>2193000000</v>
      </c>
      <c r="AH8" s="1">
        <v>2253000000</v>
      </c>
      <c r="AI8" s="1">
        <v>2330000000</v>
      </c>
      <c r="AJ8" s="1">
        <v>2331000000</v>
      </c>
      <c r="AK8" s="1">
        <v>2493000000</v>
      </c>
      <c r="AL8" s="1">
        <v>2746000000</v>
      </c>
    </row>
    <row r="9" spans="1:47" ht="19" customHeight="1" x14ac:dyDescent="0.25">
      <c r="A9" s="14" t="s">
        <v>95</v>
      </c>
      <c r="B9" s="15" t="e">
        <f>B8/B3</f>
        <v>#VALUE!</v>
      </c>
      <c r="C9" s="15" t="e">
        <f t="shared" ref="C9:AL9" si="1">C8/C3</f>
        <v>#VALUE!</v>
      </c>
      <c r="D9" s="15" t="e">
        <f t="shared" si="1"/>
        <v>#VALUE!</v>
      </c>
      <c r="E9" s="15" t="e">
        <f t="shared" si="1"/>
        <v>#VALUE!</v>
      </c>
      <c r="F9" s="15" t="e">
        <f t="shared" si="1"/>
        <v>#VALUE!</v>
      </c>
      <c r="G9" s="15" t="e">
        <f t="shared" si="1"/>
        <v>#VALUE!</v>
      </c>
      <c r="H9" s="15" t="e">
        <f t="shared" si="1"/>
        <v>#VALUE!</v>
      </c>
      <c r="I9" s="15" t="e">
        <f t="shared" si="1"/>
        <v>#VALUE!</v>
      </c>
      <c r="J9" s="15">
        <f t="shared" si="1"/>
        <v>0.11237328348551298</v>
      </c>
      <c r="K9" s="15">
        <f t="shared" si="1"/>
        <v>0.10984848484848485</v>
      </c>
      <c r="L9" s="15">
        <f t="shared" si="1"/>
        <v>0.10912359964962427</v>
      </c>
      <c r="M9" s="15">
        <f t="shared" si="1"/>
        <v>0.11492084324501682</v>
      </c>
      <c r="N9" s="15">
        <f t="shared" si="1"/>
        <v>0.11409705159705159</v>
      </c>
      <c r="O9" s="15">
        <f t="shared" si="1"/>
        <v>0.1038194528434242</v>
      </c>
      <c r="P9" s="15">
        <f t="shared" si="1"/>
        <v>9.5660670841143866E-2</v>
      </c>
      <c r="Q9" s="15">
        <f t="shared" si="1"/>
        <v>0.10403832991101986</v>
      </c>
      <c r="R9" s="15">
        <f t="shared" si="1"/>
        <v>0.10081425095151932</v>
      </c>
      <c r="S9" s="15">
        <f t="shared" si="1"/>
        <v>9.7766529249073739E-2</v>
      </c>
      <c r="T9" s="15">
        <f t="shared" si="1"/>
        <v>9.3703230918214628E-2</v>
      </c>
      <c r="U9" s="15">
        <f t="shared" si="1"/>
        <v>9.4613410777156723E-2</v>
      </c>
      <c r="V9" s="15">
        <f t="shared" si="1"/>
        <v>9.8556500177116549E-2</v>
      </c>
      <c r="W9" s="15">
        <f t="shared" si="1"/>
        <v>0.10073989755264656</v>
      </c>
      <c r="X9" s="15">
        <f t="shared" si="1"/>
        <v>9.4339622641509441E-2</v>
      </c>
      <c r="Y9" s="15">
        <f t="shared" si="1"/>
        <v>9.2814576340845265E-2</v>
      </c>
      <c r="Z9" s="15">
        <f t="shared" si="1"/>
        <v>9.2305746981096296E-2</v>
      </c>
      <c r="AA9" s="15">
        <f t="shared" si="1"/>
        <v>9.4646331513211571E-2</v>
      </c>
      <c r="AB9" s="15">
        <f t="shared" si="1"/>
        <v>9.2066238260009883E-2</v>
      </c>
      <c r="AC9" s="15">
        <f t="shared" si="1"/>
        <v>9.385171790235082E-2</v>
      </c>
      <c r="AD9" s="15">
        <f t="shared" si="1"/>
        <v>8.685680682152308E-2</v>
      </c>
      <c r="AE9" s="15">
        <f t="shared" si="1"/>
        <v>8.094368491189971E-2</v>
      </c>
      <c r="AF9" s="15">
        <f t="shared" si="1"/>
        <v>7.7133839697568762E-2</v>
      </c>
      <c r="AG9" s="15">
        <f t="shared" si="1"/>
        <v>7.3813530797711205E-2</v>
      </c>
      <c r="AH9" s="15">
        <f t="shared" si="1"/>
        <v>7.5217841284679329E-2</v>
      </c>
      <c r="AI9" s="15">
        <f t="shared" si="1"/>
        <v>7.6250940864613675E-2</v>
      </c>
      <c r="AJ9" s="15">
        <f t="shared" si="1"/>
        <v>8.0621173866426865E-2</v>
      </c>
      <c r="AK9" s="15">
        <f t="shared" si="1"/>
        <v>8.2777169040741116E-2</v>
      </c>
      <c r="AL9" s="15">
        <f t="shared" si="1"/>
        <v>8.666287950514423E-2</v>
      </c>
      <c r="AR9" s="18" t="s">
        <v>96</v>
      </c>
      <c r="AS9" s="19" t="s">
        <v>97</v>
      </c>
      <c r="AT9" s="19" t="s">
        <v>98</v>
      </c>
      <c r="AU9" s="19" t="s">
        <v>99</v>
      </c>
    </row>
    <row r="10" spans="1:47"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t="s">
        <v>92</v>
      </c>
      <c r="AK10" s="1" t="s">
        <v>92</v>
      </c>
      <c r="AL10" s="1" t="s">
        <v>92</v>
      </c>
      <c r="AR10" s="17">
        <f>AL9</f>
        <v>8.666287950514423E-2</v>
      </c>
      <c r="AS10" s="20">
        <f>AL13</f>
        <v>0.32481221990784576</v>
      </c>
      <c r="AT10" s="20">
        <f>AL80</f>
        <v>1.1329924887963139E-2</v>
      </c>
      <c r="AU10" s="20">
        <f>AL89</f>
        <v>4.3173641355803823E-2</v>
      </c>
    </row>
    <row r="11" spans="1:47"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row>
    <row r="12" spans="1:47" ht="20" x14ac:dyDescent="0.25">
      <c r="A12" s="5" t="s">
        <v>8</v>
      </c>
      <c r="B12" s="1">
        <v>185700000</v>
      </c>
      <c r="C12" s="1">
        <v>227100000</v>
      </c>
      <c r="D12" s="1">
        <v>313200000</v>
      </c>
      <c r="E12" s="1">
        <v>373000000</v>
      </c>
      <c r="F12" s="1">
        <v>399800000</v>
      </c>
      <c r="G12" s="1">
        <v>483300000</v>
      </c>
      <c r="H12" s="1">
        <v>549100000</v>
      </c>
      <c r="I12" s="1">
        <v>613000000</v>
      </c>
      <c r="J12" s="1">
        <v>470300000</v>
      </c>
      <c r="K12" s="1">
        <v>574600000</v>
      </c>
      <c r="L12" s="1">
        <v>695600000</v>
      </c>
      <c r="M12" s="1">
        <v>763300000</v>
      </c>
      <c r="N12" s="1">
        <v>757600000</v>
      </c>
      <c r="O12" s="1">
        <v>1280100000</v>
      </c>
      <c r="P12" s="1">
        <v>1587900000</v>
      </c>
      <c r="Q12" s="1">
        <v>1685200000</v>
      </c>
      <c r="R12" s="1">
        <v>1962800000</v>
      </c>
      <c r="S12" s="1">
        <v>2371900000</v>
      </c>
      <c r="T12" s="1">
        <v>2801400000</v>
      </c>
      <c r="U12" s="1">
        <v>3213600000</v>
      </c>
      <c r="V12" s="1">
        <v>3659400000</v>
      </c>
      <c r="W12" s="1">
        <v>4153000000</v>
      </c>
      <c r="X12" s="1">
        <v>4707000000</v>
      </c>
      <c r="Y12" s="1">
        <v>5152000000</v>
      </c>
      <c r="Z12" s="1">
        <v>5789000000</v>
      </c>
      <c r="AA12" s="1">
        <v>5533000000</v>
      </c>
      <c r="AB12" s="1">
        <v>5623000000</v>
      </c>
      <c r="AC12" s="1">
        <v>5698000000</v>
      </c>
      <c r="AD12" s="1">
        <v>5847000000</v>
      </c>
      <c r="AE12" s="1">
        <v>6904000000</v>
      </c>
      <c r="AF12" s="1">
        <v>9469000000</v>
      </c>
      <c r="AG12" s="1">
        <v>9711000000</v>
      </c>
      <c r="AH12" s="1">
        <v>9974000000</v>
      </c>
      <c r="AI12" s="1">
        <v>10418000000</v>
      </c>
      <c r="AJ12" s="1">
        <v>10109000000</v>
      </c>
      <c r="AK12" s="1">
        <v>10148000000</v>
      </c>
      <c r="AL12" s="1">
        <v>10292000000</v>
      </c>
      <c r="AR12" s="18" t="s">
        <v>117</v>
      </c>
      <c r="AS12" s="19" t="s">
        <v>118</v>
      </c>
      <c r="AT12" s="19" t="s">
        <v>119</v>
      </c>
      <c r="AU12" s="19" t="s">
        <v>120</v>
      </c>
    </row>
    <row r="13" spans="1:47" ht="19" x14ac:dyDescent="0.25">
      <c r="A13" s="14" t="s">
        <v>100</v>
      </c>
      <c r="B13" s="15">
        <f>B12/B3</f>
        <v>0.46102284011916583</v>
      </c>
      <c r="C13" s="15">
        <f t="shared" ref="C13:AL13" si="2">C12/C3</f>
        <v>0.45239043824701197</v>
      </c>
      <c r="D13" s="15">
        <f t="shared" si="2"/>
        <v>0.47941221490892394</v>
      </c>
      <c r="E13" s="15">
        <f t="shared" si="2"/>
        <v>0.50289874612376972</v>
      </c>
      <c r="F13" s="15">
        <f t="shared" si="2"/>
        <v>0.47788668419794406</v>
      </c>
      <c r="G13" s="15">
        <f t="shared" si="2"/>
        <v>0.47317407479929507</v>
      </c>
      <c r="H13" s="15">
        <f t="shared" si="2"/>
        <v>0.46656470388308269</v>
      </c>
      <c r="I13" s="15">
        <f t="shared" si="2"/>
        <v>0.46152687848215629</v>
      </c>
      <c r="J13" s="15">
        <f t="shared" si="2"/>
        <v>0.33812639298296066</v>
      </c>
      <c r="K13" s="15">
        <f t="shared" si="2"/>
        <v>0.32977502295684114</v>
      </c>
      <c r="L13" s="15">
        <f t="shared" si="2"/>
        <v>0.32068599880134618</v>
      </c>
      <c r="M13" s="15">
        <f t="shared" si="2"/>
        <v>0.31305881387909112</v>
      </c>
      <c r="N13" s="15">
        <f t="shared" si="2"/>
        <v>0.29084766584766586</v>
      </c>
      <c r="O13" s="15">
        <f t="shared" si="2"/>
        <v>0.30964417890230039</v>
      </c>
      <c r="P13" s="15">
        <f t="shared" si="2"/>
        <v>0.31665536633031549</v>
      </c>
      <c r="Q13" s="15">
        <f t="shared" si="2"/>
        <v>0.30354119384704059</v>
      </c>
      <c r="R13" s="15">
        <f t="shared" si="2"/>
        <v>0.30617083671304673</v>
      </c>
      <c r="S13" s="15">
        <f t="shared" si="2"/>
        <v>0.30943745760058444</v>
      </c>
      <c r="T13" s="15">
        <f t="shared" si="2"/>
        <v>0.30827977814948498</v>
      </c>
      <c r="U13" s="15">
        <f t="shared" si="2"/>
        <v>0.31961490263163128</v>
      </c>
      <c r="V13" s="15">
        <f t="shared" si="2"/>
        <v>0.3240701381509033</v>
      </c>
      <c r="W13" s="15">
        <f t="shared" si="2"/>
        <v>0.33766972924628019</v>
      </c>
      <c r="X13" s="15">
        <f t="shared" si="2"/>
        <v>0.34827968923418423</v>
      </c>
      <c r="Y13" s="15">
        <f t="shared" si="2"/>
        <v>0.35290088362216593</v>
      </c>
      <c r="Z13" s="15">
        <f t="shared" si="2"/>
        <v>0.36599860909148385</v>
      </c>
      <c r="AA13" s="15">
        <f t="shared" si="2"/>
        <v>0.34726667921923055</v>
      </c>
      <c r="AB13" s="15">
        <f t="shared" si="2"/>
        <v>0.34744191794364804</v>
      </c>
      <c r="AC13" s="15">
        <f t="shared" si="2"/>
        <v>0.34345991561181433</v>
      </c>
      <c r="AD13" s="15">
        <f t="shared" si="2"/>
        <v>0.34384004704498677</v>
      </c>
      <c r="AE13" s="15">
        <f t="shared" si="2"/>
        <v>0.34075317111692416</v>
      </c>
      <c r="AF13" s="15">
        <f t="shared" si="2"/>
        <v>0.32840842090660005</v>
      </c>
      <c r="AG13" s="15">
        <f t="shared" si="2"/>
        <v>0.32685964321777178</v>
      </c>
      <c r="AH13" s="15">
        <f t="shared" si="2"/>
        <v>0.33298834841251296</v>
      </c>
      <c r="AI13" s="15">
        <f t="shared" si="2"/>
        <v>0.3409366102693327</v>
      </c>
      <c r="AJ13" s="15">
        <f t="shared" si="2"/>
        <v>0.3496351122332515</v>
      </c>
      <c r="AK13" s="15">
        <f t="shared" si="2"/>
        <v>0.33695255171497823</v>
      </c>
      <c r="AL13" s="15">
        <f t="shared" si="2"/>
        <v>0.32481221990784576</v>
      </c>
      <c r="AR13" s="17">
        <f>AL28/AL72</f>
        <v>9.588780422827349E-2</v>
      </c>
      <c r="AS13" s="20">
        <f>AL28/AL54</f>
        <v>5.5385190314461263E-2</v>
      </c>
      <c r="AT13" s="20">
        <f>AL22/(AL72+AL56+AL61)</f>
        <v>7.5027717993869439E-2</v>
      </c>
      <c r="AU13" s="21">
        <f>AL67/AL72</f>
        <v>0.72803562253810583</v>
      </c>
    </row>
    <row r="14" spans="1:47" ht="19" x14ac:dyDescent="0.25">
      <c r="A14" s="5" t="s">
        <v>9</v>
      </c>
      <c r="B14" s="1">
        <v>23300000</v>
      </c>
      <c r="C14" s="1">
        <v>26400000</v>
      </c>
      <c r="D14" s="1">
        <v>29000000</v>
      </c>
      <c r="E14" s="1">
        <v>44600000</v>
      </c>
      <c r="F14" s="1">
        <v>39400000</v>
      </c>
      <c r="G14" s="1">
        <v>46500000</v>
      </c>
      <c r="H14" s="1">
        <v>59400000</v>
      </c>
      <c r="I14" s="1">
        <v>69600000</v>
      </c>
      <c r="J14" s="1">
        <v>78600000</v>
      </c>
      <c r="K14" s="1">
        <v>106500000</v>
      </c>
      <c r="L14" s="1">
        <v>111800000</v>
      </c>
      <c r="M14" s="1">
        <v>116900000</v>
      </c>
      <c r="N14" s="1">
        <v>137600000</v>
      </c>
      <c r="O14" s="1">
        <v>213100000</v>
      </c>
      <c r="P14" s="1">
        <v>243300000</v>
      </c>
      <c r="Q14" s="1">
        <v>297300000</v>
      </c>
      <c r="R14" s="1" t="s">
        <v>92</v>
      </c>
      <c r="S14" s="1" t="s">
        <v>92</v>
      </c>
      <c r="T14" s="1" t="s">
        <v>92</v>
      </c>
      <c r="U14" s="1" t="s">
        <v>92</v>
      </c>
      <c r="V14" s="1" t="s">
        <v>92</v>
      </c>
      <c r="W14" s="1" t="s">
        <v>92</v>
      </c>
      <c r="X14" s="1" t="s">
        <v>92</v>
      </c>
      <c r="Y14" s="1">
        <v>396000000</v>
      </c>
      <c r="Z14" s="1">
        <v>468000000</v>
      </c>
      <c r="AA14" s="1">
        <v>459000000</v>
      </c>
      <c r="AB14" s="1">
        <v>335000000</v>
      </c>
      <c r="AC14" s="1">
        <v>439000000</v>
      </c>
      <c r="AD14" s="1">
        <v>530000000</v>
      </c>
      <c r="AE14" s="1">
        <v>851000000</v>
      </c>
      <c r="AF14" s="1">
        <v>2038000000</v>
      </c>
      <c r="AG14" s="1">
        <v>2202000000</v>
      </c>
      <c r="AH14" s="1">
        <v>2328000000</v>
      </c>
      <c r="AI14" s="1">
        <v>2022000000</v>
      </c>
      <c r="AJ14" s="1">
        <v>1827000000</v>
      </c>
      <c r="AK14" s="1">
        <v>2098000000</v>
      </c>
      <c r="AL14" s="1">
        <v>2595000000</v>
      </c>
    </row>
    <row r="15" spans="1:47" ht="20" x14ac:dyDescent="0.25">
      <c r="A15" s="5" t="s">
        <v>10</v>
      </c>
      <c r="B15" s="1">
        <v>209000000</v>
      </c>
      <c r="C15" s="1">
        <v>253500000</v>
      </c>
      <c r="D15" s="1">
        <v>342200000</v>
      </c>
      <c r="E15" s="1">
        <v>417600000</v>
      </c>
      <c r="F15" s="1">
        <v>439200000</v>
      </c>
      <c r="G15" s="1">
        <v>529800000</v>
      </c>
      <c r="H15" s="1">
        <v>608500000</v>
      </c>
      <c r="I15" s="1">
        <v>682600000</v>
      </c>
      <c r="J15" s="1">
        <v>705200000</v>
      </c>
      <c r="K15" s="1">
        <v>872500000</v>
      </c>
      <c r="L15" s="1">
        <v>1044100000</v>
      </c>
      <c r="M15" s="1">
        <v>1160400000</v>
      </c>
      <c r="N15" s="1">
        <v>1192400000</v>
      </c>
      <c r="O15" s="1">
        <v>1922400000</v>
      </c>
      <c r="P15" s="1">
        <v>2310900000</v>
      </c>
      <c r="Q15" s="1">
        <v>2560100000</v>
      </c>
      <c r="R15" s="1">
        <v>2609100000</v>
      </c>
      <c r="S15" s="1">
        <v>3121300000</v>
      </c>
      <c r="T15" s="1">
        <v>3652900000</v>
      </c>
      <c r="U15" s="1">
        <v>4164900000</v>
      </c>
      <c r="V15" s="1">
        <v>4772300000</v>
      </c>
      <c r="W15" s="1">
        <v>5392000000</v>
      </c>
      <c r="X15" s="1">
        <v>5982000000</v>
      </c>
      <c r="Y15" s="1">
        <v>6903000000</v>
      </c>
      <c r="Z15" s="1">
        <v>7717000000</v>
      </c>
      <c r="AA15" s="1">
        <v>7500000000</v>
      </c>
      <c r="AB15" s="1">
        <v>7448000000</v>
      </c>
      <c r="AC15" s="1">
        <v>7694000000</v>
      </c>
      <c r="AD15" s="1">
        <v>7854000000</v>
      </c>
      <c r="AE15" s="1">
        <v>9395000000</v>
      </c>
      <c r="AF15" s="1">
        <v>13731000000</v>
      </c>
      <c r="AG15" s="1">
        <v>14106000000</v>
      </c>
      <c r="AH15" s="1">
        <v>14555000000</v>
      </c>
      <c r="AI15" s="1">
        <v>14770000000</v>
      </c>
      <c r="AJ15" s="1">
        <v>14267000000</v>
      </c>
      <c r="AK15" s="1">
        <v>14739000000</v>
      </c>
      <c r="AL15" s="1">
        <v>15633000000</v>
      </c>
      <c r="AR15" s="18" t="s">
        <v>121</v>
      </c>
      <c r="AS15" s="19" t="s">
        <v>122</v>
      </c>
      <c r="AT15" s="19" t="s">
        <v>123</v>
      </c>
      <c r="AU15" s="19" t="s">
        <v>124</v>
      </c>
    </row>
    <row r="16" spans="1:47" ht="19" x14ac:dyDescent="0.25">
      <c r="A16" s="5" t="s">
        <v>11</v>
      </c>
      <c r="B16" s="1">
        <v>326500000</v>
      </c>
      <c r="C16" s="1">
        <v>396300000</v>
      </c>
      <c r="D16" s="1">
        <v>523200000</v>
      </c>
      <c r="E16" s="1">
        <v>612000000</v>
      </c>
      <c r="F16" s="1">
        <v>671600000</v>
      </c>
      <c r="G16" s="1">
        <v>815000000</v>
      </c>
      <c r="H16" s="1">
        <v>930900000</v>
      </c>
      <c r="I16" s="1">
        <v>1033100000</v>
      </c>
      <c r="J16" s="1">
        <v>1058300000</v>
      </c>
      <c r="K16" s="1">
        <v>1306100000</v>
      </c>
      <c r="L16" s="1">
        <v>1522000000</v>
      </c>
      <c r="M16" s="1">
        <v>1653700000</v>
      </c>
      <c r="N16" s="1">
        <v>1725200000</v>
      </c>
      <c r="O16" s="1">
        <v>2812100000</v>
      </c>
      <c r="P16" s="1">
        <v>3387200000</v>
      </c>
      <c r="Q16" s="1">
        <v>3673400000</v>
      </c>
      <c r="R16" s="1">
        <v>4261800000</v>
      </c>
      <c r="S16" s="1">
        <v>5011600000</v>
      </c>
      <c r="T16" s="1">
        <v>5905800000</v>
      </c>
      <c r="U16" s="1">
        <v>6611300000</v>
      </c>
      <c r="V16" s="1">
        <v>7587600000</v>
      </c>
      <c r="W16" s="1">
        <v>8560000000</v>
      </c>
      <c r="X16" s="1">
        <v>9428000000</v>
      </c>
      <c r="Y16" s="1">
        <v>10421000000</v>
      </c>
      <c r="Z16" s="1">
        <v>11529000000</v>
      </c>
      <c r="AA16" s="1">
        <v>11412000000</v>
      </c>
      <c r="AB16" s="1">
        <v>11337000000</v>
      </c>
      <c r="AC16" s="1">
        <v>11820000000</v>
      </c>
      <c r="AD16" s="1">
        <v>12187000000</v>
      </c>
      <c r="AE16" s="1">
        <v>15704000000</v>
      </c>
      <c r="AF16" s="1">
        <v>22873000000</v>
      </c>
      <c r="AG16" s="1">
        <v>23397000000</v>
      </c>
      <c r="AH16" s="1">
        <v>23610000000</v>
      </c>
      <c r="AI16" s="1">
        <v>23925000000</v>
      </c>
      <c r="AJ16" s="1">
        <v>23691000000</v>
      </c>
      <c r="AK16" s="1">
        <v>25222000000</v>
      </c>
      <c r="AL16" s="1">
        <v>25778000000</v>
      </c>
      <c r="AR16" s="29">
        <f>(AL35+AK35+AJ35+AI35+AH35)/5</f>
        <v>-5.7965467323685153E-3</v>
      </c>
      <c r="AS16" s="30">
        <f>AT101/AL3</f>
        <v>3.7507669002082937</v>
      </c>
      <c r="AT16" s="30">
        <f>AT101/AL28</f>
        <v>23.585393927366542</v>
      </c>
      <c r="AU16" s="31">
        <f>AT101/AL106</f>
        <v>19.88069588491134</v>
      </c>
    </row>
    <row r="17" spans="1:44"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217000000</v>
      </c>
      <c r="Z17" s="1">
        <v>402000000</v>
      </c>
      <c r="AA17" s="1">
        <v>450000000</v>
      </c>
      <c r="AB17" s="1">
        <v>349000000</v>
      </c>
      <c r="AC17" s="1">
        <v>388000000</v>
      </c>
      <c r="AD17" s="1">
        <v>379000000</v>
      </c>
      <c r="AE17" s="1">
        <v>666000000</v>
      </c>
      <c r="AF17" s="1">
        <v>1386000000</v>
      </c>
      <c r="AG17" s="1">
        <v>1094000000</v>
      </c>
      <c r="AH17" s="1">
        <v>1146000000</v>
      </c>
      <c r="AI17" s="1">
        <v>1444000000</v>
      </c>
      <c r="AJ17" s="1">
        <v>1092000000</v>
      </c>
      <c r="AK17" s="1">
        <v>925000000</v>
      </c>
      <c r="AL17" s="1">
        <v>553000000</v>
      </c>
    </row>
    <row r="18" spans="1:44" ht="20" x14ac:dyDescent="0.25">
      <c r="A18" s="5" t="s">
        <v>13</v>
      </c>
      <c r="B18" s="1">
        <v>23300000</v>
      </c>
      <c r="C18" s="1">
        <v>26400000</v>
      </c>
      <c r="D18" s="1">
        <v>29000000</v>
      </c>
      <c r="E18" s="1">
        <v>44600000</v>
      </c>
      <c r="F18" s="1">
        <v>39400000</v>
      </c>
      <c r="G18" s="1">
        <v>46500000</v>
      </c>
      <c r="H18" s="1">
        <v>59400000</v>
      </c>
      <c r="I18" s="1">
        <v>69600000</v>
      </c>
      <c r="J18" s="1">
        <v>78600000</v>
      </c>
      <c r="K18" s="1">
        <v>106500000</v>
      </c>
      <c r="L18" s="1">
        <v>111800000</v>
      </c>
      <c r="M18" s="1">
        <v>116900000</v>
      </c>
      <c r="N18" s="1">
        <v>137600000</v>
      </c>
      <c r="O18" s="1">
        <v>213100000</v>
      </c>
      <c r="P18" s="1">
        <v>243300000</v>
      </c>
      <c r="Q18" s="1">
        <v>297300000</v>
      </c>
      <c r="R18" s="1">
        <v>329800000</v>
      </c>
      <c r="S18" s="1">
        <v>408100000</v>
      </c>
      <c r="T18" s="1">
        <v>442600000</v>
      </c>
      <c r="U18" s="1">
        <v>463300000</v>
      </c>
      <c r="V18" s="1">
        <v>543600000</v>
      </c>
      <c r="W18" s="1">
        <v>583000000</v>
      </c>
      <c r="X18" s="1">
        <v>637000000</v>
      </c>
      <c r="Y18" s="1">
        <v>699000000</v>
      </c>
      <c r="Z18" s="1">
        <v>772000000</v>
      </c>
      <c r="AA18" s="1">
        <v>804000000</v>
      </c>
      <c r="AB18" s="1">
        <v>833000000</v>
      </c>
      <c r="AC18" s="1">
        <v>819000000</v>
      </c>
      <c r="AD18" s="1">
        <v>850000000</v>
      </c>
      <c r="AE18" s="1">
        <v>1306000000</v>
      </c>
      <c r="AF18" s="1">
        <v>2820000000</v>
      </c>
      <c r="AG18" s="1">
        <v>2917000000</v>
      </c>
      <c r="AH18" s="1">
        <v>2644000000</v>
      </c>
      <c r="AI18" s="1">
        <v>2659000000</v>
      </c>
      <c r="AJ18" s="1">
        <v>2663000000</v>
      </c>
      <c r="AK18" s="1">
        <v>2702000000</v>
      </c>
      <c r="AL18" s="1">
        <v>2707000000</v>
      </c>
      <c r="AR18" s="18" t="s">
        <v>125</v>
      </c>
    </row>
    <row r="19" spans="1:44" ht="19" x14ac:dyDescent="0.25">
      <c r="A19" s="6" t="s">
        <v>14</v>
      </c>
      <c r="B19" s="10">
        <v>101000000</v>
      </c>
      <c r="C19" s="10">
        <v>135100000</v>
      </c>
      <c r="D19" s="10">
        <v>160100000</v>
      </c>
      <c r="E19" s="10">
        <v>194900000</v>
      </c>
      <c r="F19" s="10">
        <v>199300000</v>
      </c>
      <c r="G19" s="10">
        <v>242800000</v>
      </c>
      <c r="H19" s="10">
        <v>302300000</v>
      </c>
      <c r="I19" s="10">
        <v>368700000</v>
      </c>
      <c r="J19" s="10">
        <v>425400000</v>
      </c>
      <c r="K19" s="10">
        <v>548600000</v>
      </c>
      <c r="L19" s="10">
        <v>780200000</v>
      </c>
      <c r="M19" s="10">
        <v>926100000</v>
      </c>
      <c r="N19" s="10">
        <v>839600000</v>
      </c>
      <c r="O19" s="10">
        <v>1035100000</v>
      </c>
      <c r="P19" s="10">
        <v>1872300000</v>
      </c>
      <c r="Q19" s="10">
        <v>1846700000</v>
      </c>
      <c r="R19" s="10">
        <v>1854000000</v>
      </c>
      <c r="S19" s="10">
        <v>2749400000</v>
      </c>
      <c r="T19" s="10">
        <v>3239500000</v>
      </c>
      <c r="U19" s="10">
        <v>3006800000</v>
      </c>
      <c r="V19" s="10">
        <v>3704900000</v>
      </c>
      <c r="W19" s="10">
        <v>4098000000</v>
      </c>
      <c r="X19" s="10">
        <v>3522000000</v>
      </c>
      <c r="Y19" s="10">
        <v>3510000000</v>
      </c>
      <c r="Z19" s="10">
        <v>5143000000</v>
      </c>
      <c r="AA19" s="10">
        <v>4977000000</v>
      </c>
      <c r="AB19" s="10">
        <v>5529000000</v>
      </c>
      <c r="AC19" s="10">
        <v>5458000000</v>
      </c>
      <c r="AD19" s="10">
        <v>4934000000</v>
      </c>
      <c r="AE19" s="10">
        <v>5458000000</v>
      </c>
      <c r="AF19" s="10">
        <v>8542000000</v>
      </c>
      <c r="AG19" s="10">
        <v>8617000000</v>
      </c>
      <c r="AH19" s="10">
        <v>9474000000</v>
      </c>
      <c r="AI19" s="10">
        <v>9281000000</v>
      </c>
      <c r="AJ19" s="10">
        <v>7793000000</v>
      </c>
      <c r="AK19" s="10">
        <v>7498000000</v>
      </c>
      <c r="AL19" s="10">
        <v>8755000000</v>
      </c>
      <c r="AR19" s="32">
        <f>AL40-AL56-AL61</f>
        <v>-13541000000</v>
      </c>
    </row>
    <row r="20" spans="1:44" ht="19" customHeight="1" x14ac:dyDescent="0.25">
      <c r="A20" s="14" t="s">
        <v>101</v>
      </c>
      <c r="B20" s="1"/>
      <c r="C20" s="15">
        <f>(C19/B19)-1</f>
        <v>0.3376237623762377</v>
      </c>
      <c r="D20" s="15">
        <f>(D19/C19)-1</f>
        <v>0.18504811250925246</v>
      </c>
      <c r="E20" s="15">
        <f>(E19/D19)-1</f>
        <v>0.21736414740787002</v>
      </c>
      <c r="F20" s="15">
        <f t="shared" ref="F20:AL20" si="3">(F19/E19)-1</f>
        <v>2.2575679835813212E-2</v>
      </c>
      <c r="G20" s="15">
        <f t="shared" si="3"/>
        <v>0.21826392373306569</v>
      </c>
      <c r="H20" s="15">
        <f t="shared" si="3"/>
        <v>0.24505766062602974</v>
      </c>
      <c r="I20" s="15">
        <f t="shared" si="3"/>
        <v>0.21964935494541837</v>
      </c>
      <c r="J20" s="15">
        <f t="shared" si="3"/>
        <v>0.15378356387306757</v>
      </c>
      <c r="K20" s="15">
        <f t="shared" si="3"/>
        <v>0.28960977903149976</v>
      </c>
      <c r="L20" s="15">
        <f t="shared" si="3"/>
        <v>0.42216551221290555</v>
      </c>
      <c r="M20" s="15">
        <f t="shared" si="3"/>
        <v>0.18700333247885159</v>
      </c>
      <c r="N20" s="15">
        <f t="shared" si="3"/>
        <v>-9.3402440341215809E-2</v>
      </c>
      <c r="O20" s="15">
        <f t="shared" si="3"/>
        <v>0.23284897570271568</v>
      </c>
      <c r="P20" s="15">
        <f t="shared" si="3"/>
        <v>0.80881074292338906</v>
      </c>
      <c r="Q20" s="15">
        <f t="shared" si="3"/>
        <v>-1.3673022485712782E-2</v>
      </c>
      <c r="R20" s="15">
        <f t="shared" si="3"/>
        <v>3.9529972383169909E-3</v>
      </c>
      <c r="S20" s="15">
        <f t="shared" si="3"/>
        <v>0.48295577130528589</v>
      </c>
      <c r="T20" s="15">
        <f t="shared" si="3"/>
        <v>0.17825707427074988</v>
      </c>
      <c r="U20" s="15">
        <f t="shared" si="3"/>
        <v>-7.1832072850748552E-2</v>
      </c>
      <c r="V20" s="15">
        <f t="shared" si="3"/>
        <v>0.2321737395237462</v>
      </c>
      <c r="W20" s="15">
        <f t="shared" si="3"/>
        <v>0.10610272881859162</v>
      </c>
      <c r="X20" s="15">
        <f t="shared" si="3"/>
        <v>-0.14055636896046853</v>
      </c>
      <c r="Y20" s="15">
        <f t="shared" si="3"/>
        <v>-3.4071550255536653E-3</v>
      </c>
      <c r="Z20" s="15">
        <f t="shared" si="3"/>
        <v>0.46524216524216522</v>
      </c>
      <c r="AA20" s="15">
        <f t="shared" si="3"/>
        <v>-3.2276881197744522E-2</v>
      </c>
      <c r="AB20" s="15">
        <f t="shared" si="3"/>
        <v>0.11091018685955389</v>
      </c>
      <c r="AC20" s="15">
        <f t="shared" si="3"/>
        <v>-1.2841381805028029E-2</v>
      </c>
      <c r="AD20" s="15">
        <f t="shared" si="3"/>
        <v>-9.6005862953462806E-2</v>
      </c>
      <c r="AE20" s="15">
        <f t="shared" si="3"/>
        <v>0.10620186461289016</v>
      </c>
      <c r="AF20" s="15">
        <f t="shared" si="3"/>
        <v>0.56504213997801389</v>
      </c>
      <c r="AG20" s="15">
        <f t="shared" si="3"/>
        <v>8.780145165066644E-3</v>
      </c>
      <c r="AH20" s="15">
        <f t="shared" si="3"/>
        <v>9.9454566554485258E-2</v>
      </c>
      <c r="AI20" s="15">
        <f t="shared" si="3"/>
        <v>-2.0371543170783157E-2</v>
      </c>
      <c r="AJ20" s="15">
        <f t="shared" si="3"/>
        <v>-0.16032755091046225</v>
      </c>
      <c r="AK20" s="15">
        <f t="shared" si="3"/>
        <v>-3.7854484794045962E-2</v>
      </c>
      <c r="AL20" s="15">
        <f t="shared" si="3"/>
        <v>0.16764470525473452</v>
      </c>
    </row>
    <row r="21" spans="1:44" ht="19" x14ac:dyDescent="0.25">
      <c r="A21" s="5" t="s">
        <v>15</v>
      </c>
      <c r="B21" s="2">
        <v>0.25069999999999998</v>
      </c>
      <c r="C21" s="2">
        <v>0.26910000000000001</v>
      </c>
      <c r="D21" s="2">
        <v>0.24510000000000001</v>
      </c>
      <c r="E21" s="2">
        <v>0.26279999999999998</v>
      </c>
      <c r="F21" s="2">
        <v>0.2382</v>
      </c>
      <c r="G21" s="2">
        <v>0.23769999999999999</v>
      </c>
      <c r="H21" s="2">
        <v>0.25690000000000002</v>
      </c>
      <c r="I21" s="2">
        <v>0.27760000000000001</v>
      </c>
      <c r="J21" s="2">
        <v>0.30580000000000002</v>
      </c>
      <c r="K21" s="2">
        <v>0.31490000000000001</v>
      </c>
      <c r="L21" s="2">
        <v>0.35970000000000002</v>
      </c>
      <c r="M21" s="2">
        <v>0.37980000000000003</v>
      </c>
      <c r="N21" s="2">
        <v>0.32229999999999998</v>
      </c>
      <c r="O21" s="2">
        <v>0.25040000000000001</v>
      </c>
      <c r="P21" s="2">
        <v>0.37340000000000001</v>
      </c>
      <c r="Q21" s="2">
        <v>0.33260000000000001</v>
      </c>
      <c r="R21" s="2">
        <v>0.28920000000000001</v>
      </c>
      <c r="S21" s="2">
        <v>0.35870000000000002</v>
      </c>
      <c r="T21" s="2">
        <v>0.35649999999999998</v>
      </c>
      <c r="U21" s="2">
        <v>0.29899999999999999</v>
      </c>
      <c r="V21" s="2">
        <v>0.3281</v>
      </c>
      <c r="W21" s="2">
        <v>0.3332</v>
      </c>
      <c r="X21" s="2">
        <v>0.2606</v>
      </c>
      <c r="Y21" s="2">
        <v>0.2404</v>
      </c>
      <c r="Z21" s="2">
        <v>0.32519999999999999</v>
      </c>
      <c r="AA21" s="2">
        <v>0.31240000000000001</v>
      </c>
      <c r="AB21" s="2">
        <v>0.34160000000000001</v>
      </c>
      <c r="AC21" s="2">
        <v>0.32900000000000001</v>
      </c>
      <c r="AD21" s="2">
        <v>0.29010000000000002</v>
      </c>
      <c r="AE21" s="2">
        <v>0.26939999999999997</v>
      </c>
      <c r="AF21" s="2">
        <v>0.29630000000000001</v>
      </c>
      <c r="AG21" s="2">
        <v>0.28999999999999998</v>
      </c>
      <c r="AH21" s="2">
        <v>0.31630000000000003</v>
      </c>
      <c r="AI21" s="2">
        <v>0.30370000000000003</v>
      </c>
      <c r="AJ21" s="2">
        <v>0.26950000000000002</v>
      </c>
      <c r="AK21" s="2">
        <v>0.249</v>
      </c>
      <c r="AL21" s="2">
        <v>0.27629999999999999</v>
      </c>
    </row>
    <row r="22" spans="1:44" ht="19" x14ac:dyDescent="0.25">
      <c r="A22" s="6" t="s">
        <v>16</v>
      </c>
      <c r="B22" s="10">
        <v>76300000</v>
      </c>
      <c r="C22" s="10">
        <v>105700000</v>
      </c>
      <c r="D22" s="10">
        <v>130100000</v>
      </c>
      <c r="E22" s="10">
        <v>129700000</v>
      </c>
      <c r="F22" s="10">
        <v>165000000</v>
      </c>
      <c r="G22" s="10">
        <v>206400000</v>
      </c>
      <c r="H22" s="10">
        <v>246000000</v>
      </c>
      <c r="I22" s="10">
        <v>295100000</v>
      </c>
      <c r="J22" s="10">
        <v>332600000</v>
      </c>
      <c r="K22" s="10">
        <v>436300000</v>
      </c>
      <c r="L22" s="10">
        <v>647100000</v>
      </c>
      <c r="M22" s="10">
        <v>784500000</v>
      </c>
      <c r="N22" s="10">
        <v>879600000</v>
      </c>
      <c r="O22" s="10">
        <v>1322000000</v>
      </c>
      <c r="P22" s="10">
        <v>1627400000</v>
      </c>
      <c r="Q22" s="10">
        <v>1878400000</v>
      </c>
      <c r="R22" s="10">
        <v>2149000000</v>
      </c>
      <c r="S22" s="10">
        <v>2653600000</v>
      </c>
      <c r="T22" s="10">
        <v>3181400000</v>
      </c>
      <c r="U22" s="10">
        <v>3443300000</v>
      </c>
      <c r="V22" s="10">
        <v>3704400000</v>
      </c>
      <c r="W22" s="10">
        <v>3739000000</v>
      </c>
      <c r="X22" s="10">
        <v>4087000000</v>
      </c>
      <c r="Y22" s="10">
        <v>4178000000</v>
      </c>
      <c r="Z22" s="10">
        <v>4288000000</v>
      </c>
      <c r="AA22" s="10">
        <v>4521000000</v>
      </c>
      <c r="AB22" s="10">
        <v>4847000000</v>
      </c>
      <c r="AC22" s="10">
        <v>4770000000</v>
      </c>
      <c r="AD22" s="10">
        <v>4818000000</v>
      </c>
      <c r="AE22" s="10">
        <v>3766000000</v>
      </c>
      <c r="AF22" s="10">
        <v>5291000000</v>
      </c>
      <c r="AG22" s="10">
        <v>5330000000</v>
      </c>
      <c r="AH22" s="10">
        <v>6651000000</v>
      </c>
      <c r="AI22" s="10">
        <v>6268000000</v>
      </c>
      <c r="AJ22" s="10">
        <v>4791000000</v>
      </c>
      <c r="AK22" s="10">
        <v>4484000000</v>
      </c>
      <c r="AL22" s="10">
        <v>5752000000</v>
      </c>
    </row>
    <row r="23" spans="1:44" ht="19" x14ac:dyDescent="0.25">
      <c r="A23" s="5" t="s">
        <v>17</v>
      </c>
      <c r="B23" s="2">
        <v>0.18940000000000001</v>
      </c>
      <c r="C23" s="2">
        <v>0.21060000000000001</v>
      </c>
      <c r="D23" s="2">
        <v>0.1991</v>
      </c>
      <c r="E23" s="2">
        <v>0.1749</v>
      </c>
      <c r="F23" s="2">
        <v>0.19719999999999999</v>
      </c>
      <c r="G23" s="2">
        <v>0.2021</v>
      </c>
      <c r="H23" s="2">
        <v>0.20899999999999999</v>
      </c>
      <c r="I23" s="2">
        <v>0.22220000000000001</v>
      </c>
      <c r="J23" s="2">
        <v>0.23910000000000001</v>
      </c>
      <c r="K23" s="2">
        <v>0.25040000000000001</v>
      </c>
      <c r="L23" s="2">
        <v>0.29830000000000001</v>
      </c>
      <c r="M23" s="2">
        <v>0.32179999999999997</v>
      </c>
      <c r="N23" s="2">
        <v>0.3377</v>
      </c>
      <c r="O23" s="2">
        <v>0.31979999999999997</v>
      </c>
      <c r="P23" s="2">
        <v>0.32450000000000001</v>
      </c>
      <c r="Q23" s="2">
        <v>0.33829999999999999</v>
      </c>
      <c r="R23" s="2">
        <v>0.3352</v>
      </c>
      <c r="S23" s="2">
        <v>0.34620000000000001</v>
      </c>
      <c r="T23" s="2">
        <v>0.35010000000000002</v>
      </c>
      <c r="U23" s="2">
        <v>0.34250000000000003</v>
      </c>
      <c r="V23" s="2">
        <v>0.3281</v>
      </c>
      <c r="W23" s="2">
        <v>0.30399999999999999</v>
      </c>
      <c r="X23" s="2">
        <v>0.3024</v>
      </c>
      <c r="Y23" s="2">
        <v>0.28620000000000001</v>
      </c>
      <c r="Z23" s="2">
        <v>0.27110000000000001</v>
      </c>
      <c r="AA23" s="2">
        <v>0.2838</v>
      </c>
      <c r="AB23" s="2">
        <v>0.29949999999999999</v>
      </c>
      <c r="AC23" s="2">
        <v>0.28749999999999998</v>
      </c>
      <c r="AD23" s="2">
        <v>0.2833</v>
      </c>
      <c r="AE23" s="2">
        <v>0.18590000000000001</v>
      </c>
      <c r="AF23" s="2">
        <v>0.1835</v>
      </c>
      <c r="AG23" s="2">
        <v>0.1794</v>
      </c>
      <c r="AH23" s="2">
        <v>0.222</v>
      </c>
      <c r="AI23" s="2">
        <v>0.2051</v>
      </c>
      <c r="AJ23" s="2">
        <v>0.16569999999999999</v>
      </c>
      <c r="AK23" s="2">
        <v>0.1489</v>
      </c>
      <c r="AL23" s="2">
        <v>0.18149999999999999</v>
      </c>
    </row>
    <row r="24" spans="1:44" ht="19" x14ac:dyDescent="0.25">
      <c r="A24" s="5" t="s">
        <v>18</v>
      </c>
      <c r="B24" s="1">
        <v>15400000</v>
      </c>
      <c r="C24" s="1">
        <v>3000000</v>
      </c>
      <c r="D24" s="1">
        <v>1000000</v>
      </c>
      <c r="E24" s="1">
        <v>20600000</v>
      </c>
      <c r="F24" s="1">
        <v>-5100000</v>
      </c>
      <c r="G24" s="1">
        <v>-10100000</v>
      </c>
      <c r="H24" s="1">
        <v>-3100000</v>
      </c>
      <c r="I24" s="1">
        <v>18400000</v>
      </c>
      <c r="J24" s="1">
        <v>14200000</v>
      </c>
      <c r="K24" s="1">
        <v>5800000</v>
      </c>
      <c r="L24" s="1">
        <v>21300000</v>
      </c>
      <c r="M24" s="1">
        <v>24700000</v>
      </c>
      <c r="N24" s="1">
        <v>-177600000</v>
      </c>
      <c r="O24" s="1">
        <v>-500000000</v>
      </c>
      <c r="P24" s="1">
        <v>1600000</v>
      </c>
      <c r="Q24" s="1">
        <v>-329000000</v>
      </c>
      <c r="R24" s="1">
        <v>-624800000</v>
      </c>
      <c r="S24" s="1">
        <v>-312300000</v>
      </c>
      <c r="T24" s="1">
        <v>-384500000</v>
      </c>
      <c r="U24" s="1">
        <v>-899800000</v>
      </c>
      <c r="V24" s="1">
        <v>-543100000</v>
      </c>
      <c r="W24" s="1">
        <v>-224000000</v>
      </c>
      <c r="X24" s="1">
        <v>-1202000000</v>
      </c>
      <c r="Y24" s="1">
        <v>-1584000000</v>
      </c>
      <c r="Z24" s="1">
        <v>-319000000</v>
      </c>
      <c r="AA24" s="1">
        <v>-798000000</v>
      </c>
      <c r="AB24" s="1">
        <v>-702000000</v>
      </c>
      <c r="AC24" s="1">
        <v>-519000000</v>
      </c>
      <c r="AD24" s="1">
        <v>-1113000000</v>
      </c>
      <c r="AE24" s="1">
        <v>-280000000</v>
      </c>
      <c r="AF24" s="1">
        <v>-955000000</v>
      </c>
      <c r="AG24" s="1">
        <v>-728000000</v>
      </c>
      <c r="AH24" s="1">
        <v>-976000000</v>
      </c>
      <c r="AI24" s="1">
        <v>-1071000000</v>
      </c>
      <c r="AJ24" s="1">
        <v>-736000000</v>
      </c>
      <c r="AK24" s="1">
        <v>-589000000</v>
      </c>
      <c r="AL24" s="1">
        <v>-235000000</v>
      </c>
    </row>
    <row r="25" spans="1:44" ht="19" x14ac:dyDescent="0.25">
      <c r="A25" s="6" t="s">
        <v>19</v>
      </c>
      <c r="B25" s="10">
        <v>91700000</v>
      </c>
      <c r="C25" s="10">
        <v>108700000</v>
      </c>
      <c r="D25" s="10">
        <v>131100000</v>
      </c>
      <c r="E25" s="10">
        <v>150300000</v>
      </c>
      <c r="F25" s="10">
        <v>159900000</v>
      </c>
      <c r="G25" s="10">
        <v>196300000</v>
      </c>
      <c r="H25" s="10">
        <v>242900000</v>
      </c>
      <c r="I25" s="10">
        <v>313500000</v>
      </c>
      <c r="J25" s="10">
        <v>346800000</v>
      </c>
      <c r="K25" s="10">
        <v>442100000</v>
      </c>
      <c r="L25" s="10">
        <v>668400000</v>
      </c>
      <c r="M25" s="10">
        <v>809200000</v>
      </c>
      <c r="N25" s="10">
        <v>702000000</v>
      </c>
      <c r="O25" s="10">
        <v>822000000</v>
      </c>
      <c r="P25" s="10">
        <v>1629000000</v>
      </c>
      <c r="Q25" s="10">
        <v>1549400000</v>
      </c>
      <c r="R25" s="10">
        <v>1524200000</v>
      </c>
      <c r="S25" s="10">
        <v>2341300000</v>
      </c>
      <c r="T25" s="10">
        <v>2796900000</v>
      </c>
      <c r="U25" s="10">
        <v>2543500000</v>
      </c>
      <c r="V25" s="10">
        <v>3161300000</v>
      </c>
      <c r="W25" s="10">
        <v>3515000000</v>
      </c>
      <c r="X25" s="10">
        <v>2885000000</v>
      </c>
      <c r="Y25" s="10">
        <v>2594000000</v>
      </c>
      <c r="Z25" s="10">
        <v>3969000000</v>
      </c>
      <c r="AA25" s="10">
        <v>3723000000</v>
      </c>
      <c r="AB25" s="10">
        <v>4145000000</v>
      </c>
      <c r="AC25" s="10">
        <v>4251000000</v>
      </c>
      <c r="AD25" s="10">
        <v>3705000000</v>
      </c>
      <c r="AE25" s="10">
        <v>3486000000</v>
      </c>
      <c r="AF25" s="10">
        <v>4336000000</v>
      </c>
      <c r="AG25" s="10">
        <v>4602000000</v>
      </c>
      <c r="AH25" s="10">
        <v>5675000000</v>
      </c>
      <c r="AI25" s="10">
        <v>5197000000</v>
      </c>
      <c r="AJ25" s="10">
        <v>4055000000</v>
      </c>
      <c r="AK25" s="10">
        <v>3895000000</v>
      </c>
      <c r="AL25" s="10">
        <v>5517000000</v>
      </c>
    </row>
    <row r="26" spans="1:44" ht="19" x14ac:dyDescent="0.25">
      <c r="A26" s="5" t="s">
        <v>20</v>
      </c>
      <c r="B26" s="2">
        <v>0.22770000000000001</v>
      </c>
      <c r="C26" s="2">
        <v>0.2165</v>
      </c>
      <c r="D26" s="2">
        <v>0.20069999999999999</v>
      </c>
      <c r="E26" s="2">
        <v>0.2026</v>
      </c>
      <c r="F26" s="2">
        <v>0.19109999999999999</v>
      </c>
      <c r="G26" s="2">
        <v>0.19220000000000001</v>
      </c>
      <c r="H26" s="2">
        <v>0.2064</v>
      </c>
      <c r="I26" s="2">
        <v>0.23599999999999999</v>
      </c>
      <c r="J26" s="2">
        <v>0.24929999999999999</v>
      </c>
      <c r="K26" s="2">
        <v>0.25369999999999998</v>
      </c>
      <c r="L26" s="2">
        <v>0.30809999999999998</v>
      </c>
      <c r="M26" s="2">
        <v>0.33189999999999997</v>
      </c>
      <c r="N26" s="2">
        <v>0.26950000000000002</v>
      </c>
      <c r="O26" s="2">
        <v>0.1988</v>
      </c>
      <c r="P26" s="2">
        <v>0.32490000000000002</v>
      </c>
      <c r="Q26" s="2">
        <v>0.27910000000000001</v>
      </c>
      <c r="R26" s="2">
        <v>0.23780000000000001</v>
      </c>
      <c r="S26" s="2">
        <v>0.3054</v>
      </c>
      <c r="T26" s="2">
        <v>0.30780000000000002</v>
      </c>
      <c r="U26" s="2">
        <v>0.253</v>
      </c>
      <c r="V26" s="2">
        <v>0.28000000000000003</v>
      </c>
      <c r="W26" s="2">
        <v>0.2858</v>
      </c>
      <c r="X26" s="2">
        <v>0.2135</v>
      </c>
      <c r="Y26" s="2">
        <v>0.1777</v>
      </c>
      <c r="Z26" s="2">
        <v>0.25090000000000001</v>
      </c>
      <c r="AA26" s="2">
        <v>0.23369999999999999</v>
      </c>
      <c r="AB26" s="2">
        <v>0.25609999999999999</v>
      </c>
      <c r="AC26" s="2">
        <v>0.25619999999999998</v>
      </c>
      <c r="AD26" s="2">
        <v>0.21790000000000001</v>
      </c>
      <c r="AE26" s="2">
        <v>0.1721</v>
      </c>
      <c r="AF26" s="2">
        <v>0.15040000000000001</v>
      </c>
      <c r="AG26" s="2">
        <v>0.15490000000000001</v>
      </c>
      <c r="AH26" s="2">
        <v>0.1895</v>
      </c>
      <c r="AI26" s="2">
        <v>0.1701</v>
      </c>
      <c r="AJ26" s="2">
        <v>0.14019999999999999</v>
      </c>
      <c r="AK26" s="2">
        <v>0.1293</v>
      </c>
      <c r="AL26" s="2">
        <v>0.1741</v>
      </c>
    </row>
    <row r="27" spans="1:44" ht="19" x14ac:dyDescent="0.25">
      <c r="A27" s="5" t="s">
        <v>21</v>
      </c>
      <c r="B27" s="1">
        <v>24300000</v>
      </c>
      <c r="C27" s="1">
        <v>34900000</v>
      </c>
      <c r="D27" s="1">
        <v>44600000</v>
      </c>
      <c r="E27" s="1">
        <v>52900000</v>
      </c>
      <c r="F27" s="1">
        <v>51200000</v>
      </c>
      <c r="G27" s="1">
        <v>62900000</v>
      </c>
      <c r="H27" s="1">
        <v>81400000</v>
      </c>
      <c r="I27" s="1">
        <v>101900000</v>
      </c>
      <c r="J27" s="1">
        <v>114400000</v>
      </c>
      <c r="K27" s="1">
        <v>148100000</v>
      </c>
      <c r="L27" s="1">
        <v>230600000</v>
      </c>
      <c r="M27" s="1">
        <v>279200000</v>
      </c>
      <c r="N27" s="1">
        <v>244600000</v>
      </c>
      <c r="O27" s="1">
        <v>353600000</v>
      </c>
      <c r="P27" s="1">
        <v>530500000</v>
      </c>
      <c r="Q27" s="1">
        <v>503400000</v>
      </c>
      <c r="R27" s="1">
        <v>540200000</v>
      </c>
      <c r="S27" s="1">
        <v>741500000</v>
      </c>
      <c r="T27" s="1">
        <v>837600000</v>
      </c>
      <c r="U27" s="1">
        <v>739600000</v>
      </c>
      <c r="V27" s="1">
        <v>614600000</v>
      </c>
      <c r="W27" s="1">
        <v>713000000</v>
      </c>
      <c r="X27" s="1">
        <v>654000000</v>
      </c>
      <c r="Y27" s="1">
        <v>425000000</v>
      </c>
      <c r="Z27" s="1">
        <v>870000000</v>
      </c>
      <c r="AA27" s="1">
        <v>627000000</v>
      </c>
      <c r="AB27" s="1">
        <v>730000000</v>
      </c>
      <c r="AC27" s="1">
        <v>784000000</v>
      </c>
      <c r="AD27" s="1">
        <v>640000000</v>
      </c>
      <c r="AE27" s="1">
        <v>811000000</v>
      </c>
      <c r="AF27" s="1">
        <v>798000000</v>
      </c>
      <c r="AG27" s="1">
        <v>578000000</v>
      </c>
      <c r="AH27" s="1">
        <v>2580000000</v>
      </c>
      <c r="AI27" s="1">
        <v>547000000</v>
      </c>
      <c r="AJ27" s="1">
        <v>-751000000</v>
      </c>
      <c r="AK27" s="1">
        <v>265000000</v>
      </c>
      <c r="AL27" s="1">
        <v>456000000</v>
      </c>
    </row>
    <row r="28" spans="1:44" ht="20" thickBot="1" x14ac:dyDescent="0.3">
      <c r="A28" s="7" t="s">
        <v>22</v>
      </c>
      <c r="B28" s="11">
        <v>53400000</v>
      </c>
      <c r="C28" s="11">
        <v>73800000</v>
      </c>
      <c r="D28" s="11">
        <v>86500000</v>
      </c>
      <c r="E28" s="11">
        <v>97400000</v>
      </c>
      <c r="F28" s="11">
        <v>108700000</v>
      </c>
      <c r="G28" s="11">
        <v>133400000</v>
      </c>
      <c r="H28" s="11">
        <v>161500000</v>
      </c>
      <c r="I28" s="11">
        <v>197200000</v>
      </c>
      <c r="J28" s="11">
        <v>232400000</v>
      </c>
      <c r="K28" s="11">
        <v>294000000</v>
      </c>
      <c r="L28" s="11">
        <v>437800000</v>
      </c>
      <c r="M28" s="11">
        <v>530000000</v>
      </c>
      <c r="N28" s="11">
        <v>457400000</v>
      </c>
      <c r="O28" s="11">
        <v>468400000</v>
      </c>
      <c r="P28" s="11">
        <v>1098500000</v>
      </c>
      <c r="Q28" s="11">
        <v>1046000000</v>
      </c>
      <c r="R28" s="11">
        <v>984000000</v>
      </c>
      <c r="S28" s="11">
        <v>1599800000</v>
      </c>
      <c r="T28" s="11">
        <v>1959300000</v>
      </c>
      <c r="U28" s="11">
        <v>1803900000</v>
      </c>
      <c r="V28" s="11">
        <v>2546700000</v>
      </c>
      <c r="W28" s="11">
        <v>2802000000</v>
      </c>
      <c r="X28" s="11">
        <v>2231000000</v>
      </c>
      <c r="Y28" s="11">
        <v>2169000000</v>
      </c>
      <c r="Z28" s="11">
        <v>3099000000</v>
      </c>
      <c r="AA28" s="11">
        <v>3096000000</v>
      </c>
      <c r="AB28" s="11">
        <v>3617000000</v>
      </c>
      <c r="AC28" s="11">
        <v>3467000000</v>
      </c>
      <c r="AD28" s="11">
        <v>3065000000</v>
      </c>
      <c r="AE28" s="11">
        <v>2675000000</v>
      </c>
      <c r="AF28" s="11">
        <v>3538000000</v>
      </c>
      <c r="AG28" s="11">
        <v>4028000000</v>
      </c>
      <c r="AH28" s="11">
        <v>3104000000</v>
      </c>
      <c r="AI28" s="11">
        <v>4631000000</v>
      </c>
      <c r="AJ28" s="11">
        <v>4789000000</v>
      </c>
      <c r="AK28" s="11">
        <v>3606000000</v>
      </c>
      <c r="AL28" s="11">
        <v>5039000000</v>
      </c>
    </row>
    <row r="29" spans="1:44" ht="20" customHeight="1" thickTop="1" x14ac:dyDescent="0.25">
      <c r="A29" s="14" t="s">
        <v>102</v>
      </c>
      <c r="B29" s="1"/>
      <c r="C29" s="15">
        <f>(C28/B28)-1</f>
        <v>0.3820224719101124</v>
      </c>
      <c r="D29" s="15">
        <f>(D28/C28)-1</f>
        <v>0.17208672086720878</v>
      </c>
      <c r="E29" s="15">
        <f>(E28/D28)-1</f>
        <v>0.12601156069364161</v>
      </c>
      <c r="F29" s="15">
        <f t="shared" ref="F29:AL29" si="4">(F28/E28)-1</f>
        <v>0.11601642710472282</v>
      </c>
      <c r="G29" s="15">
        <f t="shared" si="4"/>
        <v>0.22723091076356949</v>
      </c>
      <c r="H29" s="15">
        <f t="shared" si="4"/>
        <v>0.21064467766116945</v>
      </c>
      <c r="I29" s="15">
        <f t="shared" si="4"/>
        <v>0.22105263157894739</v>
      </c>
      <c r="J29" s="15">
        <f t="shared" si="4"/>
        <v>0.17849898580121715</v>
      </c>
      <c r="K29" s="15">
        <f t="shared" si="4"/>
        <v>0.26506024096385539</v>
      </c>
      <c r="L29" s="15">
        <f t="shared" si="4"/>
        <v>0.48911564625850334</v>
      </c>
      <c r="M29" s="15">
        <f t="shared" si="4"/>
        <v>0.21059844677935136</v>
      </c>
      <c r="N29" s="15">
        <f t="shared" si="4"/>
        <v>-0.13698113207547169</v>
      </c>
      <c r="O29" s="15">
        <f t="shared" si="4"/>
        <v>2.4048972452995088E-2</v>
      </c>
      <c r="P29" s="15">
        <f t="shared" si="4"/>
        <v>1.345217762596072</v>
      </c>
      <c r="Q29" s="15">
        <f t="shared" si="4"/>
        <v>-4.7792444242148346E-2</v>
      </c>
      <c r="R29" s="15">
        <f t="shared" si="4"/>
        <v>-5.927342256214152E-2</v>
      </c>
      <c r="S29" s="15">
        <f t="shared" si="4"/>
        <v>0.62581300813008123</v>
      </c>
      <c r="T29" s="15">
        <f t="shared" si="4"/>
        <v>0.22471558944868097</v>
      </c>
      <c r="U29" s="15">
        <f t="shared" si="4"/>
        <v>-7.9314040728831747E-2</v>
      </c>
      <c r="V29" s="15">
        <f t="shared" si="4"/>
        <v>0.41177448860801591</v>
      </c>
      <c r="W29" s="15">
        <f t="shared" si="4"/>
        <v>0.10024737896100833</v>
      </c>
      <c r="X29" s="15">
        <f t="shared" si="4"/>
        <v>-0.20378301213418981</v>
      </c>
      <c r="Y29" s="15">
        <f t="shared" si="4"/>
        <v>-2.7790228597041722E-2</v>
      </c>
      <c r="Z29" s="15">
        <f t="shared" si="4"/>
        <v>0.42876901798063627</v>
      </c>
      <c r="AA29" s="15">
        <f t="shared" si="4"/>
        <v>-9.6805421103585143E-4</v>
      </c>
      <c r="AB29" s="15">
        <f t="shared" si="4"/>
        <v>0.16828165374676995</v>
      </c>
      <c r="AC29" s="15">
        <f t="shared" si="4"/>
        <v>-4.1470832181365824E-2</v>
      </c>
      <c r="AD29" s="15">
        <f t="shared" si="4"/>
        <v>-0.11595038938563595</v>
      </c>
      <c r="AE29" s="15">
        <f t="shared" si="4"/>
        <v>-0.12724306688417619</v>
      </c>
      <c r="AF29" s="15">
        <f t="shared" si="4"/>
        <v>0.32261682242990664</v>
      </c>
      <c r="AG29" s="15">
        <f t="shared" si="4"/>
        <v>0.13849632560768788</v>
      </c>
      <c r="AH29" s="15">
        <f t="shared" si="4"/>
        <v>-0.22939424031777556</v>
      </c>
      <c r="AI29" s="15">
        <f t="shared" si="4"/>
        <v>0.49194587628865971</v>
      </c>
      <c r="AJ29" s="15">
        <f t="shared" si="4"/>
        <v>3.4117901101273995E-2</v>
      </c>
      <c r="AK29" s="15">
        <f t="shared" si="4"/>
        <v>-0.24702443098768012</v>
      </c>
      <c r="AL29" s="15">
        <f t="shared" si="4"/>
        <v>0.39739323349972278</v>
      </c>
    </row>
    <row r="30" spans="1:44" ht="19" x14ac:dyDescent="0.25">
      <c r="A30" s="5" t="s">
        <v>23</v>
      </c>
      <c r="B30" s="2">
        <v>0.1326</v>
      </c>
      <c r="C30" s="2">
        <v>0.14699999999999999</v>
      </c>
      <c r="D30" s="2">
        <v>0.13239999999999999</v>
      </c>
      <c r="E30" s="2">
        <v>0.1313</v>
      </c>
      <c r="F30" s="2">
        <v>0.12989999999999999</v>
      </c>
      <c r="G30" s="2">
        <v>0.13059999999999999</v>
      </c>
      <c r="H30" s="2">
        <v>0.13719999999999999</v>
      </c>
      <c r="I30" s="2">
        <v>0.14849999999999999</v>
      </c>
      <c r="J30" s="2">
        <v>0.1671</v>
      </c>
      <c r="K30" s="2">
        <v>0.16869999999999999</v>
      </c>
      <c r="L30" s="2">
        <v>0.20180000000000001</v>
      </c>
      <c r="M30" s="2">
        <v>0.21740000000000001</v>
      </c>
      <c r="N30" s="2">
        <v>0.17560000000000001</v>
      </c>
      <c r="O30" s="2">
        <v>0.1133</v>
      </c>
      <c r="P30" s="2">
        <v>0.21909999999999999</v>
      </c>
      <c r="Q30" s="2">
        <v>0.18840000000000001</v>
      </c>
      <c r="R30" s="2">
        <v>0.1535</v>
      </c>
      <c r="S30" s="2">
        <v>0.2087</v>
      </c>
      <c r="T30" s="2">
        <v>0.21560000000000001</v>
      </c>
      <c r="U30" s="2">
        <v>0.1794</v>
      </c>
      <c r="V30" s="2">
        <v>0.22550000000000001</v>
      </c>
      <c r="W30" s="2">
        <v>0.2278</v>
      </c>
      <c r="X30" s="2">
        <v>0.1651</v>
      </c>
      <c r="Y30" s="2">
        <v>0.14860000000000001</v>
      </c>
      <c r="Z30" s="2">
        <v>0.19589999999999999</v>
      </c>
      <c r="AA30" s="2">
        <v>0.1943</v>
      </c>
      <c r="AB30" s="2">
        <v>0.2235</v>
      </c>
      <c r="AC30" s="2">
        <v>0.20899999999999999</v>
      </c>
      <c r="AD30" s="2">
        <v>0.1802</v>
      </c>
      <c r="AE30" s="2">
        <v>0.13200000000000001</v>
      </c>
      <c r="AF30" s="2">
        <v>0.1227</v>
      </c>
      <c r="AG30" s="2">
        <v>0.1356</v>
      </c>
      <c r="AH30" s="2">
        <v>0.1036</v>
      </c>
      <c r="AI30" s="2">
        <v>0.15160000000000001</v>
      </c>
      <c r="AJ30" s="2">
        <v>0.1656</v>
      </c>
      <c r="AK30" s="2">
        <v>0.1197</v>
      </c>
      <c r="AL30" s="2">
        <v>0.159</v>
      </c>
    </row>
    <row r="31" spans="1:44" ht="19" x14ac:dyDescent="0.25">
      <c r="A31" s="5" t="s">
        <v>24</v>
      </c>
      <c r="B31" s="12">
        <v>0.06</v>
      </c>
      <c r="C31" s="12">
        <v>0.09</v>
      </c>
      <c r="D31" s="12">
        <v>0.1</v>
      </c>
      <c r="E31" s="12">
        <v>0.11</v>
      </c>
      <c r="F31" s="12">
        <v>0.12</v>
      </c>
      <c r="G31" s="12">
        <v>0.14000000000000001</v>
      </c>
      <c r="H31" s="12">
        <v>0.17</v>
      </c>
      <c r="I31" s="12">
        <v>0.21</v>
      </c>
      <c r="J31" s="12">
        <v>0.25</v>
      </c>
      <c r="K31" s="12">
        <v>0.32</v>
      </c>
      <c r="L31" s="12">
        <v>0.47</v>
      </c>
      <c r="M31" s="12">
        <v>0.56000000000000005</v>
      </c>
      <c r="N31" s="12">
        <v>0.49</v>
      </c>
      <c r="O31" s="12">
        <v>0.41</v>
      </c>
      <c r="P31" s="12">
        <v>0.92</v>
      </c>
      <c r="Q31" s="12">
        <v>0.87</v>
      </c>
      <c r="R31" s="12">
        <v>0.81</v>
      </c>
      <c r="S31" s="12">
        <v>1.31</v>
      </c>
      <c r="T31" s="12">
        <v>1.61</v>
      </c>
      <c r="U31" s="12">
        <v>1.49</v>
      </c>
      <c r="V31" s="12">
        <v>2.11</v>
      </c>
      <c r="W31" s="12">
        <v>2.44</v>
      </c>
      <c r="X31" s="12">
        <v>1.97</v>
      </c>
      <c r="Y31" s="12">
        <v>1.94</v>
      </c>
      <c r="Z31" s="12">
        <v>2.8</v>
      </c>
      <c r="AA31" s="12">
        <v>2.87</v>
      </c>
      <c r="AB31" s="12">
        <v>3.43</v>
      </c>
      <c r="AC31" s="12">
        <v>3.4</v>
      </c>
      <c r="AD31" s="12">
        <v>3.06</v>
      </c>
      <c r="AE31" s="12">
        <v>2.44</v>
      </c>
      <c r="AF31" s="12">
        <v>2.5099999999999998</v>
      </c>
      <c r="AG31" s="12">
        <v>2.92</v>
      </c>
      <c r="AH31" s="12">
        <v>2.29</v>
      </c>
      <c r="AI31" s="12">
        <v>3.44</v>
      </c>
      <c r="AJ31" s="12">
        <v>3.57</v>
      </c>
      <c r="AK31" s="12">
        <v>2.68</v>
      </c>
      <c r="AL31" s="12">
        <v>3.75</v>
      </c>
    </row>
    <row r="32" spans="1:44" ht="19" x14ac:dyDescent="0.25">
      <c r="A32" s="5" t="s">
        <v>25</v>
      </c>
      <c r="B32" s="12">
        <v>0.06</v>
      </c>
      <c r="C32" s="12">
        <v>0.09</v>
      </c>
      <c r="D32" s="12">
        <v>0.1</v>
      </c>
      <c r="E32" s="12">
        <v>0.11</v>
      </c>
      <c r="F32" s="12">
        <v>0.12</v>
      </c>
      <c r="G32" s="12">
        <v>0.14000000000000001</v>
      </c>
      <c r="H32" s="12">
        <v>0.17</v>
      </c>
      <c r="I32" s="12">
        <v>0.21</v>
      </c>
      <c r="J32" s="12">
        <v>0.25</v>
      </c>
      <c r="K32" s="12">
        <v>0.32</v>
      </c>
      <c r="L32" s="12">
        <v>0.47</v>
      </c>
      <c r="M32" s="12">
        <v>0.56000000000000005</v>
      </c>
      <c r="N32" s="12">
        <v>0.48</v>
      </c>
      <c r="O32" s="12">
        <v>0.4</v>
      </c>
      <c r="P32" s="12">
        <v>0.9</v>
      </c>
      <c r="Q32" s="12">
        <v>0.85</v>
      </c>
      <c r="R32" s="12">
        <v>0.8</v>
      </c>
      <c r="S32" s="12">
        <v>1.3</v>
      </c>
      <c r="T32" s="12">
        <v>1.6</v>
      </c>
      <c r="U32" s="12">
        <v>1.48</v>
      </c>
      <c r="V32" s="12">
        <v>2.09</v>
      </c>
      <c r="W32" s="12">
        <v>2.41</v>
      </c>
      <c r="X32" s="12">
        <v>1.95</v>
      </c>
      <c r="Y32" s="12">
        <v>1.93</v>
      </c>
      <c r="Z32" s="12">
        <v>2.79</v>
      </c>
      <c r="AA32" s="12">
        <v>2.86</v>
      </c>
      <c r="AB32" s="12">
        <v>3.41</v>
      </c>
      <c r="AC32" s="12">
        <v>3.37</v>
      </c>
      <c r="AD32" s="12">
        <v>3.02</v>
      </c>
      <c r="AE32" s="12">
        <v>2.41</v>
      </c>
      <c r="AF32" s="12">
        <v>2.48</v>
      </c>
      <c r="AG32" s="12">
        <v>2.89</v>
      </c>
      <c r="AH32" s="12">
        <v>2.27</v>
      </c>
      <c r="AI32" s="12">
        <v>3.41</v>
      </c>
      <c r="AJ32" s="12">
        <v>3.54</v>
      </c>
      <c r="AK32" s="12">
        <v>2.66</v>
      </c>
      <c r="AL32" s="12">
        <v>3.73</v>
      </c>
    </row>
    <row r="33" spans="1:38" ht="19" x14ac:dyDescent="0.25">
      <c r="A33" s="5" t="s">
        <v>26</v>
      </c>
      <c r="B33" s="1">
        <v>890000000</v>
      </c>
      <c r="C33" s="1">
        <v>820000000</v>
      </c>
      <c r="D33" s="1">
        <v>865000000</v>
      </c>
      <c r="E33" s="1">
        <v>885454545</v>
      </c>
      <c r="F33" s="1">
        <v>905833333</v>
      </c>
      <c r="G33" s="1">
        <v>952857143</v>
      </c>
      <c r="H33" s="1">
        <v>950000000</v>
      </c>
      <c r="I33" s="1">
        <v>939047619</v>
      </c>
      <c r="J33" s="1">
        <v>918464000</v>
      </c>
      <c r="K33" s="1">
        <v>921920000</v>
      </c>
      <c r="L33" s="1">
        <v>932628000</v>
      </c>
      <c r="M33" s="1">
        <v>954772000</v>
      </c>
      <c r="N33" s="1">
        <v>937872000</v>
      </c>
      <c r="O33" s="1">
        <v>1156400000</v>
      </c>
      <c r="P33" s="1">
        <v>1194700000</v>
      </c>
      <c r="Q33" s="1">
        <v>1203000000</v>
      </c>
      <c r="R33" s="1">
        <v>1211600000</v>
      </c>
      <c r="S33" s="1">
        <v>1217500000</v>
      </c>
      <c r="T33" s="1">
        <v>1213700000</v>
      </c>
      <c r="U33" s="1">
        <v>1209000000</v>
      </c>
      <c r="V33" s="1">
        <v>1204500000</v>
      </c>
      <c r="W33" s="1">
        <v>1149700000</v>
      </c>
      <c r="X33" s="1">
        <v>1130700000</v>
      </c>
      <c r="Y33" s="1">
        <v>1117800000</v>
      </c>
      <c r="Z33" s="1">
        <v>1106300000</v>
      </c>
      <c r="AA33" s="1">
        <v>1077400000</v>
      </c>
      <c r="AB33" s="1">
        <v>1053900000</v>
      </c>
      <c r="AC33" s="1">
        <v>1019300000</v>
      </c>
      <c r="AD33" s="1">
        <v>1002100000</v>
      </c>
      <c r="AE33" s="1">
        <v>1095500000</v>
      </c>
      <c r="AF33" s="1">
        <v>1409600000</v>
      </c>
      <c r="AG33" s="1">
        <v>1378900000</v>
      </c>
      <c r="AH33" s="1">
        <v>1356700000</v>
      </c>
      <c r="AI33" s="1">
        <v>1346400000</v>
      </c>
      <c r="AJ33" s="1">
        <v>1340700000</v>
      </c>
      <c r="AK33" s="1">
        <v>1344900000</v>
      </c>
      <c r="AL33" s="1">
        <v>1342400000</v>
      </c>
    </row>
    <row r="34" spans="1:38" ht="19" x14ac:dyDescent="0.25">
      <c r="A34" s="5" t="s">
        <v>27</v>
      </c>
      <c r="B34" s="1">
        <v>890000000</v>
      </c>
      <c r="C34" s="1">
        <v>820000000</v>
      </c>
      <c r="D34" s="1">
        <v>865000000</v>
      </c>
      <c r="E34" s="1">
        <v>885454545</v>
      </c>
      <c r="F34" s="1">
        <v>905833333</v>
      </c>
      <c r="G34" s="1">
        <v>952857143</v>
      </c>
      <c r="H34" s="1">
        <v>950000000</v>
      </c>
      <c r="I34" s="1">
        <v>939047619</v>
      </c>
      <c r="J34" s="1">
        <v>920000000</v>
      </c>
      <c r="K34" s="1">
        <v>921920000</v>
      </c>
      <c r="L34" s="1">
        <v>932628000</v>
      </c>
      <c r="M34" s="1">
        <v>985897436</v>
      </c>
      <c r="N34" s="1">
        <v>951168000</v>
      </c>
      <c r="O34" s="1">
        <v>1185800000</v>
      </c>
      <c r="P34" s="1">
        <v>1220800000</v>
      </c>
      <c r="Q34" s="1">
        <v>1226000000</v>
      </c>
      <c r="R34" s="1">
        <v>1224400000</v>
      </c>
      <c r="S34" s="1">
        <v>1227900000</v>
      </c>
      <c r="T34" s="1">
        <v>1225200000</v>
      </c>
      <c r="U34" s="1">
        <v>1220800000</v>
      </c>
      <c r="V34" s="1">
        <v>1217300000</v>
      </c>
      <c r="W34" s="1">
        <v>1161800000</v>
      </c>
      <c r="X34" s="1">
        <v>1142100000</v>
      </c>
      <c r="Y34" s="1">
        <v>1124000000</v>
      </c>
      <c r="Z34" s="1">
        <v>1109400000</v>
      </c>
      <c r="AA34" s="1">
        <v>1081700000</v>
      </c>
      <c r="AB34" s="1">
        <v>1059900000</v>
      </c>
      <c r="AC34" s="1">
        <v>1027500000</v>
      </c>
      <c r="AD34" s="1">
        <v>1013600000</v>
      </c>
      <c r="AE34" s="1">
        <v>1109000000</v>
      </c>
      <c r="AF34" s="1">
        <v>1425900000</v>
      </c>
      <c r="AG34" s="1">
        <v>1391400000</v>
      </c>
      <c r="AH34" s="1">
        <v>1368200000</v>
      </c>
      <c r="AI34" s="1">
        <v>1357500000</v>
      </c>
      <c r="AJ34" s="1">
        <v>1351100000</v>
      </c>
      <c r="AK34" s="1">
        <v>1354000000</v>
      </c>
      <c r="AL34" s="1">
        <v>1351400000</v>
      </c>
    </row>
    <row r="35" spans="1:38" ht="20" customHeight="1" x14ac:dyDescent="0.25">
      <c r="A35" s="14" t="s">
        <v>103</v>
      </c>
      <c r="B35" s="1"/>
      <c r="C35" s="22">
        <f>(C34-B34)/B34</f>
        <v>-7.8651685393258425E-2</v>
      </c>
      <c r="D35" s="22">
        <f t="shared" ref="D35:AL35" si="5">(D34-C34)/C34</f>
        <v>5.4878048780487805E-2</v>
      </c>
      <c r="E35" s="22">
        <f t="shared" si="5"/>
        <v>2.3646872832369943E-2</v>
      </c>
      <c r="F35" s="22">
        <f t="shared" si="5"/>
        <v>2.3015058328036478E-2</v>
      </c>
      <c r="G35" s="22">
        <f t="shared" si="5"/>
        <v>5.1912209770712862E-2</v>
      </c>
      <c r="H35" s="22">
        <f t="shared" si="5"/>
        <v>-2.9985008991006744E-3</v>
      </c>
      <c r="I35" s="22">
        <f t="shared" si="5"/>
        <v>-1.1528822105263159E-2</v>
      </c>
      <c r="J35" s="22">
        <f t="shared" si="5"/>
        <v>-2.028397560954787E-2</v>
      </c>
      <c r="K35" s="22">
        <f t="shared" si="5"/>
        <v>2.0869565217391303E-3</v>
      </c>
      <c r="L35" s="22">
        <f t="shared" si="5"/>
        <v>1.1614890662964249E-2</v>
      </c>
      <c r="M35" s="22">
        <f t="shared" si="5"/>
        <v>5.7117560270547311E-2</v>
      </c>
      <c r="N35" s="22">
        <f t="shared" si="5"/>
        <v>-3.5226215965126012E-2</v>
      </c>
      <c r="O35" s="22">
        <f t="shared" si="5"/>
        <v>0.24667776880635178</v>
      </c>
      <c r="P35" s="22">
        <f t="shared" si="5"/>
        <v>2.9515938606847699E-2</v>
      </c>
      <c r="Q35" s="22">
        <f t="shared" si="5"/>
        <v>4.2595019659239846E-3</v>
      </c>
      <c r="R35" s="22">
        <f t="shared" si="5"/>
        <v>-1.3050570962479609E-3</v>
      </c>
      <c r="S35" s="22">
        <f t="shared" si="5"/>
        <v>2.858542959817053E-3</v>
      </c>
      <c r="T35" s="22">
        <f t="shared" si="5"/>
        <v>-2.1988761299780112E-3</v>
      </c>
      <c r="U35" s="22">
        <f t="shared" si="5"/>
        <v>-3.5912504080966375E-3</v>
      </c>
      <c r="V35" s="22">
        <f t="shared" si="5"/>
        <v>-2.8669724770642203E-3</v>
      </c>
      <c r="W35" s="22">
        <f t="shared" si="5"/>
        <v>-4.5592705167173252E-2</v>
      </c>
      <c r="X35" s="22">
        <f t="shared" si="5"/>
        <v>-1.6956446892752625E-2</v>
      </c>
      <c r="Y35" s="22">
        <f t="shared" si="5"/>
        <v>-1.5847999299535943E-2</v>
      </c>
      <c r="Z35" s="22">
        <f t="shared" si="5"/>
        <v>-1.298932384341637E-2</v>
      </c>
      <c r="AA35" s="22">
        <f t="shared" si="5"/>
        <v>-2.4968451415179376E-2</v>
      </c>
      <c r="AB35" s="22">
        <f t="shared" si="5"/>
        <v>-2.0153462142923177E-2</v>
      </c>
      <c r="AC35" s="22">
        <f t="shared" si="5"/>
        <v>-3.0568921596377016E-2</v>
      </c>
      <c r="AD35" s="22">
        <f t="shared" si="5"/>
        <v>-1.3527980535279805E-2</v>
      </c>
      <c r="AE35" s="22">
        <f t="shared" si="5"/>
        <v>9.4119968429360698E-2</v>
      </c>
      <c r="AF35" s="22">
        <f t="shared" si="5"/>
        <v>0.28575293056807938</v>
      </c>
      <c r="AG35" s="22">
        <f t="shared" si="5"/>
        <v>-2.4195245108352619E-2</v>
      </c>
      <c r="AH35" s="22">
        <f t="shared" si="5"/>
        <v>-1.667385367256001E-2</v>
      </c>
      <c r="AI35" s="22">
        <f t="shared" si="5"/>
        <v>-7.8204940798128932E-3</v>
      </c>
      <c r="AJ35" s="22">
        <f t="shared" si="5"/>
        <v>-4.7145488029465927E-3</v>
      </c>
      <c r="AK35" s="22">
        <f t="shared" si="5"/>
        <v>2.1463992302568277E-3</v>
      </c>
      <c r="AL35" s="22">
        <f t="shared" si="5"/>
        <v>-1.9202363367799113E-3</v>
      </c>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row>
    <row r="38" spans="1:38" ht="19" x14ac:dyDescent="0.25">
      <c r="A38" s="5" t="s">
        <v>30</v>
      </c>
      <c r="B38" s="1" t="s">
        <v>92</v>
      </c>
      <c r="C38" s="1" t="s">
        <v>92</v>
      </c>
      <c r="D38" s="1" t="s">
        <v>92</v>
      </c>
      <c r="E38" s="1" t="s">
        <v>92</v>
      </c>
      <c r="F38" s="1" t="s">
        <v>92</v>
      </c>
      <c r="G38" s="1" t="s">
        <v>92</v>
      </c>
      <c r="H38" s="1" t="s">
        <v>92</v>
      </c>
      <c r="I38" s="1" t="s">
        <v>92</v>
      </c>
      <c r="J38" s="1" t="s">
        <v>92</v>
      </c>
      <c r="K38" s="1" t="s">
        <v>92</v>
      </c>
      <c r="L38" s="1" t="s">
        <v>92</v>
      </c>
      <c r="M38" s="1" t="s">
        <v>92</v>
      </c>
      <c r="N38" s="1" t="s">
        <v>92</v>
      </c>
      <c r="O38" s="1" t="s">
        <v>92</v>
      </c>
      <c r="P38" s="1" t="s">
        <v>92</v>
      </c>
      <c r="Q38" s="1" t="s">
        <v>92</v>
      </c>
      <c r="R38" s="1" t="s">
        <v>92</v>
      </c>
      <c r="S38" s="1">
        <v>1470100000</v>
      </c>
      <c r="T38" s="1">
        <v>1593700000</v>
      </c>
      <c r="U38" s="1">
        <v>2232200000</v>
      </c>
      <c r="V38" s="1">
        <v>2994300000</v>
      </c>
      <c r="W38" s="1">
        <v>1256000000</v>
      </c>
      <c r="X38" s="1">
        <v>1060000000</v>
      </c>
      <c r="Y38" s="1">
        <v>1271000000</v>
      </c>
      <c r="Z38" s="1">
        <v>1400000000</v>
      </c>
      <c r="AA38" s="1">
        <v>1382000000</v>
      </c>
      <c r="AB38" s="1">
        <v>1248000000</v>
      </c>
      <c r="AC38" s="1">
        <v>860000000</v>
      </c>
      <c r="AD38" s="1">
        <v>1403000000</v>
      </c>
      <c r="AE38" s="1">
        <v>4843000000</v>
      </c>
      <c r="AF38" s="1">
        <v>2876000000</v>
      </c>
      <c r="AG38" s="1">
        <v>4967000000</v>
      </c>
      <c r="AH38" s="1">
        <v>3669000000</v>
      </c>
      <c r="AI38" s="1">
        <v>4393000000</v>
      </c>
      <c r="AJ38" s="1">
        <v>4140000000</v>
      </c>
      <c r="AK38" s="1">
        <v>3593000000</v>
      </c>
      <c r="AL38" s="1">
        <v>3714000000</v>
      </c>
    </row>
    <row r="39" spans="1:38"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v>22700000</v>
      </c>
      <c r="T39" s="1">
        <v>333800000</v>
      </c>
      <c r="U39" s="1">
        <v>1159400000</v>
      </c>
      <c r="V39" s="1">
        <v>3107100000</v>
      </c>
      <c r="W39" s="1">
        <v>1822000000</v>
      </c>
      <c r="X39" s="1">
        <v>553000000</v>
      </c>
      <c r="Y39" s="1">
        <v>405000000</v>
      </c>
      <c r="Z39" s="1">
        <v>2375000000</v>
      </c>
      <c r="AA39" s="1">
        <v>1046000000</v>
      </c>
      <c r="AB39" s="1">
        <v>1344000000</v>
      </c>
      <c r="AC39" s="1">
        <v>10211000000</v>
      </c>
      <c r="AD39" s="1">
        <v>12838000000</v>
      </c>
      <c r="AE39" s="1">
        <v>14637000000</v>
      </c>
      <c r="AF39" s="1">
        <v>9758000000</v>
      </c>
      <c r="AG39" s="1">
        <v>8741000000</v>
      </c>
      <c r="AH39" s="1">
        <v>7558000000</v>
      </c>
      <c r="AI39" s="1">
        <v>5455000000</v>
      </c>
      <c r="AJ39" s="1">
        <v>6808000000</v>
      </c>
      <c r="AK39" s="1">
        <v>7224000000</v>
      </c>
      <c r="AL39" s="1">
        <v>6859000000</v>
      </c>
    </row>
    <row r="40" spans="1:38" ht="19" x14ac:dyDescent="0.25">
      <c r="A40" s="5" t="s">
        <v>32</v>
      </c>
      <c r="B40" s="1" t="s">
        <v>92</v>
      </c>
      <c r="C40" s="1" t="s">
        <v>92</v>
      </c>
      <c r="D40" s="1" t="s">
        <v>92</v>
      </c>
      <c r="E40" s="1" t="s">
        <v>92</v>
      </c>
      <c r="F40" s="1" t="s">
        <v>92</v>
      </c>
      <c r="G40" s="1" t="s">
        <v>92</v>
      </c>
      <c r="H40" s="1" t="s">
        <v>92</v>
      </c>
      <c r="I40" s="1" t="s">
        <v>92</v>
      </c>
      <c r="J40" s="1" t="s">
        <v>92</v>
      </c>
      <c r="K40" s="1" t="s">
        <v>92</v>
      </c>
      <c r="L40" s="1" t="s">
        <v>92</v>
      </c>
      <c r="M40" s="1" t="s">
        <v>92</v>
      </c>
      <c r="N40" s="1" t="s">
        <v>92</v>
      </c>
      <c r="O40" s="1" t="s">
        <v>92</v>
      </c>
      <c r="P40" s="1" t="s">
        <v>92</v>
      </c>
      <c r="Q40" s="1" t="s">
        <v>92</v>
      </c>
      <c r="R40" s="1" t="s">
        <v>92</v>
      </c>
      <c r="S40" s="1">
        <v>1492800000</v>
      </c>
      <c r="T40" s="1">
        <v>1927500000</v>
      </c>
      <c r="U40" s="1">
        <v>3391600000</v>
      </c>
      <c r="V40" s="1">
        <v>6101400000</v>
      </c>
      <c r="W40" s="1">
        <v>3078000000</v>
      </c>
      <c r="X40" s="1">
        <v>1613000000</v>
      </c>
      <c r="Y40" s="1">
        <v>1676000000</v>
      </c>
      <c r="Z40" s="1">
        <v>3775000000</v>
      </c>
      <c r="AA40" s="1">
        <v>2428000000</v>
      </c>
      <c r="AB40" s="1">
        <v>2592000000</v>
      </c>
      <c r="AC40" s="1">
        <v>11071000000</v>
      </c>
      <c r="AD40" s="1">
        <v>14241000000</v>
      </c>
      <c r="AE40" s="1">
        <v>19480000000</v>
      </c>
      <c r="AF40" s="1">
        <v>12634000000</v>
      </c>
      <c r="AG40" s="1">
        <v>13708000000</v>
      </c>
      <c r="AH40" s="1">
        <v>11227000000</v>
      </c>
      <c r="AI40" s="1">
        <v>9848000000</v>
      </c>
      <c r="AJ40" s="1">
        <v>10948000000</v>
      </c>
      <c r="AK40" s="1">
        <v>10817000000</v>
      </c>
      <c r="AL40" s="1">
        <v>10573000000</v>
      </c>
    </row>
    <row r="41" spans="1:38" ht="19" x14ac:dyDescent="0.25">
      <c r="A41" s="5" t="s">
        <v>33</v>
      </c>
      <c r="B41" s="1" t="s">
        <v>92</v>
      </c>
      <c r="C41" s="1" t="s">
        <v>92</v>
      </c>
      <c r="D41" s="1" t="s">
        <v>92</v>
      </c>
      <c r="E41" s="1" t="s">
        <v>92</v>
      </c>
      <c r="F41" s="1" t="s">
        <v>92</v>
      </c>
      <c r="G41" s="1" t="s">
        <v>92</v>
      </c>
      <c r="H41" s="1" t="s">
        <v>92</v>
      </c>
      <c r="I41" s="1" t="s">
        <v>92</v>
      </c>
      <c r="J41" s="1" t="s">
        <v>92</v>
      </c>
      <c r="K41" s="1" t="s">
        <v>92</v>
      </c>
      <c r="L41" s="1" t="s">
        <v>92</v>
      </c>
      <c r="M41" s="1" t="s">
        <v>92</v>
      </c>
      <c r="N41" s="1" t="s">
        <v>92</v>
      </c>
      <c r="O41" s="1" t="s">
        <v>92</v>
      </c>
      <c r="P41" s="1" t="s">
        <v>92</v>
      </c>
      <c r="Q41" s="1" t="s">
        <v>92</v>
      </c>
      <c r="R41" s="1" t="s">
        <v>92</v>
      </c>
      <c r="S41" s="1">
        <v>1761400000</v>
      </c>
      <c r="T41" s="1">
        <v>1994300000</v>
      </c>
      <c r="U41" s="1">
        <v>2292700000</v>
      </c>
      <c r="V41" s="1">
        <v>2429000000</v>
      </c>
      <c r="W41" s="1">
        <v>2737000000</v>
      </c>
      <c r="X41" s="1">
        <v>3360000000</v>
      </c>
      <c r="Y41" s="1">
        <v>3123000000</v>
      </c>
      <c r="Z41" s="1">
        <v>3335000000</v>
      </c>
      <c r="AA41" s="1">
        <v>3822000000</v>
      </c>
      <c r="AB41" s="1">
        <v>3808000000</v>
      </c>
      <c r="AC41" s="1">
        <v>4266000000</v>
      </c>
      <c r="AD41" s="1">
        <v>4547000000</v>
      </c>
      <c r="AE41" s="1">
        <v>6447000000</v>
      </c>
      <c r="AF41" s="1">
        <v>6259000000</v>
      </c>
      <c r="AG41" s="1">
        <v>5591000000</v>
      </c>
      <c r="AH41" s="1">
        <v>5987000000</v>
      </c>
      <c r="AI41" s="1">
        <v>6222000000</v>
      </c>
      <c r="AJ41" s="1">
        <v>4645000000</v>
      </c>
      <c r="AK41" s="1">
        <v>5462000000</v>
      </c>
      <c r="AL41" s="1">
        <v>5551000000</v>
      </c>
    </row>
    <row r="42" spans="1:38"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v>942400000</v>
      </c>
      <c r="T42" s="1">
        <v>877700000</v>
      </c>
      <c r="U42" s="1">
        <v>981400000</v>
      </c>
      <c r="V42" s="1">
        <v>1176900000</v>
      </c>
      <c r="W42" s="1">
        <v>1215000000</v>
      </c>
      <c r="X42" s="1">
        <v>1280000000</v>
      </c>
      <c r="Y42" s="1">
        <v>1426000000</v>
      </c>
      <c r="Z42" s="1">
        <v>1481000000</v>
      </c>
      <c r="AA42" s="1">
        <v>1695000000</v>
      </c>
      <c r="AB42" s="1">
        <v>1800000000</v>
      </c>
      <c r="AC42" s="1">
        <v>1712000000</v>
      </c>
      <c r="AD42" s="1">
        <v>1725000000</v>
      </c>
      <c r="AE42" s="1">
        <v>3463000000</v>
      </c>
      <c r="AF42" s="1">
        <v>3473000000</v>
      </c>
      <c r="AG42" s="1">
        <v>3338000000</v>
      </c>
      <c r="AH42" s="1">
        <v>3579000000</v>
      </c>
      <c r="AI42" s="1">
        <v>3753000000</v>
      </c>
      <c r="AJ42" s="1">
        <v>4229000000</v>
      </c>
      <c r="AK42" s="1">
        <v>4313000000</v>
      </c>
      <c r="AL42" s="1">
        <v>4616000000</v>
      </c>
    </row>
    <row r="43" spans="1:38" ht="19" x14ac:dyDescent="0.25">
      <c r="A43" s="5" t="s">
        <v>35</v>
      </c>
      <c r="B43" s="1" t="s">
        <v>92</v>
      </c>
      <c r="C43" s="1" t="s">
        <v>92</v>
      </c>
      <c r="D43" s="1" t="s">
        <v>92</v>
      </c>
      <c r="E43" s="1" t="s">
        <v>92</v>
      </c>
      <c r="F43" s="1" t="s">
        <v>92</v>
      </c>
      <c r="G43" s="1" t="s">
        <v>92</v>
      </c>
      <c r="H43" s="1" t="s">
        <v>92</v>
      </c>
      <c r="I43" s="1" t="s">
        <v>92</v>
      </c>
      <c r="J43" s="1" t="s">
        <v>92</v>
      </c>
      <c r="K43" s="1" t="s">
        <v>92</v>
      </c>
      <c r="L43" s="1" t="s">
        <v>92</v>
      </c>
      <c r="M43" s="1" t="s">
        <v>92</v>
      </c>
      <c r="N43" s="1" t="s">
        <v>92</v>
      </c>
      <c r="O43" s="1" t="s">
        <v>92</v>
      </c>
      <c r="P43" s="1" t="s">
        <v>92</v>
      </c>
      <c r="Q43" s="1" t="s">
        <v>92</v>
      </c>
      <c r="R43" s="1" t="s">
        <v>92</v>
      </c>
      <c r="S43" s="1">
        <v>408900000</v>
      </c>
      <c r="T43" s="1">
        <v>513200000</v>
      </c>
      <c r="U43" s="1">
        <v>755800000</v>
      </c>
      <c r="V43" s="1">
        <v>669300000</v>
      </c>
      <c r="W43" s="1">
        <v>888000000</v>
      </c>
      <c r="X43" s="1">
        <v>1069000000</v>
      </c>
      <c r="Y43" s="1">
        <v>1235000000</v>
      </c>
      <c r="Z43" s="1">
        <v>1248000000</v>
      </c>
      <c r="AA43" s="1">
        <v>1172000000</v>
      </c>
      <c r="AB43" s="1">
        <v>1315000000</v>
      </c>
      <c r="AC43" s="1">
        <v>744000000</v>
      </c>
      <c r="AD43" s="1">
        <v>697000000</v>
      </c>
      <c r="AE43" s="1">
        <v>1454000000</v>
      </c>
      <c r="AF43" s="1">
        <v>1234000000</v>
      </c>
      <c r="AG43" s="1">
        <v>2236000000</v>
      </c>
      <c r="AH43" s="1">
        <v>2187000000</v>
      </c>
      <c r="AI43" s="1">
        <v>2144000000</v>
      </c>
      <c r="AJ43" s="1">
        <v>2209000000</v>
      </c>
      <c r="AK43" s="1">
        <v>1956000000</v>
      </c>
      <c r="AL43" s="1">
        <v>2319000000</v>
      </c>
    </row>
    <row r="44" spans="1:38" ht="19" x14ac:dyDescent="0.25">
      <c r="A44" s="6" t="s">
        <v>36</v>
      </c>
      <c r="B44" s="10" t="s">
        <v>92</v>
      </c>
      <c r="C44" s="10" t="s">
        <v>92</v>
      </c>
      <c r="D44" s="10" t="s">
        <v>92</v>
      </c>
      <c r="E44" s="10" t="s">
        <v>92</v>
      </c>
      <c r="F44" s="10" t="s">
        <v>92</v>
      </c>
      <c r="G44" s="10" t="s">
        <v>92</v>
      </c>
      <c r="H44" s="10" t="s">
        <v>92</v>
      </c>
      <c r="I44" s="10" t="s">
        <v>92</v>
      </c>
      <c r="J44" s="10" t="s">
        <v>92</v>
      </c>
      <c r="K44" s="10" t="s">
        <v>92</v>
      </c>
      <c r="L44" s="10" t="s">
        <v>92</v>
      </c>
      <c r="M44" s="10" t="s">
        <v>92</v>
      </c>
      <c r="N44" s="10" t="s">
        <v>92</v>
      </c>
      <c r="O44" s="10" t="s">
        <v>92</v>
      </c>
      <c r="P44" s="10" t="s">
        <v>92</v>
      </c>
      <c r="Q44" s="10" t="s">
        <v>92</v>
      </c>
      <c r="R44" s="10" t="s">
        <v>92</v>
      </c>
      <c r="S44" s="10">
        <v>4605500000</v>
      </c>
      <c r="T44" s="10">
        <v>5312700000</v>
      </c>
      <c r="U44" s="10">
        <v>7421500000</v>
      </c>
      <c r="V44" s="10">
        <v>10376600000</v>
      </c>
      <c r="W44" s="10">
        <v>7918000000</v>
      </c>
      <c r="X44" s="10">
        <v>7322000000</v>
      </c>
      <c r="Y44" s="10">
        <v>7460000000</v>
      </c>
      <c r="Z44" s="10">
        <v>9839000000</v>
      </c>
      <c r="AA44" s="10">
        <v>9117000000</v>
      </c>
      <c r="AB44" s="10">
        <v>9515000000</v>
      </c>
      <c r="AC44" s="10">
        <v>17793000000</v>
      </c>
      <c r="AD44" s="10">
        <v>21210000000</v>
      </c>
      <c r="AE44" s="10">
        <v>30844000000</v>
      </c>
      <c r="AF44" s="10">
        <v>23600000000</v>
      </c>
      <c r="AG44" s="10">
        <v>24873000000</v>
      </c>
      <c r="AH44" s="10">
        <v>22980000000</v>
      </c>
      <c r="AI44" s="10">
        <v>21967000000</v>
      </c>
      <c r="AJ44" s="10">
        <v>22031000000</v>
      </c>
      <c r="AK44" s="10">
        <v>22548000000</v>
      </c>
      <c r="AL44" s="10">
        <v>23059000000</v>
      </c>
    </row>
    <row r="45" spans="1:38" ht="19" x14ac:dyDescent="0.25">
      <c r="A45" s="5" t="s">
        <v>37</v>
      </c>
      <c r="B45" s="1" t="s">
        <v>92</v>
      </c>
      <c r="C45" s="1" t="s">
        <v>92</v>
      </c>
      <c r="D45" s="1" t="s">
        <v>92</v>
      </c>
      <c r="E45" s="1" t="s">
        <v>92</v>
      </c>
      <c r="F45" s="1" t="s">
        <v>92</v>
      </c>
      <c r="G45" s="1" t="s">
        <v>92</v>
      </c>
      <c r="H45" s="1" t="s">
        <v>92</v>
      </c>
      <c r="I45" s="1" t="s">
        <v>92</v>
      </c>
      <c r="J45" s="1" t="s">
        <v>92</v>
      </c>
      <c r="K45" s="1" t="s">
        <v>92</v>
      </c>
      <c r="L45" s="1" t="s">
        <v>92</v>
      </c>
      <c r="M45" s="1" t="s">
        <v>92</v>
      </c>
      <c r="N45" s="1" t="s">
        <v>92</v>
      </c>
      <c r="O45" s="1" t="s">
        <v>92</v>
      </c>
      <c r="P45" s="1" t="s">
        <v>92</v>
      </c>
      <c r="Q45" s="1" t="s">
        <v>92</v>
      </c>
      <c r="R45" s="1" t="s">
        <v>92</v>
      </c>
      <c r="S45" s="1">
        <v>1583000000</v>
      </c>
      <c r="T45" s="1">
        <v>1708300000</v>
      </c>
      <c r="U45" s="1">
        <v>1859300000</v>
      </c>
      <c r="V45" s="1">
        <v>1881100000</v>
      </c>
      <c r="W45" s="1">
        <v>2062000000</v>
      </c>
      <c r="X45" s="1">
        <v>2221000000</v>
      </c>
      <c r="Y45" s="1">
        <v>2279000000</v>
      </c>
      <c r="Z45" s="1">
        <v>2421000000</v>
      </c>
      <c r="AA45" s="1">
        <v>2511000000</v>
      </c>
      <c r="AB45" s="1">
        <v>2473000000</v>
      </c>
      <c r="AC45" s="1">
        <v>2490000000</v>
      </c>
      <c r="AD45" s="1">
        <v>2392000000</v>
      </c>
      <c r="AE45" s="1">
        <v>4699000000</v>
      </c>
      <c r="AF45" s="1">
        <v>4841000000</v>
      </c>
      <c r="AG45" s="1">
        <v>4361000000</v>
      </c>
      <c r="AH45" s="1">
        <v>4604000000</v>
      </c>
      <c r="AI45" s="1">
        <v>4675000000</v>
      </c>
      <c r="AJ45" s="1">
        <v>4828000000</v>
      </c>
      <c r="AK45" s="1">
        <v>5221000000</v>
      </c>
      <c r="AL45" s="1">
        <v>5413000000</v>
      </c>
    </row>
    <row r="46" spans="1:38"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v>4345600000</v>
      </c>
      <c r="W46" s="1">
        <v>4327000000</v>
      </c>
      <c r="X46" s="1">
        <v>7519000000</v>
      </c>
      <c r="Y46" s="1">
        <v>8195000000</v>
      </c>
      <c r="Z46" s="1">
        <v>8391000000</v>
      </c>
      <c r="AA46" s="1">
        <v>9537000000</v>
      </c>
      <c r="AB46" s="1">
        <v>9934000000</v>
      </c>
      <c r="AC46" s="1">
        <v>10329000000</v>
      </c>
      <c r="AD46" s="1">
        <v>10593000000</v>
      </c>
      <c r="AE46" s="1">
        <v>40530000000</v>
      </c>
      <c r="AF46" s="1">
        <v>41500000000</v>
      </c>
      <c r="AG46" s="1">
        <v>38515000000</v>
      </c>
      <c r="AH46" s="1">
        <v>39543000000</v>
      </c>
      <c r="AI46" s="1">
        <v>39959000000</v>
      </c>
      <c r="AJ46" s="1">
        <v>39841000000</v>
      </c>
      <c r="AK46" s="1">
        <v>41961000000</v>
      </c>
      <c r="AL46" s="1">
        <v>40502000000</v>
      </c>
    </row>
    <row r="47" spans="1:38"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t="s">
        <v>92</v>
      </c>
      <c r="O47" s="1" t="s">
        <v>92</v>
      </c>
      <c r="P47" s="1" t="s">
        <v>92</v>
      </c>
      <c r="Q47" s="1" t="s">
        <v>92</v>
      </c>
      <c r="R47" s="1" t="s">
        <v>92</v>
      </c>
      <c r="S47" s="1">
        <v>5216800000</v>
      </c>
      <c r="T47" s="1">
        <v>5236200000</v>
      </c>
      <c r="U47" s="1">
        <v>5299200000</v>
      </c>
      <c r="V47" s="1">
        <v>1592000000</v>
      </c>
      <c r="W47" s="1">
        <v>1433000000</v>
      </c>
      <c r="X47" s="1">
        <v>2193000000</v>
      </c>
      <c r="Y47" s="1">
        <v>2477000000</v>
      </c>
      <c r="Z47" s="1">
        <v>2559000000</v>
      </c>
      <c r="AA47" s="1">
        <v>2777000000</v>
      </c>
      <c r="AB47" s="1">
        <v>2647000000</v>
      </c>
      <c r="AC47" s="1">
        <v>2673000000</v>
      </c>
      <c r="AD47" s="1">
        <v>2286000000</v>
      </c>
      <c r="AE47" s="1">
        <v>28101000000</v>
      </c>
      <c r="AF47" s="1">
        <v>26899000000</v>
      </c>
      <c r="AG47" s="1">
        <v>23407000000</v>
      </c>
      <c r="AH47" s="1">
        <v>21723000000</v>
      </c>
      <c r="AI47" s="1">
        <v>20560000000</v>
      </c>
      <c r="AJ47" s="1">
        <v>19063000000</v>
      </c>
      <c r="AK47" s="1">
        <v>17740000000</v>
      </c>
      <c r="AL47" s="1">
        <v>15594000000</v>
      </c>
    </row>
    <row r="48" spans="1:38"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t="s">
        <v>92</v>
      </c>
      <c r="O48" s="1" t="s">
        <v>92</v>
      </c>
      <c r="P48" s="1" t="s">
        <v>92</v>
      </c>
      <c r="Q48" s="1" t="s">
        <v>92</v>
      </c>
      <c r="R48" s="1" t="s">
        <v>92</v>
      </c>
      <c r="S48" s="1">
        <v>5216800000</v>
      </c>
      <c r="T48" s="1">
        <v>5236200000</v>
      </c>
      <c r="U48" s="1">
        <v>5299200000</v>
      </c>
      <c r="V48" s="1">
        <v>5937600000</v>
      </c>
      <c r="W48" s="1">
        <v>5760000000</v>
      </c>
      <c r="X48" s="1">
        <v>9712000000</v>
      </c>
      <c r="Y48" s="1">
        <v>10672000000</v>
      </c>
      <c r="Z48" s="1">
        <v>10950000000</v>
      </c>
      <c r="AA48" s="1">
        <v>12314000000</v>
      </c>
      <c r="AB48" s="1">
        <v>12581000000</v>
      </c>
      <c r="AC48" s="1">
        <v>13002000000</v>
      </c>
      <c r="AD48" s="1">
        <v>12879000000</v>
      </c>
      <c r="AE48" s="1">
        <v>68631000000</v>
      </c>
      <c r="AF48" s="1">
        <v>68399000000</v>
      </c>
      <c r="AG48" s="1">
        <v>61922000000</v>
      </c>
      <c r="AH48" s="1">
        <v>61266000000</v>
      </c>
      <c r="AI48" s="1">
        <v>60519000000</v>
      </c>
      <c r="AJ48" s="1">
        <v>58904000000</v>
      </c>
      <c r="AK48" s="1">
        <v>59701000000</v>
      </c>
      <c r="AL48" s="1">
        <v>56096000000</v>
      </c>
    </row>
    <row r="49" spans="1:38"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v>2769000000</v>
      </c>
      <c r="Z49" s="1">
        <v>4632000000</v>
      </c>
      <c r="AA49" s="1">
        <v>6120000000</v>
      </c>
      <c r="AB49" s="1">
        <v>7705000000</v>
      </c>
      <c r="AC49" s="1" t="s">
        <v>92</v>
      </c>
      <c r="AD49" s="1" t="s">
        <v>92</v>
      </c>
      <c r="AE49" s="1" t="s">
        <v>92</v>
      </c>
      <c r="AF49" s="1" t="s">
        <v>92</v>
      </c>
      <c r="AG49" s="1" t="s">
        <v>92</v>
      </c>
      <c r="AH49" s="1" t="s">
        <v>92</v>
      </c>
      <c r="AI49" s="1" t="s">
        <v>92</v>
      </c>
      <c r="AJ49" s="1" t="s">
        <v>92</v>
      </c>
      <c r="AK49" s="1" t="s">
        <v>92</v>
      </c>
      <c r="AL49" s="1" t="s">
        <v>92</v>
      </c>
    </row>
    <row r="50" spans="1:38"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v>204000000</v>
      </c>
      <c r="X50" s="1">
        <v>103000000</v>
      </c>
      <c r="Y50" s="1">
        <v>65000000</v>
      </c>
      <c r="Z50" s="1" t="s">
        <v>92</v>
      </c>
      <c r="AA50" s="1" t="s">
        <v>92</v>
      </c>
      <c r="AB50" s="1" t="s">
        <v>92</v>
      </c>
      <c r="AC50" s="1" t="s">
        <v>92</v>
      </c>
      <c r="AD50" s="1" t="s">
        <v>92</v>
      </c>
      <c r="AE50" s="1" t="s">
        <v>92</v>
      </c>
      <c r="AF50" s="1" t="s">
        <v>92</v>
      </c>
      <c r="AG50" s="1" t="s">
        <v>92</v>
      </c>
      <c r="AH50" s="1" t="s">
        <v>92</v>
      </c>
      <c r="AI50" s="1" t="s">
        <v>92</v>
      </c>
      <c r="AJ50" s="1" t="s">
        <v>92</v>
      </c>
      <c r="AK50" s="1" t="s">
        <v>92</v>
      </c>
      <c r="AL50" s="1" t="s">
        <v>92</v>
      </c>
    </row>
    <row r="51" spans="1:38" ht="19" x14ac:dyDescent="0.25">
      <c r="A51" s="5" t="s">
        <v>43</v>
      </c>
      <c r="B51" s="1" t="s">
        <v>92</v>
      </c>
      <c r="C51" s="1" t="s">
        <v>92</v>
      </c>
      <c r="D51" s="1" t="s">
        <v>92</v>
      </c>
      <c r="E51" s="1" t="s">
        <v>92</v>
      </c>
      <c r="F51" s="1" t="s">
        <v>92</v>
      </c>
      <c r="G51" s="1" t="s">
        <v>92</v>
      </c>
      <c r="H51" s="1" t="s">
        <v>92</v>
      </c>
      <c r="I51" s="1" t="s">
        <v>92</v>
      </c>
      <c r="J51" s="1" t="s">
        <v>92</v>
      </c>
      <c r="K51" s="1" t="s">
        <v>92</v>
      </c>
      <c r="L51" s="1" t="s">
        <v>92</v>
      </c>
      <c r="M51" s="1" t="s">
        <v>92</v>
      </c>
      <c r="N51" s="1" t="s">
        <v>92</v>
      </c>
      <c r="O51" s="1" t="s">
        <v>92</v>
      </c>
      <c r="P51" s="1" t="s">
        <v>92</v>
      </c>
      <c r="Q51" s="1" t="s">
        <v>92</v>
      </c>
      <c r="R51" s="1" t="s">
        <v>92</v>
      </c>
      <c r="S51" s="1">
        <v>915500000</v>
      </c>
      <c r="T51" s="1">
        <v>1853600000</v>
      </c>
      <c r="U51" s="1">
        <v>2037400000</v>
      </c>
      <c r="V51" s="1">
        <v>1469500000</v>
      </c>
      <c r="W51" s="1">
        <v>3568000000</v>
      </c>
      <c r="X51" s="1">
        <v>2840000000</v>
      </c>
      <c r="Y51" s="1">
        <v>416000000</v>
      </c>
      <c r="Z51" s="1">
        <v>248000000</v>
      </c>
      <c r="AA51" s="1">
        <v>362000000</v>
      </c>
      <c r="AB51" s="1">
        <v>809000000</v>
      </c>
      <c r="AC51" s="1">
        <v>1556000000</v>
      </c>
      <c r="AD51" s="1">
        <v>1462000000</v>
      </c>
      <c r="AE51" s="1">
        <v>2511000000</v>
      </c>
      <c r="AF51" s="1">
        <v>2942000000</v>
      </c>
      <c r="AG51" s="1">
        <v>8660000000</v>
      </c>
      <c r="AH51" s="1">
        <v>2543000000</v>
      </c>
      <c r="AI51" s="1">
        <v>2533000000</v>
      </c>
      <c r="AJ51" s="1">
        <v>4926000000</v>
      </c>
      <c r="AK51" s="1">
        <v>5612000000</v>
      </c>
      <c r="AL51" s="1">
        <v>6411000000</v>
      </c>
    </row>
    <row r="52" spans="1:38" ht="19" x14ac:dyDescent="0.25">
      <c r="A52" s="5" t="s">
        <v>44</v>
      </c>
      <c r="B52" s="1" t="s">
        <v>92</v>
      </c>
      <c r="C52" s="1" t="s">
        <v>92</v>
      </c>
      <c r="D52" s="1" t="s">
        <v>92</v>
      </c>
      <c r="E52" s="1" t="s">
        <v>92</v>
      </c>
      <c r="F52" s="1" t="s">
        <v>92</v>
      </c>
      <c r="G52" s="1" t="s">
        <v>92</v>
      </c>
      <c r="H52" s="1" t="s">
        <v>92</v>
      </c>
      <c r="I52" s="1" t="s">
        <v>92</v>
      </c>
      <c r="J52" s="1" t="s">
        <v>92</v>
      </c>
      <c r="K52" s="1" t="s">
        <v>92</v>
      </c>
      <c r="L52" s="1" t="s">
        <v>92</v>
      </c>
      <c r="M52" s="1" t="s">
        <v>92</v>
      </c>
      <c r="N52" s="1" t="s">
        <v>92</v>
      </c>
      <c r="O52" s="1" t="s">
        <v>92</v>
      </c>
      <c r="P52" s="1" t="s">
        <v>92</v>
      </c>
      <c r="Q52" s="1" t="s">
        <v>92</v>
      </c>
      <c r="R52" s="1" t="s">
        <v>92</v>
      </c>
      <c r="S52" s="1">
        <v>7715300000</v>
      </c>
      <c r="T52" s="1">
        <v>8798100000</v>
      </c>
      <c r="U52" s="1">
        <v>9195900000</v>
      </c>
      <c r="V52" s="1">
        <v>9288200000</v>
      </c>
      <c r="W52" s="1">
        <v>11594000000</v>
      </c>
      <c r="X52" s="1">
        <v>14876000000</v>
      </c>
      <c r="Y52" s="1">
        <v>16201000000</v>
      </c>
      <c r="Z52" s="1">
        <v>18251000000</v>
      </c>
      <c r="AA52" s="1">
        <v>21307000000</v>
      </c>
      <c r="AB52" s="1">
        <v>23568000000</v>
      </c>
      <c r="AC52" s="1">
        <v>17048000000</v>
      </c>
      <c r="AD52" s="1">
        <v>16733000000</v>
      </c>
      <c r="AE52" s="1">
        <v>75841000000</v>
      </c>
      <c r="AF52" s="1">
        <v>76182000000</v>
      </c>
      <c r="AG52" s="1">
        <v>74943000000</v>
      </c>
      <c r="AH52" s="1">
        <v>68413000000</v>
      </c>
      <c r="AI52" s="1">
        <v>67727000000</v>
      </c>
      <c r="AJ52" s="1">
        <v>68658000000</v>
      </c>
      <c r="AK52" s="1">
        <v>70534000000</v>
      </c>
      <c r="AL52" s="1">
        <v>67920000000</v>
      </c>
    </row>
    <row r="53" spans="1:3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v>1000000</v>
      </c>
      <c r="AL53" s="1">
        <v>2000000</v>
      </c>
    </row>
    <row r="54" spans="1:38" ht="20" thickBot="1" x14ac:dyDescent="0.3">
      <c r="A54" s="7" t="s">
        <v>46</v>
      </c>
      <c r="B54" s="11" t="s">
        <v>92</v>
      </c>
      <c r="C54" s="11" t="s">
        <v>92</v>
      </c>
      <c r="D54" s="11" t="s">
        <v>92</v>
      </c>
      <c r="E54" s="11" t="s">
        <v>92</v>
      </c>
      <c r="F54" s="11" t="s">
        <v>92</v>
      </c>
      <c r="G54" s="11" t="s">
        <v>92</v>
      </c>
      <c r="H54" s="11" t="s">
        <v>92</v>
      </c>
      <c r="I54" s="11" t="s">
        <v>92</v>
      </c>
      <c r="J54" s="11" t="s">
        <v>92</v>
      </c>
      <c r="K54" s="11" t="s">
        <v>92</v>
      </c>
      <c r="L54" s="11" t="s">
        <v>92</v>
      </c>
      <c r="M54" s="11" t="s">
        <v>92</v>
      </c>
      <c r="N54" s="11" t="s">
        <v>92</v>
      </c>
      <c r="O54" s="11" t="s">
        <v>92</v>
      </c>
      <c r="P54" s="11" t="s">
        <v>92</v>
      </c>
      <c r="Q54" s="11" t="s">
        <v>92</v>
      </c>
      <c r="R54" s="11" t="s">
        <v>92</v>
      </c>
      <c r="S54" s="11">
        <v>12320800000</v>
      </c>
      <c r="T54" s="11">
        <v>14110800000</v>
      </c>
      <c r="U54" s="11">
        <v>16617400000</v>
      </c>
      <c r="V54" s="11">
        <v>19664800000</v>
      </c>
      <c r="W54" s="11">
        <v>19512000000</v>
      </c>
      <c r="X54" s="11">
        <v>22198000000</v>
      </c>
      <c r="Y54" s="11">
        <v>23661000000</v>
      </c>
      <c r="Z54" s="11">
        <v>28090000000</v>
      </c>
      <c r="AA54" s="11">
        <v>30424000000</v>
      </c>
      <c r="AB54" s="11">
        <v>33083000000</v>
      </c>
      <c r="AC54" s="11">
        <v>34841000000</v>
      </c>
      <c r="AD54" s="11">
        <v>37943000000</v>
      </c>
      <c r="AE54" s="11">
        <v>106685000000</v>
      </c>
      <c r="AF54" s="11">
        <v>99782000000</v>
      </c>
      <c r="AG54" s="11">
        <v>99816000000</v>
      </c>
      <c r="AH54" s="11">
        <v>91393000000</v>
      </c>
      <c r="AI54" s="11">
        <v>89694000000</v>
      </c>
      <c r="AJ54" s="11">
        <v>90689000000</v>
      </c>
      <c r="AK54" s="11">
        <v>93083000000</v>
      </c>
      <c r="AL54" s="11">
        <v>90981000000</v>
      </c>
    </row>
    <row r="55" spans="1:38" ht="20" thickTop="1" x14ac:dyDescent="0.25">
      <c r="A55" s="5" t="s">
        <v>47</v>
      </c>
      <c r="B55" s="1" t="s">
        <v>92</v>
      </c>
      <c r="C55" s="1" t="s">
        <v>92</v>
      </c>
      <c r="D55" s="1" t="s">
        <v>92</v>
      </c>
      <c r="E55" s="1" t="s">
        <v>92</v>
      </c>
      <c r="F55" s="1" t="s">
        <v>92</v>
      </c>
      <c r="G55" s="1" t="s">
        <v>92</v>
      </c>
      <c r="H55" s="1" t="s">
        <v>92</v>
      </c>
      <c r="I55" s="1" t="s">
        <v>92</v>
      </c>
      <c r="J55" s="1" t="s">
        <v>92</v>
      </c>
      <c r="K55" s="1" t="s">
        <v>92</v>
      </c>
      <c r="L55" s="1" t="s">
        <v>92</v>
      </c>
      <c r="M55" s="1" t="s">
        <v>92</v>
      </c>
      <c r="N55" s="1" t="s">
        <v>92</v>
      </c>
      <c r="O55" s="1" t="s">
        <v>92</v>
      </c>
      <c r="P55" s="1" t="s">
        <v>92</v>
      </c>
      <c r="Q55" s="1" t="s">
        <v>92</v>
      </c>
      <c r="R55" s="1" t="s">
        <v>92</v>
      </c>
      <c r="S55" s="1">
        <v>269400000</v>
      </c>
      <c r="T55" s="1">
        <v>346200000</v>
      </c>
      <c r="U55" s="1">
        <v>371800000</v>
      </c>
      <c r="V55" s="1">
        <v>318600000</v>
      </c>
      <c r="W55" s="1">
        <v>282000000</v>
      </c>
      <c r="X55" s="1">
        <v>383000000</v>
      </c>
      <c r="Y55" s="1">
        <v>382000000</v>
      </c>
      <c r="Z55" s="1">
        <v>420000000</v>
      </c>
      <c r="AA55" s="1">
        <v>511000000</v>
      </c>
      <c r="AB55" s="1">
        <v>565000000</v>
      </c>
      <c r="AC55" s="1">
        <v>622000000</v>
      </c>
      <c r="AD55" s="1">
        <v>742000000</v>
      </c>
      <c r="AE55" s="1">
        <v>1610000000</v>
      </c>
      <c r="AF55" s="1">
        <v>1709000000</v>
      </c>
      <c r="AG55" s="1">
        <v>1731000000</v>
      </c>
      <c r="AH55" s="1">
        <v>1628000000</v>
      </c>
      <c r="AI55" s="1">
        <v>1953000000</v>
      </c>
      <c r="AJ55" s="1">
        <v>1996000000</v>
      </c>
      <c r="AK55" s="1">
        <v>2106000000</v>
      </c>
      <c r="AL55" s="1">
        <v>2276000000</v>
      </c>
    </row>
    <row r="56" spans="1:38" ht="19" x14ac:dyDescent="0.25">
      <c r="A56" s="5" t="s">
        <v>48</v>
      </c>
      <c r="B56" s="1" t="s">
        <v>92</v>
      </c>
      <c r="C56" s="1" t="s">
        <v>92</v>
      </c>
      <c r="D56" s="1" t="s">
        <v>92</v>
      </c>
      <c r="E56" s="1" t="s">
        <v>92</v>
      </c>
      <c r="F56" s="1" t="s">
        <v>92</v>
      </c>
      <c r="G56" s="1" t="s">
        <v>92</v>
      </c>
      <c r="H56" s="1" t="s">
        <v>92</v>
      </c>
      <c r="I56" s="1" t="s">
        <v>92</v>
      </c>
      <c r="J56" s="1" t="s">
        <v>92</v>
      </c>
      <c r="K56" s="1" t="s">
        <v>92</v>
      </c>
      <c r="L56" s="1" t="s">
        <v>92</v>
      </c>
      <c r="M56" s="1" t="s">
        <v>92</v>
      </c>
      <c r="N56" s="1" t="s">
        <v>92</v>
      </c>
      <c r="O56" s="1" t="s">
        <v>92</v>
      </c>
      <c r="P56" s="1" t="s">
        <v>92</v>
      </c>
      <c r="Q56" s="1" t="s">
        <v>92</v>
      </c>
      <c r="R56" s="1" t="s">
        <v>92</v>
      </c>
      <c r="S56" s="1">
        <v>385300000</v>
      </c>
      <c r="T56" s="1">
        <v>2358200000</v>
      </c>
      <c r="U56" s="1">
        <v>478600000</v>
      </c>
      <c r="V56" s="1">
        <v>2436800000</v>
      </c>
      <c r="W56" s="1">
        <v>509000000</v>
      </c>
      <c r="X56" s="1">
        <v>1154000000</v>
      </c>
      <c r="Y56" s="1">
        <v>522000000</v>
      </c>
      <c r="Z56" s="1">
        <v>2575000000</v>
      </c>
      <c r="AA56" s="1">
        <v>1723000000</v>
      </c>
      <c r="AB56" s="1">
        <v>3274000000</v>
      </c>
      <c r="AC56" s="1">
        <v>910000000</v>
      </c>
      <c r="AD56" s="1">
        <v>1613000000</v>
      </c>
      <c r="AE56" s="1">
        <v>2434000000</v>
      </c>
      <c r="AF56" s="1">
        <v>993000000</v>
      </c>
      <c r="AG56" s="1">
        <v>7520000000</v>
      </c>
      <c r="AH56" s="1">
        <v>2058000000</v>
      </c>
      <c r="AI56" s="1">
        <v>838000000</v>
      </c>
      <c r="AJ56" s="1">
        <v>2776000000</v>
      </c>
      <c r="AK56" s="1">
        <v>11000000</v>
      </c>
      <c r="AL56" s="1">
        <v>3742000000</v>
      </c>
    </row>
    <row r="57" spans="1:3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v>130000000</v>
      </c>
      <c r="Z57" s="1">
        <v>235000000</v>
      </c>
      <c r="AA57" s="1">
        <v>50000000</v>
      </c>
      <c r="AB57" s="1">
        <v>65000000</v>
      </c>
      <c r="AC57" s="1">
        <v>88000000</v>
      </c>
      <c r="AD57" s="1">
        <v>164000000</v>
      </c>
      <c r="AE57" s="1">
        <v>935000000</v>
      </c>
      <c r="AF57" s="1">
        <v>566000000</v>
      </c>
      <c r="AG57" s="1">
        <v>633000000</v>
      </c>
      <c r="AH57" s="1">
        <v>979000000</v>
      </c>
      <c r="AI57" s="1">
        <v>567000000</v>
      </c>
      <c r="AJ57" s="1">
        <v>502000000</v>
      </c>
      <c r="AK57" s="1">
        <v>435000000</v>
      </c>
      <c r="AL57" s="1">
        <v>704000000</v>
      </c>
    </row>
    <row r="58" spans="1:38"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c r="AI58" s="1" t="s">
        <v>92</v>
      </c>
      <c r="AJ58" s="1" t="s">
        <v>92</v>
      </c>
      <c r="AK58" s="1" t="s">
        <v>92</v>
      </c>
      <c r="AL58" s="1" t="s">
        <v>92</v>
      </c>
    </row>
    <row r="59" spans="1:38" ht="19" x14ac:dyDescent="0.25">
      <c r="A59" s="5" t="s">
        <v>51</v>
      </c>
      <c r="B59" s="1" t="s">
        <v>92</v>
      </c>
      <c r="C59" s="1" t="s">
        <v>92</v>
      </c>
      <c r="D59" s="1" t="s">
        <v>92</v>
      </c>
      <c r="E59" s="1" t="s">
        <v>92</v>
      </c>
      <c r="F59" s="1" t="s">
        <v>92</v>
      </c>
      <c r="G59" s="1" t="s">
        <v>92</v>
      </c>
      <c r="H59" s="1" t="s">
        <v>92</v>
      </c>
      <c r="I59" s="1" t="s">
        <v>92</v>
      </c>
      <c r="J59" s="1" t="s">
        <v>92</v>
      </c>
      <c r="K59" s="1" t="s">
        <v>92</v>
      </c>
      <c r="L59" s="1" t="s">
        <v>92</v>
      </c>
      <c r="M59" s="1" t="s">
        <v>92</v>
      </c>
      <c r="N59" s="1" t="s">
        <v>92</v>
      </c>
      <c r="O59" s="1" t="s">
        <v>92</v>
      </c>
      <c r="P59" s="1" t="s">
        <v>92</v>
      </c>
      <c r="Q59" s="1" t="s">
        <v>92</v>
      </c>
      <c r="R59" s="1" t="s">
        <v>92</v>
      </c>
      <c r="S59" s="1">
        <v>1158600000</v>
      </c>
      <c r="T59" s="1">
        <v>1536200000</v>
      </c>
      <c r="U59" s="1">
        <v>2529600000</v>
      </c>
      <c r="V59" s="1">
        <v>1650400000</v>
      </c>
      <c r="W59" s="1">
        <v>1772000000</v>
      </c>
      <c r="X59" s="1">
        <v>1998000000</v>
      </c>
      <c r="Y59" s="1">
        <v>2113000000</v>
      </c>
      <c r="Z59" s="1">
        <v>1891000000</v>
      </c>
      <c r="AA59" s="1">
        <v>2430000000</v>
      </c>
      <c r="AB59" s="1">
        <v>1953000000</v>
      </c>
      <c r="AC59" s="1">
        <v>2271000000</v>
      </c>
      <c r="AD59" s="1">
        <v>3040000000</v>
      </c>
      <c r="AE59" s="1">
        <v>4194000000</v>
      </c>
      <c r="AF59" s="1">
        <v>3897000000</v>
      </c>
      <c r="AG59" s="1">
        <v>4336000000</v>
      </c>
      <c r="AH59" s="1">
        <v>5419000000</v>
      </c>
      <c r="AI59" s="1">
        <v>5114000000</v>
      </c>
      <c r="AJ59" s="1">
        <v>5092000000</v>
      </c>
      <c r="AK59" s="1">
        <v>5957000000</v>
      </c>
      <c r="AL59" s="1">
        <v>5672000000</v>
      </c>
    </row>
    <row r="60" spans="1:38" ht="19" x14ac:dyDescent="0.25">
      <c r="A60" s="6" t="s">
        <v>52</v>
      </c>
      <c r="B60" s="10" t="s">
        <v>92</v>
      </c>
      <c r="C60" s="10" t="s">
        <v>92</v>
      </c>
      <c r="D60" s="10" t="s">
        <v>92</v>
      </c>
      <c r="E60" s="10" t="s">
        <v>92</v>
      </c>
      <c r="F60" s="10" t="s">
        <v>92</v>
      </c>
      <c r="G60" s="10" t="s">
        <v>92</v>
      </c>
      <c r="H60" s="10" t="s">
        <v>92</v>
      </c>
      <c r="I60" s="10" t="s">
        <v>92</v>
      </c>
      <c r="J60" s="10" t="s">
        <v>92</v>
      </c>
      <c r="K60" s="10" t="s">
        <v>92</v>
      </c>
      <c r="L60" s="10" t="s">
        <v>92</v>
      </c>
      <c r="M60" s="10" t="s">
        <v>92</v>
      </c>
      <c r="N60" s="10" t="s">
        <v>92</v>
      </c>
      <c r="O60" s="10" t="s">
        <v>92</v>
      </c>
      <c r="P60" s="10" t="s">
        <v>92</v>
      </c>
      <c r="Q60" s="10" t="s">
        <v>92</v>
      </c>
      <c r="R60" s="10" t="s">
        <v>92</v>
      </c>
      <c r="S60" s="10">
        <v>1813300000</v>
      </c>
      <c r="T60" s="10">
        <v>4240600000</v>
      </c>
      <c r="U60" s="10">
        <v>3380000000</v>
      </c>
      <c r="V60" s="10">
        <v>4405800000</v>
      </c>
      <c r="W60" s="10">
        <v>2563000000</v>
      </c>
      <c r="X60" s="10">
        <v>3535000000</v>
      </c>
      <c r="Y60" s="10">
        <v>3147000000</v>
      </c>
      <c r="Z60" s="10">
        <v>5121000000</v>
      </c>
      <c r="AA60" s="10">
        <v>4714000000</v>
      </c>
      <c r="AB60" s="10">
        <v>5857000000</v>
      </c>
      <c r="AC60" s="10">
        <v>3891000000</v>
      </c>
      <c r="AD60" s="10">
        <v>5559000000</v>
      </c>
      <c r="AE60" s="10">
        <v>9173000000</v>
      </c>
      <c r="AF60" s="10">
        <v>7165000000</v>
      </c>
      <c r="AG60" s="10">
        <v>14220000000</v>
      </c>
      <c r="AH60" s="10">
        <v>10084000000</v>
      </c>
      <c r="AI60" s="10">
        <v>8472000000</v>
      </c>
      <c r="AJ60" s="10">
        <v>10366000000</v>
      </c>
      <c r="AK60" s="10">
        <v>8509000000</v>
      </c>
      <c r="AL60" s="10">
        <v>12394000000</v>
      </c>
    </row>
    <row r="61" spans="1:38" ht="19" x14ac:dyDescent="0.25">
      <c r="A61" s="5" t="s">
        <v>53</v>
      </c>
      <c r="B61" s="1" t="s">
        <v>92</v>
      </c>
      <c r="C61" s="1" t="s">
        <v>92</v>
      </c>
      <c r="D61" s="1" t="s">
        <v>92</v>
      </c>
      <c r="E61" s="1" t="s">
        <v>92</v>
      </c>
      <c r="F61" s="1" t="s">
        <v>92</v>
      </c>
      <c r="G61" s="1" t="s">
        <v>92</v>
      </c>
      <c r="H61" s="1" t="s">
        <v>92</v>
      </c>
      <c r="I61" s="1" t="s">
        <v>92</v>
      </c>
      <c r="J61" s="1" t="s">
        <v>92</v>
      </c>
      <c r="K61" s="1" t="s">
        <v>92</v>
      </c>
      <c r="L61" s="1" t="s">
        <v>92</v>
      </c>
      <c r="M61" s="1" t="s">
        <v>92</v>
      </c>
      <c r="N61" s="1" t="s">
        <v>92</v>
      </c>
      <c r="O61" s="1" t="s">
        <v>92</v>
      </c>
      <c r="P61" s="1" t="s">
        <v>92</v>
      </c>
      <c r="Q61" s="1" t="s">
        <v>92</v>
      </c>
      <c r="R61" s="1" t="s">
        <v>92</v>
      </c>
      <c r="S61" s="1">
        <v>1980300000</v>
      </c>
      <c r="T61" s="1">
        <v>1100000</v>
      </c>
      <c r="U61" s="1">
        <v>1973200000</v>
      </c>
      <c r="V61" s="1">
        <v>5486300000</v>
      </c>
      <c r="W61" s="1">
        <v>5578000000</v>
      </c>
      <c r="X61" s="1">
        <v>5802000000</v>
      </c>
      <c r="Y61" s="1">
        <v>6772000000</v>
      </c>
      <c r="Z61" s="1">
        <v>6944000000</v>
      </c>
      <c r="AA61" s="1">
        <v>8112000000</v>
      </c>
      <c r="AB61" s="1">
        <v>7359000000</v>
      </c>
      <c r="AC61" s="1">
        <v>9560000000</v>
      </c>
      <c r="AD61" s="1">
        <v>10259000000</v>
      </c>
      <c r="AE61" s="1">
        <v>33673000000</v>
      </c>
      <c r="AF61" s="1">
        <v>30158000000</v>
      </c>
      <c r="AG61" s="1">
        <v>25881000000</v>
      </c>
      <c r="AH61" s="1">
        <v>23705000000</v>
      </c>
      <c r="AI61" s="1">
        <v>24477000000</v>
      </c>
      <c r="AJ61" s="1">
        <v>22021000000</v>
      </c>
      <c r="AK61" s="1">
        <v>26378000000</v>
      </c>
      <c r="AL61" s="1">
        <v>20372000000</v>
      </c>
    </row>
    <row r="62" spans="1:38"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row>
    <row r="63" spans="1:38"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v>304300000</v>
      </c>
      <c r="T63" s="1">
        <v>408200000</v>
      </c>
      <c r="U63" s="1">
        <v>478100000</v>
      </c>
      <c r="V63" s="1">
        <v>22100000</v>
      </c>
      <c r="W63" s="1" t="s">
        <v>92</v>
      </c>
      <c r="X63" s="1" t="s">
        <v>92</v>
      </c>
      <c r="Y63" s="1">
        <v>475000000</v>
      </c>
      <c r="Z63" s="1">
        <v>684000000</v>
      </c>
      <c r="AA63" s="1">
        <v>716000000</v>
      </c>
      <c r="AB63" s="1">
        <v>1616000000</v>
      </c>
      <c r="AC63" s="1">
        <v>340000000</v>
      </c>
      <c r="AD63" s="1">
        <v>386000000</v>
      </c>
      <c r="AE63" s="1">
        <v>4700000000</v>
      </c>
      <c r="AF63" s="1">
        <v>3729000000</v>
      </c>
      <c r="AG63" s="1">
        <v>2978000000</v>
      </c>
      <c r="AH63" s="1">
        <v>1423000000</v>
      </c>
      <c r="AI63" s="1">
        <v>1278000000</v>
      </c>
      <c r="AJ63" s="1">
        <v>1174000000</v>
      </c>
      <c r="AK63" s="1">
        <v>1028000000</v>
      </c>
      <c r="AL63" s="1">
        <v>884000000</v>
      </c>
    </row>
    <row r="64" spans="1:38" ht="19" x14ac:dyDescent="0.25">
      <c r="A64" s="5" t="s">
        <v>55</v>
      </c>
      <c r="B64" s="1" t="s">
        <v>92</v>
      </c>
      <c r="C64" s="1" t="s">
        <v>92</v>
      </c>
      <c r="D64" s="1" t="s">
        <v>92</v>
      </c>
      <c r="E64" s="1" t="s">
        <v>92</v>
      </c>
      <c r="F64" s="1" t="s">
        <v>92</v>
      </c>
      <c r="G64" s="1" t="s">
        <v>92</v>
      </c>
      <c r="H64" s="1" t="s">
        <v>92</v>
      </c>
      <c r="I64" s="1" t="s">
        <v>92</v>
      </c>
      <c r="J64" s="1" t="s">
        <v>92</v>
      </c>
      <c r="K64" s="1" t="s">
        <v>92</v>
      </c>
      <c r="L64" s="1" t="s">
        <v>92</v>
      </c>
      <c r="M64" s="1" t="s">
        <v>92</v>
      </c>
      <c r="N64" s="1" t="s">
        <v>92</v>
      </c>
      <c r="O64" s="1" t="s">
        <v>92</v>
      </c>
      <c r="P64" s="1" t="s">
        <v>92</v>
      </c>
      <c r="Q64" s="1" t="s">
        <v>92</v>
      </c>
      <c r="R64" s="1" t="s">
        <v>92</v>
      </c>
      <c r="S64" s="1">
        <v>316500000</v>
      </c>
      <c r="T64" s="1">
        <v>383900000</v>
      </c>
      <c r="U64" s="1">
        <v>336600000</v>
      </c>
      <c r="V64" s="1">
        <v>368100000</v>
      </c>
      <c r="W64" s="1">
        <v>394000000</v>
      </c>
      <c r="X64" s="1">
        <v>1325000000</v>
      </c>
      <c r="Y64" s="1">
        <v>416000000</v>
      </c>
      <c r="Z64" s="1">
        <v>712000000</v>
      </c>
      <c r="AA64" s="1">
        <v>914000000</v>
      </c>
      <c r="AB64" s="1">
        <v>1138000000</v>
      </c>
      <c r="AC64" s="1">
        <v>2379000000</v>
      </c>
      <c r="AD64" s="1">
        <v>2296000000</v>
      </c>
      <c r="AE64" s="1">
        <v>5909000000</v>
      </c>
      <c r="AF64" s="1">
        <v>6667000000</v>
      </c>
      <c r="AG64" s="1">
        <v>6321000000</v>
      </c>
      <c r="AH64" s="1">
        <v>5359000000</v>
      </c>
      <c r="AI64" s="1">
        <v>5255000000</v>
      </c>
      <c r="AJ64" s="1">
        <v>6256000000</v>
      </c>
      <c r="AK64" s="1">
        <v>5566000000</v>
      </c>
      <c r="AL64" s="1">
        <v>4609000000</v>
      </c>
    </row>
    <row r="65" spans="1:38" ht="19" x14ac:dyDescent="0.25">
      <c r="A65" s="5" t="s">
        <v>56</v>
      </c>
      <c r="B65" s="1" t="s">
        <v>92</v>
      </c>
      <c r="C65" s="1" t="s">
        <v>92</v>
      </c>
      <c r="D65" s="1" t="s">
        <v>92</v>
      </c>
      <c r="E65" s="1" t="s">
        <v>92</v>
      </c>
      <c r="F65" s="1" t="s">
        <v>92</v>
      </c>
      <c r="G65" s="1" t="s">
        <v>92</v>
      </c>
      <c r="H65" s="1" t="s">
        <v>92</v>
      </c>
      <c r="I65" s="1" t="s">
        <v>92</v>
      </c>
      <c r="J65" s="1" t="s">
        <v>92</v>
      </c>
      <c r="K65" s="1" t="s">
        <v>92</v>
      </c>
      <c r="L65" s="1" t="s">
        <v>92</v>
      </c>
      <c r="M65" s="1" t="s">
        <v>92</v>
      </c>
      <c r="N65" s="1" t="s">
        <v>92</v>
      </c>
      <c r="O65" s="1" t="s">
        <v>92</v>
      </c>
      <c r="P65" s="1" t="s">
        <v>92</v>
      </c>
      <c r="Q65" s="1" t="s">
        <v>92</v>
      </c>
      <c r="R65" s="1" t="s">
        <v>92</v>
      </c>
      <c r="S65" s="1">
        <v>2601100000</v>
      </c>
      <c r="T65" s="1">
        <v>793200000</v>
      </c>
      <c r="U65" s="1">
        <v>2787900000</v>
      </c>
      <c r="V65" s="1">
        <v>5876500000</v>
      </c>
      <c r="W65" s="1">
        <v>5972000000</v>
      </c>
      <c r="X65" s="1">
        <v>7127000000</v>
      </c>
      <c r="Y65" s="1">
        <v>7663000000</v>
      </c>
      <c r="Z65" s="1">
        <v>8340000000</v>
      </c>
      <c r="AA65" s="1">
        <v>9742000000</v>
      </c>
      <c r="AB65" s="1">
        <v>10113000000</v>
      </c>
      <c r="AC65" s="1">
        <v>12279000000</v>
      </c>
      <c r="AD65" s="1">
        <v>12941000000</v>
      </c>
      <c r="AE65" s="1">
        <v>44282000000</v>
      </c>
      <c r="AF65" s="1">
        <v>40554000000</v>
      </c>
      <c r="AG65" s="1">
        <v>35180000000</v>
      </c>
      <c r="AH65" s="1">
        <v>30487000000</v>
      </c>
      <c r="AI65" s="1">
        <v>31010000000</v>
      </c>
      <c r="AJ65" s="1">
        <v>29451000000</v>
      </c>
      <c r="AK65" s="1">
        <v>32972000000</v>
      </c>
      <c r="AL65" s="1">
        <v>25865000000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row>
    <row r="67" spans="1:38" ht="19" x14ac:dyDescent="0.25">
      <c r="A67" s="6" t="s">
        <v>58</v>
      </c>
      <c r="B67" s="10" t="s">
        <v>92</v>
      </c>
      <c r="C67" s="10" t="s">
        <v>92</v>
      </c>
      <c r="D67" s="10" t="s">
        <v>92</v>
      </c>
      <c r="E67" s="10" t="s">
        <v>92</v>
      </c>
      <c r="F67" s="10" t="s">
        <v>92</v>
      </c>
      <c r="G67" s="10" t="s">
        <v>92</v>
      </c>
      <c r="H67" s="10" t="s">
        <v>92</v>
      </c>
      <c r="I67" s="10" t="s">
        <v>92</v>
      </c>
      <c r="J67" s="10" t="s">
        <v>92</v>
      </c>
      <c r="K67" s="10" t="s">
        <v>92</v>
      </c>
      <c r="L67" s="10" t="s">
        <v>92</v>
      </c>
      <c r="M67" s="10" t="s">
        <v>92</v>
      </c>
      <c r="N67" s="10" t="s">
        <v>92</v>
      </c>
      <c r="O67" s="10" t="s">
        <v>92</v>
      </c>
      <c r="P67" s="10" t="s">
        <v>92</v>
      </c>
      <c r="Q67" s="10" t="s">
        <v>92</v>
      </c>
      <c r="R67" s="10" t="s">
        <v>92</v>
      </c>
      <c r="S67" s="10">
        <v>4414400000</v>
      </c>
      <c r="T67" s="10">
        <v>5033800000</v>
      </c>
      <c r="U67" s="10">
        <v>6167900000</v>
      </c>
      <c r="V67" s="10">
        <v>10282300000</v>
      </c>
      <c r="W67" s="10">
        <v>8535000000</v>
      </c>
      <c r="X67" s="10">
        <v>10662000000</v>
      </c>
      <c r="Y67" s="10">
        <v>10810000000</v>
      </c>
      <c r="Z67" s="10">
        <v>13461000000</v>
      </c>
      <c r="AA67" s="10">
        <v>14456000000</v>
      </c>
      <c r="AB67" s="10">
        <v>15970000000</v>
      </c>
      <c r="AC67" s="10">
        <v>16170000000</v>
      </c>
      <c r="AD67" s="10">
        <v>18500000000</v>
      </c>
      <c r="AE67" s="10">
        <v>53455000000</v>
      </c>
      <c r="AF67" s="10">
        <v>47719000000</v>
      </c>
      <c r="AG67" s="10">
        <v>49400000000</v>
      </c>
      <c r="AH67" s="10">
        <v>40571000000</v>
      </c>
      <c r="AI67" s="10">
        <v>39482000000</v>
      </c>
      <c r="AJ67" s="10">
        <v>39817000000</v>
      </c>
      <c r="AK67" s="10">
        <v>41481000000</v>
      </c>
      <c r="AL67" s="10">
        <v>38259000000</v>
      </c>
    </row>
    <row r="68" spans="1:38"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t="s">
        <v>92</v>
      </c>
      <c r="P68" s="1" t="s">
        <v>92</v>
      </c>
      <c r="Q68" s="1" t="s">
        <v>92</v>
      </c>
      <c r="R68" s="1" t="s">
        <v>92</v>
      </c>
      <c r="S68" s="1">
        <v>121800000</v>
      </c>
      <c r="T68" s="1">
        <v>120900000</v>
      </c>
      <c r="U68" s="1">
        <v>121000000</v>
      </c>
      <c r="V68" s="1">
        <v>115500000</v>
      </c>
      <c r="W68" s="1">
        <v>114000000</v>
      </c>
      <c r="X68" s="1">
        <v>112000000</v>
      </c>
      <c r="Y68" s="1">
        <v>112000000</v>
      </c>
      <c r="Z68" s="1">
        <v>110000000</v>
      </c>
      <c r="AA68" s="1">
        <v>107000000</v>
      </c>
      <c r="AB68" s="1">
        <v>104000000</v>
      </c>
      <c r="AC68" s="1">
        <v>102000000</v>
      </c>
      <c r="AD68" s="1">
        <v>100000000</v>
      </c>
      <c r="AE68" s="1" t="s">
        <v>92</v>
      </c>
      <c r="AF68" s="1" t="s">
        <v>92</v>
      </c>
      <c r="AG68" s="1" t="s">
        <v>92</v>
      </c>
      <c r="AH68" s="1" t="s">
        <v>92</v>
      </c>
      <c r="AI68" s="1" t="s">
        <v>92</v>
      </c>
      <c r="AJ68" s="1" t="s">
        <v>92</v>
      </c>
      <c r="AK68" s="1" t="s">
        <v>92</v>
      </c>
      <c r="AL68" s="1" t="s">
        <v>92</v>
      </c>
    </row>
    <row r="69" spans="1:38" ht="19" x14ac:dyDescent="0.25">
      <c r="A69" s="5" t="s">
        <v>60</v>
      </c>
      <c r="B69" s="1" t="s">
        <v>92</v>
      </c>
      <c r="C69" s="1" t="s">
        <v>92</v>
      </c>
      <c r="D69" s="1" t="s">
        <v>92</v>
      </c>
      <c r="E69" s="1" t="s">
        <v>92</v>
      </c>
      <c r="F69" s="1" t="s">
        <v>92</v>
      </c>
      <c r="G69" s="1" t="s">
        <v>92</v>
      </c>
      <c r="H69" s="1" t="s">
        <v>92</v>
      </c>
      <c r="I69" s="1" t="s">
        <v>92</v>
      </c>
      <c r="J69" s="1" t="s">
        <v>92</v>
      </c>
      <c r="K69" s="1" t="s">
        <v>92</v>
      </c>
      <c r="L69" s="1" t="s">
        <v>92</v>
      </c>
      <c r="M69" s="1" t="s">
        <v>92</v>
      </c>
      <c r="N69" s="1" t="s">
        <v>92</v>
      </c>
      <c r="O69" s="1" t="s">
        <v>92</v>
      </c>
      <c r="P69" s="1" t="s">
        <v>92</v>
      </c>
      <c r="Q69" s="1" t="s">
        <v>92</v>
      </c>
      <c r="R69" s="1" t="s">
        <v>92</v>
      </c>
      <c r="S69" s="1">
        <v>7808400000</v>
      </c>
      <c r="T69" s="1">
        <v>8890900000</v>
      </c>
      <c r="U69" s="1">
        <v>10178500000</v>
      </c>
      <c r="V69" s="1">
        <v>9112200000</v>
      </c>
      <c r="W69" s="1">
        <v>10925000000</v>
      </c>
      <c r="X69" s="1">
        <v>11710000000</v>
      </c>
      <c r="Y69" s="1">
        <v>12941000000</v>
      </c>
      <c r="Z69" s="1">
        <v>14826000000</v>
      </c>
      <c r="AA69" s="1">
        <v>16085000000</v>
      </c>
      <c r="AB69" s="1">
        <v>17482000000</v>
      </c>
      <c r="AC69" s="1">
        <v>19061000000</v>
      </c>
      <c r="AD69" s="1">
        <v>19940000000</v>
      </c>
      <c r="AE69" s="1">
        <v>54414000000</v>
      </c>
      <c r="AF69" s="1">
        <v>53931000000</v>
      </c>
      <c r="AG69" s="1">
        <v>23356000000</v>
      </c>
      <c r="AH69" s="1">
        <v>24379000000</v>
      </c>
      <c r="AI69" s="1">
        <v>26270000000</v>
      </c>
      <c r="AJ69" s="1">
        <v>28132000000</v>
      </c>
      <c r="AK69" s="1">
        <v>28594000000</v>
      </c>
      <c r="AL69" s="1">
        <v>30250000000</v>
      </c>
    </row>
    <row r="70" spans="1:38" ht="19" x14ac:dyDescent="0.25">
      <c r="A70" s="5" t="s">
        <v>61</v>
      </c>
      <c r="B70" s="1" t="s">
        <v>92</v>
      </c>
      <c r="C70" s="1" t="s">
        <v>92</v>
      </c>
      <c r="D70" s="1" t="s">
        <v>92</v>
      </c>
      <c r="E70" s="1" t="s">
        <v>92</v>
      </c>
      <c r="F70" s="1" t="s">
        <v>92</v>
      </c>
      <c r="G70" s="1" t="s">
        <v>92</v>
      </c>
      <c r="H70" s="1" t="s">
        <v>92</v>
      </c>
      <c r="I70" s="1" t="s">
        <v>92</v>
      </c>
      <c r="J70" s="1" t="s">
        <v>92</v>
      </c>
      <c r="K70" s="1" t="s">
        <v>92</v>
      </c>
      <c r="L70" s="1" t="s">
        <v>92</v>
      </c>
      <c r="M70" s="1" t="s">
        <v>92</v>
      </c>
      <c r="N70" s="1" t="s">
        <v>92</v>
      </c>
      <c r="O70" s="1" t="s">
        <v>92</v>
      </c>
      <c r="P70" s="1" t="s">
        <v>92</v>
      </c>
      <c r="Q70" s="1" t="s">
        <v>92</v>
      </c>
      <c r="R70" s="1" t="s">
        <v>92</v>
      </c>
      <c r="S70" s="1">
        <v>-23800000</v>
      </c>
      <c r="T70" s="1">
        <v>65200000</v>
      </c>
      <c r="U70" s="1">
        <v>150000000</v>
      </c>
      <c r="V70" s="1">
        <v>154800000</v>
      </c>
      <c r="W70" s="1">
        <v>-63000000</v>
      </c>
      <c r="X70" s="1">
        <v>-286000000</v>
      </c>
      <c r="Y70" s="1">
        <v>-202000000</v>
      </c>
      <c r="Z70" s="1">
        <v>-307000000</v>
      </c>
      <c r="AA70" s="1">
        <v>-224000000</v>
      </c>
      <c r="AB70" s="1">
        <v>-473000000</v>
      </c>
      <c r="AC70" s="1">
        <v>-492000000</v>
      </c>
      <c r="AD70" s="1">
        <v>-597000000</v>
      </c>
      <c r="AE70" s="1">
        <v>-1184000000</v>
      </c>
      <c r="AF70" s="1">
        <v>-1868000000</v>
      </c>
      <c r="AG70" s="1">
        <v>-2613000000</v>
      </c>
      <c r="AH70" s="1">
        <v>-1786000000</v>
      </c>
      <c r="AI70" s="1">
        <v>-2711000000</v>
      </c>
      <c r="AJ70" s="1">
        <v>-3560000000</v>
      </c>
      <c r="AK70" s="1">
        <v>-3485000000</v>
      </c>
      <c r="AL70" s="1">
        <v>-2265000000</v>
      </c>
    </row>
    <row r="71" spans="1:38" ht="19" x14ac:dyDescent="0.25">
      <c r="A71" s="5" t="s">
        <v>62</v>
      </c>
      <c r="B71" s="1" t="s">
        <v>92</v>
      </c>
      <c r="C71" s="1" t="s">
        <v>92</v>
      </c>
      <c r="D71" s="1" t="s">
        <v>92</v>
      </c>
      <c r="E71" s="1" t="s">
        <v>92</v>
      </c>
      <c r="F71" s="1" t="s">
        <v>92</v>
      </c>
      <c r="G71" s="1" t="s">
        <v>92</v>
      </c>
      <c r="H71" s="1" t="s">
        <v>92</v>
      </c>
      <c r="I71" s="1" t="s">
        <v>92</v>
      </c>
      <c r="J71" s="1" t="s">
        <v>92</v>
      </c>
      <c r="K71" s="1" t="s">
        <v>92</v>
      </c>
      <c r="L71" s="1" t="s">
        <v>92</v>
      </c>
      <c r="M71" s="1" t="s">
        <v>92</v>
      </c>
      <c r="N71" s="1" t="s">
        <v>92</v>
      </c>
      <c r="O71" s="1" t="s">
        <v>92</v>
      </c>
      <c r="P71" s="1" t="s">
        <v>92</v>
      </c>
      <c r="Q71" s="1" t="s">
        <v>92</v>
      </c>
      <c r="R71" s="1" t="s">
        <v>92</v>
      </c>
      <c r="S71" s="1" t="s">
        <v>92</v>
      </c>
      <c r="T71" s="1" t="s">
        <v>92</v>
      </c>
      <c r="U71" s="1" t="s">
        <v>92</v>
      </c>
      <c r="V71" s="1" t="s">
        <v>92</v>
      </c>
      <c r="W71" s="1">
        <v>1000000</v>
      </c>
      <c r="X71" s="1" t="s">
        <v>92</v>
      </c>
      <c r="Y71" s="1" t="s">
        <v>92</v>
      </c>
      <c r="Z71" s="1" t="s">
        <v>92</v>
      </c>
      <c r="AA71" s="1" t="s">
        <v>92</v>
      </c>
      <c r="AB71" s="1" t="s">
        <v>92</v>
      </c>
      <c r="AC71" s="1" t="s">
        <v>92</v>
      </c>
      <c r="AD71" s="1" t="s">
        <v>92</v>
      </c>
      <c r="AE71" s="1" t="s">
        <v>92</v>
      </c>
      <c r="AF71" s="1" t="s">
        <v>92</v>
      </c>
      <c r="AG71" s="1">
        <v>29551000000</v>
      </c>
      <c r="AH71" s="1">
        <v>28127000000</v>
      </c>
      <c r="AI71" s="1">
        <v>26532000000</v>
      </c>
      <c r="AJ71" s="1">
        <v>26165000000</v>
      </c>
      <c r="AK71" s="1">
        <v>26319000000</v>
      </c>
      <c r="AL71" s="1">
        <v>24566000000</v>
      </c>
    </row>
    <row r="72" spans="1:38" ht="19" x14ac:dyDescent="0.25">
      <c r="A72" s="6" t="s">
        <v>63</v>
      </c>
      <c r="B72" s="10" t="s">
        <v>92</v>
      </c>
      <c r="C72" s="10" t="s">
        <v>92</v>
      </c>
      <c r="D72" s="10" t="s">
        <v>92</v>
      </c>
      <c r="E72" s="10" t="s">
        <v>92</v>
      </c>
      <c r="F72" s="10" t="s">
        <v>92</v>
      </c>
      <c r="G72" s="10" t="s">
        <v>92</v>
      </c>
      <c r="H72" s="10" t="s">
        <v>92</v>
      </c>
      <c r="I72" s="10" t="s">
        <v>92</v>
      </c>
      <c r="J72" s="10" t="s">
        <v>92</v>
      </c>
      <c r="K72" s="10" t="s">
        <v>92</v>
      </c>
      <c r="L72" s="10" t="s">
        <v>92</v>
      </c>
      <c r="M72" s="10" t="s">
        <v>92</v>
      </c>
      <c r="N72" s="10" t="s">
        <v>92</v>
      </c>
      <c r="O72" s="10" t="s">
        <v>92</v>
      </c>
      <c r="P72" s="10" t="s">
        <v>92</v>
      </c>
      <c r="Q72" s="10" t="s">
        <v>92</v>
      </c>
      <c r="R72" s="10" t="s">
        <v>92</v>
      </c>
      <c r="S72" s="10">
        <v>7906400000</v>
      </c>
      <c r="T72" s="10">
        <v>9077000000</v>
      </c>
      <c r="U72" s="10">
        <v>10449500000</v>
      </c>
      <c r="V72" s="10">
        <v>9382500000</v>
      </c>
      <c r="W72" s="10">
        <v>10977000000</v>
      </c>
      <c r="X72" s="10">
        <v>11536000000</v>
      </c>
      <c r="Y72" s="10">
        <v>12851000000</v>
      </c>
      <c r="Z72" s="10">
        <v>14629000000</v>
      </c>
      <c r="AA72" s="10">
        <v>15968000000</v>
      </c>
      <c r="AB72" s="10">
        <v>17113000000</v>
      </c>
      <c r="AC72" s="10">
        <v>18671000000</v>
      </c>
      <c r="AD72" s="10">
        <v>19443000000</v>
      </c>
      <c r="AE72" s="10">
        <v>53230000000</v>
      </c>
      <c r="AF72" s="10">
        <v>52063000000</v>
      </c>
      <c r="AG72" s="10">
        <v>50294000000</v>
      </c>
      <c r="AH72" s="10">
        <v>50720000000</v>
      </c>
      <c r="AI72" s="10">
        <v>50091000000</v>
      </c>
      <c r="AJ72" s="10">
        <v>50737000000</v>
      </c>
      <c r="AK72" s="10">
        <v>51428000000</v>
      </c>
      <c r="AL72" s="10">
        <v>52551000000</v>
      </c>
    </row>
    <row r="73" spans="1:38" ht="20" thickBot="1" x14ac:dyDescent="0.3">
      <c r="A73" s="7" t="s">
        <v>64</v>
      </c>
      <c r="B73" s="11" t="s">
        <v>92</v>
      </c>
      <c r="C73" s="11" t="s">
        <v>92</v>
      </c>
      <c r="D73" s="11" t="s">
        <v>92</v>
      </c>
      <c r="E73" s="11" t="s">
        <v>92</v>
      </c>
      <c r="F73" s="11" t="s">
        <v>92</v>
      </c>
      <c r="G73" s="11" t="s">
        <v>92</v>
      </c>
      <c r="H73" s="11" t="s">
        <v>92</v>
      </c>
      <c r="I73" s="11" t="s">
        <v>92</v>
      </c>
      <c r="J73" s="11" t="s">
        <v>92</v>
      </c>
      <c r="K73" s="11" t="s">
        <v>92</v>
      </c>
      <c r="L73" s="11" t="s">
        <v>92</v>
      </c>
      <c r="M73" s="11" t="s">
        <v>92</v>
      </c>
      <c r="N73" s="11" t="s">
        <v>92</v>
      </c>
      <c r="O73" s="11" t="s">
        <v>92</v>
      </c>
      <c r="P73" s="11" t="s">
        <v>92</v>
      </c>
      <c r="Q73" s="11" t="s">
        <v>92</v>
      </c>
      <c r="R73" s="11" t="s">
        <v>92</v>
      </c>
      <c r="S73" s="11">
        <v>12320800000</v>
      </c>
      <c r="T73" s="11">
        <v>14110800000</v>
      </c>
      <c r="U73" s="11">
        <v>16617400000</v>
      </c>
      <c r="V73" s="11">
        <v>19664800000</v>
      </c>
      <c r="W73" s="11">
        <v>19512000000</v>
      </c>
      <c r="X73" s="11">
        <v>22198000000</v>
      </c>
      <c r="Y73" s="11">
        <v>23661000000</v>
      </c>
      <c r="Z73" s="11">
        <v>28090000000</v>
      </c>
      <c r="AA73" s="11">
        <v>30424000000</v>
      </c>
      <c r="AB73" s="11">
        <v>33083000000</v>
      </c>
      <c r="AC73" s="11">
        <v>34841000000</v>
      </c>
      <c r="AD73" s="11">
        <v>37943000000</v>
      </c>
      <c r="AE73" s="11">
        <v>106685000000</v>
      </c>
      <c r="AF73" s="11">
        <v>99782000000</v>
      </c>
      <c r="AG73" s="11">
        <v>99694000000</v>
      </c>
      <c r="AH73" s="11">
        <v>91291000000</v>
      </c>
      <c r="AI73" s="11">
        <v>89573000000</v>
      </c>
      <c r="AJ73" s="11">
        <v>90554000000</v>
      </c>
      <c r="AK73" s="11">
        <v>92909000000</v>
      </c>
      <c r="AL73" s="11">
        <v>90810000000</v>
      </c>
    </row>
    <row r="74" spans="1:3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row>
    <row r="76" spans="1:38" ht="19" x14ac:dyDescent="0.25">
      <c r="A76" s="5" t="s">
        <v>66</v>
      </c>
      <c r="B76" s="1" t="s">
        <v>92</v>
      </c>
      <c r="C76" s="1" t="s">
        <v>92</v>
      </c>
      <c r="D76" s="1" t="s">
        <v>92</v>
      </c>
      <c r="E76" s="1" t="s">
        <v>92</v>
      </c>
      <c r="F76" s="1">
        <v>108700000</v>
      </c>
      <c r="G76" s="1">
        <v>133400000</v>
      </c>
      <c r="H76" s="1">
        <v>161500000</v>
      </c>
      <c r="I76" s="1">
        <v>211600000</v>
      </c>
      <c r="J76" s="1">
        <v>232400000</v>
      </c>
      <c r="K76" s="1">
        <v>294000000</v>
      </c>
      <c r="L76" s="1">
        <v>437800000</v>
      </c>
      <c r="M76" s="1">
        <v>530000000</v>
      </c>
      <c r="N76" s="1">
        <v>457400000</v>
      </c>
      <c r="O76" s="1">
        <v>468400000</v>
      </c>
      <c r="P76" s="1">
        <v>1098500000</v>
      </c>
      <c r="Q76" s="1">
        <v>1046000000</v>
      </c>
      <c r="R76" s="1">
        <v>984000000</v>
      </c>
      <c r="S76" s="1">
        <v>1599800000</v>
      </c>
      <c r="T76" s="1">
        <v>1959300000</v>
      </c>
      <c r="U76" s="1">
        <v>1803900000</v>
      </c>
      <c r="V76" s="1">
        <v>2546700000</v>
      </c>
      <c r="W76" s="1">
        <v>2802000000</v>
      </c>
      <c r="X76" s="1">
        <v>2231000000</v>
      </c>
      <c r="Y76" s="1">
        <v>2169000000</v>
      </c>
      <c r="Z76" s="1">
        <v>3099000000</v>
      </c>
      <c r="AA76" s="1">
        <v>3096000000</v>
      </c>
      <c r="AB76" s="1" t="s">
        <v>92</v>
      </c>
      <c r="AC76" s="1">
        <v>3467000000</v>
      </c>
      <c r="AD76" s="1">
        <v>3065000000</v>
      </c>
      <c r="AE76" s="1">
        <v>2675000000</v>
      </c>
      <c r="AF76" s="1">
        <v>3538000000</v>
      </c>
      <c r="AG76" s="1">
        <v>4024000000</v>
      </c>
      <c r="AH76" s="1">
        <v>3095000000</v>
      </c>
      <c r="AI76" s="1">
        <v>4650000000</v>
      </c>
      <c r="AJ76" s="1">
        <v>4806000000</v>
      </c>
      <c r="AK76" s="1">
        <v>3630000000</v>
      </c>
      <c r="AL76" s="1">
        <v>5062000000</v>
      </c>
    </row>
    <row r="77" spans="1:38" ht="19" x14ac:dyDescent="0.25">
      <c r="A77" s="5" t="s">
        <v>13</v>
      </c>
      <c r="B77" s="1" t="s">
        <v>92</v>
      </c>
      <c r="C77" s="1" t="s">
        <v>92</v>
      </c>
      <c r="D77" s="1" t="s">
        <v>92</v>
      </c>
      <c r="E77" s="1" t="s">
        <v>92</v>
      </c>
      <c r="F77" s="1">
        <v>39400000</v>
      </c>
      <c r="G77" s="1">
        <v>46500000</v>
      </c>
      <c r="H77" s="1">
        <v>59400000</v>
      </c>
      <c r="I77" s="1">
        <v>69600000</v>
      </c>
      <c r="J77" s="1">
        <v>78600000</v>
      </c>
      <c r="K77" s="1">
        <v>106500000</v>
      </c>
      <c r="L77" s="1">
        <v>111800000</v>
      </c>
      <c r="M77" s="1">
        <v>116900000</v>
      </c>
      <c r="N77" s="1">
        <v>137600000</v>
      </c>
      <c r="O77" s="1">
        <v>213100000</v>
      </c>
      <c r="P77" s="1">
        <v>243300000</v>
      </c>
      <c r="Q77" s="1">
        <v>297300000</v>
      </c>
      <c r="R77" s="1">
        <v>329800000</v>
      </c>
      <c r="S77" s="1">
        <v>408100000</v>
      </c>
      <c r="T77" s="1">
        <v>442600000</v>
      </c>
      <c r="U77" s="1">
        <v>463300000</v>
      </c>
      <c r="V77" s="1">
        <v>543600000</v>
      </c>
      <c r="W77" s="1">
        <v>583000000</v>
      </c>
      <c r="X77" s="1">
        <v>637000000</v>
      </c>
      <c r="Y77" s="1">
        <v>699000000</v>
      </c>
      <c r="Z77" s="1">
        <v>772000000</v>
      </c>
      <c r="AA77" s="1">
        <v>804000000</v>
      </c>
      <c r="AB77" s="1">
        <v>833000000</v>
      </c>
      <c r="AC77" s="1">
        <v>819000000</v>
      </c>
      <c r="AD77" s="1">
        <v>850000000</v>
      </c>
      <c r="AE77" s="1">
        <v>1306000000</v>
      </c>
      <c r="AF77" s="1">
        <v>2820000000</v>
      </c>
      <c r="AG77" s="1">
        <v>2917000000</v>
      </c>
      <c r="AH77" s="1">
        <v>2644000000</v>
      </c>
      <c r="AI77" s="1">
        <v>2659000000</v>
      </c>
      <c r="AJ77" s="1">
        <v>2663000000</v>
      </c>
      <c r="AK77" s="1">
        <v>2702000000</v>
      </c>
      <c r="AL77" s="1">
        <v>2707000000</v>
      </c>
    </row>
    <row r="78" spans="1:38" ht="19" x14ac:dyDescent="0.25">
      <c r="A78" s="5" t="s">
        <v>67</v>
      </c>
      <c r="B78" s="1" t="s">
        <v>92</v>
      </c>
      <c r="C78" s="1" t="s">
        <v>92</v>
      </c>
      <c r="D78" s="1" t="s">
        <v>92</v>
      </c>
      <c r="E78" s="1" t="s">
        <v>92</v>
      </c>
      <c r="F78" s="1">
        <v>-2500000</v>
      </c>
      <c r="G78" s="1">
        <v>-14500000</v>
      </c>
      <c r="H78" s="1">
        <v>-11800000</v>
      </c>
      <c r="I78" s="1">
        <v>-11100000</v>
      </c>
      <c r="J78" s="1">
        <v>-3200000</v>
      </c>
      <c r="K78" s="1">
        <v>700000</v>
      </c>
      <c r="L78" s="1">
        <v>-33100000</v>
      </c>
      <c r="M78" s="1">
        <v>2000000</v>
      </c>
      <c r="N78" s="1">
        <v>21500000</v>
      </c>
      <c r="O78" s="1">
        <v>-35900000</v>
      </c>
      <c r="P78" s="1">
        <v>71100000</v>
      </c>
      <c r="Q78" s="1">
        <v>-152200000</v>
      </c>
      <c r="R78" s="1">
        <v>50900000</v>
      </c>
      <c r="S78" s="1">
        <v>202600000</v>
      </c>
      <c r="T78" s="1">
        <v>110500000</v>
      </c>
      <c r="U78" s="1">
        <v>-142500000</v>
      </c>
      <c r="V78" s="1">
        <v>104700000</v>
      </c>
      <c r="W78" s="1">
        <v>-236000000</v>
      </c>
      <c r="X78" s="1">
        <v>-49000000</v>
      </c>
      <c r="Y78" s="1">
        <v>-116000000</v>
      </c>
      <c r="Z78" s="1">
        <v>144000000</v>
      </c>
      <c r="AA78" s="1">
        <v>153000000</v>
      </c>
      <c r="AB78" s="1">
        <v>14000000</v>
      </c>
      <c r="AC78" s="1">
        <v>-7000000</v>
      </c>
      <c r="AD78" s="1">
        <v>-207000000</v>
      </c>
      <c r="AE78" s="1">
        <v>-926000000</v>
      </c>
      <c r="AF78" s="1">
        <v>-460000000</v>
      </c>
      <c r="AG78" s="1">
        <v>-459000000</v>
      </c>
      <c r="AH78" s="1">
        <v>-919000000</v>
      </c>
      <c r="AI78" s="1">
        <v>-304000000</v>
      </c>
      <c r="AJ78" s="1">
        <v>-1315000000</v>
      </c>
      <c r="AK78" s="1">
        <v>-422000000</v>
      </c>
      <c r="AL78" s="1">
        <v>-604000000</v>
      </c>
    </row>
    <row r="79" spans="1:38"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v>237000000</v>
      </c>
      <c r="Z79" s="1">
        <v>225000000</v>
      </c>
      <c r="AA79" s="1">
        <v>198000000</v>
      </c>
      <c r="AB79" s="1">
        <v>161000000</v>
      </c>
      <c r="AC79" s="1">
        <v>152000000</v>
      </c>
      <c r="AD79" s="1">
        <v>145000000</v>
      </c>
      <c r="AE79" s="1">
        <v>439000000</v>
      </c>
      <c r="AF79" s="1">
        <v>375000000</v>
      </c>
      <c r="AG79" s="1">
        <v>348000000</v>
      </c>
      <c r="AH79" s="1">
        <v>344000000</v>
      </c>
      <c r="AI79" s="1">
        <v>290000000</v>
      </c>
      <c r="AJ79" s="1">
        <v>297000000</v>
      </c>
      <c r="AK79" s="1">
        <v>344000000</v>
      </c>
      <c r="AL79" s="1">
        <v>359000000</v>
      </c>
    </row>
    <row r="80" spans="1:38" ht="19" x14ac:dyDescent="0.25">
      <c r="A80" s="14" t="s">
        <v>104</v>
      </c>
      <c r="B80" s="15" t="e">
        <f t="shared" ref="B80:AL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f t="shared" si="6"/>
        <v>1.6233988629358174E-2</v>
      </c>
      <c r="Z80" s="15">
        <f t="shared" si="6"/>
        <v>1.4225200733388127E-2</v>
      </c>
      <c r="AA80" s="15">
        <f t="shared" si="6"/>
        <v>1.2427038222556957E-2</v>
      </c>
      <c r="AB80" s="15">
        <f t="shared" si="6"/>
        <v>9.9480968858131485E-3</v>
      </c>
      <c r="AC80" s="15">
        <f t="shared" si="6"/>
        <v>9.1621458710066297E-3</v>
      </c>
      <c r="AD80" s="15">
        <f t="shared" si="6"/>
        <v>8.5269038518082912E-3</v>
      </c>
      <c r="AE80" s="15">
        <f t="shared" si="6"/>
        <v>2.1667242485563398E-2</v>
      </c>
      <c r="AF80" s="15">
        <f t="shared" si="6"/>
        <v>1.3005930704401206E-2</v>
      </c>
      <c r="AG80" s="15">
        <f t="shared" si="6"/>
        <v>1.1713227869404241E-2</v>
      </c>
      <c r="AH80" s="15">
        <f t="shared" si="6"/>
        <v>1.1484659299569325E-2</v>
      </c>
      <c r="AI80" s="15">
        <f t="shared" si="6"/>
        <v>9.4904604509605008E-3</v>
      </c>
      <c r="AJ80" s="15">
        <f t="shared" si="6"/>
        <v>1.0272195898038945E-2</v>
      </c>
      <c r="AK80" s="15">
        <f t="shared" si="6"/>
        <v>1.1422120397117907E-2</v>
      </c>
      <c r="AL80" s="15">
        <f t="shared" si="6"/>
        <v>1.1329924887963139E-2</v>
      </c>
    </row>
    <row r="81" spans="1:46" ht="19" x14ac:dyDescent="0.25">
      <c r="A81" s="5" t="s">
        <v>69</v>
      </c>
      <c r="B81" s="1" t="s">
        <v>92</v>
      </c>
      <c r="C81" s="1" t="s">
        <v>92</v>
      </c>
      <c r="D81" s="1" t="s">
        <v>92</v>
      </c>
      <c r="E81" s="1" t="s">
        <v>92</v>
      </c>
      <c r="F81" s="1">
        <v>-41500000</v>
      </c>
      <c r="G81" s="1">
        <v>-40300000</v>
      </c>
      <c r="H81" s="1">
        <v>-63500000</v>
      </c>
      <c r="I81" s="1">
        <v>27600000</v>
      </c>
      <c r="J81" s="1">
        <v>51000000</v>
      </c>
      <c r="K81" s="1">
        <v>-13900000</v>
      </c>
      <c r="L81" s="1">
        <v>-15900000</v>
      </c>
      <c r="M81" s="1">
        <v>-185300000</v>
      </c>
      <c r="N81" s="1">
        <v>-115300000</v>
      </c>
      <c r="O81" s="1">
        <v>-367600000</v>
      </c>
      <c r="P81" s="1">
        <v>-379400000</v>
      </c>
      <c r="Q81" s="1">
        <v>323300000</v>
      </c>
      <c r="R81" s="1">
        <v>-310700000</v>
      </c>
      <c r="S81" s="1">
        <v>-236800000</v>
      </c>
      <c r="T81" s="1">
        <v>241700000</v>
      </c>
      <c r="U81" s="1">
        <v>-20500000</v>
      </c>
      <c r="V81" s="1">
        <v>-1489600000</v>
      </c>
      <c r="W81" s="1">
        <v>-448000000</v>
      </c>
      <c r="X81" s="1">
        <v>-6000000</v>
      </c>
      <c r="Y81" s="1">
        <v>269000000</v>
      </c>
      <c r="Z81" s="1">
        <v>242000000</v>
      </c>
      <c r="AA81" s="1">
        <v>-1012000000</v>
      </c>
      <c r="AB81" s="1">
        <v>18000000</v>
      </c>
      <c r="AC81" s="1">
        <v>301000000</v>
      </c>
      <c r="AD81" s="1">
        <v>218000000</v>
      </c>
      <c r="AE81" s="1">
        <v>1564000000</v>
      </c>
      <c r="AF81" s="1">
        <v>-1089000000</v>
      </c>
      <c r="AG81" s="1">
        <v>139000000</v>
      </c>
      <c r="AH81" s="1">
        <v>-173000000</v>
      </c>
      <c r="AI81" s="1">
        <v>-1080000000</v>
      </c>
      <c r="AJ81" s="1">
        <v>61000000</v>
      </c>
      <c r="AK81" s="1">
        <v>-701000000</v>
      </c>
      <c r="AL81" s="1">
        <v>-889000000</v>
      </c>
    </row>
    <row r="82" spans="1:46"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v>108000000</v>
      </c>
      <c r="Z82" s="1">
        <v>-271000000</v>
      </c>
      <c r="AA82" s="1">
        <v>-342000000</v>
      </c>
      <c r="AB82" s="1">
        <v>-252000000</v>
      </c>
      <c r="AC82" s="1">
        <v>1000000</v>
      </c>
      <c r="AD82" s="1">
        <v>-70000000</v>
      </c>
      <c r="AE82" s="1">
        <v>-413000000</v>
      </c>
      <c r="AF82" s="1">
        <v>-435000000</v>
      </c>
      <c r="AG82" s="1">
        <v>-75000000</v>
      </c>
      <c r="AH82" s="1">
        <v>-275000000</v>
      </c>
      <c r="AI82" s="1">
        <v>-581000000</v>
      </c>
      <c r="AJ82" s="1">
        <v>1291000000</v>
      </c>
      <c r="AK82" s="1">
        <v>-761000000</v>
      </c>
      <c r="AL82" s="1">
        <v>-477000000</v>
      </c>
    </row>
    <row r="83" spans="1:46" ht="21" x14ac:dyDescent="0.25">
      <c r="A83" s="5" t="s">
        <v>34</v>
      </c>
      <c r="B83" s="1" t="s">
        <v>92</v>
      </c>
      <c r="C83" s="1" t="s">
        <v>92</v>
      </c>
      <c r="D83" s="1" t="s">
        <v>92</v>
      </c>
      <c r="E83" s="1" t="s">
        <v>92</v>
      </c>
      <c r="F83" s="1">
        <v>-6100000</v>
      </c>
      <c r="G83" s="1">
        <v>-11300000</v>
      </c>
      <c r="H83" s="1">
        <v>-42700000</v>
      </c>
      <c r="I83" s="1">
        <v>-14700000</v>
      </c>
      <c r="J83" s="1">
        <v>-8100000</v>
      </c>
      <c r="K83" s="1">
        <v>7200000</v>
      </c>
      <c r="L83" s="1">
        <v>-30600000</v>
      </c>
      <c r="M83" s="1">
        <v>-16900000</v>
      </c>
      <c r="N83" s="1">
        <v>-59800000</v>
      </c>
      <c r="O83" s="1">
        <v>-86700000</v>
      </c>
      <c r="P83" s="1">
        <v>-119100000</v>
      </c>
      <c r="Q83" s="1">
        <v>-44500000</v>
      </c>
      <c r="R83" s="1">
        <v>30400000</v>
      </c>
      <c r="S83" s="1">
        <v>-91700000</v>
      </c>
      <c r="T83" s="1">
        <v>127600000</v>
      </c>
      <c r="U83" s="1">
        <v>-51300000</v>
      </c>
      <c r="V83" s="1">
        <v>-257100000</v>
      </c>
      <c r="W83" s="1">
        <v>-24000000</v>
      </c>
      <c r="X83" s="1">
        <v>30000000</v>
      </c>
      <c r="Y83" s="1">
        <v>-212000000</v>
      </c>
      <c r="Z83" s="1">
        <v>158000000</v>
      </c>
      <c r="AA83" s="1">
        <v>-101000000</v>
      </c>
      <c r="AB83" s="1">
        <v>-185000000</v>
      </c>
      <c r="AC83" s="1">
        <v>93000000</v>
      </c>
      <c r="AD83" s="1">
        <v>-39000000</v>
      </c>
      <c r="AE83" s="1">
        <v>-282000000</v>
      </c>
      <c r="AF83" s="1">
        <v>-186000000</v>
      </c>
      <c r="AG83" s="1">
        <v>-227000000</v>
      </c>
      <c r="AH83" s="1">
        <v>-192000000</v>
      </c>
      <c r="AI83" s="1">
        <v>-274000000</v>
      </c>
      <c r="AJ83" s="1">
        <v>-577000000</v>
      </c>
      <c r="AK83" s="1">
        <v>78000000</v>
      </c>
      <c r="AL83" s="1">
        <v>-560000000</v>
      </c>
      <c r="AS83" s="61" t="s">
        <v>126</v>
      </c>
      <c r="AT83" s="62"/>
    </row>
    <row r="84" spans="1:46"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t="s">
        <v>92</v>
      </c>
      <c r="AB84" s="1" t="s">
        <v>92</v>
      </c>
      <c r="AC84" s="1" t="s">
        <v>92</v>
      </c>
      <c r="AD84" s="1" t="s">
        <v>92</v>
      </c>
      <c r="AE84" s="1" t="s">
        <v>92</v>
      </c>
      <c r="AF84" s="1" t="s">
        <v>92</v>
      </c>
      <c r="AG84" s="1" t="s">
        <v>92</v>
      </c>
      <c r="AH84" s="1" t="s">
        <v>92</v>
      </c>
      <c r="AI84" s="1" t="s">
        <v>92</v>
      </c>
      <c r="AJ84" s="1" t="s">
        <v>92</v>
      </c>
      <c r="AK84" s="1" t="s">
        <v>92</v>
      </c>
      <c r="AL84" s="1" t="s">
        <v>92</v>
      </c>
      <c r="AS84" s="63" t="s">
        <v>127</v>
      </c>
      <c r="AT84" s="64"/>
    </row>
    <row r="85" spans="1:46"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v>333400000</v>
      </c>
      <c r="R85" s="1">
        <v>-55600000</v>
      </c>
      <c r="S85" s="1">
        <v>60600000</v>
      </c>
      <c r="T85" s="1" t="s">
        <v>92</v>
      </c>
      <c r="U85" s="1" t="s">
        <v>92</v>
      </c>
      <c r="V85" s="1">
        <v>38000000</v>
      </c>
      <c r="W85" s="1">
        <v>-70000000</v>
      </c>
      <c r="X85" s="1">
        <v>272000000</v>
      </c>
      <c r="Y85" s="1">
        <v>-26000000</v>
      </c>
      <c r="Z85" s="1">
        <v>97000000</v>
      </c>
      <c r="AA85" s="1">
        <v>-532000000</v>
      </c>
      <c r="AB85" s="1">
        <v>155000000</v>
      </c>
      <c r="AC85" s="1">
        <v>-215000000</v>
      </c>
      <c r="AD85" s="1">
        <v>444000000</v>
      </c>
      <c r="AE85" s="1">
        <v>643000000</v>
      </c>
      <c r="AF85" s="1">
        <v>-403000000</v>
      </c>
      <c r="AG85" s="1">
        <v>85000000</v>
      </c>
      <c r="AH85" s="1">
        <v>229000000</v>
      </c>
      <c r="AI85" s="1">
        <v>-624000000</v>
      </c>
      <c r="AJ85" s="1">
        <v>-609000000</v>
      </c>
      <c r="AK85" s="1">
        <v>-549000000</v>
      </c>
      <c r="AL85" s="1">
        <v>-65000000</v>
      </c>
      <c r="AS85" s="23" t="s">
        <v>128</v>
      </c>
      <c r="AT85" s="24">
        <f>AL17</f>
        <v>553000000</v>
      </c>
    </row>
    <row r="86" spans="1:46" ht="20" x14ac:dyDescent="0.25">
      <c r="A86" s="5" t="s">
        <v>72</v>
      </c>
      <c r="B86" s="1" t="s">
        <v>92</v>
      </c>
      <c r="C86" s="1" t="s">
        <v>92</v>
      </c>
      <c r="D86" s="1" t="s">
        <v>92</v>
      </c>
      <c r="E86" s="1" t="s">
        <v>92</v>
      </c>
      <c r="F86" s="1">
        <v>2700000</v>
      </c>
      <c r="G86" s="1">
        <v>1500000</v>
      </c>
      <c r="H86" s="1">
        <v>5800000</v>
      </c>
      <c r="I86" s="1">
        <v>-6200000</v>
      </c>
      <c r="J86" s="1">
        <v>-1900000</v>
      </c>
      <c r="K86" s="1">
        <v>-100000</v>
      </c>
      <c r="L86" s="1">
        <v>-100000</v>
      </c>
      <c r="M86" s="1" t="s">
        <v>92</v>
      </c>
      <c r="N86" s="1">
        <v>88900000</v>
      </c>
      <c r="O86" s="1">
        <v>177300000</v>
      </c>
      <c r="P86" s="1">
        <v>8500000</v>
      </c>
      <c r="Q86" s="1">
        <v>317100000</v>
      </c>
      <c r="R86" s="1">
        <v>536200000</v>
      </c>
      <c r="S86" s="1">
        <v>104500000</v>
      </c>
      <c r="T86" s="1">
        <v>91700000</v>
      </c>
      <c r="U86" s="1">
        <v>715200000</v>
      </c>
      <c r="V86" s="1">
        <v>502000000</v>
      </c>
      <c r="W86" s="1">
        <v>278000000</v>
      </c>
      <c r="X86" s="1">
        <v>676000000</v>
      </c>
      <c r="Y86" s="1">
        <v>620000000</v>
      </c>
      <c r="Z86" s="1">
        <v>-351000000</v>
      </c>
      <c r="AA86" s="1">
        <v>502000000</v>
      </c>
      <c r="AB86" s="1">
        <v>3444000000</v>
      </c>
      <c r="AC86" s="1">
        <v>151000000</v>
      </c>
      <c r="AD86" s="1">
        <v>888000000</v>
      </c>
      <c r="AE86" s="1">
        <v>-156000000</v>
      </c>
      <c r="AF86" s="1">
        <v>34000000</v>
      </c>
      <c r="AG86" s="1">
        <v>-89000000</v>
      </c>
      <c r="AH86" s="1">
        <v>-307000000</v>
      </c>
      <c r="AI86" s="1">
        <v>792000000</v>
      </c>
      <c r="AJ86" s="1">
        <v>722000000</v>
      </c>
      <c r="AK86" s="1">
        <v>687000000</v>
      </c>
      <c r="AL86" s="1">
        <v>711000000</v>
      </c>
      <c r="AS86" s="23" t="s">
        <v>129</v>
      </c>
      <c r="AT86" s="24">
        <f>AL56</f>
        <v>3742000000</v>
      </c>
    </row>
    <row r="87" spans="1:46" ht="20" x14ac:dyDescent="0.25">
      <c r="A87" s="6" t="s">
        <v>73</v>
      </c>
      <c r="B87" s="10" t="s">
        <v>92</v>
      </c>
      <c r="C87" s="10" t="s">
        <v>92</v>
      </c>
      <c r="D87" s="10" t="s">
        <v>92</v>
      </c>
      <c r="E87" s="10" t="s">
        <v>92</v>
      </c>
      <c r="F87" s="10">
        <v>106800000</v>
      </c>
      <c r="G87" s="10">
        <v>126600000</v>
      </c>
      <c r="H87" s="10">
        <v>151400000</v>
      </c>
      <c r="I87" s="10">
        <v>291500000</v>
      </c>
      <c r="J87" s="10">
        <v>356900000</v>
      </c>
      <c r="K87" s="10">
        <v>387200000</v>
      </c>
      <c r="L87" s="10">
        <v>500500000</v>
      </c>
      <c r="M87" s="10">
        <v>463600000</v>
      </c>
      <c r="N87" s="10">
        <v>590100000</v>
      </c>
      <c r="O87" s="10">
        <v>455300000</v>
      </c>
      <c r="P87" s="10">
        <v>1042000000</v>
      </c>
      <c r="Q87" s="10">
        <v>1831500000</v>
      </c>
      <c r="R87" s="10">
        <v>1590200000</v>
      </c>
      <c r="S87" s="10">
        <v>2078200000</v>
      </c>
      <c r="T87" s="10">
        <v>2845800000</v>
      </c>
      <c r="U87" s="10">
        <v>2819400000</v>
      </c>
      <c r="V87" s="10">
        <v>2207400000</v>
      </c>
      <c r="W87" s="10">
        <v>2979000000</v>
      </c>
      <c r="X87" s="10">
        <v>3489000000</v>
      </c>
      <c r="Y87" s="10">
        <v>3878000000</v>
      </c>
      <c r="Z87" s="10">
        <v>4131000000</v>
      </c>
      <c r="AA87" s="10">
        <v>3741000000</v>
      </c>
      <c r="AB87" s="10">
        <v>4470000000</v>
      </c>
      <c r="AC87" s="10">
        <v>4883000000</v>
      </c>
      <c r="AD87" s="10">
        <v>4959000000</v>
      </c>
      <c r="AE87" s="10">
        <v>4902000000</v>
      </c>
      <c r="AF87" s="10">
        <v>5218000000</v>
      </c>
      <c r="AG87" s="10">
        <v>6880000000</v>
      </c>
      <c r="AH87" s="10">
        <v>4684000000</v>
      </c>
      <c r="AI87" s="10">
        <v>7007000000</v>
      </c>
      <c r="AJ87" s="10">
        <v>7234000000</v>
      </c>
      <c r="AK87" s="10">
        <v>6240000000</v>
      </c>
      <c r="AL87" s="10">
        <v>7346000000</v>
      </c>
      <c r="AS87" s="23" t="s">
        <v>130</v>
      </c>
      <c r="AT87" s="24">
        <f>AL61</f>
        <v>20372000000</v>
      </c>
    </row>
    <row r="88" spans="1:46" ht="20" x14ac:dyDescent="0.25">
      <c r="A88" s="5" t="s">
        <v>74</v>
      </c>
      <c r="B88" s="1" t="s">
        <v>92</v>
      </c>
      <c r="C88" s="1" t="s">
        <v>92</v>
      </c>
      <c r="D88" s="1" t="s">
        <v>92</v>
      </c>
      <c r="E88" s="1" t="s">
        <v>92</v>
      </c>
      <c r="F88" s="1">
        <v>-55300000</v>
      </c>
      <c r="G88" s="1">
        <v>-65800000</v>
      </c>
      <c r="H88" s="1">
        <v>-77200000</v>
      </c>
      <c r="I88" s="1">
        <v>-77100000</v>
      </c>
      <c r="J88" s="1">
        <v>-60800000</v>
      </c>
      <c r="K88" s="1">
        <v>-96900000</v>
      </c>
      <c r="L88" s="1">
        <v>-163800000</v>
      </c>
      <c r="M88" s="1">
        <v>-190200000</v>
      </c>
      <c r="N88" s="1">
        <v>-148200000</v>
      </c>
      <c r="O88" s="1">
        <v>-1243800000</v>
      </c>
      <c r="P88" s="1">
        <v>-342100000</v>
      </c>
      <c r="Q88" s="1">
        <v>-439700000</v>
      </c>
      <c r="R88" s="1">
        <v>-386400000</v>
      </c>
      <c r="S88" s="1">
        <v>-380400000</v>
      </c>
      <c r="T88" s="1">
        <v>-424600000</v>
      </c>
      <c r="U88" s="1">
        <v>-452000000</v>
      </c>
      <c r="V88" s="1">
        <v>-1244200000</v>
      </c>
      <c r="W88" s="1">
        <v>-694000000</v>
      </c>
      <c r="X88" s="1">
        <v>-606000000</v>
      </c>
      <c r="Y88" s="1">
        <v>-498000000</v>
      </c>
      <c r="Z88" s="1">
        <v>-573000000</v>
      </c>
      <c r="AA88" s="1">
        <v>-501000000</v>
      </c>
      <c r="AB88" s="1">
        <v>-484000000</v>
      </c>
      <c r="AC88" s="1">
        <v>-457000000</v>
      </c>
      <c r="AD88" s="1">
        <v>-396000000</v>
      </c>
      <c r="AE88" s="1">
        <v>-571000000</v>
      </c>
      <c r="AF88" s="1">
        <v>-1046000000</v>
      </c>
      <c r="AG88" s="1">
        <v>-1254000000</v>
      </c>
      <c r="AH88" s="1">
        <v>-1068000000</v>
      </c>
      <c r="AI88" s="1">
        <v>-1134000000</v>
      </c>
      <c r="AJ88" s="1">
        <v>-1213000000</v>
      </c>
      <c r="AK88" s="1">
        <v>-1355000000</v>
      </c>
      <c r="AL88" s="1">
        <v>-1368000000</v>
      </c>
      <c r="AS88" s="33" t="s">
        <v>131</v>
      </c>
      <c r="AT88" s="34">
        <f>AT85/(AT86+AT87)</f>
        <v>2.2932736169859833E-2</v>
      </c>
    </row>
    <row r="89" spans="1:46" ht="20" customHeight="1" x14ac:dyDescent="0.25">
      <c r="A89" s="14" t="s">
        <v>105</v>
      </c>
      <c r="B89" s="15" t="e">
        <f t="shared" ref="B89:AL89" si="7">(-1*B88)/B3</f>
        <v>#VALUE!</v>
      </c>
      <c r="C89" s="15" t="e">
        <f t="shared" si="7"/>
        <v>#VALUE!</v>
      </c>
      <c r="D89" s="15" t="e">
        <f t="shared" si="7"/>
        <v>#VALUE!</v>
      </c>
      <c r="E89" s="15" t="e">
        <f t="shared" si="7"/>
        <v>#VALUE!</v>
      </c>
      <c r="F89" s="15">
        <f t="shared" si="7"/>
        <v>6.6100884532632076E-2</v>
      </c>
      <c r="G89" s="15">
        <f t="shared" si="7"/>
        <v>6.4421382416291362E-2</v>
      </c>
      <c r="H89" s="15">
        <f t="shared" si="7"/>
        <v>6.5596057439034752E-2</v>
      </c>
      <c r="I89" s="15">
        <f t="shared" si="7"/>
        <v>5.8048486673693722E-2</v>
      </c>
      <c r="J89" s="15">
        <f t="shared" si="7"/>
        <v>4.3712704004601338E-2</v>
      </c>
      <c r="K89" s="15">
        <f t="shared" si="7"/>
        <v>5.5612947658402204E-2</v>
      </c>
      <c r="L89" s="15">
        <f t="shared" si="7"/>
        <v>7.5515190632059373E-2</v>
      </c>
      <c r="M89" s="15">
        <f t="shared" si="7"/>
        <v>7.8008366827987854E-2</v>
      </c>
      <c r="N89" s="15">
        <f t="shared" si="7"/>
        <v>5.6894963144963145E-2</v>
      </c>
      <c r="O89" s="15">
        <f t="shared" si="7"/>
        <v>0.30086354950291477</v>
      </c>
      <c r="P89" s="15">
        <f t="shared" si="7"/>
        <v>6.8220795277788862E-2</v>
      </c>
      <c r="Q89" s="15">
        <f t="shared" si="7"/>
        <v>7.9199538888288484E-2</v>
      </c>
      <c r="R89" s="15">
        <f t="shared" si="7"/>
        <v>6.0273288825107629E-2</v>
      </c>
      <c r="S89" s="15">
        <f t="shared" si="7"/>
        <v>4.9626885143244794E-2</v>
      </c>
      <c r="T89" s="15">
        <f t="shared" si="7"/>
        <v>4.6725063826041024E-2</v>
      </c>
      <c r="U89" s="15">
        <f t="shared" si="7"/>
        <v>4.4954548167008133E-2</v>
      </c>
      <c r="V89" s="15">
        <f t="shared" si="7"/>
        <v>0.11018420120439248</v>
      </c>
      <c r="W89" s="15">
        <f t="shared" si="7"/>
        <v>5.642735181722091E-2</v>
      </c>
      <c r="X89" s="15">
        <f t="shared" si="7"/>
        <v>4.4839067702552721E-2</v>
      </c>
      <c r="Y89" s="15">
        <f t="shared" si="7"/>
        <v>3.4111925474347556E-2</v>
      </c>
      <c r="Z89" s="15">
        <f t="shared" si="7"/>
        <v>3.6226844534361764E-2</v>
      </c>
      <c r="AA89" s="15">
        <f t="shared" si="7"/>
        <v>3.1444172472227451E-2</v>
      </c>
      <c r="AB89" s="15">
        <f t="shared" si="7"/>
        <v>2.9906080079090461E-2</v>
      </c>
      <c r="AC89" s="15">
        <f t="shared" si="7"/>
        <v>2.7546714888487041E-2</v>
      </c>
      <c r="AD89" s="15">
        <f t="shared" si="7"/>
        <v>2.3287268450455749E-2</v>
      </c>
      <c r="AE89" s="15">
        <f t="shared" si="7"/>
        <v>2.8182222002862644E-2</v>
      </c>
      <c r="AF89" s="15">
        <f t="shared" si="7"/>
        <v>3.6277876044809768E-2</v>
      </c>
      <c r="AG89" s="15">
        <f t="shared" si="7"/>
        <v>4.2208010770784246E-2</v>
      </c>
      <c r="AH89" s="15">
        <f t="shared" si="7"/>
        <v>3.5655860848662908E-2</v>
      </c>
      <c r="AI89" s="15">
        <f t="shared" si="7"/>
        <v>3.7110972935824854E-2</v>
      </c>
      <c r="AJ89" s="15">
        <f t="shared" si="7"/>
        <v>4.1953446546536162E-2</v>
      </c>
      <c r="AK89" s="15">
        <f t="shared" si="7"/>
        <v>4.4991200982833615E-2</v>
      </c>
      <c r="AL89" s="15">
        <f t="shared" si="7"/>
        <v>4.3173641355803823E-2</v>
      </c>
      <c r="AS89" s="23" t="s">
        <v>106</v>
      </c>
      <c r="AT89" s="24">
        <f>AL27</f>
        <v>456000000</v>
      </c>
    </row>
    <row r="90" spans="1:46"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v>-4057600000</v>
      </c>
      <c r="S90" s="1">
        <v>-1900000</v>
      </c>
      <c r="T90" s="1">
        <v>-30900000</v>
      </c>
      <c r="U90" s="1">
        <v>-107900000</v>
      </c>
      <c r="V90" s="1">
        <v>-285200000</v>
      </c>
      <c r="W90" s="1">
        <v>-8000000</v>
      </c>
      <c r="X90" s="1">
        <v>-4221000000</v>
      </c>
      <c r="Y90" s="1">
        <v>-1624000000</v>
      </c>
      <c r="Z90" s="1">
        <v>-350000000</v>
      </c>
      <c r="AA90" s="1">
        <v>-1332000000</v>
      </c>
      <c r="AB90" s="1">
        <v>-170000000</v>
      </c>
      <c r="AC90" s="1">
        <v>-820000000</v>
      </c>
      <c r="AD90" s="1">
        <v>-385000000</v>
      </c>
      <c r="AE90" s="1">
        <v>-14884000000</v>
      </c>
      <c r="AF90" s="1">
        <v>-1213000000</v>
      </c>
      <c r="AG90" s="1">
        <v>-1324000000</v>
      </c>
      <c r="AH90" s="1">
        <v>5921000000</v>
      </c>
      <c r="AI90" s="1">
        <v>-1827000000</v>
      </c>
      <c r="AJ90" s="1">
        <v>-488000000</v>
      </c>
      <c r="AK90" s="1">
        <v>-994000000</v>
      </c>
      <c r="AL90" s="1">
        <v>-91000000</v>
      </c>
      <c r="AS90" s="23" t="s">
        <v>19</v>
      </c>
      <c r="AT90" s="24">
        <f>AL25</f>
        <v>5517000000</v>
      </c>
    </row>
    <row r="91" spans="1:46" ht="20" x14ac:dyDescent="0.25">
      <c r="A91" s="5" t="s">
        <v>76</v>
      </c>
      <c r="B91" s="1" t="s">
        <v>92</v>
      </c>
      <c r="C91" s="1" t="s">
        <v>92</v>
      </c>
      <c r="D91" s="1" t="s">
        <v>92</v>
      </c>
      <c r="E91" s="1" t="s">
        <v>92</v>
      </c>
      <c r="F91" s="1">
        <v>-3500000</v>
      </c>
      <c r="G91" s="1">
        <v>-1400000</v>
      </c>
      <c r="H91" s="1">
        <v>-11500000</v>
      </c>
      <c r="I91" s="1">
        <v>-72600000</v>
      </c>
      <c r="J91" s="1">
        <v>-109300000</v>
      </c>
      <c r="K91" s="1">
        <v>-289200000</v>
      </c>
      <c r="L91" s="1">
        <v>-655500000</v>
      </c>
      <c r="M91" s="1">
        <v>-499600000</v>
      </c>
      <c r="N91" s="1">
        <v>-86400000</v>
      </c>
      <c r="O91" s="1">
        <v>-684200000</v>
      </c>
      <c r="P91" s="1">
        <v>-258400000</v>
      </c>
      <c r="Q91" s="1">
        <v>-1390000000</v>
      </c>
      <c r="R91" s="1">
        <v>-721000000</v>
      </c>
      <c r="S91" s="1">
        <v>-416500000</v>
      </c>
      <c r="T91" s="1">
        <v>-2684000000</v>
      </c>
      <c r="U91" s="1">
        <v>-1805300000</v>
      </c>
      <c r="V91" s="1">
        <v>-8064500000</v>
      </c>
      <c r="W91" s="1">
        <v>-11837000000</v>
      </c>
      <c r="X91" s="1">
        <v>-6433000000</v>
      </c>
      <c r="Y91" s="1">
        <v>-2960000000</v>
      </c>
      <c r="Z91" s="1">
        <v>-7478000000</v>
      </c>
      <c r="AA91" s="1">
        <v>-6249000000</v>
      </c>
      <c r="AB91" s="1">
        <v>-8080000000</v>
      </c>
      <c r="AC91" s="1">
        <v>-12321000000</v>
      </c>
      <c r="AD91" s="1">
        <v>-10895000000</v>
      </c>
      <c r="AE91" s="1">
        <v>-7582000000</v>
      </c>
      <c r="AF91" s="1">
        <v>-5406000000</v>
      </c>
      <c r="AG91" s="1">
        <v>-4371000000</v>
      </c>
      <c r="AH91" s="1">
        <v>-3200000000</v>
      </c>
      <c r="AI91" s="1">
        <v>-2532000000</v>
      </c>
      <c r="AJ91" s="1">
        <v>-11039000000</v>
      </c>
      <c r="AK91" s="1">
        <v>-11808000000</v>
      </c>
      <c r="AL91" s="1">
        <v>-9882000000</v>
      </c>
      <c r="AS91" s="33" t="s">
        <v>132</v>
      </c>
      <c r="AT91" s="34">
        <f>AT89/AT90</f>
        <v>8.2653616095704194E-2</v>
      </c>
    </row>
    <row r="92" spans="1:46" ht="20" x14ac:dyDescent="0.25">
      <c r="A92" s="5" t="s">
        <v>77</v>
      </c>
      <c r="B92" s="1" t="s">
        <v>92</v>
      </c>
      <c r="C92" s="1" t="s">
        <v>92</v>
      </c>
      <c r="D92" s="1" t="s">
        <v>92</v>
      </c>
      <c r="E92" s="1" t="s">
        <v>92</v>
      </c>
      <c r="F92" s="1" t="s">
        <v>92</v>
      </c>
      <c r="G92" s="1" t="s">
        <v>92</v>
      </c>
      <c r="H92" s="1">
        <v>14600000</v>
      </c>
      <c r="I92" s="1">
        <v>12100000</v>
      </c>
      <c r="J92" s="1">
        <v>93000000</v>
      </c>
      <c r="K92" s="1">
        <v>158500000</v>
      </c>
      <c r="L92" s="1">
        <v>465200000</v>
      </c>
      <c r="M92" s="1">
        <v>866900000</v>
      </c>
      <c r="N92" s="1">
        <v>103100000</v>
      </c>
      <c r="O92" s="1">
        <v>651500000</v>
      </c>
      <c r="P92" s="1">
        <v>268900000</v>
      </c>
      <c r="Q92" s="1">
        <v>923000000</v>
      </c>
      <c r="R92" s="1">
        <v>941000000</v>
      </c>
      <c r="S92" s="1">
        <v>545500000</v>
      </c>
      <c r="T92" s="1">
        <v>1473200000</v>
      </c>
      <c r="U92" s="1">
        <v>807500000</v>
      </c>
      <c r="V92" s="1">
        <v>6626800000</v>
      </c>
      <c r="W92" s="1">
        <v>10894000000</v>
      </c>
      <c r="X92" s="1">
        <v>8557000000</v>
      </c>
      <c r="Y92" s="1">
        <v>2845000000</v>
      </c>
      <c r="Z92" s="1">
        <v>3791000000</v>
      </c>
      <c r="AA92" s="1">
        <v>6443000000</v>
      </c>
      <c r="AB92" s="1">
        <v>6104000000</v>
      </c>
      <c r="AC92" s="1">
        <v>10511000000</v>
      </c>
      <c r="AD92" s="1">
        <v>8111000000</v>
      </c>
      <c r="AE92" s="1">
        <v>5890000000</v>
      </c>
      <c r="AF92" s="1">
        <v>9924000000</v>
      </c>
      <c r="AG92" s="1">
        <v>5356000000</v>
      </c>
      <c r="AH92" s="1">
        <v>4227000000</v>
      </c>
      <c r="AI92" s="1">
        <v>4683000000</v>
      </c>
      <c r="AJ92" s="1">
        <v>9574000000</v>
      </c>
      <c r="AK92" s="1">
        <v>11345000000</v>
      </c>
      <c r="AL92" s="1">
        <v>9692000000</v>
      </c>
      <c r="AS92" s="35" t="s">
        <v>133</v>
      </c>
      <c r="AT92" s="36">
        <f>AT88*(1-AT91)</f>
        <v>2.1037262598452167E-2</v>
      </c>
    </row>
    <row r="93" spans="1:46" ht="19" x14ac:dyDescent="0.25">
      <c r="A93" s="5" t="s">
        <v>78</v>
      </c>
      <c r="B93" s="1" t="s">
        <v>92</v>
      </c>
      <c r="C93" s="1" t="s">
        <v>92</v>
      </c>
      <c r="D93" s="1" t="s">
        <v>92</v>
      </c>
      <c r="E93" s="1" t="s">
        <v>92</v>
      </c>
      <c r="F93" s="1">
        <v>-54300000</v>
      </c>
      <c r="G93" s="1">
        <v>-6200000</v>
      </c>
      <c r="H93" s="1">
        <v>-4100000</v>
      </c>
      <c r="I93" s="1">
        <v>-25200000</v>
      </c>
      <c r="J93" s="1">
        <v>-181000000</v>
      </c>
      <c r="K93" s="1">
        <v>-12400000</v>
      </c>
      <c r="L93" s="1">
        <v>-75800000</v>
      </c>
      <c r="M93" s="1">
        <v>-99100000</v>
      </c>
      <c r="N93" s="1">
        <v>-42300000</v>
      </c>
      <c r="O93" s="1">
        <v>-30700000</v>
      </c>
      <c r="P93" s="1">
        <v>-45000000</v>
      </c>
      <c r="Q93" s="1">
        <v>-118800000</v>
      </c>
      <c r="R93" s="1">
        <v>-157700000</v>
      </c>
      <c r="S93" s="1">
        <v>3700000</v>
      </c>
      <c r="T93" s="1">
        <v>15500000</v>
      </c>
      <c r="U93" s="1">
        <v>-45200000</v>
      </c>
      <c r="V93" s="1">
        <v>100500000</v>
      </c>
      <c r="W93" s="1">
        <v>-56000000</v>
      </c>
      <c r="X93" s="1">
        <v>-87000000</v>
      </c>
      <c r="Y93" s="1">
        <v>-503000000</v>
      </c>
      <c r="Z93" s="1">
        <v>-149000000</v>
      </c>
      <c r="AA93" s="1">
        <v>-176000000</v>
      </c>
      <c r="AB93" s="1">
        <v>-21000000</v>
      </c>
      <c r="AC93" s="1">
        <v>-14000000</v>
      </c>
      <c r="AD93" s="1">
        <v>-29000000</v>
      </c>
      <c r="AE93" s="1">
        <v>89000000</v>
      </c>
      <c r="AF93" s="1">
        <v>-14000000</v>
      </c>
      <c r="AG93" s="1">
        <v>22000000</v>
      </c>
      <c r="AH93" s="1">
        <v>-22000000</v>
      </c>
      <c r="AI93" s="1">
        <v>36000000</v>
      </c>
      <c r="AJ93" s="1">
        <v>-37000000</v>
      </c>
      <c r="AK93" s="1">
        <v>-54000000</v>
      </c>
      <c r="AL93" s="1">
        <v>-10000000</v>
      </c>
      <c r="AS93" s="63" t="s">
        <v>134</v>
      </c>
      <c r="AT93" s="64"/>
    </row>
    <row r="94" spans="1:46" ht="20" x14ac:dyDescent="0.25">
      <c r="A94" s="6" t="s">
        <v>79</v>
      </c>
      <c r="B94" s="10" t="s">
        <v>92</v>
      </c>
      <c r="C94" s="10" t="s">
        <v>92</v>
      </c>
      <c r="D94" s="10" t="s">
        <v>92</v>
      </c>
      <c r="E94" s="10" t="s">
        <v>92</v>
      </c>
      <c r="F94" s="10">
        <v>-113100000</v>
      </c>
      <c r="G94" s="10">
        <v>-73400000</v>
      </c>
      <c r="H94" s="10">
        <v>-78200000</v>
      </c>
      <c r="I94" s="10">
        <v>-162800000</v>
      </c>
      <c r="J94" s="10">
        <v>-258100000</v>
      </c>
      <c r="K94" s="10">
        <v>-240000000</v>
      </c>
      <c r="L94" s="10">
        <v>-429900000</v>
      </c>
      <c r="M94" s="10">
        <v>78000000</v>
      </c>
      <c r="N94" s="10">
        <v>-173800000</v>
      </c>
      <c r="O94" s="10">
        <v>-1307200000</v>
      </c>
      <c r="P94" s="10">
        <v>-376600000</v>
      </c>
      <c r="Q94" s="10">
        <v>-1025500000</v>
      </c>
      <c r="R94" s="10">
        <v>-4381700000</v>
      </c>
      <c r="S94" s="10">
        <v>-249600000</v>
      </c>
      <c r="T94" s="10">
        <v>-1650800000</v>
      </c>
      <c r="U94" s="10">
        <v>-1602900000</v>
      </c>
      <c r="V94" s="10">
        <v>-2866600000</v>
      </c>
      <c r="W94" s="10">
        <v>-1701000000</v>
      </c>
      <c r="X94" s="10">
        <v>-2790000000</v>
      </c>
      <c r="Y94" s="10">
        <v>-2740000000</v>
      </c>
      <c r="Z94" s="10">
        <v>-4759000000</v>
      </c>
      <c r="AA94" s="10">
        <v>-1815000000</v>
      </c>
      <c r="AB94" s="10">
        <v>-2651000000</v>
      </c>
      <c r="AC94" s="10">
        <v>-3101000000</v>
      </c>
      <c r="AD94" s="10">
        <v>-3594000000</v>
      </c>
      <c r="AE94" s="10">
        <v>-17058000000</v>
      </c>
      <c r="AF94" s="10">
        <v>2245000000</v>
      </c>
      <c r="AG94" s="10">
        <v>-1571000000</v>
      </c>
      <c r="AH94" s="10">
        <v>5858000000</v>
      </c>
      <c r="AI94" s="10">
        <v>-774000000</v>
      </c>
      <c r="AJ94" s="10">
        <v>-3203000000</v>
      </c>
      <c r="AK94" s="10">
        <v>-2866000000</v>
      </c>
      <c r="AL94" s="10">
        <v>-1659000000</v>
      </c>
      <c r="AS94" s="23" t="s">
        <v>135</v>
      </c>
      <c r="AT94" s="37">
        <v>4.095E-2</v>
      </c>
    </row>
    <row r="95" spans="1:46"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v>-933000000</v>
      </c>
      <c r="Z95" s="1">
        <v>-464000000</v>
      </c>
      <c r="AA95" s="1">
        <v>-2603000000</v>
      </c>
      <c r="AB95" s="1">
        <v>-24000000</v>
      </c>
      <c r="AC95" s="1">
        <v>-4914000000</v>
      </c>
      <c r="AD95" s="1">
        <v>-1866000000</v>
      </c>
      <c r="AE95" s="1">
        <v>-1418000000</v>
      </c>
      <c r="AF95" s="1">
        <v>-5271000000</v>
      </c>
      <c r="AG95" s="1">
        <v>-865000000</v>
      </c>
      <c r="AH95" s="1">
        <v>-7664000000</v>
      </c>
      <c r="AI95" s="1">
        <v>-8661000000</v>
      </c>
      <c r="AJ95" s="1">
        <v>-6110000000</v>
      </c>
      <c r="AK95" s="1">
        <v>-10531000000</v>
      </c>
      <c r="AL95" s="1">
        <v>-1000000</v>
      </c>
      <c r="AS95" s="23" t="s">
        <v>136</v>
      </c>
      <c r="AT95" s="38" cm="1">
        <f t="array" ref="AT95">_FV(A1,"Beta")</f>
        <v>0.71879999999999999</v>
      </c>
    </row>
    <row r="96" spans="1:46" ht="20" x14ac:dyDescent="0.25">
      <c r="A96" s="5" t="s">
        <v>81</v>
      </c>
      <c r="B96" s="1" t="s">
        <v>92</v>
      </c>
      <c r="C96" s="1" t="s">
        <v>92</v>
      </c>
      <c r="D96" s="1" t="s">
        <v>92</v>
      </c>
      <c r="E96" s="1" t="s">
        <v>92</v>
      </c>
      <c r="F96" s="1">
        <v>50300000</v>
      </c>
      <c r="G96" s="1">
        <v>14400000</v>
      </c>
      <c r="H96" s="1">
        <v>17100000</v>
      </c>
      <c r="I96" s="1">
        <v>17400000</v>
      </c>
      <c r="J96" s="1">
        <v>16300000</v>
      </c>
      <c r="K96" s="1">
        <v>21900000</v>
      </c>
      <c r="L96" s="1">
        <v>24800000</v>
      </c>
      <c r="M96" s="1">
        <v>44200000</v>
      </c>
      <c r="N96" s="1">
        <v>54300000</v>
      </c>
      <c r="O96" s="1">
        <v>1001000000</v>
      </c>
      <c r="P96" s="1">
        <v>194000000</v>
      </c>
      <c r="Q96" s="1">
        <v>148700000</v>
      </c>
      <c r="R96" s="1">
        <v>120500000</v>
      </c>
      <c r="S96" s="1">
        <v>155900000</v>
      </c>
      <c r="T96" s="1">
        <v>241400000</v>
      </c>
      <c r="U96" s="1">
        <v>338900000</v>
      </c>
      <c r="V96" s="1">
        <v>1034900000</v>
      </c>
      <c r="W96" s="1">
        <v>331000000</v>
      </c>
      <c r="X96" s="1">
        <v>403000000</v>
      </c>
      <c r="Y96" s="1">
        <v>416000000</v>
      </c>
      <c r="Z96" s="1">
        <v>165000000</v>
      </c>
      <c r="AA96" s="1">
        <v>85000000</v>
      </c>
      <c r="AB96" s="1">
        <v>96000000</v>
      </c>
      <c r="AC96" s="1">
        <v>267000000</v>
      </c>
      <c r="AD96" s="1">
        <v>1307000000</v>
      </c>
      <c r="AE96" s="1">
        <v>649000000</v>
      </c>
      <c r="AF96" s="1">
        <v>491000000</v>
      </c>
      <c r="AG96" s="1">
        <v>428000000</v>
      </c>
      <c r="AH96" s="1">
        <v>403000000</v>
      </c>
      <c r="AI96" s="1">
        <v>992000000</v>
      </c>
      <c r="AJ96" s="1">
        <v>662000000</v>
      </c>
      <c r="AK96" s="1">
        <v>474000000</v>
      </c>
      <c r="AL96" s="1">
        <v>429000000</v>
      </c>
      <c r="AS96" s="23" t="s">
        <v>137</v>
      </c>
      <c r="AT96" s="37">
        <v>8.4000000000000005E-2</v>
      </c>
    </row>
    <row r="97" spans="1:46" ht="20" x14ac:dyDescent="0.25">
      <c r="A97" s="5" t="s">
        <v>82</v>
      </c>
      <c r="B97" s="1" t="s">
        <v>92</v>
      </c>
      <c r="C97" s="1" t="s">
        <v>92</v>
      </c>
      <c r="D97" s="1" t="s">
        <v>92</v>
      </c>
      <c r="E97" s="1" t="s">
        <v>92</v>
      </c>
      <c r="F97" s="1">
        <v>-37500000</v>
      </c>
      <c r="G97" s="1">
        <v>-4600000</v>
      </c>
      <c r="H97" s="1">
        <v>-38300000</v>
      </c>
      <c r="I97" s="1">
        <v>-142900000</v>
      </c>
      <c r="J97" s="1">
        <v>-53400000</v>
      </c>
      <c r="K97" s="1">
        <v>-59100000</v>
      </c>
      <c r="L97" s="1">
        <v>-33600000</v>
      </c>
      <c r="M97" s="1">
        <v>-476600000</v>
      </c>
      <c r="N97" s="1">
        <v>-168200000</v>
      </c>
      <c r="O97" s="1">
        <v>-377200000</v>
      </c>
      <c r="P97" s="1">
        <v>-497400000</v>
      </c>
      <c r="Q97" s="1" t="s">
        <v>92</v>
      </c>
      <c r="R97" s="1">
        <v>-25600000</v>
      </c>
      <c r="S97" s="1">
        <v>-418500000</v>
      </c>
      <c r="T97" s="1">
        <v>-880500000</v>
      </c>
      <c r="U97" s="1">
        <v>-511000000</v>
      </c>
      <c r="V97" s="1">
        <v>-4663600000</v>
      </c>
      <c r="W97" s="1">
        <v>-1039000000</v>
      </c>
      <c r="X97" s="1">
        <v>-1544000000</v>
      </c>
      <c r="Y97" s="1">
        <v>-759000000</v>
      </c>
      <c r="Z97" s="1">
        <v>-1030000000</v>
      </c>
      <c r="AA97" s="1">
        <v>-1140000000</v>
      </c>
      <c r="AB97" s="1">
        <v>-1440000000</v>
      </c>
      <c r="AC97" s="1">
        <v>-1247000000</v>
      </c>
      <c r="AD97" s="1">
        <v>-2553000000</v>
      </c>
      <c r="AE97" s="1">
        <v>-1920000000</v>
      </c>
      <c r="AF97" s="1">
        <v>-2830000000</v>
      </c>
      <c r="AG97" s="1">
        <v>-3544000000</v>
      </c>
      <c r="AH97" s="1">
        <v>-2171000000</v>
      </c>
      <c r="AI97" s="1">
        <v>-2877000000</v>
      </c>
      <c r="AJ97" s="1">
        <v>-1326000000</v>
      </c>
      <c r="AK97" s="1">
        <v>-652000000</v>
      </c>
      <c r="AL97" s="1">
        <v>-2544000000</v>
      </c>
      <c r="AS97" s="35" t="s">
        <v>138</v>
      </c>
      <c r="AT97" s="36">
        <f>(AT94)+((AT95)*(AT96-AT94))</f>
        <v>7.1894340000000001E-2</v>
      </c>
    </row>
    <row r="98" spans="1:46" ht="19" x14ac:dyDescent="0.25">
      <c r="A98" s="5" t="s">
        <v>83</v>
      </c>
      <c r="B98" s="1" t="s">
        <v>92</v>
      </c>
      <c r="C98" s="1" t="s">
        <v>92</v>
      </c>
      <c r="D98" s="1" t="s">
        <v>92</v>
      </c>
      <c r="E98" s="1" t="s">
        <v>92</v>
      </c>
      <c r="F98" s="1">
        <v>-18900000</v>
      </c>
      <c r="G98" s="1">
        <v>-23800000</v>
      </c>
      <c r="H98" s="1">
        <v>-29300000</v>
      </c>
      <c r="I98" s="1">
        <v>-33300000</v>
      </c>
      <c r="J98" s="1">
        <v>-39000000</v>
      </c>
      <c r="K98" s="1">
        <v>-47200000</v>
      </c>
      <c r="L98" s="1">
        <v>-60400000</v>
      </c>
      <c r="M98" s="1">
        <v>-90700000</v>
      </c>
      <c r="N98" s="1">
        <v>-102900000</v>
      </c>
      <c r="O98" s="1">
        <v>-131900000</v>
      </c>
      <c r="P98" s="1">
        <v>-189500000</v>
      </c>
      <c r="Q98" s="1">
        <v>-240700000</v>
      </c>
      <c r="R98" s="1">
        <v>-278800000</v>
      </c>
      <c r="S98" s="1">
        <v>-304200000</v>
      </c>
      <c r="T98" s="1">
        <v>-351500000</v>
      </c>
      <c r="U98" s="1">
        <v>-404900000</v>
      </c>
      <c r="V98" s="1">
        <v>-464800000</v>
      </c>
      <c r="W98" s="1">
        <v>-504000000</v>
      </c>
      <c r="X98" s="1">
        <v>-565000000</v>
      </c>
      <c r="Y98" s="1">
        <v>-843000000</v>
      </c>
      <c r="Z98" s="1">
        <v>-907000000</v>
      </c>
      <c r="AA98" s="1">
        <v>-969000000</v>
      </c>
      <c r="AB98" s="1">
        <v>-1021000000</v>
      </c>
      <c r="AC98" s="1">
        <v>-1055000000</v>
      </c>
      <c r="AD98" s="1">
        <v>-1116000000</v>
      </c>
      <c r="AE98" s="1">
        <v>-1337000000</v>
      </c>
      <c r="AF98" s="1">
        <v>-2139000000</v>
      </c>
      <c r="AG98" s="1">
        <v>-2376000000</v>
      </c>
      <c r="AH98" s="1">
        <v>-2494000000</v>
      </c>
      <c r="AI98" s="1">
        <v>-2693000000</v>
      </c>
      <c r="AJ98" s="1">
        <v>-2894000000</v>
      </c>
      <c r="AK98" s="1">
        <v>-3120000000</v>
      </c>
      <c r="AL98" s="1">
        <v>-3383000000</v>
      </c>
      <c r="AS98" s="63" t="s">
        <v>139</v>
      </c>
      <c r="AT98" s="64"/>
    </row>
    <row r="99" spans="1:46" ht="20" x14ac:dyDescent="0.25">
      <c r="A99" s="5" t="s">
        <v>84</v>
      </c>
      <c r="B99" s="1" t="s">
        <v>92</v>
      </c>
      <c r="C99" s="1" t="s">
        <v>92</v>
      </c>
      <c r="D99" s="1" t="s">
        <v>92</v>
      </c>
      <c r="E99" s="1" t="s">
        <v>92</v>
      </c>
      <c r="F99" s="1">
        <v>10500000</v>
      </c>
      <c r="G99" s="1">
        <v>3000000</v>
      </c>
      <c r="H99" s="1">
        <v>-10600000</v>
      </c>
      <c r="I99" s="1">
        <v>6200000</v>
      </c>
      <c r="J99" s="1">
        <v>9200000</v>
      </c>
      <c r="K99" s="1">
        <v>-75300000</v>
      </c>
      <c r="L99" s="1">
        <v>10800000</v>
      </c>
      <c r="M99" s="1">
        <v>32000000</v>
      </c>
      <c r="N99" s="1">
        <v>-11800000</v>
      </c>
      <c r="O99" s="1">
        <v>64200000</v>
      </c>
      <c r="P99" s="1">
        <v>50400000</v>
      </c>
      <c r="Q99" s="1">
        <v>-153700000</v>
      </c>
      <c r="R99" s="1">
        <v>2349400000</v>
      </c>
      <c r="S99" s="1">
        <v>-177000000</v>
      </c>
      <c r="T99" s="1">
        <v>-19500000</v>
      </c>
      <c r="U99" s="1">
        <v>88200000</v>
      </c>
      <c r="V99" s="1">
        <v>5409900000</v>
      </c>
      <c r="W99" s="1">
        <v>-1799000000</v>
      </c>
      <c r="X99" s="1">
        <v>871000000</v>
      </c>
      <c r="Y99" s="1">
        <v>1274000000</v>
      </c>
      <c r="Z99" s="1">
        <v>3000000000</v>
      </c>
      <c r="AA99" s="1">
        <v>2621000000</v>
      </c>
      <c r="AB99" s="1">
        <v>507000000</v>
      </c>
      <c r="AC99" s="1">
        <v>4848000000</v>
      </c>
      <c r="AD99" s="1">
        <v>3310000000</v>
      </c>
      <c r="AE99" s="1">
        <v>19975000000</v>
      </c>
      <c r="AF99" s="1">
        <v>206000000</v>
      </c>
      <c r="AG99" s="1">
        <v>3074000000</v>
      </c>
      <c r="AH99" s="1">
        <v>-28000000</v>
      </c>
      <c r="AI99" s="1">
        <v>7808000000</v>
      </c>
      <c r="AJ99" s="1">
        <v>5470000000</v>
      </c>
      <c r="AK99" s="1">
        <v>9693000000</v>
      </c>
      <c r="AL99" s="1">
        <v>163000000</v>
      </c>
      <c r="AS99" s="23" t="s">
        <v>140</v>
      </c>
      <c r="AT99" s="24">
        <f>AT86+AT87</f>
        <v>24114000000</v>
      </c>
    </row>
    <row r="100" spans="1:46" ht="20" x14ac:dyDescent="0.25">
      <c r="A100" s="6" t="s">
        <v>85</v>
      </c>
      <c r="B100" s="10" t="s">
        <v>92</v>
      </c>
      <c r="C100" s="10" t="s">
        <v>92</v>
      </c>
      <c r="D100" s="10" t="s">
        <v>92</v>
      </c>
      <c r="E100" s="10" t="s">
        <v>92</v>
      </c>
      <c r="F100" s="10">
        <v>4400000</v>
      </c>
      <c r="G100" s="10">
        <v>-11000000</v>
      </c>
      <c r="H100" s="10">
        <v>-61100000</v>
      </c>
      <c r="I100" s="10">
        <v>-152600000</v>
      </c>
      <c r="J100" s="10">
        <v>-66900000</v>
      </c>
      <c r="K100" s="10">
        <v>-159700000</v>
      </c>
      <c r="L100" s="10">
        <v>-58400000</v>
      </c>
      <c r="M100" s="10">
        <v>-491100000</v>
      </c>
      <c r="N100" s="10">
        <v>-228600000</v>
      </c>
      <c r="O100" s="10">
        <v>556100000</v>
      </c>
      <c r="P100" s="10">
        <v>-442500000</v>
      </c>
      <c r="Q100" s="10">
        <v>-245700000</v>
      </c>
      <c r="R100" s="10">
        <v>2165500000</v>
      </c>
      <c r="S100" s="10">
        <v>-743800000</v>
      </c>
      <c r="T100" s="10">
        <v>-1010100000</v>
      </c>
      <c r="U100" s="10">
        <v>-488800000</v>
      </c>
      <c r="V100" s="10">
        <v>1316400000</v>
      </c>
      <c r="W100" s="10">
        <v>-3011000000</v>
      </c>
      <c r="X100" s="10">
        <v>-835000000</v>
      </c>
      <c r="Y100" s="10">
        <v>-845000000</v>
      </c>
      <c r="Z100" s="10">
        <v>764000000</v>
      </c>
      <c r="AA100" s="10">
        <v>-2006000000</v>
      </c>
      <c r="AB100" s="10">
        <v>-1882000000</v>
      </c>
      <c r="AC100" s="10">
        <v>-2101000000</v>
      </c>
      <c r="AD100" s="10">
        <v>-918000000</v>
      </c>
      <c r="AE100" s="10">
        <v>15949000000</v>
      </c>
      <c r="AF100" s="10">
        <v>-9543000000</v>
      </c>
      <c r="AG100" s="10">
        <v>-3283000000</v>
      </c>
      <c r="AH100" s="10">
        <v>-11954000000</v>
      </c>
      <c r="AI100" s="10">
        <v>-5431000000</v>
      </c>
      <c r="AJ100" s="10">
        <v>-4198000000</v>
      </c>
      <c r="AK100" s="10">
        <v>-4136000000</v>
      </c>
      <c r="AL100" s="10">
        <v>-5336000000</v>
      </c>
      <c r="AS100" s="33" t="s">
        <v>141</v>
      </c>
      <c r="AT100" s="34">
        <f>AT99/AT103</f>
        <v>0.16867560897812547</v>
      </c>
    </row>
    <row r="101" spans="1:46" ht="20" x14ac:dyDescent="0.25">
      <c r="A101" s="5" t="s">
        <v>86</v>
      </c>
      <c r="B101" s="1" t="s">
        <v>92</v>
      </c>
      <c r="C101" s="1" t="s">
        <v>92</v>
      </c>
      <c r="D101" s="1" t="s">
        <v>92</v>
      </c>
      <c r="E101" s="1" t="s">
        <v>92</v>
      </c>
      <c r="F101" s="1">
        <v>100000</v>
      </c>
      <c r="G101" s="1">
        <v>-200000</v>
      </c>
      <c r="H101" s="1" t="s">
        <v>92</v>
      </c>
      <c r="I101" s="1">
        <v>100000</v>
      </c>
      <c r="J101" s="1">
        <v>-100000</v>
      </c>
      <c r="K101" s="1">
        <v>2100000</v>
      </c>
      <c r="L101" s="1">
        <v>-200000</v>
      </c>
      <c r="M101" s="1">
        <v>-4200000</v>
      </c>
      <c r="N101" s="1">
        <v>-2300000</v>
      </c>
      <c r="O101" s="1">
        <v>-1600000</v>
      </c>
      <c r="P101" s="1">
        <v>-3000000</v>
      </c>
      <c r="Q101" s="1">
        <v>2200000</v>
      </c>
      <c r="R101" s="1">
        <v>6400000</v>
      </c>
      <c r="S101" s="1">
        <v>-25400000</v>
      </c>
      <c r="T101" s="1">
        <v>-61300000</v>
      </c>
      <c r="U101" s="1">
        <v>-89200000</v>
      </c>
      <c r="V101" s="1">
        <v>104900000</v>
      </c>
      <c r="W101" s="1">
        <v>-5000000</v>
      </c>
      <c r="X101" s="1">
        <v>-60000000</v>
      </c>
      <c r="Y101" s="1">
        <v>-82000000</v>
      </c>
      <c r="Z101" s="1">
        <v>-7000000</v>
      </c>
      <c r="AA101" s="1">
        <v>62000000</v>
      </c>
      <c r="AB101" s="1">
        <v>-71000000</v>
      </c>
      <c r="AC101" s="1">
        <v>7000000</v>
      </c>
      <c r="AD101" s="1">
        <v>37000000</v>
      </c>
      <c r="AE101" s="1">
        <v>-353000000</v>
      </c>
      <c r="AF101" s="1">
        <v>113000000</v>
      </c>
      <c r="AG101" s="1">
        <v>65000000</v>
      </c>
      <c r="AH101" s="1">
        <v>114000000</v>
      </c>
      <c r="AI101" s="1">
        <v>-78000000</v>
      </c>
      <c r="AJ101" s="1">
        <v>-86000000</v>
      </c>
      <c r="AK101" s="1">
        <v>215000000</v>
      </c>
      <c r="AL101" s="1">
        <v>-231000000</v>
      </c>
      <c r="AS101" s="23" t="s">
        <v>142</v>
      </c>
      <c r="AT101" s="39" cm="1">
        <f t="array" ref="AT101">_FV(A1,"Market cap",TRUE)</f>
        <v>118846800000</v>
      </c>
    </row>
    <row r="102" spans="1:46" ht="20" x14ac:dyDescent="0.25">
      <c r="A102" s="6" t="s">
        <v>87</v>
      </c>
      <c r="B102" s="10" t="s">
        <v>92</v>
      </c>
      <c r="C102" s="10" t="s">
        <v>92</v>
      </c>
      <c r="D102" s="10" t="s">
        <v>92</v>
      </c>
      <c r="E102" s="10" t="s">
        <v>92</v>
      </c>
      <c r="F102" s="10">
        <v>4400000</v>
      </c>
      <c r="G102" s="10">
        <v>-11000000</v>
      </c>
      <c r="H102" s="10">
        <v>-61100000</v>
      </c>
      <c r="I102" s="10">
        <v>-152600000</v>
      </c>
      <c r="J102" s="10">
        <v>-66900000</v>
      </c>
      <c r="K102" s="10">
        <v>-159700000</v>
      </c>
      <c r="L102" s="10">
        <v>-58400000</v>
      </c>
      <c r="M102" s="10">
        <v>-491100000</v>
      </c>
      <c r="N102" s="10">
        <v>-228600000</v>
      </c>
      <c r="O102" s="10">
        <v>556100000</v>
      </c>
      <c r="P102" s="10">
        <v>219900000</v>
      </c>
      <c r="Q102" s="10">
        <v>562500000</v>
      </c>
      <c r="R102" s="10">
        <v>-619600000</v>
      </c>
      <c r="S102" s="10">
        <v>1059400000</v>
      </c>
      <c r="T102" s="10">
        <v>123600000</v>
      </c>
      <c r="U102" s="10">
        <v>638500000</v>
      </c>
      <c r="V102" s="10">
        <v>762100000</v>
      </c>
      <c r="W102" s="10">
        <v>-1738000000</v>
      </c>
      <c r="X102" s="10">
        <v>-196000000</v>
      </c>
      <c r="Y102" s="10">
        <v>211000000</v>
      </c>
      <c r="Z102" s="10">
        <v>129000000</v>
      </c>
      <c r="AA102" s="10">
        <v>-18000000</v>
      </c>
      <c r="AB102" s="10">
        <v>-134000000</v>
      </c>
      <c r="AC102" s="10">
        <v>-312000000</v>
      </c>
      <c r="AD102" s="10">
        <v>484000000</v>
      </c>
      <c r="AE102" s="10">
        <v>3440000000</v>
      </c>
      <c r="AF102" s="10">
        <v>-1967000000</v>
      </c>
      <c r="AG102" s="10">
        <v>2091000000</v>
      </c>
      <c r="AH102" s="10">
        <v>-1298000000</v>
      </c>
      <c r="AI102" s="10">
        <v>724000000</v>
      </c>
      <c r="AJ102" s="10">
        <v>-253000000</v>
      </c>
      <c r="AK102" s="10">
        <v>-547000000</v>
      </c>
      <c r="AL102" s="10">
        <v>121000000</v>
      </c>
      <c r="AS102" s="33" t="s">
        <v>143</v>
      </c>
      <c r="AT102" s="34">
        <f>AT101/AT103</f>
        <v>0.8313243910218745</v>
      </c>
    </row>
    <row r="103" spans="1:46" ht="20" x14ac:dyDescent="0.25">
      <c r="A103" s="5" t="s">
        <v>88</v>
      </c>
      <c r="B103" s="1" t="s">
        <v>92</v>
      </c>
      <c r="C103" s="1" t="s">
        <v>92</v>
      </c>
      <c r="D103" s="1" t="s">
        <v>92</v>
      </c>
      <c r="E103" s="1" t="s">
        <v>92</v>
      </c>
      <c r="F103" s="1">
        <v>38000000</v>
      </c>
      <c r="G103" s="1">
        <v>46800000</v>
      </c>
      <c r="H103" s="1">
        <v>88800000</v>
      </c>
      <c r="I103" s="1">
        <v>100800000</v>
      </c>
      <c r="J103" s="1">
        <v>77000000</v>
      </c>
      <c r="K103" s="1">
        <v>108700000</v>
      </c>
      <c r="L103" s="1">
        <v>98300000</v>
      </c>
      <c r="M103" s="1">
        <v>151100000</v>
      </c>
      <c r="N103" s="1">
        <v>197400000</v>
      </c>
      <c r="O103" s="1">
        <v>519500000</v>
      </c>
      <c r="P103" s="1">
        <v>228500000</v>
      </c>
      <c r="Q103" s="1">
        <v>467800000</v>
      </c>
      <c r="R103" s="1">
        <v>1030300000</v>
      </c>
      <c r="S103" s="1">
        <v>410700000</v>
      </c>
      <c r="T103" s="1">
        <v>1470100000</v>
      </c>
      <c r="U103" s="1">
        <v>1593700000</v>
      </c>
      <c r="V103" s="1">
        <v>2232200000</v>
      </c>
      <c r="W103" s="1">
        <v>2994000000</v>
      </c>
      <c r="X103" s="1">
        <v>1256000000</v>
      </c>
      <c r="Y103" s="1">
        <v>1060000000</v>
      </c>
      <c r="Z103" s="1">
        <v>1271000000</v>
      </c>
      <c r="AA103" s="1">
        <v>1400000000</v>
      </c>
      <c r="AB103" s="1">
        <v>1382000000</v>
      </c>
      <c r="AC103" s="1">
        <v>1172000000</v>
      </c>
      <c r="AD103" s="1">
        <v>919000000</v>
      </c>
      <c r="AE103" s="1">
        <v>1403000000</v>
      </c>
      <c r="AF103" s="1">
        <v>4843000000</v>
      </c>
      <c r="AG103" s="1">
        <v>2876000000</v>
      </c>
      <c r="AH103" s="1">
        <v>4967000000</v>
      </c>
      <c r="AI103" s="1">
        <v>3669000000</v>
      </c>
      <c r="AJ103" s="1">
        <v>4393000000</v>
      </c>
      <c r="AK103" s="1">
        <v>4140000000</v>
      </c>
      <c r="AL103" s="1">
        <v>3593000000</v>
      </c>
      <c r="AS103" s="35" t="s">
        <v>144</v>
      </c>
      <c r="AT103" s="40">
        <f>AT99+AT101</f>
        <v>142960800000</v>
      </c>
    </row>
    <row r="104" spans="1:46"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t="s">
        <v>92</v>
      </c>
      <c r="O104" s="11" t="s">
        <v>92</v>
      </c>
      <c r="P104" s="11">
        <v>448400000</v>
      </c>
      <c r="Q104" s="11">
        <v>1030300000</v>
      </c>
      <c r="R104" s="11">
        <v>410700000</v>
      </c>
      <c r="S104" s="11">
        <v>1470100000</v>
      </c>
      <c r="T104" s="11">
        <v>1593700000</v>
      </c>
      <c r="U104" s="11">
        <v>2232200000</v>
      </c>
      <c r="V104" s="11">
        <v>2994300000</v>
      </c>
      <c r="W104" s="11">
        <v>1256000000</v>
      </c>
      <c r="X104" s="11">
        <v>1060000000</v>
      </c>
      <c r="Y104" s="11">
        <v>1271000000</v>
      </c>
      <c r="Z104" s="11">
        <v>1400000000</v>
      </c>
      <c r="AA104" s="11">
        <v>1382000000</v>
      </c>
      <c r="AB104" s="11">
        <v>1248000000</v>
      </c>
      <c r="AC104" s="11">
        <v>860000000</v>
      </c>
      <c r="AD104" s="11">
        <v>1403000000</v>
      </c>
      <c r="AE104" s="11">
        <v>4843000000</v>
      </c>
      <c r="AF104" s="11">
        <v>2876000000</v>
      </c>
      <c r="AG104" s="11">
        <v>4967000000</v>
      </c>
      <c r="AH104" s="11">
        <v>3669000000</v>
      </c>
      <c r="AI104" s="11">
        <v>4393000000</v>
      </c>
      <c r="AJ104" s="11">
        <v>4140000000</v>
      </c>
      <c r="AK104" s="11">
        <v>3593000000</v>
      </c>
      <c r="AL104" s="11">
        <v>3714000000</v>
      </c>
      <c r="AS104" s="63" t="s">
        <v>145</v>
      </c>
      <c r="AT104" s="64"/>
    </row>
    <row r="105" spans="1:46" ht="21" thickTop="1" x14ac:dyDescent="0.25">
      <c r="A105" s="14" t="s">
        <v>107</v>
      </c>
      <c r="B105" s="1"/>
      <c r="C105" s="15" t="e">
        <f>(C106/B106)-1</f>
        <v>#VALUE!</v>
      </c>
      <c r="D105" s="15" t="e">
        <f>(D106/C106)-1</f>
        <v>#VALUE!</v>
      </c>
      <c r="E105" s="15" t="e">
        <f>(E106/D106)-1</f>
        <v>#VALUE!</v>
      </c>
      <c r="F105" s="15" t="e">
        <f>(F106/E106)-1</f>
        <v>#VALUE!</v>
      </c>
      <c r="G105" s="15">
        <f>(G106/F106)-1</f>
        <v>0.18058252427184462</v>
      </c>
      <c r="H105" s="15">
        <f t="shared" ref="H105:AL105" si="8">(H106/G106)-1</f>
        <v>0.22039473684210531</v>
      </c>
      <c r="I105" s="15">
        <f t="shared" si="8"/>
        <v>1.8894878706199463</v>
      </c>
      <c r="J105" s="15">
        <f t="shared" si="8"/>
        <v>0.38106343283582089</v>
      </c>
      <c r="K105" s="15">
        <f t="shared" si="8"/>
        <v>-1.9587977034785542E-2</v>
      </c>
      <c r="L105" s="15">
        <f t="shared" si="8"/>
        <v>0.15983465380640727</v>
      </c>
      <c r="M105" s="15">
        <f t="shared" si="8"/>
        <v>-0.18800118800118804</v>
      </c>
      <c r="N105" s="15">
        <f t="shared" si="8"/>
        <v>0.61631309436722748</v>
      </c>
      <c r="O105" s="15">
        <f t="shared" si="8"/>
        <v>-2.7843403484951343</v>
      </c>
      <c r="P105" s="15">
        <f t="shared" si="8"/>
        <v>-1.8876347495244135</v>
      </c>
      <c r="Q105" s="15">
        <f t="shared" si="8"/>
        <v>0.98856979568509784</v>
      </c>
      <c r="R105" s="15">
        <f t="shared" si="8"/>
        <v>-0.13507687886190545</v>
      </c>
      <c r="S105" s="15">
        <f t="shared" si="8"/>
        <v>0.41036717062634986</v>
      </c>
      <c r="T105" s="15">
        <f t="shared" si="8"/>
        <v>0.42608081046059598</v>
      </c>
      <c r="U105" s="15">
        <f t="shared" si="8"/>
        <v>-2.2220386585164342E-2</v>
      </c>
      <c r="V105" s="15">
        <f t="shared" si="8"/>
        <v>-0.59314015375517437</v>
      </c>
      <c r="W105" s="15">
        <f t="shared" si="8"/>
        <v>1.3723006644518274</v>
      </c>
      <c r="X105" s="15">
        <f t="shared" si="8"/>
        <v>0.26170678336980302</v>
      </c>
      <c r="Y105" s="15">
        <f t="shared" si="8"/>
        <v>0.11515782171349298</v>
      </c>
      <c r="Z105" s="15">
        <f t="shared" si="8"/>
        <v>8.7402799377916063E-2</v>
      </c>
      <c r="AA105" s="15">
        <f t="shared" si="8"/>
        <v>-8.6670480549199125E-2</v>
      </c>
      <c r="AB105" s="15">
        <f t="shared" si="8"/>
        <v>0.24365800187911058</v>
      </c>
      <c r="AC105" s="15">
        <f t="shared" si="8"/>
        <v>0.11458071014857718</v>
      </c>
      <c r="AD105" s="15">
        <f t="shared" si="8"/>
        <v>3.0953456845910443E-2</v>
      </c>
      <c r="AE105" s="15">
        <f t="shared" si="8"/>
        <v>-5.0843743151435472E-2</v>
      </c>
      <c r="AF105" s="15">
        <f t="shared" si="8"/>
        <v>-3.6712075733087102E-2</v>
      </c>
      <c r="AG105" s="15">
        <f t="shared" si="8"/>
        <v>0.34851390220517731</v>
      </c>
      <c r="AH105" s="15">
        <f t="shared" si="8"/>
        <v>-0.35726981869889796</v>
      </c>
      <c r="AI105" s="15">
        <f t="shared" si="8"/>
        <v>0.62417035398230092</v>
      </c>
      <c r="AJ105" s="15">
        <f t="shared" si="8"/>
        <v>2.5200068108292228E-2</v>
      </c>
      <c r="AK105" s="15">
        <f t="shared" si="8"/>
        <v>-0.18867297791064608</v>
      </c>
      <c r="AL105" s="15">
        <f t="shared" si="8"/>
        <v>0.22374616171954975</v>
      </c>
      <c r="AM105" s="15"/>
      <c r="AN105" s="15"/>
      <c r="AO105" s="15"/>
      <c r="AP105" s="15"/>
      <c r="AQ105" s="15"/>
      <c r="AR105" s="15"/>
      <c r="AS105" s="25" t="s">
        <v>108</v>
      </c>
      <c r="AT105" s="26">
        <f>(AT100*AT92)+(AT102*AT97)</f>
        <v>6.3315991498446259E-2</v>
      </c>
    </row>
    <row r="106" spans="1:46" ht="19" x14ac:dyDescent="0.25">
      <c r="A106" s="5" t="s">
        <v>90</v>
      </c>
      <c r="B106" s="1" t="s">
        <v>92</v>
      </c>
      <c r="C106" s="1" t="s">
        <v>92</v>
      </c>
      <c r="D106" s="1" t="s">
        <v>92</v>
      </c>
      <c r="E106" s="1" t="s">
        <v>92</v>
      </c>
      <c r="F106" s="1">
        <v>51500000</v>
      </c>
      <c r="G106" s="1">
        <v>60800000</v>
      </c>
      <c r="H106" s="1">
        <v>74200000</v>
      </c>
      <c r="I106" s="1">
        <v>214400000</v>
      </c>
      <c r="J106" s="1">
        <v>296100000</v>
      </c>
      <c r="K106" s="1">
        <v>290300000</v>
      </c>
      <c r="L106" s="1">
        <v>336700000</v>
      </c>
      <c r="M106" s="1">
        <v>273400000</v>
      </c>
      <c r="N106" s="1">
        <v>441900000</v>
      </c>
      <c r="O106" s="1">
        <v>-788500000</v>
      </c>
      <c r="P106" s="1">
        <v>699900000</v>
      </c>
      <c r="Q106" s="1">
        <v>1391800000</v>
      </c>
      <c r="R106" s="1">
        <v>1203800000</v>
      </c>
      <c r="S106" s="1">
        <v>1697800000</v>
      </c>
      <c r="T106" s="1">
        <v>2421200000</v>
      </c>
      <c r="U106" s="1">
        <v>2367400000</v>
      </c>
      <c r="V106" s="1">
        <v>963200000</v>
      </c>
      <c r="W106" s="1">
        <v>2285000000</v>
      </c>
      <c r="X106" s="1">
        <v>2883000000</v>
      </c>
      <c r="Y106" s="1">
        <v>3215000000</v>
      </c>
      <c r="Z106" s="1">
        <v>3496000000</v>
      </c>
      <c r="AA106" s="1">
        <v>3193000000</v>
      </c>
      <c r="AB106" s="1">
        <v>3971000000</v>
      </c>
      <c r="AC106" s="1">
        <v>4426000000</v>
      </c>
      <c r="AD106" s="1">
        <v>4563000000</v>
      </c>
      <c r="AE106" s="1">
        <v>4331000000</v>
      </c>
      <c r="AF106" s="1">
        <v>4172000000</v>
      </c>
      <c r="AG106" s="1">
        <v>5626000000</v>
      </c>
      <c r="AH106" s="1">
        <v>3616000000</v>
      </c>
      <c r="AI106" s="1">
        <v>5873000000</v>
      </c>
      <c r="AJ106" s="1">
        <v>6021000000</v>
      </c>
      <c r="AK106" s="1">
        <v>4885000000</v>
      </c>
      <c r="AL106" s="1">
        <v>5978000000</v>
      </c>
      <c r="AM106" s="41">
        <f>AL106*(1+$AT$106)</f>
        <v>6168770384.1307001</v>
      </c>
      <c r="AN106" s="41">
        <f t="shared" ref="AN106:AQ106" si="9">AM106*(1+$AT$106)</f>
        <v>6365628647.0605593</v>
      </c>
      <c r="AO106" s="41">
        <f t="shared" si="9"/>
        <v>6568769065.6341848</v>
      </c>
      <c r="AP106" s="41">
        <f t="shared" si="9"/>
        <v>6778392116.4734106</v>
      </c>
      <c r="AQ106" s="41">
        <f t="shared" si="9"/>
        <v>6994704673.825057</v>
      </c>
      <c r="AR106" s="42" t="s">
        <v>146</v>
      </c>
      <c r="AS106" s="43" t="s">
        <v>147</v>
      </c>
      <c r="AT106" s="44">
        <f>(SUM(AM4:AQ4)/5)</f>
        <v>3.1912074963315475E-2</v>
      </c>
    </row>
    <row r="107" spans="1:46"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42"/>
      <c r="AN107" s="42"/>
      <c r="AO107" s="42"/>
      <c r="AP107" s="42"/>
      <c r="AQ107" s="45">
        <f>AQ106*(1+AT107)/(AT108-AT107)</f>
        <v>187116971538.14783</v>
      </c>
      <c r="AR107" s="46" t="s">
        <v>148</v>
      </c>
      <c r="AS107" s="47" t="s">
        <v>149</v>
      </c>
      <c r="AT107" s="48">
        <v>2.5000000000000001E-2</v>
      </c>
    </row>
    <row r="108" spans="1:46" ht="19" x14ac:dyDescent="0.25">
      <c r="AM108" s="45">
        <f t="shared" ref="AM108:AO108" si="10">AM107+AM106</f>
        <v>6168770384.1307001</v>
      </c>
      <c r="AN108" s="45">
        <f t="shared" si="10"/>
        <v>6365628647.0605593</v>
      </c>
      <c r="AO108" s="45">
        <f t="shared" si="10"/>
        <v>6568769065.6341848</v>
      </c>
      <c r="AP108" s="45">
        <f>AP107+AP106</f>
        <v>6778392116.4734106</v>
      </c>
      <c r="AQ108" s="45">
        <f>AQ107+AQ106</f>
        <v>194111676211.97287</v>
      </c>
      <c r="AR108" s="46" t="s">
        <v>144</v>
      </c>
      <c r="AS108" s="49" t="s">
        <v>150</v>
      </c>
      <c r="AT108" s="50">
        <f>AT105</f>
        <v>6.3315991498446259E-2</v>
      </c>
    </row>
    <row r="109" spans="1:46" ht="19" x14ac:dyDescent="0.25">
      <c r="AM109" s="59" t="s">
        <v>151</v>
      </c>
      <c r="AN109" s="60"/>
    </row>
    <row r="110" spans="1:46" ht="20" x14ac:dyDescent="0.25">
      <c r="AM110" s="51" t="s">
        <v>152</v>
      </c>
      <c r="AN110" s="39">
        <f>NPV(AT108,AM108,AN108,AO108,AP108,AQ108)</f>
        <v>165001694110.01822</v>
      </c>
    </row>
    <row r="111" spans="1:46" ht="20" x14ac:dyDescent="0.25">
      <c r="AM111" s="51" t="s">
        <v>153</v>
      </c>
      <c r="AN111" s="39">
        <f>AL40</f>
        <v>10573000000</v>
      </c>
    </row>
    <row r="112" spans="1:46" ht="20" x14ac:dyDescent="0.25">
      <c r="AM112" s="51" t="s">
        <v>140</v>
      </c>
      <c r="AN112" s="39">
        <f>AT99</f>
        <v>24114000000</v>
      </c>
    </row>
    <row r="113" spans="39:40" ht="20" x14ac:dyDescent="0.25">
      <c r="AM113" s="51" t="s">
        <v>154</v>
      </c>
      <c r="AN113" s="39">
        <f>AN110+AN111-AN112</f>
        <v>151460694110.01822</v>
      </c>
    </row>
    <row r="114" spans="39:40" ht="20" x14ac:dyDescent="0.25">
      <c r="AM114" s="51" t="s">
        <v>159</v>
      </c>
      <c r="AN114" s="52">
        <f>AL34*(1+(AR16*5))</f>
        <v>1312232733.7293859</v>
      </c>
    </row>
    <row r="115" spans="39:40" ht="20" x14ac:dyDescent="0.25">
      <c r="AM115" s="53" t="s">
        <v>155</v>
      </c>
      <c r="AN115" s="54">
        <f>AN113/AN114</f>
        <v>115.42212765838006</v>
      </c>
    </row>
    <row r="116" spans="39:40" ht="20" x14ac:dyDescent="0.25">
      <c r="AM116" s="51" t="s">
        <v>156</v>
      </c>
      <c r="AN116" s="55" cm="1">
        <f t="array" ref="AN116">_FV(A1,"Price")</f>
        <v>89.33</v>
      </c>
    </row>
    <row r="117" spans="39:40" ht="20" x14ac:dyDescent="0.25">
      <c r="AM117" s="56" t="s">
        <v>157</v>
      </c>
      <c r="AN117" s="57">
        <f>AN115/AN116-1</f>
        <v>0.29208695464435319</v>
      </c>
    </row>
    <row r="118" spans="39:40" ht="20" x14ac:dyDescent="0.25">
      <c r="AM118" s="56" t="s">
        <v>158</v>
      </c>
      <c r="AN118" s="58" t="str">
        <f>IF(AN115&gt;AN116,"BUY","SELL")</f>
        <v>BUY</v>
      </c>
    </row>
  </sheetData>
  <mergeCells count="6">
    <mergeCell ref="AM109:AN109"/>
    <mergeCell ref="AS83:AT83"/>
    <mergeCell ref="AS84:AT84"/>
    <mergeCell ref="AS93:AT93"/>
    <mergeCell ref="AS98:AT98"/>
    <mergeCell ref="AS104:AT104"/>
  </mergeCells>
  <hyperlinks>
    <hyperlink ref="A1" r:id="rId1" tooltip="https://roic.ai/company/MDT" display="ROIC.AI | MD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sec.gov" xr:uid="{00000000-0004-0000-0000-00003D000000}"/>
    <hyperlink ref="V74" r:id="rId43" tooltip="https://sec.gov" xr:uid="{00000000-0004-0000-0000-00003E000000}"/>
    <hyperlink ref="W36" r:id="rId44" tooltip="https://sec.gov" xr:uid="{00000000-0004-0000-0000-000040000000}"/>
    <hyperlink ref="W74" r:id="rId45" tooltip="https://sec.gov" xr:uid="{00000000-0004-0000-0000-000041000000}"/>
    <hyperlink ref="X36" r:id="rId46" tooltip="https://sec.gov" xr:uid="{00000000-0004-0000-0000-000043000000}"/>
    <hyperlink ref="X74" r:id="rId47" tooltip="https://sec.gov" xr:uid="{00000000-0004-0000-0000-000044000000}"/>
    <hyperlink ref="Y36" r:id="rId48" tooltip="https://sec.gov" xr:uid="{00000000-0004-0000-0000-000046000000}"/>
    <hyperlink ref="Y74" r:id="rId49" tooltip="https://sec.gov" xr:uid="{00000000-0004-0000-0000-000047000000}"/>
    <hyperlink ref="Z36" r:id="rId50" tooltip="https://sec.gov" xr:uid="{00000000-0004-0000-0000-000049000000}"/>
    <hyperlink ref="Z74" r:id="rId51" tooltip="https://sec.gov" xr:uid="{00000000-0004-0000-0000-00004A000000}"/>
    <hyperlink ref="AA36" r:id="rId52" tooltip="https://sec.gov" xr:uid="{00000000-0004-0000-0000-00004C000000}"/>
    <hyperlink ref="AA74" r:id="rId53" tooltip="https://sec.gov" xr:uid="{00000000-0004-0000-0000-00004D000000}"/>
    <hyperlink ref="AB36" r:id="rId54" tooltip="https://sec.gov" xr:uid="{00000000-0004-0000-0000-00004F000000}"/>
    <hyperlink ref="AB74" r:id="rId55" tooltip="https://sec.gov" xr:uid="{00000000-0004-0000-0000-000050000000}"/>
    <hyperlink ref="AC36" r:id="rId56" tooltip="https://sec.gov" xr:uid="{00000000-0004-0000-0000-000052000000}"/>
    <hyperlink ref="AC74" r:id="rId57" tooltip="https://sec.gov" xr:uid="{00000000-0004-0000-0000-000053000000}"/>
    <hyperlink ref="AD36" r:id="rId58" tooltip="https://sec.gov" xr:uid="{00000000-0004-0000-0000-000055000000}"/>
    <hyperlink ref="AD74" r:id="rId59" tooltip="https://sec.gov" xr:uid="{00000000-0004-0000-0000-000056000000}"/>
    <hyperlink ref="AE36" r:id="rId60" tooltip="https://www.sec.gov/Archives/edgar/data/1613103/000161310315000028/0001613103-15-000028-index.html" xr:uid="{00000000-0004-0000-0000-000058000000}"/>
    <hyperlink ref="AE74" r:id="rId61" tooltip="https://www.sec.gov/Archives/edgar/data/1613103/000161310315000028/0001613103-15-000028-index.html" xr:uid="{00000000-0004-0000-0000-000059000000}"/>
    <hyperlink ref="AF36" r:id="rId62" tooltip="https://www.sec.gov/Archives/edgar/data/1613103/000161310316000093/0001613103-16-000093-index.html" xr:uid="{00000000-0004-0000-0000-00005B000000}"/>
    <hyperlink ref="AF74" r:id="rId63" tooltip="https://www.sec.gov/Archives/edgar/data/1613103/000161310316000093/0001613103-16-000093-index.html" xr:uid="{00000000-0004-0000-0000-00005C000000}"/>
    <hyperlink ref="AG36" r:id="rId64" tooltip="https://www.sec.gov/Archives/edgar/data/1613103/000161310317000018/0001613103-17-000018-index.html" xr:uid="{00000000-0004-0000-0000-00005E000000}"/>
    <hyperlink ref="AG74" r:id="rId65" tooltip="https://www.sec.gov/Archives/edgar/data/1613103/000161310317000018/0001613103-17-000018-index.html" xr:uid="{00000000-0004-0000-0000-00005F000000}"/>
    <hyperlink ref="AH36" r:id="rId66" tooltip="https://www.sec.gov/Archives/edgar/data/1613103/000161310318000024/0001613103-18-000024-index.html" xr:uid="{00000000-0004-0000-0000-000061000000}"/>
    <hyperlink ref="AH74" r:id="rId67" tooltip="https://www.sec.gov/Archives/edgar/data/1613103/000161310318000024/0001613103-18-000024-index.html" xr:uid="{00000000-0004-0000-0000-000062000000}"/>
    <hyperlink ref="AI36" r:id="rId68" tooltip="https://www.sec.gov/Archives/edgar/data/1613103/000161310319000028/0001613103-19-000028-index.html" xr:uid="{00000000-0004-0000-0000-000064000000}"/>
    <hyperlink ref="AI74" r:id="rId69" tooltip="https://www.sec.gov/Archives/edgar/data/1613103/000161310319000028/0001613103-19-000028-index.html" xr:uid="{00000000-0004-0000-0000-000065000000}"/>
    <hyperlink ref="AJ36" r:id="rId70" tooltip="https://www.sec.gov/Archives/edgar/data/1613103/000161310320000021/0001613103-20-000021-index.htm" xr:uid="{00000000-0004-0000-0000-000067000000}"/>
    <hyperlink ref="AJ74" r:id="rId71" tooltip="https://www.sec.gov/Archives/edgar/data/1613103/000161310320000021/0001613103-20-000021-index.htm" xr:uid="{00000000-0004-0000-0000-000068000000}"/>
    <hyperlink ref="AK36" r:id="rId72" tooltip="https://www.sec.gov/Archives/edgar/data/1613103/000161310321000027/0001613103-21-000027-index.htm" xr:uid="{00000000-0004-0000-0000-00006A000000}"/>
    <hyperlink ref="AK74" r:id="rId73" tooltip="https://www.sec.gov/Archives/edgar/data/1613103/000161310321000027/0001613103-21-000027-index.htm" xr:uid="{00000000-0004-0000-0000-00006B000000}"/>
    <hyperlink ref="AL36" r:id="rId74" tooltip="https://www.sec.gov/Archives/edgar/data/1613103/000161310322000023/0001613103-22-000023-index.htm" xr:uid="{00000000-0004-0000-0000-00006D000000}"/>
    <hyperlink ref="AL74" r:id="rId75" tooltip="https://www.sec.gov/Archives/edgar/data/1613103/000161310322000023/0001613103-22-000023-index.htm" xr:uid="{00000000-0004-0000-0000-00006E000000}"/>
    <hyperlink ref="AM1" r:id="rId76" display="https://finbox.com/NYSE:MDT/explorer/revenue_proj" xr:uid="{9DBB83D7-F616-CF4B-BD14-AE82FD60C088}"/>
  </hyperlinks>
  <pageMargins left="0.7" right="0.7" top="0.75" bottom="0.75" header="0.3" footer="0.3"/>
  <drawing r:id="rId7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2023-03-31T14:06:44Z</dcterms:created>
  <dcterms:modified xsi:type="dcterms:W3CDTF">2023-05-22T05:19:46Z</dcterms:modified>
</cp:coreProperties>
</file>