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B3E1B312-F24D-B947-BE49-7DB66FF5F02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O106" i="1" l="1"/>
  <c r="AN108" i="1"/>
  <c r="AV16" i="1"/>
  <c r="AU16" i="1"/>
  <c r="AT16" i="1"/>
  <c r="AU103" i="1"/>
  <c r="AU100" i="1" s="1"/>
  <c r="AO112" i="1"/>
  <c r="AU92" i="1"/>
  <c r="AU102" i="1" l="1"/>
  <c r="AU105" i="1" s="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<sst xmlns="http://schemas.openxmlformats.org/spreadsheetml/2006/main" count="1267" uniqueCount="160">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</sst>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MRK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20529801324506E-2"/>
          <c:y val="0.1232736986876978"/>
          <c:w val="0.8597483443708609"/>
          <c:h val="0.749861552200779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3547500000</c:v>
                </c:pt>
                <c:pt idx="1">
                  <c:v>4128900000</c:v>
                </c:pt>
                <c:pt idx="2">
                  <c:v>5061300000</c:v>
                </c:pt>
                <c:pt idx="3">
                  <c:v>5939500000</c:v>
                </c:pt>
                <c:pt idx="4">
                  <c:v>6550500000</c:v>
                </c:pt>
                <c:pt idx="5">
                  <c:v>7671500000</c:v>
                </c:pt>
                <c:pt idx="6">
                  <c:v>8602700000</c:v>
                </c:pt>
                <c:pt idx="7">
                  <c:v>9662500000</c:v>
                </c:pt>
                <c:pt idx="8">
                  <c:v>10498200000</c:v>
                </c:pt>
                <c:pt idx="9">
                  <c:v>14969800000</c:v>
                </c:pt>
                <c:pt idx="10">
                  <c:v>16681100000</c:v>
                </c:pt>
                <c:pt idx="11">
                  <c:v>19828700000</c:v>
                </c:pt>
                <c:pt idx="12">
                  <c:v>23636900000</c:v>
                </c:pt>
                <c:pt idx="13">
                  <c:v>26898200000</c:v>
                </c:pt>
                <c:pt idx="14">
                  <c:v>32714000000</c:v>
                </c:pt>
                <c:pt idx="15">
                  <c:v>40363200000</c:v>
                </c:pt>
                <c:pt idx="16">
                  <c:v>47715700000</c:v>
                </c:pt>
                <c:pt idx="17">
                  <c:v>51790300000</c:v>
                </c:pt>
                <c:pt idx="18">
                  <c:v>22485900000</c:v>
                </c:pt>
                <c:pt idx="19">
                  <c:v>22938600000</c:v>
                </c:pt>
                <c:pt idx="20">
                  <c:v>22011900000</c:v>
                </c:pt>
                <c:pt idx="21">
                  <c:v>22636000000</c:v>
                </c:pt>
                <c:pt idx="22">
                  <c:v>24197700000</c:v>
                </c:pt>
                <c:pt idx="23">
                  <c:v>23850300000</c:v>
                </c:pt>
                <c:pt idx="24">
                  <c:v>27428300000</c:v>
                </c:pt>
                <c:pt idx="25">
                  <c:v>45987000000</c:v>
                </c:pt>
                <c:pt idx="26">
                  <c:v>48047000000</c:v>
                </c:pt>
                <c:pt idx="27">
                  <c:v>47267000000</c:v>
                </c:pt>
                <c:pt idx="28">
                  <c:v>44033000000</c:v>
                </c:pt>
                <c:pt idx="29">
                  <c:v>42237000000</c:v>
                </c:pt>
                <c:pt idx="30">
                  <c:v>39498000000</c:v>
                </c:pt>
                <c:pt idx="31">
                  <c:v>39807000000</c:v>
                </c:pt>
                <c:pt idx="32">
                  <c:v>40122000000</c:v>
                </c:pt>
                <c:pt idx="33">
                  <c:v>42294000000</c:v>
                </c:pt>
                <c:pt idx="34">
                  <c:v>46840000000</c:v>
                </c:pt>
                <c:pt idx="35">
                  <c:v>47994000000</c:v>
                </c:pt>
                <c:pt idx="36">
                  <c:v>48704000000</c:v>
                </c:pt>
                <c:pt idx="37">
                  <c:v>59283000000</c:v>
                </c:pt>
              </c:numCache>
            </c:numRef>
          </c:val>
          <c:extLst>
            <c:ext xmlns:c16="http://schemas.microsoft.com/office/drawing/2014/chart" uri="{C3380CC4-5D6E-409C-BE32-E72D297353CC}">
              <c16:uniqueId val="{00000000-FC35-0D40-8520-D7EC5A9D813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1039500000</c:v>
                </c:pt>
                <c:pt idx="1">
                  <c:v>1267200000</c:v>
                </c:pt>
                <c:pt idx="2">
                  <c:v>1615200000</c:v>
                </c:pt>
                <c:pt idx="3">
                  <c:v>2075900000</c:v>
                </c:pt>
                <c:pt idx="4">
                  <c:v>2504700000</c:v>
                </c:pt>
                <c:pt idx="5">
                  <c:v>2952800000</c:v>
                </c:pt>
                <c:pt idx="6">
                  <c:v>3430500000</c:v>
                </c:pt>
                <c:pt idx="7">
                  <c:v>3422600000</c:v>
                </c:pt>
                <c:pt idx="8">
                  <c:v>3517400000</c:v>
                </c:pt>
                <c:pt idx="9">
                  <c:v>5290700000</c:v>
                </c:pt>
                <c:pt idx="10">
                  <c:v>5656400000</c:v>
                </c:pt>
                <c:pt idx="11">
                  <c:v>6467900000</c:v>
                </c:pt>
                <c:pt idx="12">
                  <c:v>7496600000</c:v>
                </c:pt>
                <c:pt idx="13">
                  <c:v>9148200000</c:v>
                </c:pt>
                <c:pt idx="14">
                  <c:v>9764300000</c:v>
                </c:pt>
                <c:pt idx="15">
                  <c:v>11101400000</c:v>
                </c:pt>
                <c:pt idx="16">
                  <c:v>11866400000</c:v>
                </c:pt>
                <c:pt idx="17">
                  <c:v>11701900000</c:v>
                </c:pt>
                <c:pt idx="18">
                  <c:v>10607100000</c:v>
                </c:pt>
                <c:pt idx="19">
                  <c:v>9425200000</c:v>
                </c:pt>
                <c:pt idx="20">
                  <c:v>9072000000</c:v>
                </c:pt>
                <c:pt idx="21">
                  <c:v>8489800000</c:v>
                </c:pt>
                <c:pt idx="22">
                  <c:v>5358900000</c:v>
                </c:pt>
                <c:pt idx="23">
                  <c:v>11439000000</c:v>
                </c:pt>
                <c:pt idx="24">
                  <c:v>18202900000</c:v>
                </c:pt>
                <c:pt idx="25">
                  <c:v>9628000000</c:v>
                </c:pt>
                <c:pt idx="26">
                  <c:v>15390000000</c:v>
                </c:pt>
                <c:pt idx="27">
                  <c:v>16300000000</c:v>
                </c:pt>
                <c:pt idx="28">
                  <c:v>13221000000</c:v>
                </c:pt>
                <c:pt idx="29">
                  <c:v>24692000000</c:v>
                </c:pt>
                <c:pt idx="30">
                  <c:v>12431000000</c:v>
                </c:pt>
                <c:pt idx="31">
                  <c:v>10772000000</c:v>
                </c:pt>
                <c:pt idx="32">
                  <c:v>11888000000</c:v>
                </c:pt>
                <c:pt idx="33">
                  <c:v>14019000000</c:v>
                </c:pt>
                <c:pt idx="34">
                  <c:v>16075000000</c:v>
                </c:pt>
                <c:pt idx="35">
                  <c:v>13232000000</c:v>
                </c:pt>
                <c:pt idx="36">
                  <c:v>18590000000</c:v>
                </c:pt>
                <c:pt idx="37">
                  <c:v>16437000000</c:v>
                </c:pt>
              </c:numCache>
            </c:numRef>
          </c:val>
          <c:extLst>
            <c:ext xmlns:c16="http://schemas.microsoft.com/office/drawing/2014/chart" uri="{C3380CC4-5D6E-409C-BE32-E72D297353CC}">
              <c16:uniqueId val="{00000001-FC35-0D40-8520-D7EC5A9D813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947700000</c:v>
                </c:pt>
                <c:pt idx="5">
                  <c:v>1384800000</c:v>
                </c:pt>
                <c:pt idx="6">
                  <c:v>1392500000</c:v>
                </c:pt>
                <c:pt idx="7">
                  <c:v>1437800000</c:v>
                </c:pt>
                <c:pt idx="8">
                  <c:v>2035800000</c:v>
                </c:pt>
                <c:pt idx="9">
                  <c:v>3130600000</c:v>
                </c:pt>
                <c:pt idx="10">
                  <c:v>1938700000</c:v>
                </c:pt>
                <c:pt idx="11">
                  <c:v>4231000000</c:v>
                </c:pt>
                <c:pt idx="12">
                  <c:v>4867800000</c:v>
                </c:pt>
                <c:pt idx="13">
                  <c:v>3354900000</c:v>
                </c:pt>
                <c:pt idx="14">
                  <c:v>3570200000</c:v>
                </c:pt>
                <c:pt idx="15">
                  <c:v>4959500000</c:v>
                </c:pt>
                <c:pt idx="16">
                  <c:v>6355200000</c:v>
                </c:pt>
                <c:pt idx="17">
                  <c:v>7159000000</c:v>
                </c:pt>
                <c:pt idx="18">
                  <c:v>7946500000</c:v>
                </c:pt>
                <c:pt idx="19">
                  <c:v>7073000000</c:v>
                </c:pt>
                <c:pt idx="20">
                  <c:v>6205800000</c:v>
                </c:pt>
                <c:pt idx="21">
                  <c:v>5785000000</c:v>
                </c:pt>
                <c:pt idx="22">
                  <c:v>5988200000</c:v>
                </c:pt>
                <c:pt idx="23">
                  <c:v>5273400000</c:v>
                </c:pt>
                <c:pt idx="24">
                  <c:v>1931400000</c:v>
                </c:pt>
                <c:pt idx="25">
                  <c:v>9144000000</c:v>
                </c:pt>
                <c:pt idx="26">
                  <c:v>10660000000</c:v>
                </c:pt>
                <c:pt idx="27">
                  <c:v>8068000000</c:v>
                </c:pt>
                <c:pt idx="28">
                  <c:v>10106000000</c:v>
                </c:pt>
                <c:pt idx="29">
                  <c:v>5543000000</c:v>
                </c:pt>
                <c:pt idx="30">
                  <c:v>11138000000</c:v>
                </c:pt>
                <c:pt idx="31">
                  <c:v>8762000000</c:v>
                </c:pt>
                <c:pt idx="32">
                  <c:v>4559000000</c:v>
                </c:pt>
                <c:pt idx="33">
                  <c:v>8307000000</c:v>
                </c:pt>
                <c:pt idx="34">
                  <c:v>9967000000</c:v>
                </c:pt>
                <c:pt idx="35">
                  <c:v>5569000000</c:v>
                </c:pt>
                <c:pt idx="36">
                  <c:v>9661000000</c:v>
                </c:pt>
                <c:pt idx="37">
                  <c:v>14707000000</c:v>
                </c:pt>
              </c:numCache>
            </c:numRef>
          </c:val>
          <c:extLst>
            <c:ext xmlns:c16="http://schemas.microsoft.com/office/drawing/2014/chart" uri="{C3380CC4-5D6E-409C-BE32-E72D297353CC}">
              <c16:uniqueId val="{00000002-FC35-0D40-8520-D7EC5A9D813D}"/>
            </c:ext>
          </c:extLst>
        </c:ser>
        <c:dLbls>
          <c:showLegendKey val="0"/>
          <c:showVal val="0"/>
          <c:showCatName val="0"/>
          <c:showSerName val="0"/>
          <c:showPercent val="0"/>
          <c:showBubbleSize val="0"/>
        </c:dLbls>
        <c:gapWidth val="100"/>
        <c:overlap val="-24"/>
        <c:axId val="1101559744"/>
        <c:axId val="1130899488"/>
      </c:barChart>
      <c:catAx>
        <c:axId val="11015597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0899488"/>
        <c:crosses val="autoZero"/>
        <c:auto val="1"/>
        <c:lblAlgn val="ctr"/>
        <c:lblOffset val="100"/>
        <c:noMultiLvlLbl val="0"/>
      </c:catAx>
      <c:valAx>
        <c:axId val="11308994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1559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17462</xdr:rowOff>
    </xdr:from>
    <xdr:to>
      <xdr:col>46</xdr:col>
      <xdr:colOff>1587500</xdr:colOff>
      <xdr:row>132</xdr:row>
      <xdr:rowOff>15874</xdr:rowOff>
    </xdr:to>
    <xdr:graphicFrame macro="">
      <xdr:nvGraphicFramePr>
        <xdr:cNvPr id="2" name="Chart 1">
          <a:extLst>
            <a:ext uri="{FF2B5EF4-FFF2-40B4-BE49-F238E27FC236}">
              <a16:creationId xmlns:a16="http://schemas.microsoft.com/office/drawing/2014/main" id="{F655FD79-E80A-297D-142F-6913F8E88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https://www.bing.com/financeapi/forcetrigger?t=a1xxmw&amp;q=XNYS%3aMRK&amp;form=skydnc</v>
    <v>Learn more on Bing</v>
  </rv>
  <rv s="1">
    <v>0</v>
    <v>MERCK &amp; CO., INC. (XNYS:MRK)</v>
    <v>2</v>
    <v>3</v>
    <v>Finance</v>
    <v>4</v>
    <v>en-US</v>
    <v>a1xxmw</v>
    <v>268435456</v>
    <v>1</v>
    <v>Powered by Refinitiv</v>
    <v>119.65</v>
    <v>83.05</v>
    <v>0.3584</v>
    <v>-0.35</v>
    <v>-2.9689999999999999E-3</v>
    <v>-0.47</v>
    <v>-3.9979999999999998E-3</v>
    <v>USD</v>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v>69000</v>
    <v>New York Stock Exchange</v>
    <v>XNYS</v>
    <v>XNYS</v>
    <v>2000 Galloping Hill Road, KENILWORTH, NJ, 07033 US</v>
    <v>117.786</v>
    <v>Pharmaceuticals</v>
    <v>Stock</v>
    <v>45057.998563876565</v>
    <v>0</v>
    <v>116.38200000000001</v>
    <v>298275601800</v>
    <v>MERCK &amp; CO., INC.</v>
    <v>MERCK &amp; CO., INC.</v>
    <v>117.58</v>
    <v>23.006</v>
    <v>117.9</v>
    <v>117.55</v>
    <v>117.08</v>
    <v>2537436000</v>
    <v>MRK</v>
    <v>MERCK &amp; CO., INC. (XNYS:MRK)</v>
    <v>5596774</v>
    <v>6194232</v>
    <v>1970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10158/000031015898000004/0000310158-98-000004-index.html" TargetMode="External"/><Relationship Id="rId21" Type="http://schemas.openxmlformats.org/officeDocument/2006/relationships/hyperlink" Target="https://www.sec.gov/Archives/edgar/data/310158/000031015895000005/0000310158-95-000005-index.html" TargetMode="External"/><Relationship Id="rId42" Type="http://schemas.openxmlformats.org/officeDocument/2006/relationships/hyperlink" Target="https://www.sec.gov/Archives/edgar/data/310158/000095012306002367/y17883e10vk.htm" TargetMode="External"/><Relationship Id="rId47" Type="http://schemas.openxmlformats.org/officeDocument/2006/relationships/hyperlink" Target="https://www.sec.gov/Archives/edgar/data/310158/000095012308002339/y50144e10vk.htm" TargetMode="External"/><Relationship Id="rId63" Type="http://schemas.openxmlformats.org/officeDocument/2006/relationships/hyperlink" Target="https://www.sec.gov/Archives/edgar/data/310158/000031015816000063/0000310158-16-000063-index.html" TargetMode="External"/><Relationship Id="rId68" Type="http://schemas.openxmlformats.org/officeDocument/2006/relationships/hyperlink" Target="https://www.sec.gov/Archives/edgar/data/310158/000031015819000014/0000310158-19-000014-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10158/000031015897000003/0000310158-97-000003-index.html" TargetMode="External"/><Relationship Id="rId32" Type="http://schemas.openxmlformats.org/officeDocument/2006/relationships/hyperlink" Target="https://www.sec.gov/Archives/edgar/data/310158/000031015801500003/0000310158-01-500003-index.html" TargetMode="External"/><Relationship Id="rId37" Type="http://schemas.openxmlformats.org/officeDocument/2006/relationships/hyperlink" Target="https://www.sec.gov/Archives/edgar/data/310158/000031015803000008/0000310158-03-000008-index.html" TargetMode="External"/><Relationship Id="rId40" Type="http://schemas.openxmlformats.org/officeDocument/2006/relationships/hyperlink" Target="https://www.sec.gov/Archives/edgar/data/310158/000095012305002785/y05567e10vk.htm" TargetMode="External"/><Relationship Id="rId45" Type="http://schemas.openxmlformats.org/officeDocument/2006/relationships/hyperlink" Target="https://www.sec.gov/Archives/edgar/data/310158/000095012307002869/y30437e10vk.htm" TargetMode="External"/><Relationship Id="rId53" Type="http://schemas.openxmlformats.org/officeDocument/2006/relationships/hyperlink" Target="https://www.sec.gov/Archives/edgar/data/310158/000095012311019286/y87773e10vk.htm" TargetMode="External"/><Relationship Id="rId58" Type="http://schemas.openxmlformats.org/officeDocument/2006/relationships/hyperlink" Target="https://www.sec.gov/Archives/edgar/data/310158/000031015814000009/mrk1231201310k.htm" TargetMode="External"/><Relationship Id="rId66" Type="http://schemas.openxmlformats.org/officeDocument/2006/relationships/hyperlink" Target="https://www.sec.gov/Archives/edgar/data/310158/000031015818000005/0000310158-18-000005-index.html" TargetMode="External"/><Relationship Id="rId74" Type="http://schemas.openxmlformats.org/officeDocument/2006/relationships/hyperlink" Target="https://www.sec.gov/Archives/edgar/data/310158/000031015822000003/0000310158-22-000003-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10158/000031015815000005/mrk12312014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10158/000031015896000005/0000310158-96-000005-index.html" TargetMode="External"/><Relationship Id="rId27" Type="http://schemas.openxmlformats.org/officeDocument/2006/relationships/hyperlink" Target="https://www.sec.gov/Archives/edgar/data/310158/000031015898000004/0000310158-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0158/000031015802000002/0000310158-02-000002-index.html" TargetMode="External"/><Relationship Id="rId43" Type="http://schemas.openxmlformats.org/officeDocument/2006/relationships/hyperlink" Target="https://www.sec.gov/Archives/edgar/data/310158/000095012306002367/y17883e10vk.htm" TargetMode="External"/><Relationship Id="rId48" Type="http://schemas.openxmlformats.org/officeDocument/2006/relationships/hyperlink" Target="https://www.sec.gov/Archives/edgar/data/310158/000095012309003694/0000950123-09-003694-index.html" TargetMode="External"/><Relationship Id="rId56" Type="http://schemas.openxmlformats.org/officeDocument/2006/relationships/hyperlink" Target="https://www.sec.gov/Archives/edgar/data/310158/000119312513084618/0001193125-13-084618-index.html" TargetMode="External"/><Relationship Id="rId64" Type="http://schemas.openxmlformats.org/officeDocument/2006/relationships/hyperlink" Target="https://www.sec.gov/Archives/edgar/data/310158/000031015817000010/0000310158-17-000010-index.html" TargetMode="External"/><Relationship Id="rId69" Type="http://schemas.openxmlformats.org/officeDocument/2006/relationships/hyperlink" Target="https://www.sec.gov/Archives/edgar/data/310158/000031015819000014/0000310158-19-000014-index.html" TargetMode="External"/><Relationship Id="rId77" Type="http://schemas.openxmlformats.org/officeDocument/2006/relationships/hyperlink" Target="https://www.sec.gov/Archives/edgar/data/310158/000162828023005061/0001628280-23-00506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0158/000095012310018679/0000950123-10-018679-index.html" TargetMode="External"/><Relationship Id="rId72" Type="http://schemas.openxmlformats.org/officeDocument/2006/relationships/hyperlink" Target="https://www.sec.gov/Archives/edgar/data/310158/000031015821000004/0000310158-21-000004-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10158/000031015897000003/0000310158-97-000003-index.html" TargetMode="External"/><Relationship Id="rId33" Type="http://schemas.openxmlformats.org/officeDocument/2006/relationships/hyperlink" Target="https://www.sec.gov/Archives/edgar/data/310158/000031015801500003/0000310158-01-500003-index.html" TargetMode="External"/><Relationship Id="rId38" Type="http://schemas.openxmlformats.org/officeDocument/2006/relationships/hyperlink" Target="https://www.sec.gov/Archives/edgar/data/310158/000095012304002379/y94582e10vk.htm" TargetMode="External"/><Relationship Id="rId46" Type="http://schemas.openxmlformats.org/officeDocument/2006/relationships/hyperlink" Target="https://www.sec.gov/Archives/edgar/data/310158/000095012308002339/y50144e10vk.htm" TargetMode="External"/><Relationship Id="rId59" Type="http://schemas.openxmlformats.org/officeDocument/2006/relationships/hyperlink" Target="https://www.sec.gov/Archives/edgar/data/310158/000031015814000009/mrk1231201310k.htm" TargetMode="External"/><Relationship Id="rId67" Type="http://schemas.openxmlformats.org/officeDocument/2006/relationships/hyperlink" Target="https://www.sec.gov/Archives/edgar/data/310158/000031015818000005/0000310158-18-000005-index.html" TargetMode="External"/><Relationship Id="rId20" Type="http://schemas.openxmlformats.org/officeDocument/2006/relationships/hyperlink" Target="https://www.sec.gov/Archives/edgar/data/310158/000031015895000005/0000310158-95-000005-index.html" TargetMode="External"/><Relationship Id="rId41" Type="http://schemas.openxmlformats.org/officeDocument/2006/relationships/hyperlink" Target="https://www.sec.gov/Archives/edgar/data/310158/000095012305002785/y05567e10vk.htm" TargetMode="External"/><Relationship Id="rId54" Type="http://schemas.openxmlformats.org/officeDocument/2006/relationships/hyperlink" Target="https://www.sec.gov/Archives/edgar/data/310158/000119312512084319/0001193125-12-084319-index.html" TargetMode="External"/><Relationship Id="rId62" Type="http://schemas.openxmlformats.org/officeDocument/2006/relationships/hyperlink" Target="https://www.sec.gov/Archives/edgar/data/310158/000031015816000063/0000310158-16-000063-index.html" TargetMode="External"/><Relationship Id="rId70" Type="http://schemas.openxmlformats.org/officeDocument/2006/relationships/hyperlink" Target="https://www.sec.gov/Archives/edgar/data/310158/000031015820000005/0000310158-20-000005-index.html" TargetMode="External"/><Relationship Id="rId75" Type="http://schemas.openxmlformats.org/officeDocument/2006/relationships/hyperlink" Target="https://www.sec.gov/Archives/edgar/data/310158/000031015822000003/0000310158-22-000003-index.htm" TargetMode="External"/><Relationship Id="rId1" Type="http://schemas.openxmlformats.org/officeDocument/2006/relationships/hyperlink" Target="https://roic.ai/company/MR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10158/000031015896000005/0000310158-96-000005-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10158/000031015803000008/0000310158-03-000008-index.html" TargetMode="External"/><Relationship Id="rId49" Type="http://schemas.openxmlformats.org/officeDocument/2006/relationships/hyperlink" Target="https://www.sec.gov/Archives/edgar/data/310158/000095012309003694/0000950123-09-003694-index.html" TargetMode="External"/><Relationship Id="rId57" Type="http://schemas.openxmlformats.org/officeDocument/2006/relationships/hyperlink" Target="https://www.sec.gov/Archives/edgar/data/310158/000119312513084618/0001193125-13-0846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0158/000095012307002869/y30437e10vk.htm" TargetMode="External"/><Relationship Id="rId52" Type="http://schemas.openxmlformats.org/officeDocument/2006/relationships/hyperlink" Target="https://www.sec.gov/Archives/edgar/data/310158/000095012311019286/y87773e10vk.htm" TargetMode="External"/><Relationship Id="rId60" Type="http://schemas.openxmlformats.org/officeDocument/2006/relationships/hyperlink" Target="https://www.sec.gov/Archives/edgar/data/310158/000031015815000005/mrk1231201410k.htm" TargetMode="External"/><Relationship Id="rId65" Type="http://schemas.openxmlformats.org/officeDocument/2006/relationships/hyperlink" Target="https://www.sec.gov/Archives/edgar/data/310158/000031015817000010/0000310158-17-000010-index.html" TargetMode="External"/><Relationship Id="rId73" Type="http://schemas.openxmlformats.org/officeDocument/2006/relationships/hyperlink" Target="https://www.sec.gov/Archives/edgar/data/310158/000031015821000004/0000310158-21-000004-index.htm" TargetMode="External"/><Relationship Id="rId78" Type="http://schemas.openxmlformats.org/officeDocument/2006/relationships/hyperlink" Target="https://finbox.com/NYSE:MR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0158/000095012304002379/y94582e10vk.htm" TargetMode="External"/><Relationship Id="rId34" Type="http://schemas.openxmlformats.org/officeDocument/2006/relationships/hyperlink" Target="https://www.sec.gov/Archives/edgar/data/310158/000031015802000002/0000310158-02-000002-index.html" TargetMode="External"/><Relationship Id="rId50" Type="http://schemas.openxmlformats.org/officeDocument/2006/relationships/hyperlink" Target="https://www.sec.gov/Archives/edgar/data/310158/000095012310018679/0000950123-10-018679-index.html" TargetMode="External"/><Relationship Id="rId55" Type="http://schemas.openxmlformats.org/officeDocument/2006/relationships/hyperlink" Target="https://www.sec.gov/Archives/edgar/data/310158/000119312512084319/0001193125-12-084319-index.html" TargetMode="External"/><Relationship Id="rId76" Type="http://schemas.openxmlformats.org/officeDocument/2006/relationships/hyperlink" Target="https://www.sec.gov/Archives/edgar/data/310158/000162828023005061/0001628280-23-00506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0158/000031015820000005/0000310158-20-000005-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76" activePane="bottomRight" state="frozen"/>
      <selection pane="topRight"/>
      <selection pane="bottomLeft"/>
      <selection pane="bottomRight" activeCell="AP98" sqref="AP9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3547500000</v>
      </c>
      <c r="C3" s="1">
        <v>4128900000</v>
      </c>
      <c r="D3" s="1">
        <v>5061300000</v>
      </c>
      <c r="E3" s="1">
        <v>5939500000</v>
      </c>
      <c r="F3" s="1">
        <v>6550500000</v>
      </c>
      <c r="G3" s="1">
        <v>7671500000</v>
      </c>
      <c r="H3" s="1">
        <v>8602700000</v>
      </c>
      <c r="I3" s="1">
        <v>9662500000</v>
      </c>
      <c r="J3" s="1">
        <v>10498200000</v>
      </c>
      <c r="K3" s="1">
        <v>14969800000</v>
      </c>
      <c r="L3" s="1">
        <v>16681100000</v>
      </c>
      <c r="M3" s="1">
        <v>19828700000</v>
      </c>
      <c r="N3" s="1">
        <v>23636900000</v>
      </c>
      <c r="O3" s="1">
        <v>26898200000</v>
      </c>
      <c r="P3" s="1">
        <v>32714000000</v>
      </c>
      <c r="Q3" s="1">
        <v>40363200000</v>
      </c>
      <c r="R3" s="1">
        <v>47715700000</v>
      </c>
      <c r="S3" s="1">
        <v>51790300000</v>
      </c>
      <c r="T3" s="1">
        <v>22485900000</v>
      </c>
      <c r="U3" s="1">
        <v>22938600000</v>
      </c>
      <c r="V3" s="1">
        <v>22011900000</v>
      </c>
      <c r="W3" s="1">
        <v>22636000000</v>
      </c>
      <c r="X3" s="1">
        <v>24197700000</v>
      </c>
      <c r="Y3" s="1">
        <v>23850300000</v>
      </c>
      <c r="Z3" s="1">
        <v>27428300000</v>
      </c>
      <c r="AA3" s="1">
        <v>45987000000</v>
      </c>
      <c r="AB3" s="1">
        <v>48047000000</v>
      </c>
      <c r="AC3" s="1">
        <v>47267000000</v>
      </c>
      <c r="AD3" s="1">
        <v>44033000000</v>
      </c>
      <c r="AE3" s="1">
        <v>42237000000</v>
      </c>
      <c r="AF3" s="1">
        <v>39498000000</v>
      </c>
      <c r="AG3" s="1">
        <v>39807000000</v>
      </c>
      <c r="AH3" s="1">
        <v>40122000000</v>
      </c>
      <c r="AI3" s="1">
        <v>42294000000</v>
      </c>
      <c r="AJ3" s="1">
        <v>46840000000</v>
      </c>
      <c r="AK3" s="1">
        <v>47994000000</v>
      </c>
      <c r="AL3" s="1">
        <v>48704000000</v>
      </c>
      <c r="AM3" s="1">
        <v>59283000000</v>
      </c>
      <c r="AN3" s="28">
        <v>58234000000</v>
      </c>
      <c r="AO3" s="28">
        <v>61975000000</v>
      </c>
      <c r="AP3" s="28">
        <v>65790000000</v>
      </c>
      <c r="AQ3" s="28">
        <v>69292000000</v>
      </c>
      <c r="AR3" s="28">
        <v>71829000000</v>
      </c>
      <c r="AS3" s="18" t="s">
        <v>109</v>
      </c>
      <c r="AT3" s="19" t="s">
        <v>110</v>
      </c>
      <c r="AU3" s="19" t="s">
        <v>111</v>
      </c>
      <c r="AV3" s="19" t="s">
        <v>112</v>
      </c>
    </row>
    <row r="4" spans="1:48" ht="19" x14ac:dyDescent="0.25">
      <c r="A4" s="14" t="s">
        <v>94</v>
      </c>
      <c r="B4" s="1"/>
      <c r="C4" s="15">
        <f>(C3/B3)-1</f>
        <v>0.16389006342494716</v>
      </c>
      <c r="D4" s="15">
        <f>(D3/C3)-1</f>
        <v>0.22582285838843275</v>
      </c>
      <c r="E4" s="15">
        <f>(E3/D3)-1</f>
        <v>0.17351273388259925</v>
      </c>
      <c r="F4" s="15">
        <f t="shared" ref="F4:AR4" si="0">(F3/E3)-1</f>
        <v>0.10287061200437742</v>
      </c>
      <c r="G4" s="15">
        <f t="shared" si="0"/>
        <v>0.171131974658423</v>
      </c>
      <c r="H4" s="16">
        <f t="shared" si="0"/>
        <v>0.12138434465228443</v>
      </c>
      <c r="I4" s="16">
        <f t="shared" si="0"/>
        <v>0.12319388099085171</v>
      </c>
      <c r="J4" s="16">
        <f t="shared" si="0"/>
        <v>8.6489003880983129E-2</v>
      </c>
      <c r="K4" s="16">
        <f t="shared" si="0"/>
        <v>0.42593968489836342</v>
      </c>
      <c r="L4" s="16">
        <f t="shared" si="0"/>
        <v>0.11431682454007408</v>
      </c>
      <c r="M4" s="16">
        <f t="shared" si="0"/>
        <v>0.18869259221514167</v>
      </c>
      <c r="N4" s="16">
        <f t="shared" si="0"/>
        <v>0.19205495065233724</v>
      </c>
      <c r="O4" s="16">
        <f t="shared" si="0"/>
        <v>0.13797494595314963</v>
      </c>
      <c r="P4" s="16">
        <f t="shared" si="0"/>
        <v>0.21621521142678701</v>
      </c>
      <c r="Q4" s="16">
        <f t="shared" si="0"/>
        <v>0.23382038271076611</v>
      </c>
      <c r="R4" s="16">
        <f t="shared" si="0"/>
        <v>0.18215850081262142</v>
      </c>
      <c r="S4" s="16">
        <f t="shared" si="0"/>
        <v>8.5393277265134904E-2</v>
      </c>
      <c r="T4" s="16">
        <f t="shared" si="0"/>
        <v>-0.56582796392374635</v>
      </c>
      <c r="U4" s="16">
        <f t="shared" si="0"/>
        <v>2.0132616439635598E-2</v>
      </c>
      <c r="V4" s="16">
        <f t="shared" si="0"/>
        <v>-4.0399152520206094E-2</v>
      </c>
      <c r="W4" s="16">
        <f t="shared" si="0"/>
        <v>2.8352845506294244E-2</v>
      </c>
      <c r="X4" s="16">
        <f t="shared" si="0"/>
        <v>6.8991871355363221E-2</v>
      </c>
      <c r="Y4" s="16">
        <f t="shared" si="0"/>
        <v>-1.435673638403645E-2</v>
      </c>
      <c r="Z4" s="16">
        <f t="shared" si="0"/>
        <v>0.15001907732816777</v>
      </c>
      <c r="AA4" s="16">
        <f t="shared" si="0"/>
        <v>0.67662596661112784</v>
      </c>
      <c r="AB4" s="16">
        <f t="shared" si="0"/>
        <v>4.4795268227977525E-2</v>
      </c>
      <c r="AC4" s="16">
        <f t="shared" si="0"/>
        <v>-1.6234104106395808E-2</v>
      </c>
      <c r="AD4" s="16">
        <f t="shared" si="0"/>
        <v>-6.841982778682798E-2</v>
      </c>
      <c r="AE4" s="16">
        <f t="shared" si="0"/>
        <v>-4.0787591124838207E-2</v>
      </c>
      <c r="AF4" s="16">
        <f t="shared" si="0"/>
        <v>-6.4848355707081473E-2</v>
      </c>
      <c r="AG4" s="16">
        <f t="shared" si="0"/>
        <v>7.8231809205528968E-3</v>
      </c>
      <c r="AH4" s="16">
        <f t="shared" si="0"/>
        <v>7.9131810988017914E-3</v>
      </c>
      <c r="AI4" s="16">
        <f t="shared" si="0"/>
        <v>5.41348885898012E-2</v>
      </c>
      <c r="AJ4" s="16">
        <f t="shared" si="0"/>
        <v>0.10748569537050168</v>
      </c>
      <c r="AK4" s="16">
        <f t="shared" si="0"/>
        <v>2.4637062339880389E-2</v>
      </c>
      <c r="AL4" s="16">
        <f t="shared" si="0"/>
        <v>1.4793515856148742E-2</v>
      </c>
      <c r="AM4" s="16">
        <f t="shared" si="0"/>
        <v>0.21721008541392894</v>
      </c>
      <c r="AN4" s="16">
        <f t="shared" si="0"/>
        <v>-1.7694786026348219E-2</v>
      </c>
      <c r="AO4" s="16">
        <f t="shared" si="0"/>
        <v>6.4240821513205315E-2</v>
      </c>
      <c r="AP4" s="16">
        <f t="shared" si="0"/>
        <v>6.1557079467527309E-2</v>
      </c>
      <c r="AQ4" s="16">
        <f t="shared" si="0"/>
        <v>5.3229974160206694E-2</v>
      </c>
      <c r="AR4" s="16">
        <f t="shared" si="0"/>
        <v>3.6613173237891816E-2</v>
      </c>
      <c r="AS4" s="17">
        <f>(AM4+AL4+AK4)/3</f>
        <v>8.554688786998603E-2</v>
      </c>
      <c r="AT4" s="17">
        <f>(AM20+AL20+AK20)/3</f>
        <v>3.7418006146231066E-2</v>
      </c>
      <c r="AU4" s="17">
        <f>(AM29+AL29+AK29)/3</f>
        <v>0.2256979932118989</v>
      </c>
      <c r="AV4" s="17">
        <f>(AM105+AL105+AK105)/3</f>
        <v>0.2719439540604669</v>
      </c>
    </row>
    <row r="5" spans="1:48" ht="19" x14ac:dyDescent="0.25">
      <c r="A5" s="5" t="s">
        <v>2</v>
      </c>
      <c r="B5" s="1">
        <v>1089900000</v>
      </c>
      <c r="C5" s="1">
        <v>1144100000</v>
      </c>
      <c r="D5" s="1">
        <v>1234300000</v>
      </c>
      <c r="E5" s="1">
        <v>1321200000</v>
      </c>
      <c r="F5" s="1">
        <v>1328600000</v>
      </c>
      <c r="G5" s="1">
        <v>1524100000</v>
      </c>
      <c r="H5" s="1">
        <v>1671100000</v>
      </c>
      <c r="I5" s="1">
        <v>1774700000</v>
      </c>
      <c r="J5" s="1">
        <v>2111100000</v>
      </c>
      <c r="K5" s="1">
        <v>5281100000</v>
      </c>
      <c r="L5" s="1">
        <v>6789100000</v>
      </c>
      <c r="M5" s="1">
        <v>8588300000</v>
      </c>
      <c r="N5" s="1">
        <v>10953200000</v>
      </c>
      <c r="O5" s="1">
        <v>13174600000</v>
      </c>
      <c r="P5" s="1">
        <v>16706800000</v>
      </c>
      <c r="Q5" s="1">
        <v>21166200000</v>
      </c>
      <c r="R5" s="1">
        <v>28976500000</v>
      </c>
      <c r="S5" s="1">
        <v>33053600000</v>
      </c>
      <c r="T5" s="1">
        <v>4315300000</v>
      </c>
      <c r="U5" s="1">
        <v>4959800000</v>
      </c>
      <c r="V5" s="1">
        <v>5149600000</v>
      </c>
      <c r="W5" s="1">
        <v>6001100000</v>
      </c>
      <c r="X5" s="1">
        <v>6140700000</v>
      </c>
      <c r="Y5" s="1">
        <v>5582500000</v>
      </c>
      <c r="Z5" s="1">
        <v>9018900000</v>
      </c>
      <c r="AA5" s="1">
        <v>18396000000</v>
      </c>
      <c r="AB5" s="1">
        <v>16871000000</v>
      </c>
      <c r="AC5" s="1">
        <v>16446000000</v>
      </c>
      <c r="AD5" s="1">
        <v>16954000000</v>
      </c>
      <c r="AE5" s="1">
        <v>16768000000</v>
      </c>
      <c r="AF5" s="1">
        <v>14934000000</v>
      </c>
      <c r="AG5" s="1">
        <v>13891000000</v>
      </c>
      <c r="AH5" s="1">
        <v>12775000000</v>
      </c>
      <c r="AI5" s="1">
        <v>13509000000</v>
      </c>
      <c r="AJ5" s="1">
        <v>14112000000</v>
      </c>
      <c r="AK5" s="1">
        <v>15485000000</v>
      </c>
      <c r="AL5" s="1">
        <v>13626000000</v>
      </c>
      <c r="AM5" s="1">
        <v>17411000000</v>
      </c>
    </row>
    <row r="6" spans="1:48" ht="20" x14ac:dyDescent="0.25">
      <c r="A6" s="6" t="s">
        <v>3</v>
      </c>
      <c r="B6" s="10">
        <v>2457600000</v>
      </c>
      <c r="C6" s="10">
        <v>2984800000</v>
      </c>
      <c r="D6" s="10">
        <v>3827000000</v>
      </c>
      <c r="E6" s="10">
        <v>4618300000</v>
      </c>
      <c r="F6" s="10">
        <v>5221900000</v>
      </c>
      <c r="G6" s="10">
        <v>6147400000</v>
      </c>
      <c r="H6" s="10">
        <v>6931600000</v>
      </c>
      <c r="I6" s="10">
        <v>7887800000</v>
      </c>
      <c r="J6" s="10">
        <v>8387100000</v>
      </c>
      <c r="K6" s="10">
        <v>9688700000</v>
      </c>
      <c r="L6" s="10">
        <v>9892000000</v>
      </c>
      <c r="M6" s="10">
        <v>11240400000</v>
      </c>
      <c r="N6" s="10">
        <v>12683700000</v>
      </c>
      <c r="O6" s="10">
        <v>13723600000</v>
      </c>
      <c r="P6" s="10">
        <v>16007200000</v>
      </c>
      <c r="Q6" s="10">
        <v>19197000000</v>
      </c>
      <c r="R6" s="10">
        <v>18739200000</v>
      </c>
      <c r="S6" s="10">
        <v>18736700000</v>
      </c>
      <c r="T6" s="10">
        <v>18170600000</v>
      </c>
      <c r="U6" s="10">
        <v>17978800000</v>
      </c>
      <c r="V6" s="10">
        <v>16862300000</v>
      </c>
      <c r="W6" s="10">
        <v>16634900000</v>
      </c>
      <c r="X6" s="10">
        <v>18057000000</v>
      </c>
      <c r="Y6" s="10">
        <v>18267800000</v>
      </c>
      <c r="Z6" s="10">
        <v>18409400000</v>
      </c>
      <c r="AA6" s="10">
        <v>27591000000</v>
      </c>
      <c r="AB6" s="10">
        <v>31176000000</v>
      </c>
      <c r="AC6" s="10">
        <v>30821000000</v>
      </c>
      <c r="AD6" s="10">
        <v>27079000000</v>
      </c>
      <c r="AE6" s="10">
        <v>25469000000</v>
      </c>
      <c r="AF6" s="10">
        <v>24564000000</v>
      </c>
      <c r="AG6" s="10">
        <v>25916000000</v>
      </c>
      <c r="AH6" s="10">
        <v>27347000000</v>
      </c>
      <c r="AI6" s="10">
        <v>28785000000</v>
      </c>
      <c r="AJ6" s="10">
        <v>32728000000</v>
      </c>
      <c r="AK6" s="10">
        <v>32509000000</v>
      </c>
      <c r="AL6" s="10">
        <v>35078000000</v>
      </c>
      <c r="AM6" s="10">
        <v>41872000000</v>
      </c>
      <c r="AS6" s="18" t="s">
        <v>113</v>
      </c>
      <c r="AT6" s="19" t="s">
        <v>114</v>
      </c>
      <c r="AU6" s="19" t="s">
        <v>115</v>
      </c>
      <c r="AV6" s="19" t="s">
        <v>116</v>
      </c>
    </row>
    <row r="7" spans="1:48" ht="19" x14ac:dyDescent="0.25">
      <c r="A7" s="5" t="s">
        <v>4</v>
      </c>
      <c r="B7" s="2">
        <v>0.69279999999999997</v>
      </c>
      <c r="C7" s="2">
        <v>0.72289999999999999</v>
      </c>
      <c r="D7" s="2">
        <v>0.75609999999999999</v>
      </c>
      <c r="E7" s="2">
        <v>0.77759999999999996</v>
      </c>
      <c r="F7" s="2">
        <v>0.79720000000000002</v>
      </c>
      <c r="G7" s="2">
        <v>0.80130000000000001</v>
      </c>
      <c r="H7" s="2">
        <v>0.80569999999999997</v>
      </c>
      <c r="I7" s="2">
        <v>0.81630000000000003</v>
      </c>
      <c r="J7" s="2">
        <v>0.79890000000000005</v>
      </c>
      <c r="K7" s="2">
        <v>0.6472</v>
      </c>
      <c r="L7" s="2">
        <v>0.59299999999999997</v>
      </c>
      <c r="M7" s="2">
        <v>0.56689999999999996</v>
      </c>
      <c r="N7" s="2">
        <v>0.53659999999999997</v>
      </c>
      <c r="O7" s="2">
        <v>0.51019999999999999</v>
      </c>
      <c r="P7" s="2">
        <v>0.48930000000000001</v>
      </c>
      <c r="Q7" s="2">
        <v>0.47560000000000002</v>
      </c>
      <c r="R7" s="2">
        <v>0.39269999999999999</v>
      </c>
      <c r="S7" s="2">
        <v>0.36180000000000001</v>
      </c>
      <c r="T7" s="2">
        <v>0.80810000000000004</v>
      </c>
      <c r="U7" s="2">
        <v>0.78380000000000005</v>
      </c>
      <c r="V7" s="2">
        <v>0.7661</v>
      </c>
      <c r="W7" s="2">
        <v>0.7349</v>
      </c>
      <c r="X7" s="2">
        <v>0.74619999999999997</v>
      </c>
      <c r="Y7" s="2">
        <v>0.76590000000000003</v>
      </c>
      <c r="Z7" s="2">
        <v>0.67120000000000002</v>
      </c>
      <c r="AA7" s="2">
        <v>0.6</v>
      </c>
      <c r="AB7" s="2">
        <v>0.64890000000000003</v>
      </c>
      <c r="AC7" s="2">
        <v>0.65210000000000001</v>
      </c>
      <c r="AD7" s="2">
        <v>0.61499999999999999</v>
      </c>
      <c r="AE7" s="2">
        <v>0.60299999999999998</v>
      </c>
      <c r="AF7" s="2">
        <v>0.62190000000000001</v>
      </c>
      <c r="AG7" s="2">
        <v>0.65100000000000002</v>
      </c>
      <c r="AH7" s="2">
        <v>0.68159999999999998</v>
      </c>
      <c r="AI7" s="2">
        <v>0.68059999999999998</v>
      </c>
      <c r="AJ7" s="2">
        <v>0.69869999999999999</v>
      </c>
      <c r="AK7" s="2">
        <v>0.6774</v>
      </c>
      <c r="AL7" s="2">
        <v>0.72019999999999995</v>
      </c>
      <c r="AM7" s="2">
        <v>0.70630000000000004</v>
      </c>
      <c r="AS7" s="17">
        <f>AM7</f>
        <v>0.70630000000000004</v>
      </c>
      <c r="AT7" s="20">
        <f>AM21</f>
        <v>0.27729999999999999</v>
      </c>
      <c r="AU7" s="20">
        <f>AM30</f>
        <v>0.24490000000000001</v>
      </c>
      <c r="AV7" s="20">
        <f>AM106/AM3</f>
        <v>0.2480812374542449</v>
      </c>
    </row>
    <row r="8" spans="1:48" ht="19" x14ac:dyDescent="0.25">
      <c r="A8" s="5" t="s">
        <v>5</v>
      </c>
      <c r="B8" s="1" t="s">
        <v>92</v>
      </c>
      <c r="C8" s="1" t="s">
        <v>92</v>
      </c>
      <c r="D8" s="1" t="s">
        <v>92</v>
      </c>
      <c r="E8" s="1" t="s">
        <v>92</v>
      </c>
      <c r="F8" s="1" t="s">
        <v>92</v>
      </c>
      <c r="G8" s="1" t="s">
        <v>92</v>
      </c>
      <c r="H8" s="1" t="s">
        <v>92</v>
      </c>
      <c r="I8" s="1" t="s">
        <v>92</v>
      </c>
      <c r="J8" s="1">
        <v>1172800000</v>
      </c>
      <c r="K8" s="1">
        <v>1230600000</v>
      </c>
      <c r="L8" s="1">
        <v>1331400000</v>
      </c>
      <c r="M8" s="1">
        <v>1487300000</v>
      </c>
      <c r="N8" s="1">
        <v>1683700000</v>
      </c>
      <c r="O8" s="1">
        <v>1821100000</v>
      </c>
      <c r="P8" s="1">
        <v>2068300000</v>
      </c>
      <c r="Q8" s="1">
        <v>2343800000</v>
      </c>
      <c r="R8" s="1">
        <v>2456400000</v>
      </c>
      <c r="S8" s="1">
        <v>2677200000</v>
      </c>
      <c r="T8" s="1">
        <v>3178100000</v>
      </c>
      <c r="U8" s="1">
        <v>4010200000</v>
      </c>
      <c r="V8" s="1">
        <v>3848000000</v>
      </c>
      <c r="W8" s="1">
        <v>4782900000</v>
      </c>
      <c r="X8" s="1">
        <v>4882800000</v>
      </c>
      <c r="Y8" s="1">
        <v>4805300000</v>
      </c>
      <c r="Z8" s="1">
        <v>5845000000</v>
      </c>
      <c r="AA8" s="1">
        <v>10991000000</v>
      </c>
      <c r="AB8" s="1">
        <v>8467000000</v>
      </c>
      <c r="AC8" s="1">
        <v>8168000000</v>
      </c>
      <c r="AD8" s="1">
        <v>7503000000</v>
      </c>
      <c r="AE8" s="1">
        <v>7180000000</v>
      </c>
      <c r="AF8" s="1">
        <v>6704000000</v>
      </c>
      <c r="AG8" s="1">
        <v>10124000000</v>
      </c>
      <c r="AH8" s="1">
        <v>10208000000</v>
      </c>
      <c r="AI8" s="1">
        <v>9752000000</v>
      </c>
      <c r="AJ8" s="1">
        <v>9872000000</v>
      </c>
      <c r="AK8" s="1">
        <v>13558000000</v>
      </c>
      <c r="AL8" s="1">
        <v>12245000000</v>
      </c>
      <c r="AM8" s="1">
        <v>13548000000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0.11171438913337524</v>
      </c>
      <c r="K9" s="15">
        <f t="shared" si="1"/>
        <v>8.2205507087603047E-2</v>
      </c>
      <c r="L9" s="15">
        <f t="shared" si="1"/>
        <v>7.9814880313648376E-2</v>
      </c>
      <c r="M9" s="15">
        <f t="shared" si="1"/>
        <v>7.5007438712573191E-2</v>
      </c>
      <c r="N9" s="15">
        <f t="shared" si="1"/>
        <v>7.1231845123514506E-2</v>
      </c>
      <c r="O9" s="15">
        <f t="shared" si="1"/>
        <v>6.7703415098408076E-2</v>
      </c>
      <c r="P9" s="15">
        <f t="shared" si="1"/>
        <v>6.322369627682338E-2</v>
      </c>
      <c r="Q9" s="15">
        <f t="shared" si="1"/>
        <v>5.8067744876521186E-2</v>
      </c>
      <c r="R9" s="15">
        <f t="shared" si="1"/>
        <v>5.1479911224188268E-2</v>
      </c>
      <c r="S9" s="15">
        <f t="shared" si="1"/>
        <v>5.169307766126089E-2</v>
      </c>
      <c r="T9" s="15">
        <f t="shared" si="1"/>
        <v>0.14133746036405037</v>
      </c>
      <c r="U9" s="15">
        <f t="shared" si="1"/>
        <v>0.17482322373640938</v>
      </c>
      <c r="V9" s="15">
        <f t="shared" si="1"/>
        <v>0.17481453213943368</v>
      </c>
      <c r="W9" s="15">
        <f t="shared" si="1"/>
        <v>0.2112961654002474</v>
      </c>
      <c r="X9" s="15">
        <f t="shared" si="1"/>
        <v>0.20178777321811578</v>
      </c>
      <c r="Y9" s="15">
        <f t="shared" si="1"/>
        <v>0.201477549548643</v>
      </c>
      <c r="Z9" s="15">
        <f t="shared" si="1"/>
        <v>0.21310106714597696</v>
      </c>
      <c r="AA9" s="15">
        <f t="shared" si="1"/>
        <v>0.23900232674451474</v>
      </c>
      <c r="AB9" s="15">
        <f t="shared" si="1"/>
        <v>0.17622328137032489</v>
      </c>
      <c r="AC9" s="15">
        <f t="shared" si="1"/>
        <v>0.17280555144180929</v>
      </c>
      <c r="AD9" s="15">
        <f t="shared" si="1"/>
        <v>0.17039493107442147</v>
      </c>
      <c r="AE9" s="15">
        <f t="shared" si="1"/>
        <v>0.16999313398205365</v>
      </c>
      <c r="AF9" s="15">
        <f t="shared" si="1"/>
        <v>0.16973011291710974</v>
      </c>
      <c r="AG9" s="15">
        <f t="shared" si="1"/>
        <v>0.2543271283945035</v>
      </c>
      <c r="AH9" s="15">
        <f t="shared" si="1"/>
        <v>0.25442400677932309</v>
      </c>
      <c r="AI9" s="15">
        <f t="shared" si="1"/>
        <v>0.23057644110275688</v>
      </c>
      <c r="AJ9" s="15">
        <f t="shared" si="1"/>
        <v>0.21076003415883859</v>
      </c>
      <c r="AK9" s="15">
        <f t="shared" si="1"/>
        <v>0.28249364503896318</v>
      </c>
      <c r="AL9" s="15">
        <f t="shared" si="1"/>
        <v>0.25141672141918531</v>
      </c>
      <c r="AM9" s="15">
        <f t="shared" si="1"/>
        <v>0.22853094479024341</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3177500000</v>
      </c>
      <c r="L10" s="1">
        <v>3297800000</v>
      </c>
      <c r="M10" s="1">
        <v>3841300000</v>
      </c>
      <c r="N10" s="1">
        <v>4299200000</v>
      </c>
      <c r="O10" s="1">
        <v>4511400000</v>
      </c>
      <c r="P10" s="1">
        <v>5199900000</v>
      </c>
      <c r="Q10" s="1">
        <v>6167700000</v>
      </c>
      <c r="R10" s="1">
        <v>6224400000</v>
      </c>
      <c r="S10" s="1">
        <v>6186800000</v>
      </c>
      <c r="T10" s="1">
        <v>6394900000</v>
      </c>
      <c r="U10" s="1">
        <v>7346300000</v>
      </c>
      <c r="V10" s="1">
        <v>7155500000</v>
      </c>
      <c r="W10" s="1">
        <v>8165400000</v>
      </c>
      <c r="X10" s="1">
        <v>7556700000</v>
      </c>
      <c r="Y10" s="1">
        <v>7377000000</v>
      </c>
      <c r="Z10" s="1">
        <v>8543200000</v>
      </c>
      <c r="AA10" s="1">
        <v>13245000000</v>
      </c>
      <c r="AB10" s="1">
        <v>13733000000</v>
      </c>
      <c r="AC10" s="1" t="s">
        <v>92</v>
      </c>
      <c r="AD10" s="1" t="s">
        <v>92</v>
      </c>
      <c r="AE10" s="1" t="s">
        <v>92</v>
      </c>
      <c r="AF10" s="1" t="s">
        <v>92</v>
      </c>
      <c r="AG10" s="1" t="s">
        <v>92</v>
      </c>
      <c r="AH10" s="1" t="s">
        <v>92</v>
      </c>
      <c r="AI10" s="1">
        <v>10102000000</v>
      </c>
      <c r="AJ10" s="1">
        <v>10615000000</v>
      </c>
      <c r="AK10" s="1">
        <v>10468000000</v>
      </c>
      <c r="AL10" s="1" t="s">
        <v>92</v>
      </c>
      <c r="AM10" s="1" t="s">
        <v>92</v>
      </c>
      <c r="AS10" s="17">
        <f>AM9</f>
        <v>0.22853094479024341</v>
      </c>
      <c r="AT10" s="20">
        <f>AM13</f>
        <v>0.16939088777558492</v>
      </c>
      <c r="AU10" s="20">
        <f>AM80</f>
        <v>9.1257190088220915E-3</v>
      </c>
      <c r="AV10" s="20" t="e">
        <f>AM89</f>
        <v>#VALUE!</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12776000000</v>
      </c>
      <c r="AD11" s="1">
        <v>11911000000</v>
      </c>
      <c r="AE11" s="1">
        <v>11606000000</v>
      </c>
      <c r="AF11" s="1">
        <v>10313000000</v>
      </c>
      <c r="AG11" s="1">
        <v>9762000000</v>
      </c>
      <c r="AH11" s="1">
        <v>9830000000</v>
      </c>
      <c r="AI11" s="1" t="s">
        <v>92</v>
      </c>
      <c r="AJ11" s="1" t="s">
        <v>92</v>
      </c>
      <c r="AK11" s="1" t="s">
        <v>92</v>
      </c>
      <c r="AL11" s="1" t="s">
        <v>92</v>
      </c>
      <c r="AM11" s="1" t="s">
        <v>92</v>
      </c>
    </row>
    <row r="12" spans="1:48" ht="20" x14ac:dyDescent="0.25">
      <c r="A12" s="5" t="s">
        <v>8</v>
      </c>
      <c r="B12" s="1">
        <v>1330600000</v>
      </c>
      <c r="C12" s="1">
        <v>1749700000</v>
      </c>
      <c r="D12" s="1">
        <v>2247800000</v>
      </c>
      <c r="E12" s="1">
        <v>2546600000</v>
      </c>
      <c r="F12" s="1">
        <v>2763900000</v>
      </c>
      <c r="G12" s="1">
        <v>3242000000</v>
      </c>
      <c r="H12" s="1">
        <v>3558100000</v>
      </c>
      <c r="I12" s="1">
        <v>4074900000</v>
      </c>
      <c r="J12" s="1">
        <v>2913900000</v>
      </c>
      <c r="K12" s="1">
        <v>3177500000</v>
      </c>
      <c r="L12" s="1">
        <v>3297800000</v>
      </c>
      <c r="M12" s="1">
        <v>3841300000</v>
      </c>
      <c r="N12" s="1">
        <v>4299200000</v>
      </c>
      <c r="O12" s="1">
        <v>4511400000</v>
      </c>
      <c r="P12" s="1">
        <v>5199900000</v>
      </c>
      <c r="Q12" s="1">
        <v>6167700000</v>
      </c>
      <c r="R12" s="1">
        <v>6224400000</v>
      </c>
      <c r="S12" s="1">
        <v>6186800000</v>
      </c>
      <c r="T12" s="1">
        <v>6394900000</v>
      </c>
      <c r="U12" s="1">
        <v>7346300000</v>
      </c>
      <c r="V12" s="1">
        <v>7155500000</v>
      </c>
      <c r="W12" s="1">
        <v>8165400000</v>
      </c>
      <c r="X12" s="1">
        <v>7556700000</v>
      </c>
      <c r="Y12" s="1">
        <v>7377000000</v>
      </c>
      <c r="Z12" s="1">
        <v>8543200000</v>
      </c>
      <c r="AA12" s="1">
        <v>13245000000</v>
      </c>
      <c r="AB12" s="1">
        <v>13733000000</v>
      </c>
      <c r="AC12" s="1">
        <v>12776000000</v>
      </c>
      <c r="AD12" s="1">
        <v>11911000000</v>
      </c>
      <c r="AE12" s="1">
        <v>11606000000</v>
      </c>
      <c r="AF12" s="1">
        <v>10313000000</v>
      </c>
      <c r="AG12" s="1">
        <v>9762000000</v>
      </c>
      <c r="AH12" s="1">
        <v>9830000000</v>
      </c>
      <c r="AI12" s="1">
        <v>10102000000</v>
      </c>
      <c r="AJ12" s="1">
        <v>10615000000</v>
      </c>
      <c r="AK12" s="1">
        <v>10468000000</v>
      </c>
      <c r="AL12" s="1">
        <v>9634000000</v>
      </c>
      <c r="AM12" s="1">
        <v>10042000000</v>
      </c>
      <c r="AS12" s="18" t="s">
        <v>117</v>
      </c>
      <c r="AT12" s="19" t="s">
        <v>118</v>
      </c>
      <c r="AU12" s="19" t="s">
        <v>119</v>
      </c>
      <c r="AV12" s="19" t="s">
        <v>120</v>
      </c>
    </row>
    <row r="13" spans="1:48" ht="19" x14ac:dyDescent="0.25">
      <c r="A13" s="14" t="s">
        <v>100</v>
      </c>
      <c r="B13" s="15">
        <f>B12/B3</f>
        <v>0.37508104298801975</v>
      </c>
      <c r="C13" s="15">
        <f t="shared" ref="C13:AM13" si="2">C12/C3</f>
        <v>0.42376904260214587</v>
      </c>
      <c r="D13" s="15">
        <f t="shared" si="2"/>
        <v>0.44411514828206194</v>
      </c>
      <c r="E13" s="15">
        <f t="shared" si="2"/>
        <v>0.42875662934590453</v>
      </c>
      <c r="F13" s="15">
        <f t="shared" si="2"/>
        <v>0.421937256697962</v>
      </c>
      <c r="G13" s="15">
        <f t="shared" si="2"/>
        <v>0.42260314149775141</v>
      </c>
      <c r="H13" s="15">
        <f t="shared" si="2"/>
        <v>0.41360270612714611</v>
      </c>
      <c r="I13" s="15">
        <f t="shared" si="2"/>
        <v>0.42172315653298836</v>
      </c>
      <c r="J13" s="15">
        <f t="shared" si="2"/>
        <v>0.27756186774875691</v>
      </c>
      <c r="K13" s="15">
        <f t="shared" si="2"/>
        <v>0.21226068484548891</v>
      </c>
      <c r="L13" s="15">
        <f t="shared" si="2"/>
        <v>0.19769679457589728</v>
      </c>
      <c r="M13" s="15">
        <f t="shared" si="2"/>
        <v>0.1937242481857106</v>
      </c>
      <c r="N13" s="15">
        <f t="shared" si="2"/>
        <v>0.1818851033765003</v>
      </c>
      <c r="O13" s="15">
        <f t="shared" si="2"/>
        <v>0.16772126015867234</v>
      </c>
      <c r="P13" s="15">
        <f t="shared" si="2"/>
        <v>0.1589502965091398</v>
      </c>
      <c r="Q13" s="15">
        <f t="shared" si="2"/>
        <v>0.15280503032465215</v>
      </c>
      <c r="R13" s="15">
        <f t="shared" si="2"/>
        <v>0.13044763044448682</v>
      </c>
      <c r="S13" s="15">
        <f t="shared" si="2"/>
        <v>0.11945866310872885</v>
      </c>
      <c r="T13" s="15">
        <f t="shared" si="2"/>
        <v>0.28439599927065407</v>
      </c>
      <c r="U13" s="15">
        <f t="shared" si="2"/>
        <v>0.32025930091635935</v>
      </c>
      <c r="V13" s="15">
        <f t="shared" si="2"/>
        <v>0.32507416442924053</v>
      </c>
      <c r="W13" s="15">
        <f t="shared" si="2"/>
        <v>0.36072627672733698</v>
      </c>
      <c r="X13" s="15">
        <f t="shared" si="2"/>
        <v>0.31229001103410653</v>
      </c>
      <c r="Y13" s="15">
        <f t="shared" si="2"/>
        <v>0.30930428548068578</v>
      </c>
      <c r="Z13" s="15">
        <f t="shared" si="2"/>
        <v>0.31147391562729004</v>
      </c>
      <c r="AA13" s="15">
        <f t="shared" si="2"/>
        <v>0.28801617848522409</v>
      </c>
      <c r="AB13" s="15">
        <f t="shared" si="2"/>
        <v>0.28582429704247925</v>
      </c>
      <c r="AC13" s="15">
        <f t="shared" si="2"/>
        <v>0.27029428565383884</v>
      </c>
      <c r="AD13" s="15">
        <f t="shared" si="2"/>
        <v>0.27050166920264346</v>
      </c>
      <c r="AE13" s="15">
        <f t="shared" si="2"/>
        <v>0.27478277339773183</v>
      </c>
      <c r="AF13" s="15">
        <f t="shared" si="2"/>
        <v>0.26110182794065523</v>
      </c>
      <c r="AG13" s="15">
        <f t="shared" si="2"/>
        <v>0.24523325043334088</v>
      </c>
      <c r="AH13" s="15">
        <f t="shared" si="2"/>
        <v>0.24500274163800409</v>
      </c>
      <c r="AI13" s="15">
        <f t="shared" si="2"/>
        <v>0.23885184659762615</v>
      </c>
      <c r="AJ13" s="15">
        <f t="shared" si="2"/>
        <v>0.22662254483347566</v>
      </c>
      <c r="AK13" s="15">
        <f t="shared" si="2"/>
        <v>0.21811059715797809</v>
      </c>
      <c r="AL13" s="15">
        <f t="shared" si="2"/>
        <v>0.19780716162943496</v>
      </c>
      <c r="AM13" s="15">
        <f t="shared" si="2"/>
        <v>0.16939088777558492</v>
      </c>
      <c r="AS13" s="17">
        <f>AM28/AM72</f>
        <v>0.31569220064795284</v>
      </c>
      <c r="AT13" s="20">
        <f>AM28/AM54</f>
        <v>0.13300659582264565</v>
      </c>
      <c r="AU13" s="20">
        <f>AM22/(AM72+AM56+AM61)</f>
        <v>0.23841318692783184</v>
      </c>
      <c r="AV13" s="21">
        <f>AM67/AM72</f>
        <v>1.3720510534669828</v>
      </c>
    </row>
    <row r="14" spans="1:48" ht="19" x14ac:dyDescent="0.25">
      <c r="A14" s="5" t="s">
        <v>9</v>
      </c>
      <c r="B14" s="1">
        <v>287200000</v>
      </c>
      <c r="C14" s="1">
        <v>193900000</v>
      </c>
      <c r="D14" s="1">
        <v>210000000</v>
      </c>
      <c r="E14" s="1">
        <v>204900000</v>
      </c>
      <c r="F14" s="1">
        <v>221700000</v>
      </c>
      <c r="G14" s="1">
        <v>254000000</v>
      </c>
      <c r="H14" s="1">
        <v>263800000</v>
      </c>
      <c r="I14" s="1">
        <v>321400000</v>
      </c>
      <c r="J14" s="1">
        <v>414700000</v>
      </c>
      <c r="K14" s="1">
        <v>875500000</v>
      </c>
      <c r="L14" s="1">
        <v>859200000</v>
      </c>
      <c r="M14" s="1">
        <v>927100000</v>
      </c>
      <c r="N14" s="1">
        <v>1034300000</v>
      </c>
      <c r="O14" s="1">
        <v>1015100000</v>
      </c>
      <c r="P14" s="1">
        <v>1144800000</v>
      </c>
      <c r="Q14" s="1">
        <v>1596400000</v>
      </c>
      <c r="R14" s="1">
        <v>330100000</v>
      </c>
      <c r="S14" s="1">
        <v>204900000</v>
      </c>
      <c r="T14" s="1">
        <v>140800000</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1617800000</v>
      </c>
      <c r="C15" s="1">
        <v>1943600000</v>
      </c>
      <c r="D15" s="1">
        <v>2457800000</v>
      </c>
      <c r="E15" s="1">
        <v>2751500000</v>
      </c>
      <c r="F15" s="1">
        <v>2985600000</v>
      </c>
      <c r="G15" s="1">
        <v>3496000000</v>
      </c>
      <c r="H15" s="1">
        <v>3821900000</v>
      </c>
      <c r="I15" s="1">
        <v>4396300000</v>
      </c>
      <c r="J15" s="1">
        <v>4501400000</v>
      </c>
      <c r="K15" s="1">
        <v>5283600000</v>
      </c>
      <c r="L15" s="1">
        <v>5488400000</v>
      </c>
      <c r="M15" s="1">
        <v>6255700000</v>
      </c>
      <c r="N15" s="1">
        <v>7017200000</v>
      </c>
      <c r="O15" s="1">
        <v>7347600000</v>
      </c>
      <c r="P15" s="1">
        <v>8413000000</v>
      </c>
      <c r="Q15" s="1">
        <v>10107900000</v>
      </c>
      <c r="R15" s="1">
        <v>9010900000</v>
      </c>
      <c r="S15" s="1">
        <v>9068900000</v>
      </c>
      <c r="T15" s="1">
        <v>9713800000</v>
      </c>
      <c r="U15" s="1">
        <v>11356500000</v>
      </c>
      <c r="V15" s="1">
        <v>11003500000</v>
      </c>
      <c r="W15" s="1">
        <v>12948300000</v>
      </c>
      <c r="X15" s="1">
        <v>12439500000</v>
      </c>
      <c r="Y15" s="1">
        <v>12182300000</v>
      </c>
      <c r="Z15" s="1">
        <v>14388200000</v>
      </c>
      <c r="AA15" s="1">
        <v>24236000000</v>
      </c>
      <c r="AB15" s="1">
        <v>22200000000</v>
      </c>
      <c r="AC15" s="1">
        <v>20944000000</v>
      </c>
      <c r="AD15" s="1">
        <v>19414000000</v>
      </c>
      <c r="AE15" s="1">
        <v>18786000000</v>
      </c>
      <c r="AF15" s="1">
        <v>17017000000</v>
      </c>
      <c r="AG15" s="1">
        <v>19886000000</v>
      </c>
      <c r="AH15" s="1">
        <v>20038000000</v>
      </c>
      <c r="AI15" s="1">
        <v>19854000000</v>
      </c>
      <c r="AJ15" s="1">
        <v>20487000000</v>
      </c>
      <c r="AK15" s="1">
        <v>24026000000</v>
      </c>
      <c r="AL15" s="1">
        <v>21879000000</v>
      </c>
      <c r="AM15" s="1">
        <v>23590000000</v>
      </c>
      <c r="AS15" s="18" t="s">
        <v>121</v>
      </c>
      <c r="AT15" s="19" t="s">
        <v>122</v>
      </c>
      <c r="AU15" s="19" t="s">
        <v>123</v>
      </c>
      <c r="AV15" s="19" t="s">
        <v>124</v>
      </c>
    </row>
    <row r="16" spans="1:48" ht="19" x14ac:dyDescent="0.25">
      <c r="A16" s="5" t="s">
        <v>11</v>
      </c>
      <c r="B16" s="1">
        <v>2707700000</v>
      </c>
      <c r="C16" s="1">
        <v>3087700000</v>
      </c>
      <c r="D16" s="1">
        <v>3692100000</v>
      </c>
      <c r="E16" s="1">
        <v>4072700000</v>
      </c>
      <c r="F16" s="1">
        <v>4314200000</v>
      </c>
      <c r="G16" s="1">
        <v>5020100000</v>
      </c>
      <c r="H16" s="1">
        <v>5493000000</v>
      </c>
      <c r="I16" s="1">
        <v>6171000000</v>
      </c>
      <c r="J16" s="1">
        <v>6612500000</v>
      </c>
      <c r="K16" s="1">
        <v>10564700000</v>
      </c>
      <c r="L16" s="1">
        <v>12277500000</v>
      </c>
      <c r="M16" s="1">
        <v>14844000000</v>
      </c>
      <c r="N16" s="1">
        <v>17970400000</v>
      </c>
      <c r="O16" s="1">
        <v>20522200000</v>
      </c>
      <c r="P16" s="1">
        <v>25119800000</v>
      </c>
      <c r="Q16" s="1">
        <v>31274100000</v>
      </c>
      <c r="R16" s="1">
        <v>37987400000</v>
      </c>
      <c r="S16" s="1">
        <v>42122500000</v>
      </c>
      <c r="T16" s="1">
        <v>14029100000</v>
      </c>
      <c r="U16" s="1">
        <v>16316300000</v>
      </c>
      <c r="V16" s="1">
        <v>16153100000</v>
      </c>
      <c r="W16" s="1">
        <v>18949400000</v>
      </c>
      <c r="X16" s="1">
        <v>18580200000</v>
      </c>
      <c r="Y16" s="1">
        <v>17764800000</v>
      </c>
      <c r="Z16" s="1">
        <v>23407100000</v>
      </c>
      <c r="AA16" s="1">
        <v>42632000000</v>
      </c>
      <c r="AB16" s="1">
        <v>39071000000</v>
      </c>
      <c r="AC16" s="1">
        <v>37390000000</v>
      </c>
      <c r="AD16" s="1">
        <v>36368000000</v>
      </c>
      <c r="AE16" s="1">
        <v>35554000000</v>
      </c>
      <c r="AF16" s="1">
        <v>31951000000</v>
      </c>
      <c r="AG16" s="1">
        <v>33777000000</v>
      </c>
      <c r="AH16" s="1">
        <v>32813000000</v>
      </c>
      <c r="AI16" s="1">
        <v>33363000000</v>
      </c>
      <c r="AJ16" s="1">
        <v>34599000000</v>
      </c>
      <c r="AK16" s="1">
        <v>39511000000</v>
      </c>
      <c r="AL16" s="1">
        <v>35505000000</v>
      </c>
      <c r="AM16" s="1">
        <v>41001000000</v>
      </c>
      <c r="AS16" s="29">
        <f>(AM35+AL35+AK35+AJ35+AI35)/5</f>
        <v>-1.5353091609304139E-2</v>
      </c>
      <c r="AT16" s="30">
        <f>AU101/AM3</f>
        <v>5.0313850817266337</v>
      </c>
      <c r="AU16" s="30">
        <f>AU101/AM28</f>
        <v>20.543811681245266</v>
      </c>
      <c r="AV16" s="31">
        <f>AU101/AM106</f>
        <v>20.281199551234106</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458000000</v>
      </c>
      <c r="AA17" s="1">
        <v>715000000</v>
      </c>
      <c r="AB17" s="1">
        <v>749000000</v>
      </c>
      <c r="AC17" s="1">
        <v>714000000</v>
      </c>
      <c r="AD17" s="1">
        <v>801000000</v>
      </c>
      <c r="AE17" s="1">
        <v>732000000</v>
      </c>
      <c r="AF17" s="1">
        <v>672000000</v>
      </c>
      <c r="AG17" s="1">
        <v>693000000</v>
      </c>
      <c r="AH17" s="1">
        <v>754000000</v>
      </c>
      <c r="AI17" s="1">
        <v>772000000</v>
      </c>
      <c r="AJ17" s="1">
        <v>893000000</v>
      </c>
      <c r="AK17" s="1">
        <v>831000000</v>
      </c>
      <c r="AL17" s="1">
        <v>806000000</v>
      </c>
      <c r="AM17" s="1">
        <v>962000000</v>
      </c>
    </row>
    <row r="18" spans="1:45" ht="20" x14ac:dyDescent="0.25">
      <c r="A18" s="5" t="s">
        <v>13</v>
      </c>
      <c r="B18" s="1">
        <v>182500000</v>
      </c>
      <c r="C18" s="1">
        <v>193900000</v>
      </c>
      <c r="D18" s="1">
        <v>210000000</v>
      </c>
      <c r="E18" s="1">
        <v>204900000</v>
      </c>
      <c r="F18" s="1">
        <v>221700000</v>
      </c>
      <c r="G18" s="1">
        <v>254000000</v>
      </c>
      <c r="H18" s="1">
        <v>263800000</v>
      </c>
      <c r="I18" s="1">
        <v>321400000</v>
      </c>
      <c r="J18" s="1">
        <v>414700000</v>
      </c>
      <c r="K18" s="1">
        <v>875500000</v>
      </c>
      <c r="L18" s="1">
        <v>859200000</v>
      </c>
      <c r="M18" s="1">
        <v>927100000</v>
      </c>
      <c r="N18" s="1">
        <v>1034300000</v>
      </c>
      <c r="O18" s="1">
        <v>1015100000</v>
      </c>
      <c r="P18" s="1">
        <v>1144800000</v>
      </c>
      <c r="Q18" s="1">
        <v>1277300000</v>
      </c>
      <c r="R18" s="1">
        <v>1463800000</v>
      </c>
      <c r="S18" s="1">
        <v>1488300000</v>
      </c>
      <c r="T18" s="1">
        <v>1314200000</v>
      </c>
      <c r="U18" s="1">
        <v>1450700000</v>
      </c>
      <c r="V18" s="1">
        <v>1708100000</v>
      </c>
      <c r="W18" s="1">
        <v>2268400000</v>
      </c>
      <c r="X18" s="1">
        <v>1988200000</v>
      </c>
      <c r="Y18" s="1">
        <v>1631200000</v>
      </c>
      <c r="Z18" s="1">
        <v>2576000000</v>
      </c>
      <c r="AA18" s="1">
        <v>7381000000</v>
      </c>
      <c r="AB18" s="1">
        <v>7427000000</v>
      </c>
      <c r="AC18" s="1">
        <v>6978000000</v>
      </c>
      <c r="AD18" s="1">
        <v>6988000000</v>
      </c>
      <c r="AE18" s="1">
        <v>6691000000</v>
      </c>
      <c r="AF18" s="1">
        <v>6375000000</v>
      </c>
      <c r="AG18" s="1">
        <v>5441000000</v>
      </c>
      <c r="AH18" s="1">
        <v>4637000000</v>
      </c>
      <c r="AI18" s="1">
        <v>4519000000</v>
      </c>
      <c r="AJ18" s="1">
        <v>3652000000</v>
      </c>
      <c r="AK18" s="1">
        <v>3625000000</v>
      </c>
      <c r="AL18" s="1">
        <v>3214000000</v>
      </c>
      <c r="AM18" s="1" t="s">
        <v>92</v>
      </c>
      <c r="AS18" s="18" t="s">
        <v>125</v>
      </c>
    </row>
    <row r="19" spans="1:45" ht="19" x14ac:dyDescent="0.25">
      <c r="A19" s="6" t="s">
        <v>14</v>
      </c>
      <c r="B19" s="10">
        <v>1039500000</v>
      </c>
      <c r="C19" s="10">
        <v>1267200000</v>
      </c>
      <c r="D19" s="10">
        <v>1615200000</v>
      </c>
      <c r="E19" s="10">
        <v>2075900000</v>
      </c>
      <c r="F19" s="10">
        <v>2504700000</v>
      </c>
      <c r="G19" s="10">
        <v>2952800000</v>
      </c>
      <c r="H19" s="10">
        <v>3430500000</v>
      </c>
      <c r="I19" s="10">
        <v>3422600000</v>
      </c>
      <c r="J19" s="10">
        <v>3517400000</v>
      </c>
      <c r="K19" s="10">
        <v>5290700000</v>
      </c>
      <c r="L19" s="10">
        <v>5656400000</v>
      </c>
      <c r="M19" s="10">
        <v>6467900000</v>
      </c>
      <c r="N19" s="10">
        <v>7496600000</v>
      </c>
      <c r="O19" s="10">
        <v>9148200000</v>
      </c>
      <c r="P19" s="10">
        <v>9764300000</v>
      </c>
      <c r="Q19" s="10">
        <v>11101400000</v>
      </c>
      <c r="R19" s="10">
        <v>11866400000</v>
      </c>
      <c r="S19" s="10">
        <v>11701900000</v>
      </c>
      <c r="T19" s="10">
        <v>10607100000</v>
      </c>
      <c r="U19" s="10">
        <v>9425200000</v>
      </c>
      <c r="V19" s="10">
        <v>9072000000</v>
      </c>
      <c r="W19" s="10">
        <v>8489800000</v>
      </c>
      <c r="X19" s="10">
        <v>5358900000</v>
      </c>
      <c r="Y19" s="10">
        <v>11439000000</v>
      </c>
      <c r="Z19" s="10">
        <v>18202900000</v>
      </c>
      <c r="AA19" s="10">
        <v>9628000000</v>
      </c>
      <c r="AB19" s="10">
        <v>15390000000</v>
      </c>
      <c r="AC19" s="10">
        <v>16300000000</v>
      </c>
      <c r="AD19" s="10">
        <v>13221000000</v>
      </c>
      <c r="AE19" s="10">
        <v>24692000000</v>
      </c>
      <c r="AF19" s="10">
        <v>12431000000</v>
      </c>
      <c r="AG19" s="10">
        <v>10772000000</v>
      </c>
      <c r="AH19" s="10">
        <v>11888000000</v>
      </c>
      <c r="AI19" s="10">
        <v>14019000000</v>
      </c>
      <c r="AJ19" s="10">
        <v>16075000000</v>
      </c>
      <c r="AK19" s="10">
        <v>13232000000</v>
      </c>
      <c r="AL19" s="10">
        <v>18590000000</v>
      </c>
      <c r="AM19" s="10">
        <v>16437000000</v>
      </c>
      <c r="AS19" s="32">
        <f>AM40-AM56-AM61</f>
        <v>-17499000000</v>
      </c>
    </row>
    <row r="20" spans="1:45" ht="19" customHeight="1" x14ac:dyDescent="0.25">
      <c r="A20" s="14" t="s">
        <v>101</v>
      </c>
      <c r="B20" s="1"/>
      <c r="C20" s="15">
        <f>(C19/B19)-1</f>
        <v>0.21904761904761916</v>
      </c>
      <c r="D20" s="15">
        <f>(D19/C19)-1</f>
        <v>0.27462121212121215</v>
      </c>
      <c r="E20" s="15">
        <f>(E19/D19)-1</f>
        <v>0.28522783556215958</v>
      </c>
      <c r="F20" s="15">
        <f t="shared" ref="F20:AM20" si="3">(F19/E19)-1</f>
        <v>0.20656100968254743</v>
      </c>
      <c r="G20" s="15">
        <f t="shared" si="3"/>
        <v>0.17890366111709977</v>
      </c>
      <c r="H20" s="15">
        <f t="shared" si="3"/>
        <v>0.16177865077214837</v>
      </c>
      <c r="I20" s="15">
        <f t="shared" si="3"/>
        <v>-2.3028713015595947E-3</v>
      </c>
      <c r="J20" s="15">
        <f t="shared" si="3"/>
        <v>2.7698241103254917E-2</v>
      </c>
      <c r="K20" s="15">
        <f t="shared" si="3"/>
        <v>0.50415079319952238</v>
      </c>
      <c r="L20" s="15">
        <f t="shared" si="3"/>
        <v>6.9121288298334749E-2</v>
      </c>
      <c r="M20" s="15">
        <f t="shared" si="3"/>
        <v>0.14346580864153879</v>
      </c>
      <c r="N20" s="15">
        <f t="shared" si="3"/>
        <v>0.15904698588413546</v>
      </c>
      <c r="O20" s="15">
        <f t="shared" si="3"/>
        <v>0.22031320865459003</v>
      </c>
      <c r="P20" s="15">
        <f t="shared" si="3"/>
        <v>6.734658184123643E-2</v>
      </c>
      <c r="Q20" s="15">
        <f t="shared" si="3"/>
        <v>0.13693761969624041</v>
      </c>
      <c r="R20" s="15">
        <f t="shared" si="3"/>
        <v>6.8910227538868885E-2</v>
      </c>
      <c r="S20" s="15">
        <f t="shared" si="3"/>
        <v>-1.3862671071260046E-2</v>
      </c>
      <c r="T20" s="15">
        <f t="shared" si="3"/>
        <v>-9.3557456481426104E-2</v>
      </c>
      <c r="U20" s="15">
        <f t="shared" si="3"/>
        <v>-0.11142536602841491</v>
      </c>
      <c r="V20" s="15">
        <f t="shared" si="3"/>
        <v>-3.7474005856639625E-2</v>
      </c>
      <c r="W20" s="15">
        <f t="shared" si="3"/>
        <v>-6.4175485008818312E-2</v>
      </c>
      <c r="X20" s="15">
        <f t="shared" si="3"/>
        <v>-0.36878371693090528</v>
      </c>
      <c r="Y20" s="15">
        <f t="shared" si="3"/>
        <v>1.1345798578066395</v>
      </c>
      <c r="Z20" s="15">
        <f t="shared" si="3"/>
        <v>0.59130168721042042</v>
      </c>
      <c r="AA20" s="15">
        <f t="shared" si="3"/>
        <v>-0.47107329051964253</v>
      </c>
      <c r="AB20" s="15">
        <f t="shared" si="3"/>
        <v>0.59846281678437885</v>
      </c>
      <c r="AC20" s="15">
        <f t="shared" si="3"/>
        <v>5.9129304743339883E-2</v>
      </c>
      <c r="AD20" s="15">
        <f t="shared" si="3"/>
        <v>-0.18889570552147239</v>
      </c>
      <c r="AE20" s="15">
        <f t="shared" si="3"/>
        <v>0.86763482338703568</v>
      </c>
      <c r="AF20" s="15">
        <f t="shared" si="3"/>
        <v>-0.49655758950267292</v>
      </c>
      <c r="AG20" s="15">
        <f t="shared" si="3"/>
        <v>-0.13345668087844909</v>
      </c>
      <c r="AH20" s="15">
        <f t="shared" si="3"/>
        <v>0.10360193093204595</v>
      </c>
      <c r="AI20" s="15">
        <f t="shared" si="3"/>
        <v>0.17925639300134599</v>
      </c>
      <c r="AJ20" s="15">
        <f t="shared" si="3"/>
        <v>0.1466581068549826</v>
      </c>
      <c r="AK20" s="15">
        <f t="shared" si="3"/>
        <v>-0.17685847589424575</v>
      </c>
      <c r="AL20" s="15">
        <f t="shared" si="3"/>
        <v>0.40492744860943164</v>
      </c>
      <c r="AM20" s="15">
        <f t="shared" si="3"/>
        <v>-0.11581495427649269</v>
      </c>
    </row>
    <row r="21" spans="1:45" ht="19" x14ac:dyDescent="0.25">
      <c r="A21" s="5" t="s">
        <v>15</v>
      </c>
      <c r="B21" s="2">
        <v>0.29299999999999998</v>
      </c>
      <c r="C21" s="2">
        <v>0.30690000000000001</v>
      </c>
      <c r="D21" s="2">
        <v>0.31909999999999999</v>
      </c>
      <c r="E21" s="2">
        <v>0.34949999999999998</v>
      </c>
      <c r="F21" s="2">
        <v>0.38240000000000002</v>
      </c>
      <c r="G21" s="2">
        <v>0.38490000000000002</v>
      </c>
      <c r="H21" s="2">
        <v>0.39879999999999999</v>
      </c>
      <c r="I21" s="2">
        <v>0.35420000000000001</v>
      </c>
      <c r="J21" s="2">
        <v>0.33500000000000002</v>
      </c>
      <c r="K21" s="2">
        <v>0.35339999999999999</v>
      </c>
      <c r="L21" s="2">
        <v>0.33910000000000001</v>
      </c>
      <c r="M21" s="2">
        <v>0.32619999999999999</v>
      </c>
      <c r="N21" s="2">
        <v>0.31719999999999998</v>
      </c>
      <c r="O21" s="2">
        <v>0.34010000000000001</v>
      </c>
      <c r="P21" s="2">
        <v>0.29849999999999999</v>
      </c>
      <c r="Q21" s="2">
        <v>0.27500000000000002</v>
      </c>
      <c r="R21" s="2">
        <v>0.2487</v>
      </c>
      <c r="S21" s="2">
        <v>0.22589999999999999</v>
      </c>
      <c r="T21" s="2">
        <v>0.47170000000000001</v>
      </c>
      <c r="U21" s="2">
        <v>0.41089999999999999</v>
      </c>
      <c r="V21" s="2">
        <v>0.41210000000000002</v>
      </c>
      <c r="W21" s="2">
        <v>0.37509999999999999</v>
      </c>
      <c r="X21" s="2">
        <v>0.2215</v>
      </c>
      <c r="Y21" s="2">
        <v>0.47960000000000003</v>
      </c>
      <c r="Z21" s="2">
        <v>0.66369999999999996</v>
      </c>
      <c r="AA21" s="2">
        <v>0.2094</v>
      </c>
      <c r="AB21" s="2">
        <v>0.32029999999999997</v>
      </c>
      <c r="AC21" s="2">
        <v>0.3448</v>
      </c>
      <c r="AD21" s="2">
        <v>0.30030000000000001</v>
      </c>
      <c r="AE21" s="2">
        <v>0.58460000000000001</v>
      </c>
      <c r="AF21" s="2">
        <v>0.31469999999999998</v>
      </c>
      <c r="AG21" s="2">
        <v>0.27060000000000001</v>
      </c>
      <c r="AH21" s="2">
        <v>0.29630000000000001</v>
      </c>
      <c r="AI21" s="2">
        <v>0.33150000000000002</v>
      </c>
      <c r="AJ21" s="2">
        <v>0.34320000000000001</v>
      </c>
      <c r="AK21" s="2">
        <v>0.2757</v>
      </c>
      <c r="AL21" s="2">
        <v>0.38169999999999998</v>
      </c>
      <c r="AM21" s="2">
        <v>0.27729999999999999</v>
      </c>
    </row>
    <row r="22" spans="1:45" ht="19" x14ac:dyDescent="0.25">
      <c r="A22" s="6" t="s">
        <v>16</v>
      </c>
      <c r="B22" s="10">
        <v>839800000</v>
      </c>
      <c r="C22" s="10">
        <v>1041200000</v>
      </c>
      <c r="D22" s="10">
        <v>1369200000</v>
      </c>
      <c r="E22" s="10">
        <v>1866800000</v>
      </c>
      <c r="F22" s="10">
        <v>2236300000</v>
      </c>
      <c r="G22" s="10">
        <v>2651400000</v>
      </c>
      <c r="H22" s="10">
        <v>3109700000</v>
      </c>
      <c r="I22" s="10">
        <v>3491500000</v>
      </c>
      <c r="J22" s="10">
        <v>3885700000</v>
      </c>
      <c r="K22" s="10">
        <v>4405100000</v>
      </c>
      <c r="L22" s="10">
        <v>4403600000</v>
      </c>
      <c r="M22" s="10">
        <v>4984700000</v>
      </c>
      <c r="N22" s="10">
        <v>5666500000</v>
      </c>
      <c r="O22" s="10">
        <v>6376000000</v>
      </c>
      <c r="P22" s="10">
        <v>7594200000</v>
      </c>
      <c r="Q22" s="10">
        <v>9089100000</v>
      </c>
      <c r="R22" s="10">
        <v>9728300000</v>
      </c>
      <c r="S22" s="10">
        <v>9667800000</v>
      </c>
      <c r="T22" s="10">
        <v>8456800000</v>
      </c>
      <c r="U22" s="10">
        <v>6622300000</v>
      </c>
      <c r="V22" s="10">
        <v>5858800000</v>
      </c>
      <c r="W22" s="10">
        <v>3686600000</v>
      </c>
      <c r="X22" s="10">
        <v>5617500000</v>
      </c>
      <c r="Y22" s="10">
        <v>6085500000</v>
      </c>
      <c r="Z22" s="10">
        <v>4021200000</v>
      </c>
      <c r="AA22" s="10">
        <v>3355000000</v>
      </c>
      <c r="AB22" s="10">
        <v>8976000000</v>
      </c>
      <c r="AC22" s="10">
        <v>9877000000</v>
      </c>
      <c r="AD22" s="10">
        <v>7665000000</v>
      </c>
      <c r="AE22" s="10">
        <v>6683000000</v>
      </c>
      <c r="AF22" s="10">
        <v>7547000000</v>
      </c>
      <c r="AG22" s="10">
        <v>6030000000</v>
      </c>
      <c r="AH22" s="10">
        <v>7309000000</v>
      </c>
      <c r="AI22" s="10">
        <v>8931000000</v>
      </c>
      <c r="AJ22" s="10">
        <v>12241000000</v>
      </c>
      <c r="AK22" s="10">
        <v>8483000000</v>
      </c>
      <c r="AL22" s="10">
        <v>13199000000</v>
      </c>
      <c r="AM22" s="10">
        <v>18282000000</v>
      </c>
    </row>
    <row r="23" spans="1:45" ht="19" x14ac:dyDescent="0.25">
      <c r="A23" s="5" t="s">
        <v>17</v>
      </c>
      <c r="B23" s="2">
        <v>0.23669999999999999</v>
      </c>
      <c r="C23" s="2">
        <v>0.25219999999999998</v>
      </c>
      <c r="D23" s="2">
        <v>0.27050000000000002</v>
      </c>
      <c r="E23" s="2">
        <v>0.31430000000000002</v>
      </c>
      <c r="F23" s="2">
        <v>0.34139999999999998</v>
      </c>
      <c r="G23" s="2">
        <v>0.34560000000000002</v>
      </c>
      <c r="H23" s="2">
        <v>0.36149999999999999</v>
      </c>
      <c r="I23" s="2">
        <v>0.36130000000000001</v>
      </c>
      <c r="J23" s="2">
        <v>0.37009999999999998</v>
      </c>
      <c r="K23" s="2">
        <v>0.29430000000000001</v>
      </c>
      <c r="L23" s="2">
        <v>0.26400000000000001</v>
      </c>
      <c r="M23" s="2">
        <v>0.25140000000000001</v>
      </c>
      <c r="N23" s="2">
        <v>0.2397</v>
      </c>
      <c r="O23" s="2">
        <v>0.23699999999999999</v>
      </c>
      <c r="P23" s="2">
        <v>0.2321</v>
      </c>
      <c r="Q23" s="2">
        <v>0.22520000000000001</v>
      </c>
      <c r="R23" s="2">
        <v>0.2039</v>
      </c>
      <c r="S23" s="2">
        <v>0.1867</v>
      </c>
      <c r="T23" s="2">
        <v>0.37609999999999999</v>
      </c>
      <c r="U23" s="2">
        <v>0.28870000000000001</v>
      </c>
      <c r="V23" s="2">
        <v>0.26619999999999999</v>
      </c>
      <c r="W23" s="2">
        <v>0.16289999999999999</v>
      </c>
      <c r="X23" s="2">
        <v>0.23219999999999999</v>
      </c>
      <c r="Y23" s="2">
        <v>0.25519999999999998</v>
      </c>
      <c r="Z23" s="2">
        <v>0.14660000000000001</v>
      </c>
      <c r="AA23" s="2">
        <v>7.2999999999999995E-2</v>
      </c>
      <c r="AB23" s="2">
        <v>0.18679999999999999</v>
      </c>
      <c r="AC23" s="2">
        <v>0.20899999999999999</v>
      </c>
      <c r="AD23" s="2">
        <v>0.1741</v>
      </c>
      <c r="AE23" s="2">
        <v>0.15820000000000001</v>
      </c>
      <c r="AF23" s="2">
        <v>0.19109999999999999</v>
      </c>
      <c r="AG23" s="2">
        <v>0.1515</v>
      </c>
      <c r="AH23" s="2">
        <v>0.1822</v>
      </c>
      <c r="AI23" s="2">
        <v>0.2112</v>
      </c>
      <c r="AJ23" s="2">
        <v>0.26129999999999998</v>
      </c>
      <c r="AK23" s="2">
        <v>0.17680000000000001</v>
      </c>
      <c r="AL23" s="2">
        <v>0.27100000000000002</v>
      </c>
      <c r="AM23" s="2">
        <v>0.30840000000000001</v>
      </c>
    </row>
    <row r="24" spans="1:45" ht="19" x14ac:dyDescent="0.25">
      <c r="A24" s="5" t="s">
        <v>18</v>
      </c>
      <c r="B24" s="1">
        <v>17200000</v>
      </c>
      <c r="C24" s="1">
        <v>32100000</v>
      </c>
      <c r="D24" s="1">
        <v>36000000</v>
      </c>
      <c r="E24" s="1">
        <v>4200000</v>
      </c>
      <c r="F24" s="1">
        <v>46700000</v>
      </c>
      <c r="G24" s="1">
        <v>47400000</v>
      </c>
      <c r="H24" s="1">
        <v>57000000</v>
      </c>
      <c r="I24" s="1">
        <v>72100000</v>
      </c>
      <c r="J24" s="1">
        <v>-783000000</v>
      </c>
      <c r="K24" s="1">
        <v>10100000</v>
      </c>
      <c r="L24" s="1">
        <v>393600000</v>
      </c>
      <c r="M24" s="1">
        <v>556100000</v>
      </c>
      <c r="N24" s="1">
        <v>795800000</v>
      </c>
      <c r="O24" s="1">
        <v>1757100000</v>
      </c>
      <c r="P24" s="1">
        <v>1025300000</v>
      </c>
      <c r="Q24" s="1">
        <v>735000000</v>
      </c>
      <c r="R24" s="1">
        <v>674300000</v>
      </c>
      <c r="S24" s="1">
        <v>545800000</v>
      </c>
      <c r="T24" s="1">
        <v>594800000</v>
      </c>
      <c r="U24" s="1">
        <v>1352200000</v>
      </c>
      <c r="V24" s="1">
        <v>1505100000</v>
      </c>
      <c r="W24" s="1">
        <v>2534800000</v>
      </c>
      <c r="X24" s="1">
        <v>-2246800000</v>
      </c>
      <c r="Y24" s="1">
        <v>3722300000</v>
      </c>
      <c r="Z24" s="1">
        <v>11270600000</v>
      </c>
      <c r="AA24" s="1">
        <v>-1702000000</v>
      </c>
      <c r="AB24" s="1">
        <v>-1642000000</v>
      </c>
      <c r="AC24" s="1">
        <v>-1138000000</v>
      </c>
      <c r="AD24" s="1">
        <v>-2120000000</v>
      </c>
      <c r="AE24" s="1">
        <v>10600000000</v>
      </c>
      <c r="AF24" s="1">
        <v>-2146000000</v>
      </c>
      <c r="AG24" s="1">
        <v>-1371000000</v>
      </c>
      <c r="AH24" s="1">
        <v>-788000000</v>
      </c>
      <c r="AI24" s="1">
        <v>-230000000</v>
      </c>
      <c r="AJ24" s="1">
        <v>-777000000</v>
      </c>
      <c r="AK24" s="1">
        <v>308000000</v>
      </c>
      <c r="AL24" s="1">
        <v>680000000</v>
      </c>
      <c r="AM24" s="1">
        <v>-1838000000</v>
      </c>
    </row>
    <row r="25" spans="1:45" ht="19" x14ac:dyDescent="0.25">
      <c r="A25" s="6" t="s">
        <v>19</v>
      </c>
      <c r="B25" s="10">
        <v>857000000</v>
      </c>
      <c r="C25" s="10">
        <v>1073300000</v>
      </c>
      <c r="D25" s="10">
        <v>1405200000</v>
      </c>
      <c r="E25" s="10">
        <v>1871000000</v>
      </c>
      <c r="F25" s="10">
        <v>2283000000</v>
      </c>
      <c r="G25" s="10">
        <v>2698800000</v>
      </c>
      <c r="H25" s="10">
        <v>3166700000</v>
      </c>
      <c r="I25" s="10">
        <v>3563600000</v>
      </c>
      <c r="J25" s="10">
        <v>3102700000</v>
      </c>
      <c r="K25" s="10">
        <v>4415200000</v>
      </c>
      <c r="L25" s="10">
        <v>4797200000</v>
      </c>
      <c r="M25" s="10">
        <v>5540800000</v>
      </c>
      <c r="N25" s="10">
        <v>6462300000</v>
      </c>
      <c r="O25" s="10">
        <v>8133100000</v>
      </c>
      <c r="P25" s="10">
        <v>8619500000</v>
      </c>
      <c r="Q25" s="10">
        <v>9824100000</v>
      </c>
      <c r="R25" s="10">
        <v>10402600000</v>
      </c>
      <c r="S25" s="10">
        <v>10213600000</v>
      </c>
      <c r="T25" s="10">
        <v>9051600000</v>
      </c>
      <c r="U25" s="10">
        <v>7974500000</v>
      </c>
      <c r="V25" s="10">
        <v>7363900000</v>
      </c>
      <c r="W25" s="10">
        <v>6221400000</v>
      </c>
      <c r="X25" s="10">
        <v>3370700000</v>
      </c>
      <c r="Y25" s="10">
        <v>9807800000</v>
      </c>
      <c r="Z25" s="10">
        <v>15291800000</v>
      </c>
      <c r="AA25" s="10">
        <v>1653000000</v>
      </c>
      <c r="AB25" s="10">
        <v>7334000000</v>
      </c>
      <c r="AC25" s="10">
        <v>8739000000</v>
      </c>
      <c r="AD25" s="10">
        <v>5545000000</v>
      </c>
      <c r="AE25" s="10">
        <v>17283000000</v>
      </c>
      <c r="AF25" s="10">
        <v>5401000000</v>
      </c>
      <c r="AG25" s="10">
        <v>4659000000</v>
      </c>
      <c r="AH25" s="10">
        <v>6521000000</v>
      </c>
      <c r="AI25" s="10">
        <v>8701000000</v>
      </c>
      <c r="AJ25" s="10">
        <v>11464000000</v>
      </c>
      <c r="AK25" s="10">
        <v>8791000000</v>
      </c>
      <c r="AL25" s="10">
        <v>13879000000</v>
      </c>
      <c r="AM25" s="10">
        <v>16444000000</v>
      </c>
    </row>
    <row r="26" spans="1:45" ht="19" x14ac:dyDescent="0.25">
      <c r="A26" s="5" t="s">
        <v>20</v>
      </c>
      <c r="B26" s="2">
        <v>0.24160000000000001</v>
      </c>
      <c r="C26" s="2">
        <v>0.25990000000000002</v>
      </c>
      <c r="D26" s="2">
        <v>0.27760000000000001</v>
      </c>
      <c r="E26" s="2">
        <v>0.315</v>
      </c>
      <c r="F26" s="2">
        <v>0.34849999999999998</v>
      </c>
      <c r="G26" s="2">
        <v>0.3518</v>
      </c>
      <c r="H26" s="2">
        <v>0.36809999999999998</v>
      </c>
      <c r="I26" s="2">
        <v>0.36880000000000002</v>
      </c>
      <c r="J26" s="2">
        <v>0.29549999999999998</v>
      </c>
      <c r="K26" s="2">
        <v>0.2949</v>
      </c>
      <c r="L26" s="2">
        <v>0.28760000000000002</v>
      </c>
      <c r="M26" s="2">
        <v>0.27939999999999998</v>
      </c>
      <c r="N26" s="2">
        <v>0.27339999999999998</v>
      </c>
      <c r="O26" s="2">
        <v>0.3024</v>
      </c>
      <c r="P26" s="2">
        <v>0.26350000000000001</v>
      </c>
      <c r="Q26" s="2">
        <v>0.24340000000000001</v>
      </c>
      <c r="R26" s="2">
        <v>0.218</v>
      </c>
      <c r="S26" s="2">
        <v>0.19719999999999999</v>
      </c>
      <c r="T26" s="2">
        <v>0.40250000000000002</v>
      </c>
      <c r="U26" s="2">
        <v>0.34760000000000002</v>
      </c>
      <c r="V26" s="2">
        <v>0.33450000000000002</v>
      </c>
      <c r="W26" s="2">
        <v>0.27479999999999999</v>
      </c>
      <c r="X26" s="2">
        <v>0.13930000000000001</v>
      </c>
      <c r="Y26" s="2">
        <v>0.41120000000000001</v>
      </c>
      <c r="Z26" s="2">
        <v>0.5575</v>
      </c>
      <c r="AA26" s="2">
        <v>3.5900000000000001E-2</v>
      </c>
      <c r="AB26" s="2">
        <v>0.15260000000000001</v>
      </c>
      <c r="AC26" s="2">
        <v>0.18490000000000001</v>
      </c>
      <c r="AD26" s="2">
        <v>0.12590000000000001</v>
      </c>
      <c r="AE26" s="2">
        <v>0.40920000000000001</v>
      </c>
      <c r="AF26" s="2">
        <v>0.13669999999999999</v>
      </c>
      <c r="AG26" s="2">
        <v>0.11700000000000001</v>
      </c>
      <c r="AH26" s="2">
        <v>0.16250000000000001</v>
      </c>
      <c r="AI26" s="2">
        <v>0.20569999999999999</v>
      </c>
      <c r="AJ26" s="2">
        <v>0.2447</v>
      </c>
      <c r="AK26" s="2">
        <v>0.1832</v>
      </c>
      <c r="AL26" s="2">
        <v>0.28499999999999998</v>
      </c>
      <c r="AM26" s="2">
        <v>0.27739999999999998</v>
      </c>
    </row>
    <row r="27" spans="1:45" ht="19" x14ac:dyDescent="0.25">
      <c r="A27" s="5" t="s">
        <v>21</v>
      </c>
      <c r="B27" s="1">
        <v>317100000</v>
      </c>
      <c r="C27" s="1">
        <v>397600000</v>
      </c>
      <c r="D27" s="1">
        <v>498800000</v>
      </c>
      <c r="E27" s="1">
        <v>664200000</v>
      </c>
      <c r="F27" s="1">
        <v>787600000</v>
      </c>
      <c r="G27" s="1">
        <v>917600000</v>
      </c>
      <c r="H27" s="1">
        <v>1045000000</v>
      </c>
      <c r="I27" s="1">
        <v>1117000000</v>
      </c>
      <c r="J27" s="1">
        <v>936500000</v>
      </c>
      <c r="K27" s="1">
        <v>1418200000</v>
      </c>
      <c r="L27" s="1">
        <v>1462000000</v>
      </c>
      <c r="M27" s="1">
        <v>1659500000</v>
      </c>
      <c r="N27" s="1">
        <v>1848200000</v>
      </c>
      <c r="O27" s="1">
        <v>2884900000</v>
      </c>
      <c r="P27" s="1">
        <v>2729000000</v>
      </c>
      <c r="Q27" s="1">
        <v>3002400000</v>
      </c>
      <c r="R27" s="1">
        <v>3120800000</v>
      </c>
      <c r="S27" s="1">
        <v>3064100000</v>
      </c>
      <c r="T27" s="1">
        <v>2462000000</v>
      </c>
      <c r="U27" s="1">
        <v>2161100000</v>
      </c>
      <c r="V27" s="1">
        <v>2732600000</v>
      </c>
      <c r="W27" s="1">
        <v>1787600000</v>
      </c>
      <c r="X27" s="1">
        <v>95300000</v>
      </c>
      <c r="Y27" s="1">
        <v>1999400000</v>
      </c>
      <c r="Z27" s="1">
        <v>2267600000</v>
      </c>
      <c r="AA27" s="1">
        <v>671000000</v>
      </c>
      <c r="AB27" s="1">
        <v>942000000</v>
      </c>
      <c r="AC27" s="1">
        <v>2440000000</v>
      </c>
      <c r="AD27" s="1">
        <v>1028000000</v>
      </c>
      <c r="AE27" s="1">
        <v>5349000000</v>
      </c>
      <c r="AF27" s="1">
        <v>942000000</v>
      </c>
      <c r="AG27" s="1">
        <v>718000000</v>
      </c>
      <c r="AH27" s="1">
        <v>4103000000</v>
      </c>
      <c r="AI27" s="1">
        <v>2508000000</v>
      </c>
      <c r="AJ27" s="1">
        <v>1687000000</v>
      </c>
      <c r="AK27" s="1">
        <v>1709000000</v>
      </c>
      <c r="AL27" s="1">
        <v>1521000000</v>
      </c>
      <c r="AM27" s="1">
        <v>1918000000</v>
      </c>
    </row>
    <row r="28" spans="1:45" ht="20" thickBot="1" x14ac:dyDescent="0.3">
      <c r="A28" s="7" t="s">
        <v>22</v>
      </c>
      <c r="B28" s="11">
        <v>539900000</v>
      </c>
      <c r="C28" s="11">
        <v>675700000</v>
      </c>
      <c r="D28" s="11">
        <v>906400000</v>
      </c>
      <c r="E28" s="11">
        <v>1206800000</v>
      </c>
      <c r="F28" s="11">
        <v>1495400000</v>
      </c>
      <c r="G28" s="11">
        <v>1781200000</v>
      </c>
      <c r="H28" s="11">
        <v>2121700000</v>
      </c>
      <c r="I28" s="11">
        <v>1984200000</v>
      </c>
      <c r="J28" s="11">
        <v>2166200000</v>
      </c>
      <c r="K28" s="11">
        <v>2997000000</v>
      </c>
      <c r="L28" s="11">
        <v>3335200000</v>
      </c>
      <c r="M28" s="11">
        <v>3881300000</v>
      </c>
      <c r="N28" s="11">
        <v>4614100000</v>
      </c>
      <c r="O28" s="11">
        <v>5248200000</v>
      </c>
      <c r="P28" s="11">
        <v>5890500000</v>
      </c>
      <c r="Q28" s="11">
        <v>6821700000</v>
      </c>
      <c r="R28" s="11">
        <v>7281800000</v>
      </c>
      <c r="S28" s="11">
        <v>7149500000</v>
      </c>
      <c r="T28" s="11">
        <v>6830900000</v>
      </c>
      <c r="U28" s="11">
        <v>5813400000</v>
      </c>
      <c r="V28" s="11">
        <v>4631300000</v>
      </c>
      <c r="W28" s="11">
        <v>4433800000</v>
      </c>
      <c r="X28" s="11">
        <v>3275400000</v>
      </c>
      <c r="Y28" s="11">
        <v>7808400000</v>
      </c>
      <c r="Z28" s="11">
        <v>12901300000</v>
      </c>
      <c r="AA28" s="11">
        <v>861000000</v>
      </c>
      <c r="AB28" s="11">
        <v>6272000000</v>
      </c>
      <c r="AC28" s="11">
        <v>6168000000</v>
      </c>
      <c r="AD28" s="11">
        <v>4404000000</v>
      </c>
      <c r="AE28" s="11">
        <v>11920000000</v>
      </c>
      <c r="AF28" s="11">
        <v>4442000000</v>
      </c>
      <c r="AG28" s="11">
        <v>3920000000</v>
      </c>
      <c r="AH28" s="11">
        <v>2394000000</v>
      </c>
      <c r="AI28" s="11">
        <v>6220000000</v>
      </c>
      <c r="AJ28" s="11">
        <v>9843000000</v>
      </c>
      <c r="AK28" s="11">
        <v>7067000000</v>
      </c>
      <c r="AL28" s="11">
        <v>13049000000</v>
      </c>
      <c r="AM28" s="11">
        <v>14519000000</v>
      </c>
    </row>
    <row r="29" spans="1:45" ht="20" customHeight="1" thickTop="1" x14ac:dyDescent="0.25">
      <c r="A29" s="14" t="s">
        <v>102</v>
      </c>
      <c r="B29" s="1"/>
      <c r="C29" s="15">
        <f>(C28/B28)-1</f>
        <v>0.25152806075199119</v>
      </c>
      <c r="D29" s="15">
        <f>(D28/C28)-1</f>
        <v>0.34142370874648509</v>
      </c>
      <c r="E29" s="15">
        <f>(E28/D28)-1</f>
        <v>0.33142100617828762</v>
      </c>
      <c r="F29" s="15">
        <f t="shared" ref="F29:AM29" si="4">(F28/E28)-1</f>
        <v>0.23914484587338425</v>
      </c>
      <c r="G29" s="15">
        <f t="shared" si="4"/>
        <v>0.19111943292764488</v>
      </c>
      <c r="H29" s="15">
        <f t="shared" si="4"/>
        <v>0.19116326072310796</v>
      </c>
      <c r="I29" s="15">
        <f t="shared" si="4"/>
        <v>-6.4806523071122224E-2</v>
      </c>
      <c r="J29" s="15">
        <f t="shared" si="4"/>
        <v>9.1724624533817245E-2</v>
      </c>
      <c r="K29" s="15">
        <f t="shared" si="4"/>
        <v>0.38352876004062408</v>
      </c>
      <c r="L29" s="15">
        <f t="shared" si="4"/>
        <v>0.11284617951284615</v>
      </c>
      <c r="M29" s="15">
        <f t="shared" si="4"/>
        <v>0.16373830654833288</v>
      </c>
      <c r="N29" s="15">
        <f t="shared" si="4"/>
        <v>0.18880272073789706</v>
      </c>
      <c r="O29" s="15">
        <f t="shared" si="4"/>
        <v>0.13742658373247219</v>
      </c>
      <c r="P29" s="15">
        <f t="shared" si="4"/>
        <v>0.12238481765176634</v>
      </c>
      <c r="Q29" s="15">
        <f t="shared" si="4"/>
        <v>0.15808505220269931</v>
      </c>
      <c r="R29" s="15">
        <f t="shared" si="4"/>
        <v>6.7446530923376935E-2</v>
      </c>
      <c r="S29" s="15">
        <f t="shared" si="4"/>
        <v>-1.8168584690598455E-2</v>
      </c>
      <c r="T29" s="15">
        <f t="shared" si="4"/>
        <v>-4.4562556822155375E-2</v>
      </c>
      <c r="U29" s="15">
        <f t="shared" si="4"/>
        <v>-0.14895548170812045</v>
      </c>
      <c r="V29" s="15">
        <f t="shared" si="4"/>
        <v>-0.20334055802112361</v>
      </c>
      <c r="W29" s="15">
        <f t="shared" si="4"/>
        <v>-4.2644613823332511E-2</v>
      </c>
      <c r="X29" s="15">
        <f t="shared" si="4"/>
        <v>-0.26126573142676712</v>
      </c>
      <c r="Y29" s="15">
        <f t="shared" si="4"/>
        <v>1.383953104964279</v>
      </c>
      <c r="Z29" s="15">
        <f t="shared" si="4"/>
        <v>0.65223349213667325</v>
      </c>
      <c r="AA29" s="15">
        <f t="shared" si="4"/>
        <v>-0.9332625394340105</v>
      </c>
      <c r="AB29" s="15">
        <f t="shared" si="4"/>
        <v>6.2845528455284549</v>
      </c>
      <c r="AC29" s="15">
        <f t="shared" si="4"/>
        <v>-1.6581632653061229E-2</v>
      </c>
      <c r="AD29" s="15">
        <f t="shared" si="4"/>
        <v>-0.28599221789883267</v>
      </c>
      <c r="AE29" s="15">
        <f t="shared" si="4"/>
        <v>1.706630336058129</v>
      </c>
      <c r="AF29" s="15">
        <f t="shared" si="4"/>
        <v>-0.62734899328859062</v>
      </c>
      <c r="AG29" s="15">
        <f t="shared" si="4"/>
        <v>-0.11751463304817644</v>
      </c>
      <c r="AH29" s="15">
        <f t="shared" si="4"/>
        <v>-0.38928571428571423</v>
      </c>
      <c r="AI29" s="15">
        <f t="shared" si="4"/>
        <v>1.5981620718462826</v>
      </c>
      <c r="AJ29" s="15">
        <f t="shared" si="4"/>
        <v>0.58247588424437291</v>
      </c>
      <c r="AK29" s="15">
        <f t="shared" si="4"/>
        <v>-0.28202783704155232</v>
      </c>
      <c r="AL29" s="15">
        <f t="shared" si="4"/>
        <v>0.84646950615536998</v>
      </c>
      <c r="AM29" s="15">
        <f t="shared" si="4"/>
        <v>0.11265231052187907</v>
      </c>
    </row>
    <row r="30" spans="1:45" ht="19" x14ac:dyDescent="0.25">
      <c r="A30" s="5" t="s">
        <v>23</v>
      </c>
      <c r="B30" s="2">
        <v>0.1522</v>
      </c>
      <c r="C30" s="2">
        <v>0.16370000000000001</v>
      </c>
      <c r="D30" s="2">
        <v>0.17910000000000001</v>
      </c>
      <c r="E30" s="2">
        <v>0.20319999999999999</v>
      </c>
      <c r="F30" s="2">
        <v>0.2283</v>
      </c>
      <c r="G30" s="2">
        <v>0.23219999999999999</v>
      </c>
      <c r="H30" s="2">
        <v>0.24660000000000001</v>
      </c>
      <c r="I30" s="2">
        <v>0.2054</v>
      </c>
      <c r="J30" s="2">
        <v>0.20630000000000001</v>
      </c>
      <c r="K30" s="2">
        <v>0.20019999999999999</v>
      </c>
      <c r="L30" s="2">
        <v>0.19989999999999999</v>
      </c>
      <c r="M30" s="2">
        <v>0.19570000000000001</v>
      </c>
      <c r="N30" s="2">
        <v>0.19520000000000001</v>
      </c>
      <c r="O30" s="2">
        <v>0.1951</v>
      </c>
      <c r="P30" s="2">
        <v>0.18010000000000001</v>
      </c>
      <c r="Q30" s="2">
        <v>0.16900000000000001</v>
      </c>
      <c r="R30" s="2">
        <v>0.15260000000000001</v>
      </c>
      <c r="S30" s="2">
        <v>0.13800000000000001</v>
      </c>
      <c r="T30" s="2">
        <v>0.30380000000000001</v>
      </c>
      <c r="U30" s="2">
        <v>0.25340000000000001</v>
      </c>
      <c r="V30" s="2">
        <v>0.2104</v>
      </c>
      <c r="W30" s="2">
        <v>0.19589999999999999</v>
      </c>
      <c r="X30" s="2">
        <v>0.13539999999999999</v>
      </c>
      <c r="Y30" s="2">
        <v>0.32740000000000002</v>
      </c>
      <c r="Z30" s="2">
        <v>0.47039999999999998</v>
      </c>
      <c r="AA30" s="2">
        <v>1.8700000000000001E-2</v>
      </c>
      <c r="AB30" s="2">
        <v>0.1305</v>
      </c>
      <c r="AC30" s="2">
        <v>0.1305</v>
      </c>
      <c r="AD30" s="2">
        <v>0.1</v>
      </c>
      <c r="AE30" s="2">
        <v>0.28220000000000001</v>
      </c>
      <c r="AF30" s="2">
        <v>0.1125</v>
      </c>
      <c r="AG30" s="2">
        <v>9.8500000000000004E-2</v>
      </c>
      <c r="AH30" s="2">
        <v>5.9700000000000003E-2</v>
      </c>
      <c r="AI30" s="2">
        <v>0.14710000000000001</v>
      </c>
      <c r="AJ30" s="2">
        <v>0.21010000000000001</v>
      </c>
      <c r="AK30" s="2">
        <v>0.1472</v>
      </c>
      <c r="AL30" s="2">
        <v>0.26790000000000003</v>
      </c>
      <c r="AM30" s="2">
        <v>0.24490000000000001</v>
      </c>
    </row>
    <row r="31" spans="1:45" ht="19" x14ac:dyDescent="0.25">
      <c r="A31" s="5" t="s">
        <v>24</v>
      </c>
      <c r="B31" s="12">
        <v>0.21</v>
      </c>
      <c r="C31" s="12">
        <v>0.27</v>
      </c>
      <c r="D31" s="12">
        <v>0.37</v>
      </c>
      <c r="E31" s="12">
        <v>0.51</v>
      </c>
      <c r="F31" s="12">
        <v>0.63</v>
      </c>
      <c r="G31" s="12">
        <v>0.76</v>
      </c>
      <c r="H31" s="12">
        <v>0.92</v>
      </c>
      <c r="I31" s="12">
        <v>1.06</v>
      </c>
      <c r="J31" s="12">
        <v>0.94</v>
      </c>
      <c r="K31" s="12">
        <v>1.19</v>
      </c>
      <c r="L31" s="12">
        <v>1.35</v>
      </c>
      <c r="M31" s="12">
        <v>1.6</v>
      </c>
      <c r="N31" s="12">
        <v>1.92</v>
      </c>
      <c r="O31" s="12">
        <v>2.21</v>
      </c>
      <c r="P31" s="12">
        <v>2.5099999999999998</v>
      </c>
      <c r="Q31" s="12">
        <v>2.96</v>
      </c>
      <c r="R31" s="12">
        <v>3.18</v>
      </c>
      <c r="S31" s="12">
        <v>3.17</v>
      </c>
      <c r="T31" s="12">
        <v>3.05</v>
      </c>
      <c r="U31" s="12">
        <v>2.62</v>
      </c>
      <c r="V31" s="12">
        <v>2.11</v>
      </c>
      <c r="W31" s="12">
        <v>2.04</v>
      </c>
      <c r="X31" s="12">
        <v>1.51</v>
      </c>
      <c r="Y31" s="12">
        <v>3.66</v>
      </c>
      <c r="Z31" s="12">
        <v>4.1500000000000004</v>
      </c>
      <c r="AA31" s="12">
        <v>0.28000000000000003</v>
      </c>
      <c r="AB31" s="12">
        <v>2.06</v>
      </c>
      <c r="AC31" s="12">
        <v>2.2000000000000002</v>
      </c>
      <c r="AD31" s="12">
        <v>1.5</v>
      </c>
      <c r="AE31" s="12">
        <v>4.2</v>
      </c>
      <c r="AF31" s="12">
        <v>1.6</v>
      </c>
      <c r="AG31" s="12">
        <v>1.43</v>
      </c>
      <c r="AH31" s="12">
        <v>0.95</v>
      </c>
      <c r="AI31" s="12">
        <v>2.4</v>
      </c>
      <c r="AJ31" s="12">
        <v>3.88</v>
      </c>
      <c r="AK31" s="12">
        <v>2.79</v>
      </c>
      <c r="AL31" s="12">
        <v>5.16</v>
      </c>
      <c r="AM31" s="12">
        <v>5.73</v>
      </c>
    </row>
    <row r="32" spans="1:45" ht="19" x14ac:dyDescent="0.25">
      <c r="A32" s="5" t="s">
        <v>25</v>
      </c>
      <c r="B32" s="12">
        <v>0.21</v>
      </c>
      <c r="C32" s="12">
        <v>0.27</v>
      </c>
      <c r="D32" s="12">
        <v>0.37</v>
      </c>
      <c r="E32" s="12">
        <v>0.51</v>
      </c>
      <c r="F32" s="12">
        <v>0.63</v>
      </c>
      <c r="G32" s="12">
        <v>0.76</v>
      </c>
      <c r="H32" s="12">
        <v>0.91</v>
      </c>
      <c r="I32" s="12">
        <v>1.05</v>
      </c>
      <c r="J32" s="12">
        <v>0.93</v>
      </c>
      <c r="K32" s="12">
        <v>1.18</v>
      </c>
      <c r="L32" s="12">
        <v>1.32</v>
      </c>
      <c r="M32" s="12">
        <v>1.56</v>
      </c>
      <c r="N32" s="12">
        <v>1.87</v>
      </c>
      <c r="O32" s="12">
        <v>2.15</v>
      </c>
      <c r="P32" s="12">
        <v>2.4500000000000002</v>
      </c>
      <c r="Q32" s="12">
        <v>2.9</v>
      </c>
      <c r="R32" s="12">
        <v>3.14</v>
      </c>
      <c r="S32" s="12">
        <v>3.14</v>
      </c>
      <c r="T32" s="12">
        <v>3.03</v>
      </c>
      <c r="U32" s="12">
        <v>2.61</v>
      </c>
      <c r="V32" s="12">
        <v>2.1</v>
      </c>
      <c r="W32" s="12">
        <v>2.0299999999999998</v>
      </c>
      <c r="X32" s="12">
        <v>1.49</v>
      </c>
      <c r="Y32" s="12">
        <v>3.64</v>
      </c>
      <c r="Z32" s="12">
        <v>4.1500000000000004</v>
      </c>
      <c r="AA32" s="12">
        <v>0.28000000000000003</v>
      </c>
      <c r="AB32" s="12">
        <v>2.02</v>
      </c>
      <c r="AC32" s="12">
        <v>2.16</v>
      </c>
      <c r="AD32" s="12">
        <v>1.47</v>
      </c>
      <c r="AE32" s="12">
        <v>4.07</v>
      </c>
      <c r="AF32" s="12">
        <v>1.56</v>
      </c>
      <c r="AG32" s="12">
        <v>1.41</v>
      </c>
      <c r="AH32" s="12">
        <v>0.93</v>
      </c>
      <c r="AI32" s="12">
        <v>2.3199999999999998</v>
      </c>
      <c r="AJ32" s="12">
        <v>3.81</v>
      </c>
      <c r="AK32" s="12">
        <v>2.78</v>
      </c>
      <c r="AL32" s="12">
        <v>5.16</v>
      </c>
      <c r="AM32" s="12">
        <v>5.71</v>
      </c>
    </row>
    <row r="33" spans="1:39" ht="19" x14ac:dyDescent="0.25">
      <c r="A33" s="5" t="s">
        <v>26</v>
      </c>
      <c r="B33" s="1">
        <v>2570952381</v>
      </c>
      <c r="C33" s="1">
        <v>2502592593</v>
      </c>
      <c r="D33" s="1">
        <v>2449729730</v>
      </c>
      <c r="E33" s="1">
        <v>2366274510</v>
      </c>
      <c r="F33" s="1">
        <v>2373650794</v>
      </c>
      <c r="G33" s="1">
        <v>2343684211</v>
      </c>
      <c r="H33" s="1">
        <v>2306195652</v>
      </c>
      <c r="I33" s="1">
        <v>1871886792</v>
      </c>
      <c r="J33" s="1">
        <v>2304468085</v>
      </c>
      <c r="K33" s="1">
        <v>2514400000</v>
      </c>
      <c r="L33" s="1">
        <v>2472200000</v>
      </c>
      <c r="M33" s="1">
        <v>2427200000</v>
      </c>
      <c r="N33" s="1">
        <v>2409000000</v>
      </c>
      <c r="O33" s="1">
        <v>2378800000</v>
      </c>
      <c r="P33" s="1">
        <v>2349000000</v>
      </c>
      <c r="Q33" s="1">
        <v>2306900000</v>
      </c>
      <c r="R33" s="1">
        <v>2288300000</v>
      </c>
      <c r="S33" s="1">
        <v>2257500000</v>
      </c>
      <c r="T33" s="1">
        <v>2236700000</v>
      </c>
      <c r="U33" s="1">
        <v>2219000000</v>
      </c>
      <c r="V33" s="1">
        <v>2197000000</v>
      </c>
      <c r="W33" s="1">
        <v>2177600000</v>
      </c>
      <c r="X33" s="1">
        <v>2170500000</v>
      </c>
      <c r="Y33" s="1">
        <v>2135800000</v>
      </c>
      <c r="Z33" s="1">
        <v>2108500000</v>
      </c>
      <c r="AA33" s="1">
        <v>3095000000</v>
      </c>
      <c r="AB33" s="1">
        <v>3040838643</v>
      </c>
      <c r="AC33" s="1">
        <v>3026635301</v>
      </c>
      <c r="AD33" s="1">
        <v>2927526714</v>
      </c>
      <c r="AE33" s="1">
        <v>2838140196</v>
      </c>
      <c r="AF33" s="1">
        <v>2781128073</v>
      </c>
      <c r="AG33" s="1">
        <v>2748731322</v>
      </c>
      <c r="AH33" s="1">
        <v>2696611608</v>
      </c>
      <c r="AI33" s="1">
        <v>2592559543</v>
      </c>
      <c r="AJ33" s="1">
        <v>2539016026</v>
      </c>
      <c r="AK33" s="1">
        <v>2530225827</v>
      </c>
      <c r="AL33" s="1">
        <v>2530000000</v>
      </c>
      <c r="AM33" s="1">
        <v>2532000000</v>
      </c>
    </row>
    <row r="34" spans="1:39" ht="19" x14ac:dyDescent="0.25">
      <c r="A34" s="5" t="s">
        <v>27</v>
      </c>
      <c r="B34" s="1">
        <v>2570952381</v>
      </c>
      <c r="C34" s="1">
        <v>2502592593</v>
      </c>
      <c r="D34" s="1">
        <v>2449729730</v>
      </c>
      <c r="E34" s="1">
        <v>2366274510</v>
      </c>
      <c r="F34" s="1">
        <v>2373650794</v>
      </c>
      <c r="G34" s="1">
        <v>2343684211</v>
      </c>
      <c r="H34" s="1">
        <v>2331538462</v>
      </c>
      <c r="I34" s="1">
        <v>1889714286</v>
      </c>
      <c r="J34" s="1">
        <v>2329247312</v>
      </c>
      <c r="K34" s="1">
        <v>2552400000</v>
      </c>
      <c r="L34" s="1">
        <v>2526666667</v>
      </c>
      <c r="M34" s="1">
        <v>2490400000</v>
      </c>
      <c r="N34" s="1">
        <v>2469400000</v>
      </c>
      <c r="O34" s="1">
        <v>2441100000</v>
      </c>
      <c r="P34" s="1">
        <v>2404600000</v>
      </c>
      <c r="Q34" s="1">
        <v>2353200000</v>
      </c>
      <c r="R34" s="1">
        <v>2322300000</v>
      </c>
      <c r="S34" s="1">
        <v>2277000000</v>
      </c>
      <c r="T34" s="1">
        <v>2253100000</v>
      </c>
      <c r="U34" s="1">
        <v>2226400000</v>
      </c>
      <c r="V34" s="1">
        <v>2200400000</v>
      </c>
      <c r="W34" s="1">
        <v>2187700000</v>
      </c>
      <c r="X34" s="1">
        <v>2192900000</v>
      </c>
      <c r="Y34" s="1">
        <v>2145300000</v>
      </c>
      <c r="Z34" s="1">
        <v>2273200000</v>
      </c>
      <c r="AA34" s="1">
        <v>3120000000</v>
      </c>
      <c r="AB34" s="1">
        <v>3094000000</v>
      </c>
      <c r="AC34" s="1">
        <v>3076000000</v>
      </c>
      <c r="AD34" s="1">
        <v>2996000000</v>
      </c>
      <c r="AE34" s="1">
        <v>2928000000</v>
      </c>
      <c r="AF34" s="1">
        <v>2841000000</v>
      </c>
      <c r="AG34" s="1">
        <v>2787000000</v>
      </c>
      <c r="AH34" s="1">
        <v>2748000000</v>
      </c>
      <c r="AI34" s="1">
        <v>2679000000</v>
      </c>
      <c r="AJ34" s="1">
        <v>2580000000</v>
      </c>
      <c r="AK34" s="1">
        <v>2541000000</v>
      </c>
      <c r="AL34" s="1">
        <v>2530000000</v>
      </c>
      <c r="AM34" s="1">
        <v>2542000000</v>
      </c>
    </row>
    <row r="35" spans="1:39" ht="20" customHeight="1" x14ac:dyDescent="0.25">
      <c r="A35" s="14" t="s">
        <v>103</v>
      </c>
      <c r="B35" s="1"/>
      <c r="C35" s="22">
        <f>(C34-B34)/B34</f>
        <v>-2.6589285941348597E-2</v>
      </c>
      <c r="D35" s="22">
        <f t="shared" ref="D35:AM35" si="5">(D34-C34)/C34</f>
        <v>-2.1123239614735004E-2</v>
      </c>
      <c r="E35" s="22">
        <f t="shared" si="5"/>
        <v>-3.4067113191298862E-2</v>
      </c>
      <c r="F35" s="22">
        <f t="shared" si="5"/>
        <v>3.1172562476700981E-3</v>
      </c>
      <c r="G35" s="22">
        <f t="shared" si="5"/>
        <v>-1.2624680545153517E-2</v>
      </c>
      <c r="H35" s="22">
        <f t="shared" si="5"/>
        <v>-5.1823317079128456E-3</v>
      </c>
      <c r="I35" s="22">
        <f t="shared" si="5"/>
        <v>-0.1894989866995383</v>
      </c>
      <c r="J35" s="22">
        <f t="shared" si="5"/>
        <v>0.23259231792673235</v>
      </c>
      <c r="K35" s="22">
        <f t="shared" si="5"/>
        <v>9.5804634763489646E-2</v>
      </c>
      <c r="L35" s="22">
        <f t="shared" si="5"/>
        <v>-1.0082014182729979E-2</v>
      </c>
      <c r="M35" s="22">
        <f t="shared" si="5"/>
        <v>-1.4353562135309557E-2</v>
      </c>
      <c r="N35" s="22">
        <f t="shared" si="5"/>
        <v>-8.432380340507549E-3</v>
      </c>
      <c r="O35" s="22">
        <f t="shared" si="5"/>
        <v>-1.1460273750708674E-2</v>
      </c>
      <c r="P35" s="22">
        <f t="shared" si="5"/>
        <v>-1.4952275613452951E-2</v>
      </c>
      <c r="Q35" s="22">
        <f t="shared" si="5"/>
        <v>-2.1375696581552025E-2</v>
      </c>
      <c r="R35" s="22">
        <f t="shared" si="5"/>
        <v>-1.3131055583885772E-2</v>
      </c>
      <c r="S35" s="22">
        <f t="shared" si="5"/>
        <v>-1.9506523704947681E-2</v>
      </c>
      <c r="T35" s="22">
        <f t="shared" si="5"/>
        <v>-1.0496267018006149E-2</v>
      </c>
      <c r="U35" s="22">
        <f t="shared" si="5"/>
        <v>-1.1850339532200081E-2</v>
      </c>
      <c r="V35" s="22">
        <f t="shared" si="5"/>
        <v>-1.167804527488322E-2</v>
      </c>
      <c r="W35" s="22">
        <f t="shared" si="5"/>
        <v>-5.7716778767496818E-3</v>
      </c>
      <c r="X35" s="22">
        <f t="shared" si="5"/>
        <v>2.3769255382365042E-3</v>
      </c>
      <c r="Y35" s="22">
        <f t="shared" si="5"/>
        <v>-2.1706416161247664E-2</v>
      </c>
      <c r="Z35" s="22">
        <f t="shared" si="5"/>
        <v>5.9618701347130938E-2</v>
      </c>
      <c r="AA35" s="22">
        <f t="shared" si="5"/>
        <v>0.37251451698046806</v>
      </c>
      <c r="AB35" s="22">
        <f t="shared" si="5"/>
        <v>-8.3333333333333332E-3</v>
      </c>
      <c r="AC35" s="22">
        <f t="shared" si="5"/>
        <v>-5.8177117000646414E-3</v>
      </c>
      <c r="AD35" s="22">
        <f t="shared" si="5"/>
        <v>-2.600780234070221E-2</v>
      </c>
      <c r="AE35" s="22">
        <f t="shared" si="5"/>
        <v>-2.2696929238985315E-2</v>
      </c>
      <c r="AF35" s="22">
        <f t="shared" si="5"/>
        <v>-2.9713114754098359E-2</v>
      </c>
      <c r="AG35" s="22">
        <f t="shared" si="5"/>
        <v>-1.9007391763463569E-2</v>
      </c>
      <c r="AH35" s="22">
        <f t="shared" si="5"/>
        <v>-1.3993541442411194E-2</v>
      </c>
      <c r="AI35" s="22">
        <f t="shared" si="5"/>
        <v>-2.5109170305676855E-2</v>
      </c>
      <c r="AJ35" s="22">
        <f t="shared" si="5"/>
        <v>-3.6954087346024636E-2</v>
      </c>
      <c r="AK35" s="22">
        <f t="shared" si="5"/>
        <v>-1.5116279069767442E-2</v>
      </c>
      <c r="AL35" s="22">
        <f t="shared" si="5"/>
        <v>-4.329004329004329E-3</v>
      </c>
      <c r="AM35" s="22">
        <f t="shared" si="5"/>
        <v>4.7430830039525695E-3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1604000000</v>
      </c>
      <c r="L38" s="1">
        <v>1847400000</v>
      </c>
      <c r="M38" s="1">
        <v>1352400000</v>
      </c>
      <c r="N38" s="1">
        <v>1125100000</v>
      </c>
      <c r="O38" s="1">
        <v>2606200000</v>
      </c>
      <c r="P38" s="1">
        <v>2021900000</v>
      </c>
      <c r="Q38" s="1">
        <v>2536800000</v>
      </c>
      <c r="R38" s="1">
        <v>2144000000</v>
      </c>
      <c r="S38" s="1">
        <v>2243000000</v>
      </c>
      <c r="T38" s="1">
        <v>1201000000</v>
      </c>
      <c r="U38" s="1">
        <v>2878800000</v>
      </c>
      <c r="V38" s="1">
        <v>9585300000</v>
      </c>
      <c r="W38" s="1">
        <v>5914700000</v>
      </c>
      <c r="X38" s="1">
        <v>5336100000</v>
      </c>
      <c r="Y38" s="1">
        <v>4368300000</v>
      </c>
      <c r="Z38" s="1">
        <v>9311400000</v>
      </c>
      <c r="AA38" s="1">
        <v>10900000000</v>
      </c>
      <c r="AB38" s="1">
        <v>13531000000</v>
      </c>
      <c r="AC38" s="1">
        <v>13451000000</v>
      </c>
      <c r="AD38" s="1">
        <v>15621000000</v>
      </c>
      <c r="AE38" s="1">
        <v>7441000000</v>
      </c>
      <c r="AF38" s="1">
        <v>8524000000</v>
      </c>
      <c r="AG38" s="1">
        <v>6515000000</v>
      </c>
      <c r="AH38" s="1">
        <v>6092000000</v>
      </c>
      <c r="AI38" s="1">
        <v>7965000000</v>
      </c>
      <c r="AJ38" s="1">
        <v>9676000000</v>
      </c>
      <c r="AK38" s="1">
        <v>8062000000</v>
      </c>
      <c r="AL38" s="1">
        <v>8096000000</v>
      </c>
      <c r="AM38" s="1">
        <v>12694000000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v>1180500000</v>
      </c>
      <c r="Q39" s="1">
        <v>1717800000</v>
      </c>
      <c r="R39" s="1">
        <v>1142600000</v>
      </c>
      <c r="S39" s="1">
        <v>2728200000</v>
      </c>
      <c r="T39" s="1">
        <v>2972000000</v>
      </c>
      <c r="U39" s="1">
        <v>4211100000</v>
      </c>
      <c r="V39" s="1">
        <v>6052300000</v>
      </c>
      <c r="W39" s="1">
        <v>2798300000</v>
      </c>
      <c r="X39" s="1">
        <v>2894700000</v>
      </c>
      <c r="Y39" s="1">
        <v>1118100000</v>
      </c>
      <c r="Z39" s="1">
        <v>293100000</v>
      </c>
      <c r="AA39" s="1">
        <v>1301000000</v>
      </c>
      <c r="AB39" s="1">
        <v>1441000000</v>
      </c>
      <c r="AC39" s="1">
        <v>2690000000</v>
      </c>
      <c r="AD39" s="1">
        <v>1865000000</v>
      </c>
      <c r="AE39" s="1">
        <v>8278000000</v>
      </c>
      <c r="AF39" s="1">
        <v>4903000000</v>
      </c>
      <c r="AG39" s="1">
        <v>7826000000</v>
      </c>
      <c r="AH39" s="1">
        <v>2406000000</v>
      </c>
      <c r="AI39" s="1">
        <v>899000000</v>
      </c>
      <c r="AJ39" s="1">
        <v>774000000</v>
      </c>
      <c r="AK39" s="1">
        <v>785000000</v>
      </c>
      <c r="AL39" s="1" t="s">
        <v>92</v>
      </c>
      <c r="AM39" s="1">
        <v>498000000</v>
      </c>
    </row>
    <row r="40" spans="1:39" ht="19" x14ac:dyDescent="0.25">
      <c r="A40" s="5" t="s">
        <v>32</v>
      </c>
      <c r="B40" s="1" t="s">
        <v>92</v>
      </c>
      <c r="C40" s="1" t="s">
        <v>92</v>
      </c>
      <c r="D40" s="1" t="s">
        <v>92</v>
      </c>
      <c r="E40" s="1" t="s">
        <v>92</v>
      </c>
      <c r="F40" s="1" t="s">
        <v>92</v>
      </c>
      <c r="G40" s="1" t="s">
        <v>92</v>
      </c>
      <c r="H40" s="1" t="s">
        <v>92</v>
      </c>
      <c r="I40" s="1" t="s">
        <v>92</v>
      </c>
      <c r="J40" s="1" t="s">
        <v>92</v>
      </c>
      <c r="K40" s="1">
        <v>1604000000</v>
      </c>
      <c r="L40" s="1">
        <v>1847400000</v>
      </c>
      <c r="M40" s="1">
        <v>1352400000</v>
      </c>
      <c r="N40" s="1">
        <v>1125100000</v>
      </c>
      <c r="O40" s="1">
        <v>2606200000</v>
      </c>
      <c r="P40" s="1">
        <v>3202400000</v>
      </c>
      <c r="Q40" s="1">
        <v>4254600000</v>
      </c>
      <c r="R40" s="1">
        <v>3286600000</v>
      </c>
      <c r="S40" s="1">
        <v>4971200000</v>
      </c>
      <c r="T40" s="1">
        <v>4173000000</v>
      </c>
      <c r="U40" s="1">
        <v>7089900000</v>
      </c>
      <c r="V40" s="1">
        <v>15637600000</v>
      </c>
      <c r="W40" s="1">
        <v>8713000000</v>
      </c>
      <c r="X40" s="1">
        <v>8230800000</v>
      </c>
      <c r="Y40" s="1">
        <v>5486400000</v>
      </c>
      <c r="Z40" s="1">
        <v>9604500000</v>
      </c>
      <c r="AA40" s="1">
        <v>12201000000</v>
      </c>
      <c r="AB40" s="1">
        <v>14972000000</v>
      </c>
      <c r="AC40" s="1">
        <v>16141000000</v>
      </c>
      <c r="AD40" s="1">
        <v>17486000000</v>
      </c>
      <c r="AE40" s="1">
        <v>15719000000</v>
      </c>
      <c r="AF40" s="1">
        <v>13427000000</v>
      </c>
      <c r="AG40" s="1">
        <v>14341000000</v>
      </c>
      <c r="AH40" s="1">
        <v>8498000000</v>
      </c>
      <c r="AI40" s="1">
        <v>8864000000</v>
      </c>
      <c r="AJ40" s="1">
        <v>10450000000</v>
      </c>
      <c r="AK40" s="1">
        <v>8847000000</v>
      </c>
      <c r="AL40" s="1">
        <v>8096000000</v>
      </c>
      <c r="AM40" s="1">
        <v>13192000000</v>
      </c>
    </row>
    <row r="41" spans="1:39" ht="19" x14ac:dyDescent="0.25">
      <c r="A41" s="5" t="s">
        <v>33</v>
      </c>
      <c r="B41" s="1" t="s">
        <v>92</v>
      </c>
      <c r="C41" s="1" t="s">
        <v>92</v>
      </c>
      <c r="D41" s="1" t="s">
        <v>92</v>
      </c>
      <c r="E41" s="1" t="s">
        <v>92</v>
      </c>
      <c r="F41" s="1" t="s">
        <v>92</v>
      </c>
      <c r="G41" s="1" t="s">
        <v>92</v>
      </c>
      <c r="H41" s="1" t="s">
        <v>92</v>
      </c>
      <c r="I41" s="1" t="s">
        <v>92</v>
      </c>
      <c r="J41" s="1" t="s">
        <v>92</v>
      </c>
      <c r="K41" s="1">
        <v>3017200000</v>
      </c>
      <c r="L41" s="1">
        <v>2495700000</v>
      </c>
      <c r="M41" s="1">
        <v>2655900000</v>
      </c>
      <c r="N41" s="1">
        <v>2876700000</v>
      </c>
      <c r="O41" s="1">
        <v>3374100000</v>
      </c>
      <c r="P41" s="1">
        <v>4089000000</v>
      </c>
      <c r="Q41" s="1">
        <v>5017900000</v>
      </c>
      <c r="R41" s="1">
        <v>5215400000</v>
      </c>
      <c r="S41" s="1">
        <v>5423400000</v>
      </c>
      <c r="T41" s="1">
        <v>4023600000</v>
      </c>
      <c r="U41" s="1">
        <v>3627700000</v>
      </c>
      <c r="V41" s="1">
        <v>2927300000</v>
      </c>
      <c r="W41" s="1">
        <v>3314800000</v>
      </c>
      <c r="X41" s="1">
        <v>3636200000</v>
      </c>
      <c r="Y41" s="1">
        <v>3778900000</v>
      </c>
      <c r="Z41" s="1">
        <v>6602900000</v>
      </c>
      <c r="AA41" s="1">
        <v>7344000000</v>
      </c>
      <c r="AB41" s="1">
        <v>8261000000</v>
      </c>
      <c r="AC41" s="1">
        <v>7672000000</v>
      </c>
      <c r="AD41" s="1">
        <v>7184000000</v>
      </c>
      <c r="AE41" s="1">
        <v>6626000000</v>
      </c>
      <c r="AF41" s="1">
        <v>6484000000</v>
      </c>
      <c r="AG41" s="1">
        <v>7018000000</v>
      </c>
      <c r="AH41" s="1">
        <v>6873000000</v>
      </c>
      <c r="AI41" s="1">
        <v>7071000000</v>
      </c>
      <c r="AJ41" s="1">
        <v>6778000000</v>
      </c>
      <c r="AK41" s="1">
        <v>7851000000</v>
      </c>
      <c r="AL41" s="1">
        <v>9230000000</v>
      </c>
      <c r="AM41" s="1">
        <v>9450000000</v>
      </c>
    </row>
    <row r="42" spans="1:39" ht="19" x14ac:dyDescent="0.25">
      <c r="A42" s="5" t="s">
        <v>34</v>
      </c>
      <c r="B42" s="1" t="s">
        <v>92</v>
      </c>
      <c r="C42" s="1" t="s">
        <v>92</v>
      </c>
      <c r="D42" s="1" t="s">
        <v>92</v>
      </c>
      <c r="E42" s="1" t="s">
        <v>92</v>
      </c>
      <c r="F42" s="1" t="s">
        <v>92</v>
      </c>
      <c r="G42" s="1" t="s">
        <v>92</v>
      </c>
      <c r="H42" s="1" t="s">
        <v>92</v>
      </c>
      <c r="I42" s="1" t="s">
        <v>92</v>
      </c>
      <c r="J42" s="1" t="s">
        <v>92</v>
      </c>
      <c r="K42" s="1">
        <v>1660900000</v>
      </c>
      <c r="L42" s="1">
        <v>1872500000</v>
      </c>
      <c r="M42" s="1">
        <v>2148800000</v>
      </c>
      <c r="N42" s="1">
        <v>2145100000</v>
      </c>
      <c r="O42" s="1">
        <v>2623900000</v>
      </c>
      <c r="P42" s="1">
        <v>2846900000</v>
      </c>
      <c r="Q42" s="1">
        <v>3021500000</v>
      </c>
      <c r="R42" s="1">
        <v>3579300000</v>
      </c>
      <c r="S42" s="1">
        <v>3411800000</v>
      </c>
      <c r="T42" s="1">
        <v>2554700000</v>
      </c>
      <c r="U42" s="1">
        <v>1898700000</v>
      </c>
      <c r="V42" s="1">
        <v>1658100000</v>
      </c>
      <c r="W42" s="1">
        <v>1769400000</v>
      </c>
      <c r="X42" s="1">
        <v>1881000000</v>
      </c>
      <c r="Y42" s="1">
        <v>2283300000</v>
      </c>
      <c r="Z42" s="1">
        <v>8055300000</v>
      </c>
      <c r="AA42" s="1">
        <v>5868000000</v>
      </c>
      <c r="AB42" s="1">
        <v>6254000000</v>
      </c>
      <c r="AC42" s="1">
        <v>6535000000</v>
      </c>
      <c r="AD42" s="1">
        <v>6226000000</v>
      </c>
      <c r="AE42" s="1">
        <v>5571000000</v>
      </c>
      <c r="AF42" s="1">
        <v>4700000000</v>
      </c>
      <c r="AG42" s="1">
        <v>4866000000</v>
      </c>
      <c r="AH42" s="1">
        <v>5096000000</v>
      </c>
      <c r="AI42" s="1">
        <v>5440000000</v>
      </c>
      <c r="AJ42" s="1">
        <v>5978000000</v>
      </c>
      <c r="AK42" s="1">
        <v>6310000000</v>
      </c>
      <c r="AL42" s="1">
        <v>5953000000</v>
      </c>
      <c r="AM42" s="1">
        <v>5911000000</v>
      </c>
    </row>
    <row r="43" spans="1:39" ht="19" x14ac:dyDescent="0.25">
      <c r="A43" s="5" t="s">
        <v>35</v>
      </c>
      <c r="B43" s="1" t="s">
        <v>92</v>
      </c>
      <c r="C43" s="1" t="s">
        <v>92</v>
      </c>
      <c r="D43" s="1" t="s">
        <v>92</v>
      </c>
      <c r="E43" s="1" t="s">
        <v>92</v>
      </c>
      <c r="F43" s="1" t="s">
        <v>92</v>
      </c>
      <c r="G43" s="1" t="s">
        <v>92</v>
      </c>
      <c r="H43" s="1" t="s">
        <v>92</v>
      </c>
      <c r="I43" s="1" t="s">
        <v>92</v>
      </c>
      <c r="J43" s="1" t="s">
        <v>92</v>
      </c>
      <c r="K43" s="1">
        <v>639600000</v>
      </c>
      <c r="L43" s="1">
        <v>2401900000</v>
      </c>
      <c r="M43" s="1">
        <v>1569500000</v>
      </c>
      <c r="N43" s="1">
        <v>2066100000</v>
      </c>
      <c r="O43" s="1">
        <v>1624300000</v>
      </c>
      <c r="P43" s="1">
        <v>1120900000</v>
      </c>
      <c r="Q43" s="1">
        <v>1059400000</v>
      </c>
      <c r="R43" s="1">
        <v>880300000</v>
      </c>
      <c r="S43" s="1">
        <v>1027500000</v>
      </c>
      <c r="T43" s="1">
        <v>775900000</v>
      </c>
      <c r="U43" s="1">
        <v>858900000</v>
      </c>
      <c r="V43" s="1">
        <v>826300000</v>
      </c>
      <c r="W43" s="1">
        <v>1433000000</v>
      </c>
      <c r="X43" s="1">
        <v>1297400000</v>
      </c>
      <c r="Y43" s="1">
        <v>7756300000</v>
      </c>
      <c r="Z43" s="1">
        <v>4165900000</v>
      </c>
      <c r="AA43" s="1">
        <v>3651000000</v>
      </c>
      <c r="AB43" s="1">
        <v>3694000000</v>
      </c>
      <c r="AC43" s="1">
        <v>4509000000</v>
      </c>
      <c r="AD43" s="1">
        <v>4789000000</v>
      </c>
      <c r="AE43" s="1">
        <v>5257000000</v>
      </c>
      <c r="AF43" s="1">
        <v>5153000000</v>
      </c>
      <c r="AG43" s="1">
        <v>4389000000</v>
      </c>
      <c r="AH43" s="1">
        <v>4299000000</v>
      </c>
      <c r="AI43" s="1">
        <v>4500000000</v>
      </c>
      <c r="AJ43" s="1">
        <v>4277000000</v>
      </c>
      <c r="AK43" s="1">
        <v>4756000000</v>
      </c>
      <c r="AL43" s="1">
        <v>6987000000</v>
      </c>
      <c r="AM43" s="1">
        <v>7169000000</v>
      </c>
    </row>
    <row r="44" spans="1:39" ht="19" x14ac:dyDescent="0.25">
      <c r="A44" s="6" t="s">
        <v>36</v>
      </c>
      <c r="B44" s="10" t="s">
        <v>92</v>
      </c>
      <c r="C44" s="10" t="s">
        <v>92</v>
      </c>
      <c r="D44" s="10" t="s">
        <v>92</v>
      </c>
      <c r="E44" s="10" t="s">
        <v>92</v>
      </c>
      <c r="F44" s="10" t="s">
        <v>92</v>
      </c>
      <c r="G44" s="10" t="s">
        <v>92</v>
      </c>
      <c r="H44" s="10" t="s">
        <v>92</v>
      </c>
      <c r="I44" s="10" t="s">
        <v>92</v>
      </c>
      <c r="J44" s="10" t="s">
        <v>92</v>
      </c>
      <c r="K44" s="10">
        <v>6921700000</v>
      </c>
      <c r="L44" s="10">
        <v>8617500000</v>
      </c>
      <c r="M44" s="10">
        <v>7726600000</v>
      </c>
      <c r="N44" s="10">
        <v>8213000000</v>
      </c>
      <c r="O44" s="10">
        <v>10228500000</v>
      </c>
      <c r="P44" s="10">
        <v>11259200000</v>
      </c>
      <c r="Q44" s="10">
        <v>13353400000</v>
      </c>
      <c r="R44" s="10">
        <v>12961600000</v>
      </c>
      <c r="S44" s="10">
        <v>14833900000</v>
      </c>
      <c r="T44" s="10">
        <v>11527200000</v>
      </c>
      <c r="U44" s="10">
        <v>13475200000</v>
      </c>
      <c r="V44" s="10">
        <v>21049300000</v>
      </c>
      <c r="W44" s="10">
        <v>15230200000</v>
      </c>
      <c r="X44" s="10">
        <v>15045400000</v>
      </c>
      <c r="Y44" s="10">
        <v>19304900000</v>
      </c>
      <c r="Z44" s="10">
        <v>28428600000</v>
      </c>
      <c r="AA44" s="10">
        <v>29064000000</v>
      </c>
      <c r="AB44" s="10">
        <v>33181000000</v>
      </c>
      <c r="AC44" s="10">
        <v>34857000000</v>
      </c>
      <c r="AD44" s="10">
        <v>35685000000</v>
      </c>
      <c r="AE44" s="10">
        <v>33173000000</v>
      </c>
      <c r="AF44" s="10">
        <v>29764000000</v>
      </c>
      <c r="AG44" s="10">
        <v>30614000000</v>
      </c>
      <c r="AH44" s="10">
        <v>24766000000</v>
      </c>
      <c r="AI44" s="10">
        <v>25875000000</v>
      </c>
      <c r="AJ44" s="10">
        <v>27483000000</v>
      </c>
      <c r="AK44" s="10">
        <v>27764000000</v>
      </c>
      <c r="AL44" s="10">
        <v>30266000000</v>
      </c>
      <c r="AM44" s="10">
        <v>35722000000</v>
      </c>
    </row>
    <row r="45" spans="1:39" ht="19" x14ac:dyDescent="0.25">
      <c r="A45" s="5" t="s">
        <v>37</v>
      </c>
      <c r="B45" s="1" t="s">
        <v>92</v>
      </c>
      <c r="C45" s="1" t="s">
        <v>92</v>
      </c>
      <c r="D45" s="1" t="s">
        <v>92</v>
      </c>
      <c r="E45" s="1" t="s">
        <v>92</v>
      </c>
      <c r="F45" s="1" t="s">
        <v>92</v>
      </c>
      <c r="G45" s="1" t="s">
        <v>92</v>
      </c>
      <c r="H45" s="1" t="s">
        <v>92</v>
      </c>
      <c r="I45" s="1" t="s">
        <v>92</v>
      </c>
      <c r="J45" s="1" t="s">
        <v>92</v>
      </c>
      <c r="K45" s="1">
        <v>5296300000</v>
      </c>
      <c r="L45" s="1">
        <v>5269100000</v>
      </c>
      <c r="M45" s="1">
        <v>5926700000</v>
      </c>
      <c r="N45" s="1">
        <v>6609400000</v>
      </c>
      <c r="O45" s="1">
        <v>7843800000</v>
      </c>
      <c r="P45" s="1">
        <v>9676700000</v>
      </c>
      <c r="Q45" s="1">
        <v>11482100000</v>
      </c>
      <c r="R45" s="1">
        <v>13103400000</v>
      </c>
      <c r="S45" s="1">
        <v>14195600000</v>
      </c>
      <c r="T45" s="1">
        <v>14169000000</v>
      </c>
      <c r="U45" s="1">
        <v>14713700000</v>
      </c>
      <c r="V45" s="1">
        <v>14398200000</v>
      </c>
      <c r="W45" s="1">
        <v>13194100000</v>
      </c>
      <c r="X45" s="1">
        <v>12346000000</v>
      </c>
      <c r="Y45" s="1">
        <v>11999600000</v>
      </c>
      <c r="Z45" s="1">
        <v>18273500000</v>
      </c>
      <c r="AA45" s="1">
        <v>17082000000</v>
      </c>
      <c r="AB45" s="1">
        <v>16297000000</v>
      </c>
      <c r="AC45" s="1">
        <v>16030000000</v>
      </c>
      <c r="AD45" s="1">
        <v>14973000000</v>
      </c>
      <c r="AE45" s="1">
        <v>13136000000</v>
      </c>
      <c r="AF45" s="1">
        <v>12507000000</v>
      </c>
      <c r="AG45" s="1">
        <v>12026000000</v>
      </c>
      <c r="AH45" s="1">
        <v>12439000000</v>
      </c>
      <c r="AI45" s="1">
        <v>13291000000</v>
      </c>
      <c r="AJ45" s="1">
        <v>15053000000</v>
      </c>
      <c r="AK45" s="1">
        <v>17986000000</v>
      </c>
      <c r="AL45" s="1">
        <v>19279000000</v>
      </c>
      <c r="AM45" s="1">
        <v>21422000000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1431600000</v>
      </c>
      <c r="X46" s="1">
        <v>1454800000</v>
      </c>
      <c r="Y46" s="1">
        <v>1438700000</v>
      </c>
      <c r="Z46" s="1">
        <v>11923100000</v>
      </c>
      <c r="AA46" s="1">
        <v>12378000000</v>
      </c>
      <c r="AB46" s="1">
        <v>12155000000</v>
      </c>
      <c r="AC46" s="1">
        <v>12134000000</v>
      </c>
      <c r="AD46" s="1">
        <v>12301000000</v>
      </c>
      <c r="AE46" s="1">
        <v>12992000000</v>
      </c>
      <c r="AF46" s="1">
        <v>17723000000</v>
      </c>
      <c r="AG46" s="1">
        <v>18162000000</v>
      </c>
      <c r="AH46" s="1">
        <v>18284000000</v>
      </c>
      <c r="AI46" s="1">
        <v>18253000000</v>
      </c>
      <c r="AJ46" s="1">
        <v>19425000000</v>
      </c>
      <c r="AK46" s="1">
        <v>20238000000</v>
      </c>
      <c r="AL46" s="1">
        <v>21264000000</v>
      </c>
      <c r="AM46" s="1">
        <v>21204000000</v>
      </c>
    </row>
    <row r="47" spans="1:39" ht="19" x14ac:dyDescent="0.25">
      <c r="A47" s="5" t="s">
        <v>39</v>
      </c>
      <c r="B47" s="1" t="s">
        <v>92</v>
      </c>
      <c r="C47" s="1" t="s">
        <v>92</v>
      </c>
      <c r="D47" s="1" t="s">
        <v>92</v>
      </c>
      <c r="E47" s="1" t="s">
        <v>92</v>
      </c>
      <c r="F47" s="1" t="s">
        <v>92</v>
      </c>
      <c r="G47" s="1" t="s">
        <v>92</v>
      </c>
      <c r="H47" s="1" t="s">
        <v>92</v>
      </c>
      <c r="I47" s="1" t="s">
        <v>92</v>
      </c>
      <c r="J47" s="1" t="s">
        <v>92</v>
      </c>
      <c r="K47" s="1">
        <v>7212300000</v>
      </c>
      <c r="L47" s="1">
        <v>6826300000</v>
      </c>
      <c r="M47" s="1">
        <v>6736600000</v>
      </c>
      <c r="N47" s="1">
        <v>6780500000</v>
      </c>
      <c r="O47" s="1">
        <v>8287200000</v>
      </c>
      <c r="P47" s="1">
        <v>7584200000</v>
      </c>
      <c r="Q47" s="1">
        <v>7374200000</v>
      </c>
      <c r="R47" s="1">
        <v>7476500000</v>
      </c>
      <c r="S47" s="1">
        <v>7241000000</v>
      </c>
      <c r="T47" s="1">
        <v>1949400000</v>
      </c>
      <c r="U47" s="1">
        <v>1764900000</v>
      </c>
      <c r="V47" s="1">
        <v>1604400000</v>
      </c>
      <c r="W47" s="1">
        <v>943900000</v>
      </c>
      <c r="X47" s="1">
        <v>713200000</v>
      </c>
      <c r="Y47" s="1">
        <v>525400000</v>
      </c>
      <c r="Z47" s="1">
        <v>47655800000</v>
      </c>
      <c r="AA47" s="1">
        <v>39456000000</v>
      </c>
      <c r="AB47" s="1">
        <v>34302000000</v>
      </c>
      <c r="AC47" s="1">
        <v>29083000000</v>
      </c>
      <c r="AD47" s="1">
        <v>23801000000</v>
      </c>
      <c r="AE47" s="1">
        <v>20386000000</v>
      </c>
      <c r="AF47" s="1">
        <v>22602000000</v>
      </c>
      <c r="AG47" s="1">
        <v>17305000000</v>
      </c>
      <c r="AH47" s="1">
        <v>14183000000</v>
      </c>
      <c r="AI47" s="1">
        <v>11431000000</v>
      </c>
      <c r="AJ47" s="1">
        <v>14196000000</v>
      </c>
      <c r="AK47" s="1">
        <v>14604000000</v>
      </c>
      <c r="AL47" s="1">
        <v>22933000000</v>
      </c>
      <c r="AM47" s="1">
        <v>20269000000</v>
      </c>
    </row>
    <row r="48" spans="1:39" ht="19" x14ac:dyDescent="0.25">
      <c r="A48" s="5" t="s">
        <v>40</v>
      </c>
      <c r="B48" s="1" t="s">
        <v>92</v>
      </c>
      <c r="C48" s="1" t="s">
        <v>92</v>
      </c>
      <c r="D48" s="1" t="s">
        <v>92</v>
      </c>
      <c r="E48" s="1" t="s">
        <v>92</v>
      </c>
      <c r="F48" s="1" t="s">
        <v>92</v>
      </c>
      <c r="G48" s="1" t="s">
        <v>92</v>
      </c>
      <c r="H48" s="1" t="s">
        <v>92</v>
      </c>
      <c r="I48" s="1" t="s">
        <v>92</v>
      </c>
      <c r="J48" s="1" t="s">
        <v>92</v>
      </c>
      <c r="K48" s="1">
        <v>7212300000</v>
      </c>
      <c r="L48" s="1">
        <v>6826300000</v>
      </c>
      <c r="M48" s="1">
        <v>6736600000</v>
      </c>
      <c r="N48" s="1">
        <v>6780500000</v>
      </c>
      <c r="O48" s="1">
        <v>8287200000</v>
      </c>
      <c r="P48" s="1">
        <v>7584200000</v>
      </c>
      <c r="Q48" s="1">
        <v>7374200000</v>
      </c>
      <c r="R48" s="1">
        <v>7476500000</v>
      </c>
      <c r="S48" s="1">
        <v>7241000000</v>
      </c>
      <c r="T48" s="1">
        <v>1949400000</v>
      </c>
      <c r="U48" s="1">
        <v>1764900000</v>
      </c>
      <c r="V48" s="1">
        <v>1604400000</v>
      </c>
      <c r="W48" s="1">
        <v>2375500000</v>
      </c>
      <c r="X48" s="1">
        <v>2168000000</v>
      </c>
      <c r="Y48" s="1">
        <v>1964100000</v>
      </c>
      <c r="Z48" s="1">
        <v>59578900000</v>
      </c>
      <c r="AA48" s="1">
        <v>51834000000</v>
      </c>
      <c r="AB48" s="1">
        <v>46457000000</v>
      </c>
      <c r="AC48" s="1">
        <v>41217000000</v>
      </c>
      <c r="AD48" s="1">
        <v>36102000000</v>
      </c>
      <c r="AE48" s="1">
        <v>33378000000</v>
      </c>
      <c r="AF48" s="1">
        <v>40325000000</v>
      </c>
      <c r="AG48" s="1">
        <v>35467000000</v>
      </c>
      <c r="AH48" s="1">
        <v>32467000000</v>
      </c>
      <c r="AI48" s="1">
        <v>29684000000</v>
      </c>
      <c r="AJ48" s="1">
        <v>33621000000</v>
      </c>
      <c r="AK48" s="1">
        <v>34842000000</v>
      </c>
      <c r="AL48" s="1">
        <v>44197000000</v>
      </c>
      <c r="AM48" s="1">
        <v>41473000000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432300000</v>
      </c>
      <c r="AA49" s="1">
        <v>2175000000</v>
      </c>
      <c r="AB49" s="1">
        <v>3458000000</v>
      </c>
      <c r="AC49" s="1">
        <v>7305000000</v>
      </c>
      <c r="AD49" s="1">
        <v>9770000000</v>
      </c>
      <c r="AE49" s="1">
        <v>13515000000</v>
      </c>
      <c r="AF49" s="1">
        <v>13039000000</v>
      </c>
      <c r="AG49" s="1">
        <v>11416000000</v>
      </c>
      <c r="AH49" s="1">
        <v>12125000000</v>
      </c>
      <c r="AI49" s="1">
        <v>6233000000</v>
      </c>
      <c r="AJ49" s="1">
        <v>1469000000</v>
      </c>
      <c r="AK49" s="1">
        <v>785000000</v>
      </c>
      <c r="AL49" s="1">
        <v>370000000</v>
      </c>
      <c r="AM49" s="1">
        <v>1015000000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2426300000</v>
      </c>
      <c r="L51" s="1">
        <v>3118900000</v>
      </c>
      <c r="M51" s="1">
        <v>3903200000</v>
      </c>
      <c r="N51" s="1">
        <v>4209000000</v>
      </c>
      <c r="O51" s="1">
        <v>5493900000</v>
      </c>
      <c r="P51" s="1">
        <v>7114800000</v>
      </c>
      <c r="Q51" s="1">
        <v>7700700000</v>
      </c>
      <c r="R51" s="1">
        <v>10465200000</v>
      </c>
      <c r="S51" s="1">
        <v>11290700000</v>
      </c>
      <c r="T51" s="1">
        <v>12941900000</v>
      </c>
      <c r="U51" s="1">
        <v>12619000000</v>
      </c>
      <c r="V51" s="1">
        <v>7793900000</v>
      </c>
      <c r="W51" s="1">
        <v>13770000000</v>
      </c>
      <c r="X51" s="1">
        <v>18791300000</v>
      </c>
      <c r="Y51" s="1">
        <v>13927100000</v>
      </c>
      <c r="Z51" s="1">
        <v>5376400000</v>
      </c>
      <c r="AA51" s="1">
        <v>5626000000</v>
      </c>
      <c r="AB51" s="1">
        <v>5735000000</v>
      </c>
      <c r="AC51" s="1">
        <v>6723000000</v>
      </c>
      <c r="AD51" s="1">
        <v>9115000000</v>
      </c>
      <c r="AE51" s="1">
        <v>5133000000</v>
      </c>
      <c r="AF51" s="1">
        <v>6144000000</v>
      </c>
      <c r="AG51" s="1">
        <v>5854000000</v>
      </c>
      <c r="AH51" s="1">
        <v>6075000000</v>
      </c>
      <c r="AI51" s="1">
        <v>7554000000</v>
      </c>
      <c r="AJ51" s="1">
        <v>6771000000</v>
      </c>
      <c r="AK51" s="1">
        <v>10211000000</v>
      </c>
      <c r="AL51" s="1">
        <v>11582000000</v>
      </c>
      <c r="AM51" s="1">
        <v>9528000000</v>
      </c>
    </row>
    <row r="52" spans="1:39" ht="19" x14ac:dyDescent="0.25">
      <c r="A52" s="5" t="s">
        <v>44</v>
      </c>
      <c r="B52" s="1" t="s">
        <v>92</v>
      </c>
      <c r="C52" s="1" t="s">
        <v>92</v>
      </c>
      <c r="D52" s="1" t="s">
        <v>92</v>
      </c>
      <c r="E52" s="1" t="s">
        <v>92</v>
      </c>
      <c r="F52" s="1" t="s">
        <v>92</v>
      </c>
      <c r="G52" s="1" t="s">
        <v>92</v>
      </c>
      <c r="H52" s="1" t="s">
        <v>92</v>
      </c>
      <c r="I52" s="1" t="s">
        <v>92</v>
      </c>
      <c r="J52" s="1" t="s">
        <v>92</v>
      </c>
      <c r="K52" s="1">
        <v>14934900000</v>
      </c>
      <c r="L52" s="1">
        <v>15214300000</v>
      </c>
      <c r="M52" s="1">
        <v>16566500000</v>
      </c>
      <c r="N52" s="1">
        <v>17598900000</v>
      </c>
      <c r="O52" s="1">
        <v>21624900000</v>
      </c>
      <c r="P52" s="1">
        <v>24375700000</v>
      </c>
      <c r="Q52" s="1">
        <v>26557000000</v>
      </c>
      <c r="R52" s="1">
        <v>31045100000</v>
      </c>
      <c r="S52" s="1">
        <v>32727300000</v>
      </c>
      <c r="T52" s="1">
        <v>29060300000</v>
      </c>
      <c r="U52" s="1">
        <v>29097600000</v>
      </c>
      <c r="V52" s="1">
        <v>23796500000</v>
      </c>
      <c r="W52" s="1">
        <v>29339600000</v>
      </c>
      <c r="X52" s="1">
        <v>33305300000</v>
      </c>
      <c r="Y52" s="1">
        <v>27890800000</v>
      </c>
      <c r="Z52" s="1">
        <v>83661100000</v>
      </c>
      <c r="AA52" s="1">
        <v>76717000000</v>
      </c>
      <c r="AB52" s="1">
        <v>71947000000</v>
      </c>
      <c r="AC52" s="1">
        <v>71275000000</v>
      </c>
      <c r="AD52" s="1">
        <v>69960000000</v>
      </c>
      <c r="AE52" s="1">
        <v>65162000000</v>
      </c>
      <c r="AF52" s="1">
        <v>72015000000</v>
      </c>
      <c r="AG52" s="1">
        <v>64763000000</v>
      </c>
      <c r="AH52" s="1">
        <v>63106000000</v>
      </c>
      <c r="AI52" s="1">
        <v>56762000000</v>
      </c>
      <c r="AJ52" s="1">
        <v>56914000000</v>
      </c>
      <c r="AK52" s="1">
        <v>63824000000</v>
      </c>
      <c r="AL52" s="1">
        <v>75428000000</v>
      </c>
      <c r="AM52" s="1">
        <v>73438000000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21856600000</v>
      </c>
      <c r="L54" s="11">
        <v>23831800000</v>
      </c>
      <c r="M54" s="11">
        <v>24293100000</v>
      </c>
      <c r="N54" s="11">
        <v>25811900000</v>
      </c>
      <c r="O54" s="11">
        <v>31853400000</v>
      </c>
      <c r="P54" s="11">
        <v>35634900000</v>
      </c>
      <c r="Q54" s="11">
        <v>39910400000</v>
      </c>
      <c r="R54" s="11">
        <v>44006700000</v>
      </c>
      <c r="S54" s="11">
        <v>47561200000</v>
      </c>
      <c r="T54" s="11">
        <v>40587500000</v>
      </c>
      <c r="U54" s="11">
        <v>42572800000</v>
      </c>
      <c r="V54" s="11">
        <v>44845800000</v>
      </c>
      <c r="W54" s="11">
        <v>44569800000</v>
      </c>
      <c r="X54" s="11">
        <v>48350700000</v>
      </c>
      <c r="Y54" s="11">
        <v>47195700000</v>
      </c>
      <c r="Z54" s="11">
        <v>112089700000</v>
      </c>
      <c r="AA54" s="11">
        <v>105781000000</v>
      </c>
      <c r="AB54" s="11">
        <v>105128000000</v>
      </c>
      <c r="AC54" s="11">
        <v>106132000000</v>
      </c>
      <c r="AD54" s="11">
        <v>105645000000</v>
      </c>
      <c r="AE54" s="11">
        <v>98335000000</v>
      </c>
      <c r="AF54" s="11">
        <v>101779000000</v>
      </c>
      <c r="AG54" s="11">
        <v>95377000000</v>
      </c>
      <c r="AH54" s="11">
        <v>87872000000</v>
      </c>
      <c r="AI54" s="11">
        <v>82637000000</v>
      </c>
      <c r="AJ54" s="11">
        <v>84397000000</v>
      </c>
      <c r="AK54" s="11">
        <v>91588000000</v>
      </c>
      <c r="AL54" s="11">
        <v>105694000000</v>
      </c>
      <c r="AM54" s="11">
        <v>109160000000</v>
      </c>
    </row>
    <row r="55" spans="1:39" ht="20" thickTop="1" x14ac:dyDescent="0.25">
      <c r="A55" s="5" t="s">
        <v>47</v>
      </c>
      <c r="B55" s="1" t="s">
        <v>92</v>
      </c>
      <c r="C55" s="1" t="s">
        <v>92</v>
      </c>
      <c r="D55" s="1" t="s">
        <v>92</v>
      </c>
      <c r="E55" s="1" t="s">
        <v>92</v>
      </c>
      <c r="F55" s="1" t="s">
        <v>92</v>
      </c>
      <c r="G55" s="1" t="s">
        <v>92</v>
      </c>
      <c r="H55" s="1" t="s">
        <v>92</v>
      </c>
      <c r="I55" s="1" t="s">
        <v>92</v>
      </c>
      <c r="J55" s="1" t="s">
        <v>92</v>
      </c>
      <c r="K55" s="1">
        <v>2715400000</v>
      </c>
      <c r="L55" s="1">
        <v>3105200000</v>
      </c>
      <c r="M55" s="1">
        <v>2937800000</v>
      </c>
      <c r="N55" s="1">
        <v>3268900000</v>
      </c>
      <c r="O55" s="1">
        <v>3682100000</v>
      </c>
      <c r="P55" s="1">
        <v>4158700000</v>
      </c>
      <c r="Q55" s="1">
        <v>4361300000</v>
      </c>
      <c r="R55" s="1">
        <v>5108400000</v>
      </c>
      <c r="S55" s="1">
        <v>2413300000</v>
      </c>
      <c r="T55" s="1">
        <v>735200000</v>
      </c>
      <c r="U55" s="1">
        <v>421400000</v>
      </c>
      <c r="V55" s="1">
        <v>471100000</v>
      </c>
      <c r="W55" s="1">
        <v>496600000</v>
      </c>
      <c r="X55" s="1">
        <v>624500000</v>
      </c>
      <c r="Y55" s="1">
        <v>617600000</v>
      </c>
      <c r="Z55" s="1">
        <v>2236900000</v>
      </c>
      <c r="AA55" s="1">
        <v>2308000000</v>
      </c>
      <c r="AB55" s="1">
        <v>2462000000</v>
      </c>
      <c r="AC55" s="1">
        <v>1753000000</v>
      </c>
      <c r="AD55" s="1">
        <v>2274000000</v>
      </c>
      <c r="AE55" s="1">
        <v>2625000000</v>
      </c>
      <c r="AF55" s="1">
        <v>2533000000</v>
      </c>
      <c r="AG55" s="1">
        <v>2807000000</v>
      </c>
      <c r="AH55" s="1">
        <v>3102000000</v>
      </c>
      <c r="AI55" s="1">
        <v>3318000000</v>
      </c>
      <c r="AJ55" s="1">
        <v>3738000000</v>
      </c>
      <c r="AK55" s="1">
        <v>4594000000</v>
      </c>
      <c r="AL55" s="1">
        <v>4609000000</v>
      </c>
      <c r="AM55" s="1">
        <v>4264000000</v>
      </c>
    </row>
    <row r="56" spans="1:39" ht="19" x14ac:dyDescent="0.25">
      <c r="A56" s="5" t="s">
        <v>48</v>
      </c>
      <c r="B56" s="1" t="s">
        <v>92</v>
      </c>
      <c r="C56" s="1" t="s">
        <v>92</v>
      </c>
      <c r="D56" s="1" t="s">
        <v>92</v>
      </c>
      <c r="E56" s="1" t="s">
        <v>92</v>
      </c>
      <c r="F56" s="1" t="s">
        <v>92</v>
      </c>
      <c r="G56" s="1" t="s">
        <v>92</v>
      </c>
      <c r="H56" s="1" t="s">
        <v>92</v>
      </c>
      <c r="I56" s="1" t="s">
        <v>92</v>
      </c>
      <c r="J56" s="1" t="s">
        <v>92</v>
      </c>
      <c r="K56" s="1">
        <v>146700000</v>
      </c>
      <c r="L56" s="1">
        <v>423100000</v>
      </c>
      <c r="M56" s="1">
        <v>606100000</v>
      </c>
      <c r="N56" s="1">
        <v>902500000</v>
      </c>
      <c r="O56" s="1">
        <v>624200000</v>
      </c>
      <c r="P56" s="1">
        <v>2859000000</v>
      </c>
      <c r="Q56" s="1">
        <v>3319300000</v>
      </c>
      <c r="R56" s="1">
        <v>4066700000</v>
      </c>
      <c r="S56" s="1">
        <v>3669800000</v>
      </c>
      <c r="T56" s="1">
        <v>1700000000</v>
      </c>
      <c r="U56" s="1">
        <v>2181200000</v>
      </c>
      <c r="V56" s="1">
        <v>2972000000</v>
      </c>
      <c r="W56" s="1">
        <v>1285100000</v>
      </c>
      <c r="X56" s="1">
        <v>1823600000</v>
      </c>
      <c r="Y56" s="1">
        <v>2297100000</v>
      </c>
      <c r="Z56" s="1">
        <v>1379200000</v>
      </c>
      <c r="AA56" s="1">
        <v>2400000000</v>
      </c>
      <c r="AB56" s="1">
        <v>1990000000</v>
      </c>
      <c r="AC56" s="1">
        <v>4315000000</v>
      </c>
      <c r="AD56" s="1">
        <v>4521000000</v>
      </c>
      <c r="AE56" s="1">
        <v>2704000000</v>
      </c>
      <c r="AF56" s="1">
        <v>2585000000</v>
      </c>
      <c r="AG56" s="1">
        <v>568000000</v>
      </c>
      <c r="AH56" s="1">
        <v>3057000000</v>
      </c>
      <c r="AI56" s="1">
        <v>5308000000</v>
      </c>
      <c r="AJ56" s="1">
        <v>3610000000</v>
      </c>
      <c r="AK56" s="1">
        <v>6431000000</v>
      </c>
      <c r="AL56" s="1">
        <v>2412000000</v>
      </c>
      <c r="AM56" s="1">
        <v>1946000000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v>1575000000</v>
      </c>
      <c r="AL57" s="1">
        <v>1224000000</v>
      </c>
      <c r="AM57" s="1">
        <v>1986000000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v>1015000000</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2586500000</v>
      </c>
      <c r="L59" s="1">
        <v>2161200000</v>
      </c>
      <c r="M59" s="1">
        <v>1285300000</v>
      </c>
      <c r="N59" s="1">
        <v>1397200000</v>
      </c>
      <c r="O59" s="1">
        <v>1762500000</v>
      </c>
      <c r="P59" s="1">
        <v>1741100000</v>
      </c>
      <c r="Q59" s="1">
        <v>2029000000</v>
      </c>
      <c r="R59" s="1">
        <v>2369100000</v>
      </c>
      <c r="S59" s="1">
        <v>6292100000</v>
      </c>
      <c r="T59" s="1">
        <v>7134400000</v>
      </c>
      <c r="U59" s="1">
        <v>9141500000</v>
      </c>
      <c r="V59" s="1">
        <v>9860400000</v>
      </c>
      <c r="W59" s="1">
        <v>10941000000</v>
      </c>
      <c r="X59" s="1">
        <v>9810100000</v>
      </c>
      <c r="Y59" s="1">
        <v>11404000000</v>
      </c>
      <c r="Z59" s="1">
        <v>12134600000</v>
      </c>
      <c r="AA59" s="1">
        <v>10933000000</v>
      </c>
      <c r="AB59" s="1">
        <v>11793000000</v>
      </c>
      <c r="AC59" s="1">
        <v>12280000000</v>
      </c>
      <c r="AD59" s="1">
        <v>11073000000</v>
      </c>
      <c r="AE59" s="1">
        <v>13437000000</v>
      </c>
      <c r="AF59" s="1">
        <v>14085000000</v>
      </c>
      <c r="AG59" s="1">
        <v>13829000000</v>
      </c>
      <c r="AH59" s="1">
        <v>12455000000</v>
      </c>
      <c r="AI59" s="1">
        <v>13580000000</v>
      </c>
      <c r="AJ59" s="1">
        <v>14872000000</v>
      </c>
      <c r="AK59" s="1">
        <v>13712000000</v>
      </c>
      <c r="AL59" s="1">
        <v>15627000000</v>
      </c>
      <c r="AM59" s="1">
        <v>16043000000</v>
      </c>
    </row>
    <row r="60" spans="1:39" ht="19" x14ac:dyDescent="0.25">
      <c r="A60" s="6" t="s">
        <v>52</v>
      </c>
      <c r="B60" s="10" t="s">
        <v>92</v>
      </c>
      <c r="C60" s="10" t="s">
        <v>92</v>
      </c>
      <c r="D60" s="10" t="s">
        <v>92</v>
      </c>
      <c r="E60" s="10" t="s">
        <v>92</v>
      </c>
      <c r="F60" s="10" t="s">
        <v>92</v>
      </c>
      <c r="G60" s="10" t="s">
        <v>92</v>
      </c>
      <c r="H60" s="10" t="s">
        <v>92</v>
      </c>
      <c r="I60" s="10" t="s">
        <v>92</v>
      </c>
      <c r="J60" s="10" t="s">
        <v>92</v>
      </c>
      <c r="K60" s="10">
        <v>5448600000</v>
      </c>
      <c r="L60" s="10">
        <v>5689500000</v>
      </c>
      <c r="M60" s="10">
        <v>4829200000</v>
      </c>
      <c r="N60" s="10">
        <v>5568600000</v>
      </c>
      <c r="O60" s="10">
        <v>6068800000</v>
      </c>
      <c r="P60" s="10">
        <v>8758800000</v>
      </c>
      <c r="Q60" s="10">
        <v>9709600000</v>
      </c>
      <c r="R60" s="10">
        <v>11544200000</v>
      </c>
      <c r="S60" s="10">
        <v>12375200000</v>
      </c>
      <c r="T60" s="10">
        <v>9569600000</v>
      </c>
      <c r="U60" s="10">
        <v>11744100000</v>
      </c>
      <c r="V60" s="10">
        <v>13303500000</v>
      </c>
      <c r="W60" s="10">
        <v>12722700000</v>
      </c>
      <c r="X60" s="10">
        <v>12258200000</v>
      </c>
      <c r="Y60" s="10">
        <v>14318700000</v>
      </c>
      <c r="Z60" s="10">
        <v>15750700000</v>
      </c>
      <c r="AA60" s="10">
        <v>15641000000</v>
      </c>
      <c r="AB60" s="10">
        <v>16245000000</v>
      </c>
      <c r="AC60" s="10">
        <v>18348000000</v>
      </c>
      <c r="AD60" s="10">
        <v>17868000000</v>
      </c>
      <c r="AE60" s="10">
        <v>18766000000</v>
      </c>
      <c r="AF60" s="10">
        <v>19203000000</v>
      </c>
      <c r="AG60" s="10">
        <v>17204000000</v>
      </c>
      <c r="AH60" s="10">
        <v>18614000000</v>
      </c>
      <c r="AI60" s="10">
        <v>22206000000</v>
      </c>
      <c r="AJ60" s="10">
        <v>22220000000</v>
      </c>
      <c r="AK60" s="10">
        <v>27327000000</v>
      </c>
      <c r="AL60" s="10">
        <v>23872000000</v>
      </c>
      <c r="AM60" s="10">
        <v>24239000000</v>
      </c>
    </row>
    <row r="61" spans="1:39" ht="19" x14ac:dyDescent="0.25">
      <c r="A61" s="5" t="s">
        <v>53</v>
      </c>
      <c r="B61" s="1" t="s">
        <v>92</v>
      </c>
      <c r="C61" s="1" t="s">
        <v>92</v>
      </c>
      <c r="D61" s="1" t="s">
        <v>92</v>
      </c>
      <c r="E61" s="1" t="s">
        <v>92</v>
      </c>
      <c r="F61" s="1" t="s">
        <v>92</v>
      </c>
      <c r="G61" s="1" t="s">
        <v>92</v>
      </c>
      <c r="H61" s="1" t="s">
        <v>92</v>
      </c>
      <c r="I61" s="1" t="s">
        <v>92</v>
      </c>
      <c r="J61" s="1" t="s">
        <v>92</v>
      </c>
      <c r="K61" s="1">
        <v>1145900000</v>
      </c>
      <c r="L61" s="1">
        <v>1372800000</v>
      </c>
      <c r="M61" s="1">
        <v>1155900000</v>
      </c>
      <c r="N61" s="1">
        <v>1346500000</v>
      </c>
      <c r="O61" s="1">
        <v>3220800000</v>
      </c>
      <c r="P61" s="1">
        <v>3143900000</v>
      </c>
      <c r="Q61" s="1">
        <v>3600700000</v>
      </c>
      <c r="R61" s="1">
        <v>4798600000</v>
      </c>
      <c r="S61" s="1">
        <v>4879000000</v>
      </c>
      <c r="T61" s="1">
        <v>5096000000</v>
      </c>
      <c r="U61" s="1">
        <v>4691500000</v>
      </c>
      <c r="V61" s="1">
        <v>5125600000</v>
      </c>
      <c r="W61" s="1">
        <v>5551000000</v>
      </c>
      <c r="X61" s="1">
        <v>3915800000</v>
      </c>
      <c r="Y61" s="1">
        <v>3943300000</v>
      </c>
      <c r="Z61" s="1">
        <v>16074900000</v>
      </c>
      <c r="AA61" s="1">
        <v>15482000000</v>
      </c>
      <c r="AB61" s="1">
        <v>15525000000</v>
      </c>
      <c r="AC61" s="1">
        <v>16254000000</v>
      </c>
      <c r="AD61" s="1">
        <v>20539000000</v>
      </c>
      <c r="AE61" s="1">
        <v>18699000000</v>
      </c>
      <c r="AF61" s="1">
        <v>23929000000</v>
      </c>
      <c r="AG61" s="1">
        <v>24274000000</v>
      </c>
      <c r="AH61" s="1">
        <v>21353000000</v>
      </c>
      <c r="AI61" s="1">
        <v>19806000000</v>
      </c>
      <c r="AJ61" s="1">
        <v>22736000000</v>
      </c>
      <c r="AK61" s="1">
        <v>25360000000</v>
      </c>
      <c r="AL61" s="1">
        <v>30690000000</v>
      </c>
      <c r="AM61" s="1">
        <v>28745000000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2914300000</v>
      </c>
      <c r="L63" s="1">
        <v>2747500000</v>
      </c>
      <c r="M63" s="1">
        <v>4027300000</v>
      </c>
      <c r="N63" s="1">
        <v>5098900000</v>
      </c>
      <c r="O63" s="1">
        <v>6057000000</v>
      </c>
      <c r="P63" s="1">
        <v>7030100000</v>
      </c>
      <c r="Q63" s="1">
        <v>6746700000</v>
      </c>
      <c r="R63" s="1">
        <v>6776300000</v>
      </c>
      <c r="S63" s="1">
        <v>7178200000</v>
      </c>
      <c r="T63" s="1">
        <v>6430300000</v>
      </c>
      <c r="U63" s="1">
        <v>6442100000</v>
      </c>
      <c r="V63" s="1">
        <v>6092900000</v>
      </c>
      <c r="W63" s="1">
        <v>6330300000</v>
      </c>
      <c r="X63" s="1">
        <v>11585300000</v>
      </c>
      <c r="Y63" s="1">
        <v>7766600000</v>
      </c>
      <c r="Z63" s="1">
        <v>18771500000</v>
      </c>
      <c r="AA63" s="1">
        <v>17853000000</v>
      </c>
      <c r="AB63" s="1">
        <v>16415000000</v>
      </c>
      <c r="AC63" s="1">
        <v>16067000000</v>
      </c>
      <c r="AD63" s="1">
        <v>6776000000</v>
      </c>
      <c r="AE63" s="1">
        <v>4266000000</v>
      </c>
      <c r="AF63" s="1">
        <v>6535000000</v>
      </c>
      <c r="AG63" s="1">
        <v>5077000000</v>
      </c>
      <c r="AH63" s="1">
        <v>2219000000</v>
      </c>
      <c r="AI63" s="1">
        <v>1702000000</v>
      </c>
      <c r="AJ63" s="1">
        <v>1470000000</v>
      </c>
      <c r="AK63" s="1">
        <v>1015000000</v>
      </c>
      <c r="AL63" s="1">
        <v>3441000000</v>
      </c>
      <c r="AM63" s="1">
        <v>1795000000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t="s">
        <v>92</v>
      </c>
      <c r="R64" s="1" t="s">
        <v>92</v>
      </c>
      <c r="S64" s="1" t="s">
        <v>92</v>
      </c>
      <c r="T64" s="1" t="s">
        <v>92</v>
      </c>
      <c r="U64" s="1" t="s">
        <v>92</v>
      </c>
      <c r="V64" s="1" t="s">
        <v>92</v>
      </c>
      <c r="W64" s="1" t="s">
        <v>92</v>
      </c>
      <c r="X64" s="1" t="s">
        <v>92</v>
      </c>
      <c r="Y64" s="1" t="s">
        <v>92</v>
      </c>
      <c r="Z64" s="1" t="s">
        <v>92</v>
      </c>
      <c r="AA64" s="1" t="s">
        <v>92</v>
      </c>
      <c r="AB64" s="1" t="s">
        <v>92</v>
      </c>
      <c r="AC64" s="1" t="s">
        <v>92</v>
      </c>
      <c r="AD64" s="1">
        <v>8136000000</v>
      </c>
      <c r="AE64" s="1">
        <v>7813000000</v>
      </c>
      <c r="AF64" s="1">
        <v>7345000000</v>
      </c>
      <c r="AG64" s="1">
        <v>8514000000</v>
      </c>
      <c r="AH64" s="1">
        <v>11117000000</v>
      </c>
      <c r="AI64" s="1">
        <v>12041000000</v>
      </c>
      <c r="AJ64" s="1">
        <v>11970000000</v>
      </c>
      <c r="AK64" s="1">
        <v>12482000000</v>
      </c>
      <c r="AL64" s="1">
        <v>9434000000</v>
      </c>
      <c r="AM64" s="1">
        <v>8323000000</v>
      </c>
    </row>
    <row r="65" spans="1:39" ht="19" x14ac:dyDescent="0.25">
      <c r="A65" s="5" t="s">
        <v>56</v>
      </c>
      <c r="B65" s="1" t="s">
        <v>92</v>
      </c>
      <c r="C65" s="1" t="s">
        <v>92</v>
      </c>
      <c r="D65" s="1" t="s">
        <v>92</v>
      </c>
      <c r="E65" s="1" t="s">
        <v>92</v>
      </c>
      <c r="F65" s="1" t="s">
        <v>92</v>
      </c>
      <c r="G65" s="1" t="s">
        <v>92</v>
      </c>
      <c r="H65" s="1" t="s">
        <v>92</v>
      </c>
      <c r="I65" s="1" t="s">
        <v>92</v>
      </c>
      <c r="J65" s="1" t="s">
        <v>92</v>
      </c>
      <c r="K65" s="1">
        <v>4060200000</v>
      </c>
      <c r="L65" s="1">
        <v>4120300000</v>
      </c>
      <c r="M65" s="1">
        <v>5183200000</v>
      </c>
      <c r="N65" s="1">
        <v>6445400000</v>
      </c>
      <c r="O65" s="1">
        <v>9277800000</v>
      </c>
      <c r="P65" s="1">
        <v>10174000000</v>
      </c>
      <c r="Q65" s="1">
        <v>10347400000</v>
      </c>
      <c r="R65" s="1">
        <v>11574900000</v>
      </c>
      <c r="S65" s="1">
        <v>12057200000</v>
      </c>
      <c r="T65" s="1">
        <v>11526300000</v>
      </c>
      <c r="U65" s="1">
        <v>11133600000</v>
      </c>
      <c r="V65" s="1">
        <v>11218500000</v>
      </c>
      <c r="W65" s="1">
        <v>11881300000</v>
      </c>
      <c r="X65" s="1">
        <v>15501100000</v>
      </c>
      <c r="Y65" s="1">
        <v>11709900000</v>
      </c>
      <c r="Z65" s="1">
        <v>34846400000</v>
      </c>
      <c r="AA65" s="1">
        <v>33335000000</v>
      </c>
      <c r="AB65" s="1">
        <v>31940000000</v>
      </c>
      <c r="AC65" s="1">
        <v>32321000000</v>
      </c>
      <c r="AD65" s="1">
        <v>35451000000</v>
      </c>
      <c r="AE65" s="1">
        <v>30778000000</v>
      </c>
      <c r="AF65" s="1">
        <v>37809000000</v>
      </c>
      <c r="AG65" s="1">
        <v>37865000000</v>
      </c>
      <c r="AH65" s="1">
        <v>34689000000</v>
      </c>
      <c r="AI65" s="1">
        <v>33549000000</v>
      </c>
      <c r="AJ65" s="1">
        <v>36176000000</v>
      </c>
      <c r="AK65" s="1">
        <v>38857000000</v>
      </c>
      <c r="AL65" s="1">
        <v>43565000000</v>
      </c>
      <c r="AM65" s="1">
        <v>38863000000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9508800000</v>
      </c>
      <c r="L67" s="10">
        <v>9809800000</v>
      </c>
      <c r="M67" s="10">
        <v>10012400000</v>
      </c>
      <c r="N67" s="10">
        <v>12014000000</v>
      </c>
      <c r="O67" s="10">
        <v>15346600000</v>
      </c>
      <c r="P67" s="10">
        <v>18932800000</v>
      </c>
      <c r="Q67" s="10">
        <v>20057000000</v>
      </c>
      <c r="R67" s="10">
        <v>23119100000</v>
      </c>
      <c r="S67" s="10">
        <v>24432400000</v>
      </c>
      <c r="T67" s="10">
        <v>21095900000</v>
      </c>
      <c r="U67" s="10">
        <v>22877700000</v>
      </c>
      <c r="V67" s="10">
        <v>24522000000</v>
      </c>
      <c r="W67" s="10">
        <v>24604000000</v>
      </c>
      <c r="X67" s="10">
        <v>27759300000</v>
      </c>
      <c r="Y67" s="10">
        <v>26028600000</v>
      </c>
      <c r="Z67" s="10">
        <v>50597100000</v>
      </c>
      <c r="AA67" s="10">
        <v>48976000000</v>
      </c>
      <c r="AB67" s="10">
        <v>48185000000</v>
      </c>
      <c r="AC67" s="10">
        <v>50669000000</v>
      </c>
      <c r="AD67" s="10">
        <v>53319000000</v>
      </c>
      <c r="AE67" s="10">
        <v>49544000000</v>
      </c>
      <c r="AF67" s="10">
        <v>57012000000</v>
      </c>
      <c r="AG67" s="10">
        <v>55069000000</v>
      </c>
      <c r="AH67" s="10">
        <v>53303000000</v>
      </c>
      <c r="AI67" s="10">
        <v>55755000000</v>
      </c>
      <c r="AJ67" s="10">
        <v>58396000000</v>
      </c>
      <c r="AK67" s="10">
        <v>66184000000</v>
      </c>
      <c r="AL67" s="10">
        <v>67437000000</v>
      </c>
      <c r="AM67" s="10">
        <v>63102000000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29700000</v>
      </c>
      <c r="Q68" s="1">
        <v>29700000</v>
      </c>
      <c r="R68" s="1">
        <v>29800000</v>
      </c>
      <c r="S68" s="1">
        <v>29800000</v>
      </c>
      <c r="T68" s="1">
        <v>29800000</v>
      </c>
      <c r="U68" s="1">
        <v>29800000</v>
      </c>
      <c r="V68" s="1">
        <v>29800000</v>
      </c>
      <c r="W68" s="1">
        <v>29800000</v>
      </c>
      <c r="X68" s="1">
        <v>29800000</v>
      </c>
      <c r="Y68" s="1">
        <v>29800000</v>
      </c>
      <c r="Z68" s="1">
        <v>1781300000</v>
      </c>
      <c r="AA68" s="1">
        <v>1788000000</v>
      </c>
      <c r="AB68" s="1">
        <v>1788000000</v>
      </c>
      <c r="AC68" s="1">
        <v>1788000000</v>
      </c>
      <c r="AD68" s="1">
        <v>1788000000</v>
      </c>
      <c r="AE68" s="1">
        <v>1788000000</v>
      </c>
      <c r="AF68" s="1">
        <v>1788000000</v>
      </c>
      <c r="AG68" s="1">
        <v>1788000000</v>
      </c>
      <c r="AH68" s="1">
        <v>1788000000</v>
      </c>
      <c r="AI68" s="1">
        <v>1788000000</v>
      </c>
      <c r="AJ68" s="1">
        <v>1788000000</v>
      </c>
      <c r="AK68" s="1">
        <v>1788000000</v>
      </c>
      <c r="AL68" s="1">
        <v>1788000000</v>
      </c>
      <c r="AM68" s="1">
        <v>1788000000</v>
      </c>
    </row>
    <row r="69" spans="1:39" ht="19" x14ac:dyDescent="0.25">
      <c r="A69" s="5" t="s">
        <v>60</v>
      </c>
      <c r="B69" s="1" t="s">
        <v>92</v>
      </c>
      <c r="C69" s="1" t="s">
        <v>92</v>
      </c>
      <c r="D69" s="1" t="s">
        <v>92</v>
      </c>
      <c r="E69" s="1" t="s">
        <v>92</v>
      </c>
      <c r="F69" s="1" t="s">
        <v>92</v>
      </c>
      <c r="G69" s="1" t="s">
        <v>92</v>
      </c>
      <c r="H69" s="1" t="s">
        <v>92</v>
      </c>
      <c r="I69" s="1" t="s">
        <v>92</v>
      </c>
      <c r="J69" s="1" t="s">
        <v>92</v>
      </c>
      <c r="K69" s="1">
        <v>10942000000</v>
      </c>
      <c r="L69" s="1">
        <v>12740600000</v>
      </c>
      <c r="M69" s="1">
        <v>14817700000</v>
      </c>
      <c r="N69" s="1">
        <v>17319400000</v>
      </c>
      <c r="O69" s="1">
        <v>20186700000</v>
      </c>
      <c r="P69" s="1">
        <v>23447900000</v>
      </c>
      <c r="Q69" s="1">
        <v>27363900000</v>
      </c>
      <c r="R69" s="1">
        <v>31489600000</v>
      </c>
      <c r="S69" s="1">
        <v>35434900000</v>
      </c>
      <c r="T69" s="1">
        <v>34142000000</v>
      </c>
      <c r="U69" s="1">
        <v>36626300000</v>
      </c>
      <c r="V69" s="1">
        <v>37918900000</v>
      </c>
      <c r="W69" s="1">
        <v>39095100000</v>
      </c>
      <c r="X69" s="1">
        <v>39140800000</v>
      </c>
      <c r="Y69" s="1">
        <v>43698800000</v>
      </c>
      <c r="Z69" s="1">
        <v>41404900000</v>
      </c>
      <c r="AA69" s="1">
        <v>37536000000</v>
      </c>
      <c r="AB69" s="1">
        <v>38990000000</v>
      </c>
      <c r="AC69" s="1">
        <v>39985000000</v>
      </c>
      <c r="AD69" s="1">
        <v>39257000000</v>
      </c>
      <c r="AE69" s="1">
        <v>46021000000</v>
      </c>
      <c r="AF69" s="1">
        <v>45348000000</v>
      </c>
      <c r="AG69" s="1">
        <v>44133000000</v>
      </c>
      <c r="AH69" s="1">
        <v>41350000000</v>
      </c>
      <c r="AI69" s="1">
        <v>42579000000</v>
      </c>
      <c r="AJ69" s="1">
        <v>46602000000</v>
      </c>
      <c r="AK69" s="1">
        <v>47362000000</v>
      </c>
      <c r="AL69" s="1">
        <v>53696000000</v>
      </c>
      <c r="AM69" s="1">
        <v>61081000000</v>
      </c>
    </row>
    <row r="70" spans="1:39" ht="19" x14ac:dyDescent="0.25">
      <c r="A70" s="5" t="s">
        <v>61</v>
      </c>
      <c r="B70" s="1" t="s">
        <v>92</v>
      </c>
      <c r="C70" s="1" t="s">
        <v>92</v>
      </c>
      <c r="D70" s="1" t="s">
        <v>92</v>
      </c>
      <c r="E70" s="1" t="s">
        <v>92</v>
      </c>
      <c r="F70" s="1" t="s">
        <v>92</v>
      </c>
      <c r="G70" s="1" t="s">
        <v>92</v>
      </c>
      <c r="H70" s="1" t="s">
        <v>92</v>
      </c>
      <c r="I70" s="1" t="s">
        <v>92</v>
      </c>
      <c r="J70" s="1" t="s">
        <v>92</v>
      </c>
      <c r="K70" s="1">
        <v>-2376600000</v>
      </c>
      <c r="L70" s="1">
        <v>-2439900000</v>
      </c>
      <c r="M70" s="1">
        <v>-2799700000</v>
      </c>
      <c r="N70" s="1">
        <v>-3423200000</v>
      </c>
      <c r="O70" s="1">
        <v>-4042800000</v>
      </c>
      <c r="P70" s="1">
        <v>-4670300000</v>
      </c>
      <c r="Q70" s="1">
        <v>-5225100000</v>
      </c>
      <c r="R70" s="1">
        <v>-5853100000</v>
      </c>
      <c r="S70" s="1">
        <v>-6788000000</v>
      </c>
      <c r="T70" s="1">
        <v>-7124700000</v>
      </c>
      <c r="U70" s="1">
        <v>-8094900000</v>
      </c>
      <c r="V70" s="1">
        <v>52000000</v>
      </c>
      <c r="W70" s="1">
        <v>-1164000000</v>
      </c>
      <c r="X70" s="1">
        <v>-826000000</v>
      </c>
      <c r="Y70" s="1">
        <v>-2554000000</v>
      </c>
      <c r="Z70" s="1">
        <v>-2767000000</v>
      </c>
      <c r="AA70" s="1">
        <v>-3216000000</v>
      </c>
      <c r="AB70" s="1">
        <v>-3132000000</v>
      </c>
      <c r="AC70" s="1">
        <v>-4682000000</v>
      </c>
      <c r="AD70" s="1">
        <v>-2197000000</v>
      </c>
      <c r="AE70" s="1">
        <v>-4323000000</v>
      </c>
      <c r="AF70" s="1">
        <v>-4148000000</v>
      </c>
      <c r="AG70" s="1">
        <v>-5226000000</v>
      </c>
      <c r="AH70" s="1">
        <v>-4910000000</v>
      </c>
      <c r="AI70" s="1">
        <v>-5545000000</v>
      </c>
      <c r="AJ70" s="1">
        <v>-6193000000</v>
      </c>
      <c r="AK70" s="1">
        <v>-6634000000</v>
      </c>
      <c r="AL70" s="1">
        <v>-4429000000</v>
      </c>
      <c r="AM70" s="1">
        <v>-4768000000</v>
      </c>
    </row>
    <row r="71" spans="1:39" ht="19" x14ac:dyDescent="0.25">
      <c r="A71" s="5" t="s">
        <v>62</v>
      </c>
      <c r="B71" s="1" t="s">
        <v>92</v>
      </c>
      <c r="C71" s="1" t="s">
        <v>92</v>
      </c>
      <c r="D71" s="1" t="s">
        <v>92</v>
      </c>
      <c r="E71" s="1" t="s">
        <v>92</v>
      </c>
      <c r="F71" s="1" t="s">
        <v>92</v>
      </c>
      <c r="G71" s="1" t="s">
        <v>92</v>
      </c>
      <c r="H71" s="1" t="s">
        <v>92</v>
      </c>
      <c r="I71" s="1" t="s">
        <v>92</v>
      </c>
      <c r="J71" s="1" t="s">
        <v>92</v>
      </c>
      <c r="K71" s="1">
        <v>2573600000</v>
      </c>
      <c r="L71" s="1">
        <v>1435000000</v>
      </c>
      <c r="M71" s="1">
        <v>-47500000</v>
      </c>
      <c r="N71" s="1">
        <v>-1282700000</v>
      </c>
      <c r="O71" s="1">
        <v>-3342100000</v>
      </c>
      <c r="P71" s="1">
        <v>-5565700000</v>
      </c>
      <c r="Q71" s="1">
        <v>-7336100000</v>
      </c>
      <c r="R71" s="1">
        <v>-9616200000</v>
      </c>
      <c r="S71" s="1">
        <v>-10476200000</v>
      </c>
      <c r="T71" s="1">
        <v>-11470700000</v>
      </c>
      <c r="U71" s="1">
        <v>-11273000000</v>
      </c>
      <c r="V71" s="1">
        <v>-20084100000</v>
      </c>
      <c r="W71" s="1">
        <v>-20401200000</v>
      </c>
      <c r="X71" s="1">
        <v>-20159900000</v>
      </c>
      <c r="Y71" s="1">
        <v>-22416300000</v>
      </c>
      <c r="Z71" s="1">
        <v>18638800000</v>
      </c>
      <c r="AA71" s="1">
        <v>18268000000</v>
      </c>
      <c r="AB71" s="1">
        <v>16871000000</v>
      </c>
      <c r="AC71" s="1">
        <v>15929000000</v>
      </c>
      <c r="AD71" s="1">
        <v>10917000000</v>
      </c>
      <c r="AE71" s="1">
        <v>5161000000</v>
      </c>
      <c r="AF71" s="1">
        <v>1688000000</v>
      </c>
      <c r="AG71" s="1">
        <v>-607000000</v>
      </c>
      <c r="AH71" s="1">
        <v>-3892000000</v>
      </c>
      <c r="AI71" s="1">
        <v>-12121000000</v>
      </c>
      <c r="AJ71" s="1">
        <v>-16290000000</v>
      </c>
      <c r="AK71" s="1">
        <v>-17199000000</v>
      </c>
      <c r="AL71" s="1">
        <v>-12871000000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11139000000</v>
      </c>
      <c r="L72" s="10">
        <v>11735700000</v>
      </c>
      <c r="M72" s="10">
        <v>11970500000</v>
      </c>
      <c r="N72" s="10">
        <v>12613500000</v>
      </c>
      <c r="O72" s="10">
        <v>12801800000</v>
      </c>
      <c r="P72" s="10">
        <v>13241600000</v>
      </c>
      <c r="Q72" s="10">
        <v>14832400000</v>
      </c>
      <c r="R72" s="10">
        <v>16050100000</v>
      </c>
      <c r="S72" s="10">
        <v>18200500000</v>
      </c>
      <c r="T72" s="10">
        <v>15576400000</v>
      </c>
      <c r="U72" s="10">
        <v>17288200000</v>
      </c>
      <c r="V72" s="10">
        <v>17916600000</v>
      </c>
      <c r="W72" s="10">
        <v>17559700000</v>
      </c>
      <c r="X72" s="10">
        <v>18184700000</v>
      </c>
      <c r="Y72" s="10">
        <v>18758300000</v>
      </c>
      <c r="Z72" s="10">
        <v>59058000000</v>
      </c>
      <c r="AA72" s="10">
        <v>54376000000</v>
      </c>
      <c r="AB72" s="10">
        <v>54517000000</v>
      </c>
      <c r="AC72" s="10">
        <v>53020000000</v>
      </c>
      <c r="AD72" s="10">
        <v>49765000000</v>
      </c>
      <c r="AE72" s="10">
        <v>48647000000</v>
      </c>
      <c r="AF72" s="10">
        <v>44676000000</v>
      </c>
      <c r="AG72" s="10">
        <v>40088000000</v>
      </c>
      <c r="AH72" s="10">
        <v>34336000000</v>
      </c>
      <c r="AI72" s="10">
        <v>26701000000</v>
      </c>
      <c r="AJ72" s="10">
        <v>25907000000</v>
      </c>
      <c r="AK72" s="10">
        <v>25317000000</v>
      </c>
      <c r="AL72" s="10">
        <v>38184000000</v>
      </c>
      <c r="AM72" s="10">
        <v>45991000000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20647800000</v>
      </c>
      <c r="L73" s="11">
        <v>21545500000</v>
      </c>
      <c r="M73" s="11">
        <v>21982900000</v>
      </c>
      <c r="N73" s="11">
        <v>24627500000</v>
      </c>
      <c r="O73" s="11">
        <v>28148400000</v>
      </c>
      <c r="P73" s="11">
        <v>32174400000</v>
      </c>
      <c r="Q73" s="11">
        <v>34889400000</v>
      </c>
      <c r="R73" s="11">
        <v>39169200000</v>
      </c>
      <c r="S73" s="11">
        <v>42632900000</v>
      </c>
      <c r="T73" s="11">
        <v>36672300000</v>
      </c>
      <c r="U73" s="11">
        <v>40165900000</v>
      </c>
      <c r="V73" s="11">
        <v>42438600000</v>
      </c>
      <c r="W73" s="11">
        <v>42163700000</v>
      </c>
      <c r="X73" s="11">
        <v>45944000000</v>
      </c>
      <c r="Y73" s="11">
        <v>44786900000</v>
      </c>
      <c r="Z73" s="11">
        <v>109655100000</v>
      </c>
      <c r="AA73" s="11">
        <v>103352000000</v>
      </c>
      <c r="AB73" s="11">
        <v>102702000000</v>
      </c>
      <c r="AC73" s="11">
        <v>103689000000</v>
      </c>
      <c r="AD73" s="11">
        <v>103084000000</v>
      </c>
      <c r="AE73" s="11">
        <v>98191000000</v>
      </c>
      <c r="AF73" s="11">
        <v>101688000000</v>
      </c>
      <c r="AG73" s="11">
        <v>95157000000</v>
      </c>
      <c r="AH73" s="11">
        <v>87639000000</v>
      </c>
      <c r="AI73" s="11">
        <v>82456000000</v>
      </c>
      <c r="AJ73" s="11">
        <v>84303000000</v>
      </c>
      <c r="AK73" s="11">
        <v>91501000000</v>
      </c>
      <c r="AL73" s="11">
        <v>105621000000</v>
      </c>
      <c r="AM73" s="11">
        <v>109093000000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1495400000</v>
      </c>
      <c r="G76" s="1">
        <v>1781200000</v>
      </c>
      <c r="H76" s="1">
        <v>2121700000</v>
      </c>
      <c r="I76" s="1">
        <v>1984200000</v>
      </c>
      <c r="J76" s="1">
        <v>2166200000</v>
      </c>
      <c r="K76" s="1">
        <v>2997000000</v>
      </c>
      <c r="L76" s="1">
        <v>3335200000</v>
      </c>
      <c r="M76" s="1">
        <v>3881300000</v>
      </c>
      <c r="N76" s="1">
        <v>4614100000</v>
      </c>
      <c r="O76" s="1">
        <v>5248200000</v>
      </c>
      <c r="P76" s="1">
        <v>5890500000</v>
      </c>
      <c r="Q76" s="1">
        <v>6821700000</v>
      </c>
      <c r="R76" s="1">
        <v>7281800000</v>
      </c>
      <c r="S76" s="1">
        <v>7149500000</v>
      </c>
      <c r="T76" s="1">
        <v>6830900000</v>
      </c>
      <c r="U76" s="1">
        <v>5813400000</v>
      </c>
      <c r="V76" s="1">
        <v>4631300000</v>
      </c>
      <c r="W76" s="1">
        <v>4433800000</v>
      </c>
      <c r="X76" s="1">
        <v>3275400000</v>
      </c>
      <c r="Y76" s="1">
        <v>7808400000</v>
      </c>
      <c r="Z76" s="1">
        <v>12901300000</v>
      </c>
      <c r="AA76" s="1">
        <v>861000000</v>
      </c>
      <c r="AB76" s="1">
        <v>6272000000</v>
      </c>
      <c r="AC76" s="1">
        <v>6168000000</v>
      </c>
      <c r="AD76" s="1">
        <v>4404000000</v>
      </c>
      <c r="AE76" s="1">
        <v>11920000000</v>
      </c>
      <c r="AF76" s="1">
        <v>4442000000</v>
      </c>
      <c r="AG76" s="1">
        <v>3920000000</v>
      </c>
      <c r="AH76" s="1">
        <v>2394000000</v>
      </c>
      <c r="AI76" s="1">
        <v>6220000000</v>
      </c>
      <c r="AJ76" s="1">
        <v>9843000000</v>
      </c>
      <c r="AK76" s="1">
        <v>7067000000</v>
      </c>
      <c r="AL76" s="1">
        <v>13049000000</v>
      </c>
      <c r="AM76" s="1">
        <v>14526000000</v>
      </c>
    </row>
    <row r="77" spans="1:39" ht="19" x14ac:dyDescent="0.25">
      <c r="A77" s="5" t="s">
        <v>13</v>
      </c>
      <c r="B77" s="1" t="s">
        <v>92</v>
      </c>
      <c r="C77" s="1" t="s">
        <v>92</v>
      </c>
      <c r="D77" s="1" t="s">
        <v>92</v>
      </c>
      <c r="E77" s="1" t="s">
        <v>92</v>
      </c>
      <c r="F77" s="1">
        <v>221700000</v>
      </c>
      <c r="G77" s="1">
        <v>254000000</v>
      </c>
      <c r="H77" s="1">
        <v>263800000</v>
      </c>
      <c r="I77" s="1">
        <v>321400000</v>
      </c>
      <c r="J77" s="1">
        <v>414700000</v>
      </c>
      <c r="K77" s="1">
        <v>875500000</v>
      </c>
      <c r="L77" s="1">
        <v>859200000</v>
      </c>
      <c r="M77" s="1">
        <v>927100000</v>
      </c>
      <c r="N77" s="1">
        <v>1034300000</v>
      </c>
      <c r="O77" s="1">
        <v>1015100000</v>
      </c>
      <c r="P77" s="1">
        <v>1144800000</v>
      </c>
      <c r="Q77" s="1">
        <v>1277300000</v>
      </c>
      <c r="R77" s="1">
        <v>1463800000</v>
      </c>
      <c r="S77" s="1">
        <v>1488300000</v>
      </c>
      <c r="T77" s="1">
        <v>1314200000</v>
      </c>
      <c r="U77" s="1">
        <v>1450700000</v>
      </c>
      <c r="V77" s="1">
        <v>1708100000</v>
      </c>
      <c r="W77" s="1">
        <v>2268400000</v>
      </c>
      <c r="X77" s="1">
        <v>1988200000</v>
      </c>
      <c r="Y77" s="1">
        <v>1631200000</v>
      </c>
      <c r="Z77" s="1">
        <v>2576000000</v>
      </c>
      <c r="AA77" s="1">
        <v>7381000000</v>
      </c>
      <c r="AB77" s="1">
        <v>7427000000</v>
      </c>
      <c r="AC77" s="1">
        <v>6978000000</v>
      </c>
      <c r="AD77" s="1">
        <v>6988000000</v>
      </c>
      <c r="AE77" s="1">
        <v>6691000000</v>
      </c>
      <c r="AF77" s="1">
        <v>6375000000</v>
      </c>
      <c r="AG77" s="1">
        <v>5441000000</v>
      </c>
      <c r="AH77" s="1">
        <v>4637000000</v>
      </c>
      <c r="AI77" s="1">
        <v>4519000000</v>
      </c>
      <c r="AJ77" s="1">
        <v>3652000000</v>
      </c>
      <c r="AK77" s="1">
        <v>3625000000</v>
      </c>
      <c r="AL77" s="1">
        <v>3214000000</v>
      </c>
      <c r="AM77" s="1">
        <v>3909000000</v>
      </c>
    </row>
    <row r="78" spans="1:39" ht="19" x14ac:dyDescent="0.25">
      <c r="A78" s="5" t="s">
        <v>67</v>
      </c>
      <c r="B78" s="1" t="s">
        <v>92</v>
      </c>
      <c r="C78" s="1" t="s">
        <v>92</v>
      </c>
      <c r="D78" s="1" t="s">
        <v>92</v>
      </c>
      <c r="E78" s="1" t="s">
        <v>92</v>
      </c>
      <c r="F78" s="1">
        <v>-65900000</v>
      </c>
      <c r="G78" s="1">
        <v>-132200000</v>
      </c>
      <c r="H78" s="1">
        <v>1200000</v>
      </c>
      <c r="I78" s="1">
        <v>-16600000</v>
      </c>
      <c r="J78" s="1">
        <v>-167000000</v>
      </c>
      <c r="K78" s="1">
        <v>-96500000</v>
      </c>
      <c r="L78" s="1" t="s">
        <v>92</v>
      </c>
      <c r="M78" s="1" t="s">
        <v>92</v>
      </c>
      <c r="N78" s="1" t="s">
        <v>92</v>
      </c>
      <c r="O78" s="1" t="s">
        <v>92</v>
      </c>
      <c r="P78" s="1" t="s">
        <v>92</v>
      </c>
      <c r="Q78" s="1" t="s">
        <v>92</v>
      </c>
      <c r="R78" s="1" t="s">
        <v>92</v>
      </c>
      <c r="S78" s="1">
        <v>444800000</v>
      </c>
      <c r="T78" s="1">
        <v>131700000</v>
      </c>
      <c r="U78" s="1">
        <v>48900000</v>
      </c>
      <c r="V78" s="1">
        <v>9000000</v>
      </c>
      <c r="W78" s="1">
        <v>-530200000</v>
      </c>
      <c r="X78" s="1">
        <v>-1781900000</v>
      </c>
      <c r="Y78" s="1">
        <v>530100000</v>
      </c>
      <c r="Z78" s="1">
        <v>1820200000</v>
      </c>
      <c r="AA78" s="1">
        <v>-1092000000</v>
      </c>
      <c r="AB78" s="1">
        <v>-1537000000</v>
      </c>
      <c r="AC78" s="1">
        <v>669000000</v>
      </c>
      <c r="AD78" s="1">
        <v>-330000000</v>
      </c>
      <c r="AE78" s="1">
        <v>-2600000000</v>
      </c>
      <c r="AF78" s="1">
        <v>-764000000</v>
      </c>
      <c r="AG78" s="1">
        <v>-1521000000</v>
      </c>
      <c r="AH78" s="1">
        <v>-2621000000</v>
      </c>
      <c r="AI78" s="1">
        <v>-509000000</v>
      </c>
      <c r="AJ78" s="1">
        <v>-556000000</v>
      </c>
      <c r="AK78" s="1">
        <v>-668000000</v>
      </c>
      <c r="AL78" s="1">
        <v>187000000</v>
      </c>
      <c r="AM78" s="1">
        <v>-1568000000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415500000</v>
      </c>
      <c r="AA79" s="1">
        <v>509000000</v>
      </c>
      <c r="AB79" s="1">
        <v>369000000</v>
      </c>
      <c r="AC79" s="1">
        <v>335000000</v>
      </c>
      <c r="AD79" s="1">
        <v>276000000</v>
      </c>
      <c r="AE79" s="1">
        <v>278000000</v>
      </c>
      <c r="AF79" s="1">
        <v>299000000</v>
      </c>
      <c r="AG79" s="1">
        <v>300000000</v>
      </c>
      <c r="AH79" s="1">
        <v>312000000</v>
      </c>
      <c r="AI79" s="1">
        <v>348000000</v>
      </c>
      <c r="AJ79" s="1">
        <v>417000000</v>
      </c>
      <c r="AK79" s="1">
        <v>475000000</v>
      </c>
      <c r="AL79" s="1">
        <v>479000000</v>
      </c>
      <c r="AM79" s="1">
        <v>541000000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1.5148587407896224E-2</v>
      </c>
      <c r="AA80" s="15">
        <f t="shared" si="6"/>
        <v>1.1068345401961424E-2</v>
      </c>
      <c r="AB80" s="15">
        <f t="shared" si="6"/>
        <v>7.679980019564177E-3</v>
      </c>
      <c r="AC80" s="15">
        <f t="shared" si="6"/>
        <v>7.0873971269596126E-3</v>
      </c>
      <c r="AD80" s="15">
        <f t="shared" si="6"/>
        <v>6.2680262530374949E-3</v>
      </c>
      <c r="AE80" s="15">
        <f t="shared" si="6"/>
        <v>6.5819068589151692E-3</v>
      </c>
      <c r="AF80" s="15">
        <f t="shared" si="6"/>
        <v>7.5700035444832654E-3</v>
      </c>
      <c r="AG80" s="15">
        <f t="shared" si="6"/>
        <v>7.5363629512397315E-3</v>
      </c>
      <c r="AH80" s="15">
        <f t="shared" si="6"/>
        <v>7.7762823388664573E-3</v>
      </c>
      <c r="AI80" s="15">
        <f t="shared" si="6"/>
        <v>8.2281174634699951E-3</v>
      </c>
      <c r="AJ80" s="15">
        <f t="shared" si="6"/>
        <v>8.902647309991461E-3</v>
      </c>
      <c r="AK80" s="15">
        <f t="shared" si="6"/>
        <v>9.8970704671417255E-3</v>
      </c>
      <c r="AL80" s="15">
        <f t="shared" si="6"/>
        <v>9.8349211563731938E-3</v>
      </c>
      <c r="AM80" s="15">
        <f t="shared" si="6"/>
        <v>9.1257190088220915E-3</v>
      </c>
    </row>
    <row r="81" spans="1:47" ht="19" x14ac:dyDescent="0.25">
      <c r="A81" s="5" t="s">
        <v>69</v>
      </c>
      <c r="B81" s="1" t="s">
        <v>92</v>
      </c>
      <c r="C81" s="1" t="s">
        <v>92</v>
      </c>
      <c r="D81" s="1" t="s">
        <v>92</v>
      </c>
      <c r="E81" s="1" t="s">
        <v>92</v>
      </c>
      <c r="F81" s="1">
        <v>-274800000</v>
      </c>
      <c r="G81" s="1">
        <v>228000000</v>
      </c>
      <c r="H81" s="1">
        <v>41100000</v>
      </c>
      <c r="I81" s="1">
        <v>-54100000</v>
      </c>
      <c r="J81" s="1">
        <v>7800000</v>
      </c>
      <c r="K81" s="1">
        <v>564400000</v>
      </c>
      <c r="L81" s="1">
        <v>-423600000</v>
      </c>
      <c r="M81" s="1">
        <v>64900000</v>
      </c>
      <c r="N81" s="1">
        <v>17000000</v>
      </c>
      <c r="O81" s="1">
        <v>-741700000</v>
      </c>
      <c r="P81" s="1">
        <v>-3454400000</v>
      </c>
      <c r="Q81" s="1">
        <v>-1023600000</v>
      </c>
      <c r="R81" s="1">
        <v>-123700000</v>
      </c>
      <c r="S81" s="1">
        <v>547000000</v>
      </c>
      <c r="T81" s="1">
        <v>489100000</v>
      </c>
      <c r="U81" s="1">
        <v>1521500000</v>
      </c>
      <c r="V81" s="1">
        <v>1180500000</v>
      </c>
      <c r="W81" s="1">
        <v>-137400000</v>
      </c>
      <c r="X81" s="1">
        <v>1355900000</v>
      </c>
      <c r="Y81" s="1">
        <v>-3984000000</v>
      </c>
      <c r="Z81" s="1">
        <v>-2706900000</v>
      </c>
      <c r="AA81" s="1">
        <v>930000000</v>
      </c>
      <c r="AB81" s="1">
        <v>-766000000</v>
      </c>
      <c r="AC81" s="1">
        <v>-4136000000</v>
      </c>
      <c r="AD81" s="1">
        <v>-794000000</v>
      </c>
      <c r="AE81" s="1">
        <v>1824000000</v>
      </c>
      <c r="AF81" s="1">
        <v>-268000000</v>
      </c>
      <c r="AG81" s="1">
        <v>-2601000000</v>
      </c>
      <c r="AH81" s="1">
        <v>-5021000000</v>
      </c>
      <c r="AI81" s="1">
        <v>-1553000000</v>
      </c>
      <c r="AJ81" s="1">
        <v>-2067000000</v>
      </c>
      <c r="AK81" s="1">
        <v>-4590000000</v>
      </c>
      <c r="AL81" s="1">
        <v>-3839000000</v>
      </c>
      <c r="AM81" s="1">
        <v>-2782000000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165200000</v>
      </c>
      <c r="AA82" s="1">
        <v>-1089000000</v>
      </c>
      <c r="AB82" s="1">
        <v>-1168000000</v>
      </c>
      <c r="AC82" s="1">
        <v>349000000</v>
      </c>
      <c r="AD82" s="1">
        <v>436000000</v>
      </c>
      <c r="AE82" s="1">
        <v>-554000000</v>
      </c>
      <c r="AF82" s="1">
        <v>-480000000</v>
      </c>
      <c r="AG82" s="1">
        <v>-619000000</v>
      </c>
      <c r="AH82" s="1">
        <v>297000000</v>
      </c>
      <c r="AI82" s="1">
        <v>-418000000</v>
      </c>
      <c r="AJ82" s="1">
        <v>294000000</v>
      </c>
      <c r="AK82" s="1">
        <v>-1002000000</v>
      </c>
      <c r="AL82" s="1">
        <v>-2033000000</v>
      </c>
      <c r="AM82" s="1">
        <v>-644000000</v>
      </c>
    </row>
    <row r="83" spans="1:47" ht="21" x14ac:dyDescent="0.25">
      <c r="A83" s="5" t="s">
        <v>34</v>
      </c>
      <c r="B83" s="1" t="s">
        <v>92</v>
      </c>
      <c r="C83" s="1" t="s">
        <v>92</v>
      </c>
      <c r="D83" s="1" t="s">
        <v>92</v>
      </c>
      <c r="E83" s="1" t="s">
        <v>92</v>
      </c>
      <c r="F83" s="1">
        <v>-121600000</v>
      </c>
      <c r="G83" s="1">
        <v>-112900000</v>
      </c>
      <c r="H83" s="1">
        <v>-98700000</v>
      </c>
      <c r="I83" s="1">
        <v>-177500000</v>
      </c>
      <c r="J83" s="1">
        <v>-46600000</v>
      </c>
      <c r="K83" s="1">
        <v>-26200000</v>
      </c>
      <c r="L83" s="1">
        <v>-271800000</v>
      </c>
      <c r="M83" s="1">
        <v>-267600000</v>
      </c>
      <c r="N83" s="1">
        <v>-53500000</v>
      </c>
      <c r="O83" s="1">
        <v>-409500000</v>
      </c>
      <c r="P83" s="1">
        <v>-223000000</v>
      </c>
      <c r="Q83" s="1">
        <v>-210100000</v>
      </c>
      <c r="R83" s="1">
        <v>-557500000</v>
      </c>
      <c r="S83" s="1">
        <v>166400000</v>
      </c>
      <c r="T83" s="1">
        <v>-435300000</v>
      </c>
      <c r="U83" s="1">
        <v>331900000</v>
      </c>
      <c r="V83" s="1">
        <v>125600000</v>
      </c>
      <c r="W83" s="1">
        <v>226500000</v>
      </c>
      <c r="X83" s="1">
        <v>-40700000</v>
      </c>
      <c r="Y83" s="1">
        <v>-452100000</v>
      </c>
      <c r="Z83" s="1">
        <v>1211300000</v>
      </c>
      <c r="AA83" s="1">
        <v>1990000000</v>
      </c>
      <c r="AB83" s="1">
        <v>-678000000</v>
      </c>
      <c r="AC83" s="1">
        <v>-482000000</v>
      </c>
      <c r="AD83" s="1">
        <v>-365000000</v>
      </c>
      <c r="AE83" s="1">
        <v>79000000</v>
      </c>
      <c r="AF83" s="1">
        <v>805000000</v>
      </c>
      <c r="AG83" s="1">
        <v>206000000</v>
      </c>
      <c r="AH83" s="1">
        <v>-145000000</v>
      </c>
      <c r="AI83" s="1">
        <v>-911000000</v>
      </c>
      <c r="AJ83" s="1">
        <v>-508000000</v>
      </c>
      <c r="AK83" s="1">
        <v>-855000000</v>
      </c>
      <c r="AL83" s="1">
        <v>-674000000</v>
      </c>
      <c r="AM83" s="1">
        <v>-161000000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-45200000</v>
      </c>
      <c r="AA84" s="1">
        <v>124000000</v>
      </c>
      <c r="AB84" s="1">
        <v>182000000</v>
      </c>
      <c r="AC84" s="1">
        <v>-302000000</v>
      </c>
      <c r="AD84" s="1">
        <v>522000000</v>
      </c>
      <c r="AE84" s="1">
        <v>593000000</v>
      </c>
      <c r="AF84" s="1">
        <v>-37000000</v>
      </c>
      <c r="AG84" s="1">
        <v>278000000</v>
      </c>
      <c r="AH84" s="1">
        <v>254000000</v>
      </c>
      <c r="AI84" s="1">
        <v>230000000</v>
      </c>
      <c r="AJ84" s="1">
        <v>399000000</v>
      </c>
      <c r="AK84" s="1">
        <v>724000000</v>
      </c>
      <c r="AL84" s="1">
        <v>405000000</v>
      </c>
      <c r="AM84" s="1">
        <v>-289000000</v>
      </c>
      <c r="AT84" s="62" t="s">
        <v>127</v>
      </c>
      <c r="AU84" s="63"/>
    </row>
    <row r="85" spans="1:47" ht="20" x14ac:dyDescent="0.25">
      <c r="A85" s="5" t="s">
        <v>71</v>
      </c>
      <c r="B85" s="1" t="s">
        <v>92</v>
      </c>
      <c r="C85" s="1" t="s">
        <v>92</v>
      </c>
      <c r="D85" s="1" t="s">
        <v>92</v>
      </c>
      <c r="E85" s="1" t="s">
        <v>92</v>
      </c>
      <c r="F85" s="1" t="s">
        <v>92</v>
      </c>
      <c r="G85" s="1" t="s">
        <v>92</v>
      </c>
      <c r="H85" s="1" t="s">
        <v>92</v>
      </c>
      <c r="I85" s="1" t="s">
        <v>92</v>
      </c>
      <c r="J85" s="1" t="s">
        <v>92</v>
      </c>
      <c r="K85" s="1">
        <v>1473100000</v>
      </c>
      <c r="L85" s="1">
        <v>2928000000</v>
      </c>
      <c r="M85" s="1">
        <v>2897400000</v>
      </c>
      <c r="N85" s="1">
        <v>2644400000</v>
      </c>
      <c r="O85" s="1">
        <v>4159700000</v>
      </c>
      <c r="P85" s="1">
        <v>-2732100000</v>
      </c>
      <c r="Q85" s="1">
        <v>204300000</v>
      </c>
      <c r="R85" s="1">
        <v>246600000</v>
      </c>
      <c r="S85" s="1">
        <v>-287400000</v>
      </c>
      <c r="T85" s="1">
        <v>-119100000</v>
      </c>
      <c r="U85" s="1">
        <v>-50500000</v>
      </c>
      <c r="V85" s="1">
        <v>156200000</v>
      </c>
      <c r="W85" s="1">
        <v>5600000</v>
      </c>
      <c r="X85" s="1">
        <v>131300000</v>
      </c>
      <c r="Y85" s="1">
        <v>-466300000</v>
      </c>
      <c r="Z85" s="1">
        <v>330100000</v>
      </c>
      <c r="AA85" s="1">
        <v>-258000000</v>
      </c>
      <c r="AB85" s="1">
        <v>-269000000</v>
      </c>
      <c r="AC85" s="1">
        <v>-1203000000</v>
      </c>
      <c r="AD85" s="1">
        <v>563000000</v>
      </c>
      <c r="AE85" s="1">
        <v>-98000000</v>
      </c>
      <c r="AF85" s="1">
        <v>-5000000</v>
      </c>
      <c r="AG85" s="1">
        <v>237000000</v>
      </c>
      <c r="AH85" s="1">
        <v>-1091000000</v>
      </c>
      <c r="AI85" s="1">
        <v>-674000000</v>
      </c>
      <c r="AJ85" s="1">
        <v>-32000000</v>
      </c>
      <c r="AK85" s="1">
        <v>-2426000000</v>
      </c>
      <c r="AL85" s="1">
        <v>-1758000000</v>
      </c>
      <c r="AM85" s="1">
        <v>-1473000000</v>
      </c>
      <c r="AT85" s="23" t="s">
        <v>128</v>
      </c>
      <c r="AU85" s="24">
        <f>AM17</f>
        <v>962000000</v>
      </c>
    </row>
    <row r="86" spans="1:47" ht="20" x14ac:dyDescent="0.25">
      <c r="A86" s="5" t="s">
        <v>72</v>
      </c>
      <c r="B86" s="1" t="s">
        <v>92</v>
      </c>
      <c r="C86" s="1" t="s">
        <v>92</v>
      </c>
      <c r="D86" s="1" t="s">
        <v>92</v>
      </c>
      <c r="E86" s="1" t="s">
        <v>92</v>
      </c>
      <c r="F86" s="1">
        <v>4300000</v>
      </c>
      <c r="G86" s="1">
        <v>-75400000</v>
      </c>
      <c r="H86" s="1">
        <v>6200000</v>
      </c>
      <c r="I86" s="1">
        <v>269500000</v>
      </c>
      <c r="J86" s="1">
        <v>626800000</v>
      </c>
      <c r="K86" s="1">
        <v>-200500000</v>
      </c>
      <c r="L86" s="1">
        <v>-826600000</v>
      </c>
      <c r="M86" s="1">
        <v>554400000</v>
      </c>
      <c r="N86" s="1">
        <v>651200000</v>
      </c>
      <c r="O86" s="1">
        <v>-193300000</v>
      </c>
      <c r="P86" s="1">
        <v>2549800000</v>
      </c>
      <c r="Q86" s="1">
        <v>611900000</v>
      </c>
      <c r="R86" s="1">
        <v>458000000</v>
      </c>
      <c r="S86" s="1">
        <v>-100900000</v>
      </c>
      <c r="T86" s="1">
        <v>1096500000</v>
      </c>
      <c r="U86" s="1">
        <v>-35400000</v>
      </c>
      <c r="V86" s="1">
        <v>79600000</v>
      </c>
      <c r="W86" s="1">
        <v>730600000</v>
      </c>
      <c r="X86" s="1">
        <v>2161600000</v>
      </c>
      <c r="Y86" s="1">
        <v>586000000</v>
      </c>
      <c r="Z86" s="1">
        <v>-11614100000</v>
      </c>
      <c r="AA86" s="1">
        <v>2233000000</v>
      </c>
      <c r="AB86" s="1">
        <v>618000000</v>
      </c>
      <c r="AC86" s="1">
        <v>8000000</v>
      </c>
      <c r="AD86" s="1">
        <v>1110000000</v>
      </c>
      <c r="AE86" s="1">
        <v>-10253000000</v>
      </c>
      <c r="AF86" s="1">
        <v>2337000000</v>
      </c>
      <c r="AG86" s="1">
        <v>4837000000</v>
      </c>
      <c r="AH86" s="1">
        <v>6746000000</v>
      </c>
      <c r="AI86" s="1">
        <v>1897000000</v>
      </c>
      <c r="AJ86" s="1">
        <v>2151000000</v>
      </c>
      <c r="AK86" s="1">
        <v>4344000000</v>
      </c>
      <c r="AL86" s="1">
        <v>1019000000</v>
      </c>
      <c r="AM86" s="1">
        <v>4469000000</v>
      </c>
      <c r="AT86" s="23" t="s">
        <v>129</v>
      </c>
      <c r="AU86" s="24">
        <f>AM56</f>
        <v>1946000000</v>
      </c>
    </row>
    <row r="87" spans="1:47" ht="20" x14ac:dyDescent="0.25">
      <c r="A87" s="6" t="s">
        <v>73</v>
      </c>
      <c r="B87" s="10" t="s">
        <v>92</v>
      </c>
      <c r="C87" s="10" t="s">
        <v>92</v>
      </c>
      <c r="D87" s="10" t="s">
        <v>92</v>
      </c>
      <c r="E87" s="10" t="s">
        <v>92</v>
      </c>
      <c r="F87" s="10">
        <v>1380700000</v>
      </c>
      <c r="G87" s="10">
        <v>2055600000</v>
      </c>
      <c r="H87" s="10">
        <v>2434000000</v>
      </c>
      <c r="I87" s="10">
        <v>2504400000</v>
      </c>
      <c r="J87" s="10">
        <v>3048500000</v>
      </c>
      <c r="K87" s="10">
        <v>4139900000</v>
      </c>
      <c r="L87" s="10">
        <v>2944200000</v>
      </c>
      <c r="M87" s="10">
        <v>5427700000</v>
      </c>
      <c r="N87" s="10">
        <v>6316600000</v>
      </c>
      <c r="O87" s="10">
        <v>5328300000</v>
      </c>
      <c r="P87" s="10">
        <v>6130700000</v>
      </c>
      <c r="Q87" s="10">
        <v>7687300000</v>
      </c>
      <c r="R87" s="10">
        <v>9079900000</v>
      </c>
      <c r="S87" s="10">
        <v>9528700000</v>
      </c>
      <c r="T87" s="10">
        <v>9862400000</v>
      </c>
      <c r="U87" s="10">
        <v>8799100000</v>
      </c>
      <c r="V87" s="10">
        <v>7608500000</v>
      </c>
      <c r="W87" s="10">
        <v>6765200000</v>
      </c>
      <c r="X87" s="10">
        <v>6999200000</v>
      </c>
      <c r="Y87" s="10">
        <v>6571700000</v>
      </c>
      <c r="Z87" s="10">
        <v>3392000000</v>
      </c>
      <c r="AA87" s="10">
        <v>10822000000</v>
      </c>
      <c r="AB87" s="10">
        <v>12383000000</v>
      </c>
      <c r="AC87" s="10">
        <v>10022000000</v>
      </c>
      <c r="AD87" s="10">
        <v>11654000000</v>
      </c>
      <c r="AE87" s="10">
        <v>7860000000</v>
      </c>
      <c r="AF87" s="10">
        <v>12421000000</v>
      </c>
      <c r="AG87" s="10">
        <v>10376000000</v>
      </c>
      <c r="AH87" s="10">
        <v>6447000000</v>
      </c>
      <c r="AI87" s="10">
        <v>10922000000</v>
      </c>
      <c r="AJ87" s="10">
        <v>13440000000</v>
      </c>
      <c r="AK87" s="10">
        <v>10253000000</v>
      </c>
      <c r="AL87" s="10">
        <v>14109000000</v>
      </c>
      <c r="AM87" s="10">
        <v>19095000000</v>
      </c>
      <c r="AT87" s="23" t="s">
        <v>130</v>
      </c>
      <c r="AU87" s="24">
        <f>AM61</f>
        <v>28745000000</v>
      </c>
    </row>
    <row r="88" spans="1:47" ht="20" x14ac:dyDescent="0.25">
      <c r="A88" s="5" t="s">
        <v>74</v>
      </c>
      <c r="B88" s="1" t="s">
        <v>92</v>
      </c>
      <c r="C88" s="1" t="s">
        <v>92</v>
      </c>
      <c r="D88" s="1" t="s">
        <v>92</v>
      </c>
      <c r="E88" s="1" t="s">
        <v>92</v>
      </c>
      <c r="F88" s="1">
        <v>-433000000</v>
      </c>
      <c r="G88" s="1">
        <v>-670800000</v>
      </c>
      <c r="H88" s="1">
        <v>-1041500000</v>
      </c>
      <c r="I88" s="1">
        <v>-1066600000</v>
      </c>
      <c r="J88" s="1">
        <v>-1012700000</v>
      </c>
      <c r="K88" s="1">
        <v>-1009300000</v>
      </c>
      <c r="L88" s="1">
        <v>-1005500000</v>
      </c>
      <c r="M88" s="1">
        <v>-1196700000</v>
      </c>
      <c r="N88" s="1">
        <v>-1448800000</v>
      </c>
      <c r="O88" s="1">
        <v>-1973400000</v>
      </c>
      <c r="P88" s="1">
        <v>-2560500000</v>
      </c>
      <c r="Q88" s="1">
        <v>-2727800000</v>
      </c>
      <c r="R88" s="1">
        <v>-2724700000</v>
      </c>
      <c r="S88" s="1">
        <v>-2369700000</v>
      </c>
      <c r="T88" s="1">
        <v>-1915900000</v>
      </c>
      <c r="U88" s="1">
        <v>-1726100000</v>
      </c>
      <c r="V88" s="1">
        <v>-1402700000</v>
      </c>
      <c r="W88" s="1">
        <v>-980200000</v>
      </c>
      <c r="X88" s="1">
        <v>-1011000000</v>
      </c>
      <c r="Y88" s="1">
        <v>-1298300000</v>
      </c>
      <c r="Z88" s="1">
        <v>-1460600000</v>
      </c>
      <c r="AA88" s="1" t="s">
        <v>92</v>
      </c>
      <c r="AB88" s="1" t="s">
        <v>92</v>
      </c>
      <c r="AC88" s="1" t="s">
        <v>92</v>
      </c>
      <c r="AD88" s="1" t="s">
        <v>92</v>
      </c>
      <c r="AE88" s="1" t="s">
        <v>92</v>
      </c>
      <c r="AF88" s="1" t="s">
        <v>92</v>
      </c>
      <c r="AG88" s="1" t="s">
        <v>92</v>
      </c>
      <c r="AH88" s="1" t="s">
        <v>92</v>
      </c>
      <c r="AI88" s="1" t="s">
        <v>92</v>
      </c>
      <c r="AJ88" s="1" t="s">
        <v>92</v>
      </c>
      <c r="AK88" s="1" t="s">
        <v>92</v>
      </c>
      <c r="AL88" s="1" t="s">
        <v>92</v>
      </c>
      <c r="AM88" s="1" t="s">
        <v>92</v>
      </c>
      <c r="AT88" s="33" t="s">
        <v>131</v>
      </c>
      <c r="AU88" s="34">
        <f>AU85/(AU86+AU87)</f>
        <v>3.1344693884200581E-2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6.6101824288222269E-2</v>
      </c>
      <c r="G89" s="15">
        <f t="shared" si="7"/>
        <v>8.744052662451933E-2</v>
      </c>
      <c r="H89" s="15">
        <f t="shared" si="7"/>
        <v>0.12106664186825067</v>
      </c>
      <c r="I89" s="15">
        <f t="shared" si="7"/>
        <v>0.11038551099611901</v>
      </c>
      <c r="J89" s="15">
        <f t="shared" si="7"/>
        <v>9.6464155760035059E-2</v>
      </c>
      <c r="K89" s="15">
        <f t="shared" si="7"/>
        <v>6.7422410453045464E-2</v>
      </c>
      <c r="L89" s="15">
        <f t="shared" si="7"/>
        <v>6.0277799425697345E-2</v>
      </c>
      <c r="M89" s="15">
        <f t="shared" si="7"/>
        <v>6.0351914144648917E-2</v>
      </c>
      <c r="N89" s="15">
        <f t="shared" si="7"/>
        <v>6.1293993713219586E-2</v>
      </c>
      <c r="O89" s="15">
        <f t="shared" si="7"/>
        <v>7.3365504011420835E-2</v>
      </c>
      <c r="P89" s="15">
        <f t="shared" si="7"/>
        <v>7.8269242526135596E-2</v>
      </c>
      <c r="Q89" s="15">
        <f t="shared" si="7"/>
        <v>6.7581361239941337E-2</v>
      </c>
      <c r="R89" s="15">
        <f t="shared" si="7"/>
        <v>5.7102798449986066E-2</v>
      </c>
      <c r="S89" s="15">
        <f t="shared" si="7"/>
        <v>4.5755672394251434E-2</v>
      </c>
      <c r="T89" s="15">
        <f t="shared" si="7"/>
        <v>8.5204505934830269E-2</v>
      </c>
      <c r="U89" s="15">
        <f t="shared" si="7"/>
        <v>7.5248707418935773E-2</v>
      </c>
      <c r="V89" s="15">
        <f t="shared" si="7"/>
        <v>6.3724621681908428E-2</v>
      </c>
      <c r="W89" s="15">
        <f t="shared" si="7"/>
        <v>4.3302703657890088E-2</v>
      </c>
      <c r="X89" s="15">
        <f t="shared" si="7"/>
        <v>4.1780830409501729E-2</v>
      </c>
      <c r="Y89" s="15">
        <f t="shared" si="7"/>
        <v>5.4435373978524382E-2</v>
      </c>
      <c r="Z89" s="15">
        <f t="shared" si="7"/>
        <v>5.3251568635314619E-2</v>
      </c>
      <c r="AA89" s="15" t="e">
        <f t="shared" si="7"/>
        <v>#VALUE!</v>
      </c>
      <c r="AB89" s="15" t="e">
        <f t="shared" si="7"/>
        <v>#VALUE!</v>
      </c>
      <c r="AC89" s="15" t="e">
        <f t="shared" si="7"/>
        <v>#VALUE!</v>
      </c>
      <c r="AD89" s="15" t="e">
        <f t="shared" si="7"/>
        <v>#VALUE!</v>
      </c>
      <c r="AE89" s="15" t="e">
        <f t="shared" si="7"/>
        <v>#VALUE!</v>
      </c>
      <c r="AF89" s="15" t="e">
        <f t="shared" si="7"/>
        <v>#VALUE!</v>
      </c>
      <c r="AG89" s="15" t="e">
        <f t="shared" si="7"/>
        <v>#VALUE!</v>
      </c>
      <c r="AH89" s="15" t="e">
        <f t="shared" si="7"/>
        <v>#VALUE!</v>
      </c>
      <c r="AI89" s="15" t="e">
        <f t="shared" si="7"/>
        <v>#VALUE!</v>
      </c>
      <c r="AJ89" s="15" t="e">
        <f t="shared" si="7"/>
        <v>#VALUE!</v>
      </c>
      <c r="AK89" s="15" t="e">
        <f t="shared" si="7"/>
        <v>#VALUE!</v>
      </c>
      <c r="AL89" s="15" t="e">
        <f t="shared" si="7"/>
        <v>#VALUE!</v>
      </c>
      <c r="AM89" s="15" t="e">
        <f t="shared" si="7"/>
        <v>#VALUE!</v>
      </c>
      <c r="AT89" s="23" t="s">
        <v>106</v>
      </c>
      <c r="AU89" s="24">
        <f>AM27</f>
        <v>1918000000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v>-1527800000</v>
      </c>
      <c r="U90" s="1">
        <v>-12800000</v>
      </c>
      <c r="V90" s="1" t="s">
        <v>92</v>
      </c>
      <c r="W90" s="1" t="s">
        <v>92</v>
      </c>
      <c r="X90" s="1">
        <v>-1135900000</v>
      </c>
      <c r="Y90" s="1" t="s">
        <v>92</v>
      </c>
      <c r="Z90" s="1">
        <v>-8972600000</v>
      </c>
      <c r="AA90" s="1">
        <v>391000000</v>
      </c>
      <c r="AB90" s="1">
        <v>-50000000</v>
      </c>
      <c r="AC90" s="1" t="s">
        <v>92</v>
      </c>
      <c r="AD90" s="1">
        <v>-200000000</v>
      </c>
      <c r="AE90" s="1">
        <v>11239000000</v>
      </c>
      <c r="AF90" s="1">
        <v>-7428000000</v>
      </c>
      <c r="AG90" s="1">
        <v>-780000000</v>
      </c>
      <c r="AH90" s="1">
        <v>-396000000</v>
      </c>
      <c r="AI90" s="1">
        <v>-431000000</v>
      </c>
      <c r="AJ90" s="1">
        <v>-4954000000</v>
      </c>
      <c r="AK90" s="1">
        <v>-6606000000</v>
      </c>
      <c r="AL90" s="1">
        <v>-12907000000</v>
      </c>
      <c r="AM90" s="1">
        <v>-121000000</v>
      </c>
      <c r="AT90" s="23" t="s">
        <v>19</v>
      </c>
      <c r="AU90" s="24">
        <f>AM25</f>
        <v>16444000000</v>
      </c>
    </row>
    <row r="91" spans="1:47" ht="20" x14ac:dyDescent="0.25">
      <c r="A91" s="5" t="s">
        <v>76</v>
      </c>
      <c r="B91" s="1" t="s">
        <v>92</v>
      </c>
      <c r="C91" s="1" t="s">
        <v>92</v>
      </c>
      <c r="D91" s="1" t="s">
        <v>92</v>
      </c>
      <c r="E91" s="1" t="s">
        <v>92</v>
      </c>
      <c r="F91" s="1">
        <v>-8848200000</v>
      </c>
      <c r="G91" s="1">
        <v>-8563300000</v>
      </c>
      <c r="H91" s="1">
        <v>-8800600000</v>
      </c>
      <c r="I91" s="1">
        <v>-5255800000</v>
      </c>
      <c r="J91" s="1">
        <v>-9521400000</v>
      </c>
      <c r="K91" s="1">
        <v>-14814500000</v>
      </c>
      <c r="L91" s="1">
        <v>-13772300000</v>
      </c>
      <c r="M91" s="1">
        <v>-15719100000</v>
      </c>
      <c r="N91" s="1">
        <v>-22986700000</v>
      </c>
      <c r="O91" s="1">
        <v>-29675400000</v>
      </c>
      <c r="P91" s="1">
        <v>-42211200000</v>
      </c>
      <c r="Q91" s="1">
        <v>-28637100000</v>
      </c>
      <c r="R91" s="1">
        <v>-34780400000</v>
      </c>
      <c r="S91" s="1">
        <v>-37555000000</v>
      </c>
      <c r="T91" s="1">
        <v>-61586900000</v>
      </c>
      <c r="U91" s="1">
        <v>-82256400000</v>
      </c>
      <c r="V91" s="1">
        <v>-125308400000</v>
      </c>
      <c r="W91" s="1">
        <v>-20044300000</v>
      </c>
      <c r="X91" s="1">
        <v>-10132700000</v>
      </c>
      <c r="Y91" s="1">
        <v>-11967300000</v>
      </c>
      <c r="Z91" s="1">
        <v>-3070800000</v>
      </c>
      <c r="AA91" s="1">
        <v>-7197000000</v>
      </c>
      <c r="AB91" s="1">
        <v>-7325000000</v>
      </c>
      <c r="AC91" s="1">
        <v>-12841000000</v>
      </c>
      <c r="AD91" s="1">
        <v>-17991000000</v>
      </c>
      <c r="AE91" s="1">
        <v>-24944000000</v>
      </c>
      <c r="AF91" s="1">
        <v>-16681000000</v>
      </c>
      <c r="AG91" s="1">
        <v>-15651000000</v>
      </c>
      <c r="AH91" s="1">
        <v>-10739000000</v>
      </c>
      <c r="AI91" s="1">
        <v>-7994000000</v>
      </c>
      <c r="AJ91" s="1">
        <v>-3202000000</v>
      </c>
      <c r="AK91" s="1">
        <v>-1095000000</v>
      </c>
      <c r="AL91" s="1">
        <v>-1000000</v>
      </c>
      <c r="AM91" s="1">
        <v>-1204000000</v>
      </c>
      <c r="AT91" s="33" t="s">
        <v>132</v>
      </c>
      <c r="AU91" s="34">
        <f>AU89/AU90</f>
        <v>0.11663828752128436</v>
      </c>
    </row>
    <row r="92" spans="1:47" ht="20" x14ac:dyDescent="0.25">
      <c r="A92" s="5" t="s">
        <v>77</v>
      </c>
      <c r="B92" s="1" t="s">
        <v>92</v>
      </c>
      <c r="C92" s="1" t="s">
        <v>92</v>
      </c>
      <c r="D92" s="1" t="s">
        <v>92</v>
      </c>
      <c r="E92" s="1" t="s">
        <v>92</v>
      </c>
      <c r="F92" s="1">
        <v>8659300000</v>
      </c>
      <c r="G92" s="1">
        <v>8227600000</v>
      </c>
      <c r="H92" s="1">
        <v>8518900000</v>
      </c>
      <c r="I92" s="1">
        <v>4983100000</v>
      </c>
      <c r="J92" s="1">
        <v>9863500000</v>
      </c>
      <c r="K92" s="1">
        <v>15082300000</v>
      </c>
      <c r="L92" s="1">
        <v>12430100000</v>
      </c>
      <c r="M92" s="1">
        <v>15079200000</v>
      </c>
      <c r="N92" s="1">
        <v>22075400000</v>
      </c>
      <c r="O92" s="1">
        <v>28618900000</v>
      </c>
      <c r="P92" s="1">
        <v>40308700000</v>
      </c>
      <c r="Q92" s="1">
        <v>27667500000</v>
      </c>
      <c r="R92" s="1">
        <v>33383000000</v>
      </c>
      <c r="S92" s="1">
        <v>35913800000</v>
      </c>
      <c r="T92" s="1">
        <v>60823400000</v>
      </c>
      <c r="U92" s="1">
        <v>82363800000</v>
      </c>
      <c r="V92" s="1">
        <v>128981400000</v>
      </c>
      <c r="W92" s="1">
        <v>16143800000</v>
      </c>
      <c r="X92" s="1">
        <v>10860200000</v>
      </c>
      <c r="Y92" s="1">
        <v>11065800000</v>
      </c>
      <c r="Z92" s="1">
        <v>10941900000</v>
      </c>
      <c r="AA92" s="1">
        <v>4561000000</v>
      </c>
      <c r="AB92" s="1">
        <v>6324000000</v>
      </c>
      <c r="AC92" s="1">
        <v>7783000000</v>
      </c>
      <c r="AD92" s="1">
        <v>16298000000</v>
      </c>
      <c r="AE92" s="1">
        <v>15533000000</v>
      </c>
      <c r="AF92" s="1">
        <v>20413000000</v>
      </c>
      <c r="AG92" s="1">
        <v>14353000000</v>
      </c>
      <c r="AH92" s="1">
        <v>15664000000</v>
      </c>
      <c r="AI92" s="1">
        <v>15252000000</v>
      </c>
      <c r="AJ92" s="1">
        <v>8622000000</v>
      </c>
      <c r="AK92" s="1">
        <v>2812000000</v>
      </c>
      <c r="AL92" s="1">
        <v>1026000000</v>
      </c>
      <c r="AM92" s="1">
        <v>721000000</v>
      </c>
      <c r="AT92" s="35" t="s">
        <v>133</v>
      </c>
      <c r="AU92" s="36">
        <f>AU88*(1-AU91)</f>
        <v>2.768870246666855E-2</v>
      </c>
    </row>
    <row r="93" spans="1:47" ht="19" x14ac:dyDescent="0.25">
      <c r="A93" s="5" t="s">
        <v>78</v>
      </c>
      <c r="B93" s="1" t="s">
        <v>92</v>
      </c>
      <c r="C93" s="1" t="s">
        <v>92</v>
      </c>
      <c r="D93" s="1" t="s">
        <v>92</v>
      </c>
      <c r="E93" s="1" t="s">
        <v>92</v>
      </c>
      <c r="F93" s="1">
        <v>63900000</v>
      </c>
      <c r="G93" s="1">
        <v>6700000</v>
      </c>
      <c r="H93" s="1">
        <v>22600000</v>
      </c>
      <c r="I93" s="1">
        <v>-12600000</v>
      </c>
      <c r="J93" s="1">
        <v>-1917100000</v>
      </c>
      <c r="K93" s="1">
        <v>709100000</v>
      </c>
      <c r="L93" s="1">
        <v>1025400000</v>
      </c>
      <c r="M93" s="1">
        <v>-142700000</v>
      </c>
      <c r="N93" s="1">
        <v>757400000</v>
      </c>
      <c r="O93" s="1">
        <v>3018500000</v>
      </c>
      <c r="P93" s="1">
        <v>1646000000</v>
      </c>
      <c r="Q93" s="1">
        <v>56100000</v>
      </c>
      <c r="R93" s="1">
        <v>-190200000</v>
      </c>
      <c r="S93" s="1">
        <v>-100000</v>
      </c>
      <c r="T93" s="1">
        <v>-25000000</v>
      </c>
      <c r="U93" s="1">
        <v>-6600000</v>
      </c>
      <c r="V93" s="1">
        <v>-3100000</v>
      </c>
      <c r="W93" s="1">
        <v>-3000000</v>
      </c>
      <c r="X93" s="1">
        <v>-1390600000</v>
      </c>
      <c r="Y93" s="1">
        <v>365400000</v>
      </c>
      <c r="Z93" s="1">
        <v>5718100000</v>
      </c>
      <c r="AA93" s="1">
        <v>-1252000000</v>
      </c>
      <c r="AB93" s="1">
        <v>-1839000000</v>
      </c>
      <c r="AC93" s="1">
        <v>-1747000000</v>
      </c>
      <c r="AD93" s="1">
        <v>-1255000000</v>
      </c>
      <c r="AE93" s="1">
        <v>-2202000000</v>
      </c>
      <c r="AF93" s="1">
        <v>-1062000000</v>
      </c>
      <c r="AG93" s="1">
        <v>-1132000000</v>
      </c>
      <c r="AH93" s="1">
        <v>-1850000000</v>
      </c>
      <c r="AI93" s="1">
        <v>-2513000000</v>
      </c>
      <c r="AJ93" s="1">
        <v>-3095000000</v>
      </c>
      <c r="AK93" s="1">
        <v>-4554000000</v>
      </c>
      <c r="AL93" s="1">
        <v>-4673000000</v>
      </c>
      <c r="AM93" s="1">
        <v>-4356000000</v>
      </c>
      <c r="AT93" s="62" t="s">
        <v>134</v>
      </c>
      <c r="AU93" s="63"/>
    </row>
    <row r="94" spans="1:47" ht="20" x14ac:dyDescent="0.25">
      <c r="A94" s="6" t="s">
        <v>79</v>
      </c>
      <c r="B94" s="10" t="s">
        <v>92</v>
      </c>
      <c r="C94" s="10" t="s">
        <v>92</v>
      </c>
      <c r="D94" s="10" t="s">
        <v>92</v>
      </c>
      <c r="E94" s="10" t="s">
        <v>92</v>
      </c>
      <c r="F94" s="10">
        <v>-558000000</v>
      </c>
      <c r="G94" s="10">
        <v>-999800000</v>
      </c>
      <c r="H94" s="10">
        <v>-1300600000</v>
      </c>
      <c r="I94" s="10">
        <v>-1351900000</v>
      </c>
      <c r="J94" s="10">
        <v>-2587700000</v>
      </c>
      <c r="K94" s="10">
        <v>-32400000</v>
      </c>
      <c r="L94" s="10">
        <v>-1322300000</v>
      </c>
      <c r="M94" s="10">
        <v>-1979300000</v>
      </c>
      <c r="N94" s="10">
        <v>-1602700000</v>
      </c>
      <c r="O94" s="10">
        <v>-11400000</v>
      </c>
      <c r="P94" s="10">
        <v>-2817000000</v>
      </c>
      <c r="Q94" s="10">
        <v>-3641300000</v>
      </c>
      <c r="R94" s="10">
        <v>-4312300000</v>
      </c>
      <c r="S94" s="10">
        <v>-4011000000</v>
      </c>
      <c r="T94" s="10">
        <v>-4232200000</v>
      </c>
      <c r="U94" s="10">
        <v>-1638100000</v>
      </c>
      <c r="V94" s="10">
        <v>2267200000</v>
      </c>
      <c r="W94" s="10">
        <v>-4883700000</v>
      </c>
      <c r="X94" s="10">
        <v>-2810000000</v>
      </c>
      <c r="Y94" s="10">
        <v>-1834400000</v>
      </c>
      <c r="Z94" s="10">
        <v>3156000000</v>
      </c>
      <c r="AA94" s="10">
        <v>-3497000000</v>
      </c>
      <c r="AB94" s="10">
        <v>-2890000000</v>
      </c>
      <c r="AC94" s="10">
        <v>-6805000000</v>
      </c>
      <c r="AD94" s="10">
        <v>-3148000000</v>
      </c>
      <c r="AE94" s="10">
        <v>-374000000</v>
      </c>
      <c r="AF94" s="10">
        <v>-4758000000</v>
      </c>
      <c r="AG94" s="10">
        <v>-3210000000</v>
      </c>
      <c r="AH94" s="10">
        <v>2679000000</v>
      </c>
      <c r="AI94" s="10">
        <v>4314000000</v>
      </c>
      <c r="AJ94" s="10">
        <v>-2629000000</v>
      </c>
      <c r="AK94" s="10">
        <v>-9443000000</v>
      </c>
      <c r="AL94" s="10">
        <v>-16555000000</v>
      </c>
      <c r="AM94" s="10">
        <v>-4960000000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-2447300000</v>
      </c>
      <c r="AA95" s="1">
        <v>-1341000000</v>
      </c>
      <c r="AB95" s="1">
        <v>-1547000000</v>
      </c>
      <c r="AC95" s="1">
        <v>-22000000</v>
      </c>
      <c r="AD95" s="1">
        <v>-1775000000</v>
      </c>
      <c r="AE95" s="1">
        <v>-6617000000</v>
      </c>
      <c r="AF95" s="1">
        <v>-2906000000</v>
      </c>
      <c r="AG95" s="1">
        <v>-2386000000</v>
      </c>
      <c r="AH95" s="1">
        <v>-1103000000</v>
      </c>
      <c r="AI95" s="1">
        <v>-4287000000</v>
      </c>
      <c r="AJ95" s="1" t="s">
        <v>92</v>
      </c>
      <c r="AK95" s="1">
        <v>-1957000000</v>
      </c>
      <c r="AL95" s="1">
        <v>-2319000000</v>
      </c>
      <c r="AM95" s="1">
        <v>-2251000000</v>
      </c>
      <c r="AT95" s="38" t="s">
        <v>136</v>
      </c>
      <c r="AU95" s="39" cm="1">
        <f t="array" ref="AU95">_FV(A1,"Beta")</f>
        <v>0.3584</v>
      </c>
    </row>
    <row r="96" spans="1:47" ht="20" x14ac:dyDescent="0.25">
      <c r="A96" s="5" t="s">
        <v>81</v>
      </c>
      <c r="B96" s="1" t="s">
        <v>92</v>
      </c>
      <c r="C96" s="1" t="s">
        <v>92</v>
      </c>
      <c r="D96" s="1" t="s">
        <v>92</v>
      </c>
      <c r="E96" s="1" t="s">
        <v>92</v>
      </c>
      <c r="F96" s="1">
        <v>36000000</v>
      </c>
      <c r="G96" s="1">
        <v>37800000</v>
      </c>
      <c r="H96" s="1">
        <v>48300000</v>
      </c>
      <c r="I96" s="1">
        <v>52200000</v>
      </c>
      <c r="J96" s="1">
        <v>83400000</v>
      </c>
      <c r="K96" s="1">
        <v>138600000</v>
      </c>
      <c r="L96" s="1">
        <v>1283600000</v>
      </c>
      <c r="M96" s="1">
        <v>442200000</v>
      </c>
      <c r="N96" s="1">
        <v>413300000</v>
      </c>
      <c r="O96" s="1">
        <v>490100000</v>
      </c>
      <c r="P96" s="1">
        <v>322900000</v>
      </c>
      <c r="Q96" s="1">
        <v>2140700000</v>
      </c>
      <c r="R96" s="1">
        <v>300600000</v>
      </c>
      <c r="S96" s="1">
        <v>318300000</v>
      </c>
      <c r="T96" s="1">
        <v>388200000</v>
      </c>
      <c r="U96" s="1">
        <v>240300000</v>
      </c>
      <c r="V96" s="1">
        <v>136500000</v>
      </c>
      <c r="W96" s="1">
        <v>369900000</v>
      </c>
      <c r="X96" s="1">
        <v>898600000</v>
      </c>
      <c r="Y96" s="1">
        <v>102300000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v>-208200000</v>
      </c>
      <c r="G97" s="1">
        <v>-744800000</v>
      </c>
      <c r="H97" s="1">
        <v>-184100000</v>
      </c>
      <c r="I97" s="1">
        <v>-862900000</v>
      </c>
      <c r="J97" s="1">
        <v>-371000000</v>
      </c>
      <c r="K97" s="1">
        <v>-704500000</v>
      </c>
      <c r="L97" s="1">
        <v>-1570900000</v>
      </c>
      <c r="M97" s="1">
        <v>-2493300000</v>
      </c>
      <c r="N97" s="1">
        <v>-3572800000</v>
      </c>
      <c r="O97" s="1">
        <v>-3625500000</v>
      </c>
      <c r="P97" s="1">
        <v>-3582100000</v>
      </c>
      <c r="Q97" s="1">
        <v>-3545400000</v>
      </c>
      <c r="R97" s="1">
        <v>-3890800000</v>
      </c>
      <c r="S97" s="1">
        <v>-2091300000</v>
      </c>
      <c r="T97" s="1">
        <v>-2034100000</v>
      </c>
      <c r="U97" s="1">
        <v>-2474600000</v>
      </c>
      <c r="V97" s="1">
        <v>-1015300000</v>
      </c>
      <c r="W97" s="1">
        <v>-1002300000</v>
      </c>
      <c r="X97" s="1">
        <v>-1429700000</v>
      </c>
      <c r="Y97" s="1">
        <v>-2725000000</v>
      </c>
      <c r="Z97" s="1" t="s">
        <v>92</v>
      </c>
      <c r="AA97" s="1">
        <v>-1593000000</v>
      </c>
      <c r="AB97" s="1">
        <v>-1921000000</v>
      </c>
      <c r="AC97" s="1">
        <v>-2591000000</v>
      </c>
      <c r="AD97" s="1">
        <v>-6516000000</v>
      </c>
      <c r="AE97" s="1">
        <v>-7703000000</v>
      </c>
      <c r="AF97" s="1">
        <v>-4186000000</v>
      </c>
      <c r="AG97" s="1">
        <v>-3434000000</v>
      </c>
      <c r="AH97" s="1">
        <v>-4014000000</v>
      </c>
      <c r="AI97" s="1">
        <v>-9091000000</v>
      </c>
      <c r="AJ97" s="1">
        <v>-4780000000</v>
      </c>
      <c r="AK97" s="1">
        <v>-1281000000</v>
      </c>
      <c r="AL97" s="1">
        <v>-840000000</v>
      </c>
      <c r="AM97" s="1" t="s">
        <v>92</v>
      </c>
      <c r="AT97" s="35" t="s">
        <v>138</v>
      </c>
      <c r="AU97" s="36">
        <f>(AU94)+((AU95)*(AU96-AU94))</f>
        <v>5.6379120000000005E-2</v>
      </c>
    </row>
    <row r="98" spans="1:47" ht="19" x14ac:dyDescent="0.25">
      <c r="A98" s="5" t="s">
        <v>83</v>
      </c>
      <c r="B98" s="1" t="s">
        <v>92</v>
      </c>
      <c r="C98" s="1" t="s">
        <v>92</v>
      </c>
      <c r="D98" s="1" t="s">
        <v>92</v>
      </c>
      <c r="E98" s="1" t="s">
        <v>92</v>
      </c>
      <c r="F98" s="1">
        <v>-650300000</v>
      </c>
      <c r="G98" s="1">
        <v>-749400000</v>
      </c>
      <c r="H98" s="1">
        <v>-893200000</v>
      </c>
      <c r="I98" s="1">
        <v>-1064300000</v>
      </c>
      <c r="J98" s="1">
        <v>-1174400000</v>
      </c>
      <c r="K98" s="1">
        <v>-1434100000</v>
      </c>
      <c r="L98" s="1">
        <v>-1539800000</v>
      </c>
      <c r="M98" s="1">
        <v>-1728900000</v>
      </c>
      <c r="N98" s="1">
        <v>-2039900000</v>
      </c>
      <c r="O98" s="1">
        <v>-2253100000</v>
      </c>
      <c r="P98" s="1">
        <v>-2589700000</v>
      </c>
      <c r="Q98" s="1">
        <v>-2798000000</v>
      </c>
      <c r="R98" s="1">
        <v>-3145000000</v>
      </c>
      <c r="S98" s="1">
        <v>-3191600000</v>
      </c>
      <c r="T98" s="1">
        <v>-3250400000</v>
      </c>
      <c r="U98" s="1">
        <v>-3310700000</v>
      </c>
      <c r="V98" s="1">
        <v>-3349800000</v>
      </c>
      <c r="W98" s="1">
        <v>-3322600000</v>
      </c>
      <c r="X98" s="1">
        <v>-3307300000</v>
      </c>
      <c r="Y98" s="1">
        <v>-3278500000</v>
      </c>
      <c r="Z98" s="1">
        <v>-3479100000</v>
      </c>
      <c r="AA98" s="1">
        <v>-4853000000</v>
      </c>
      <c r="AB98" s="1">
        <v>-4811000000</v>
      </c>
      <c r="AC98" s="1">
        <v>-5236000000</v>
      </c>
      <c r="AD98" s="1">
        <v>-5277000000</v>
      </c>
      <c r="AE98" s="1">
        <v>-5247000000</v>
      </c>
      <c r="AF98" s="1">
        <v>-5117000000</v>
      </c>
      <c r="AG98" s="1">
        <v>-5124000000</v>
      </c>
      <c r="AH98" s="1">
        <v>-5167000000</v>
      </c>
      <c r="AI98" s="1">
        <v>-5172000000</v>
      </c>
      <c r="AJ98" s="1">
        <v>-5695000000</v>
      </c>
      <c r="AK98" s="1">
        <v>-6215000000</v>
      </c>
      <c r="AL98" s="1">
        <v>-6610000000</v>
      </c>
      <c r="AM98" s="1">
        <v>-7012000000</v>
      </c>
      <c r="AT98" s="62" t="s">
        <v>139</v>
      </c>
      <c r="AU98" s="63"/>
    </row>
    <row r="99" spans="1:47" ht="20" x14ac:dyDescent="0.25">
      <c r="A99" s="5" t="s">
        <v>84</v>
      </c>
      <c r="B99" s="1" t="s">
        <v>92</v>
      </c>
      <c r="C99" s="1" t="s">
        <v>92</v>
      </c>
      <c r="D99" s="1" t="s">
        <v>92</v>
      </c>
      <c r="E99" s="1" t="s">
        <v>92</v>
      </c>
      <c r="F99" s="1">
        <v>-132900000</v>
      </c>
      <c r="G99" s="1">
        <v>502700000</v>
      </c>
      <c r="H99" s="1">
        <v>-109100000</v>
      </c>
      <c r="I99" s="1">
        <v>519700000</v>
      </c>
      <c r="J99" s="1">
        <v>1247800000</v>
      </c>
      <c r="K99" s="1">
        <v>-1402200000</v>
      </c>
      <c r="L99" s="1">
        <v>425700000</v>
      </c>
      <c r="M99" s="1">
        <v>-57300000</v>
      </c>
      <c r="N99" s="1">
        <v>340500000</v>
      </c>
      <c r="O99" s="1">
        <v>1467600000</v>
      </c>
      <c r="P99" s="1">
        <v>1979500000</v>
      </c>
      <c r="Q99" s="1">
        <v>755300000</v>
      </c>
      <c r="R99" s="1">
        <v>1664000000</v>
      </c>
      <c r="S99" s="1">
        <v>-567300000</v>
      </c>
      <c r="T99" s="1">
        <v>-1931600000</v>
      </c>
      <c r="U99" s="1">
        <v>-46400000</v>
      </c>
      <c r="V99" s="1">
        <v>1188200000</v>
      </c>
      <c r="W99" s="1">
        <v>-1649200000</v>
      </c>
      <c r="X99" s="1">
        <v>-1027700000</v>
      </c>
      <c r="Y99" s="1">
        <v>378700000</v>
      </c>
      <c r="Z99" s="1">
        <v>4288100000</v>
      </c>
      <c r="AA99" s="1">
        <v>2346000000</v>
      </c>
      <c r="AB99" s="1">
        <v>1375000000</v>
      </c>
      <c r="AC99" s="1">
        <v>4582000000</v>
      </c>
      <c r="AD99" s="1">
        <v>7578000000</v>
      </c>
      <c r="AE99" s="1">
        <v>4454000000</v>
      </c>
      <c r="AF99" s="1">
        <v>6939000000</v>
      </c>
      <c r="AG99" s="1">
        <v>1900000000</v>
      </c>
      <c r="AH99" s="1">
        <v>278000000</v>
      </c>
      <c r="AI99" s="1">
        <v>5390000000</v>
      </c>
      <c r="AJ99" s="1">
        <v>1614000000</v>
      </c>
      <c r="AK99" s="1">
        <v>6621000000</v>
      </c>
      <c r="AL99" s="1">
        <v>12362000000</v>
      </c>
      <c r="AM99" s="1">
        <v>144000000</v>
      </c>
      <c r="AT99" s="23" t="s">
        <v>140</v>
      </c>
      <c r="AU99" s="24">
        <f>AU86+AU87</f>
        <v>30691000000</v>
      </c>
    </row>
    <row r="100" spans="1:47" ht="20" x14ac:dyDescent="0.25">
      <c r="A100" s="6" t="s">
        <v>85</v>
      </c>
      <c r="B100" s="10" t="s">
        <v>92</v>
      </c>
      <c r="C100" s="10" t="s">
        <v>92</v>
      </c>
      <c r="D100" s="10" t="s">
        <v>92</v>
      </c>
      <c r="E100" s="10" t="s">
        <v>92</v>
      </c>
      <c r="F100" s="10">
        <v>-955400000</v>
      </c>
      <c r="G100" s="10">
        <v>-953700000</v>
      </c>
      <c r="H100" s="10">
        <v>-1138100000</v>
      </c>
      <c r="I100" s="10">
        <v>-1355300000</v>
      </c>
      <c r="J100" s="10">
        <v>-214200000</v>
      </c>
      <c r="K100" s="10">
        <v>-3402200000</v>
      </c>
      <c r="L100" s="10">
        <v>-1401400000</v>
      </c>
      <c r="M100" s="10">
        <v>-3837300000</v>
      </c>
      <c r="N100" s="10">
        <v>-4858900000</v>
      </c>
      <c r="O100" s="10">
        <v>-3920900000</v>
      </c>
      <c r="P100" s="10">
        <v>-3869400000</v>
      </c>
      <c r="Q100" s="10">
        <v>-3447400000</v>
      </c>
      <c r="R100" s="10">
        <v>-5071200000</v>
      </c>
      <c r="S100" s="10">
        <v>-5531900000</v>
      </c>
      <c r="T100" s="10">
        <v>-6827900000</v>
      </c>
      <c r="U100" s="10">
        <v>-5591400000</v>
      </c>
      <c r="V100" s="10">
        <v>-3040400000</v>
      </c>
      <c r="W100" s="10">
        <v>-5604200000</v>
      </c>
      <c r="X100" s="10">
        <v>-4866100000</v>
      </c>
      <c r="Y100" s="10">
        <v>-5522500000</v>
      </c>
      <c r="Z100" s="10">
        <v>-1638300000</v>
      </c>
      <c r="AA100" s="10">
        <v>-5441000000</v>
      </c>
      <c r="AB100" s="10">
        <v>-6904000000</v>
      </c>
      <c r="AC100" s="10">
        <v>-3267000000</v>
      </c>
      <c r="AD100" s="10">
        <v>-5990000000</v>
      </c>
      <c r="AE100" s="10">
        <v>-15113000000</v>
      </c>
      <c r="AF100" s="10">
        <v>-5270000000</v>
      </c>
      <c r="AG100" s="10">
        <v>-9044000000</v>
      </c>
      <c r="AH100" s="10">
        <v>-10006000000</v>
      </c>
      <c r="AI100" s="10">
        <v>-13160000000</v>
      </c>
      <c r="AJ100" s="10">
        <v>-8861000000</v>
      </c>
      <c r="AK100" s="10">
        <v>-2832000000</v>
      </c>
      <c r="AL100" s="10">
        <v>2593000000</v>
      </c>
      <c r="AM100" s="10">
        <v>-9119000000</v>
      </c>
      <c r="AT100" s="33" t="s">
        <v>141</v>
      </c>
      <c r="AU100" s="34">
        <f>AU99/AU103</f>
        <v>9.3295185079788248E-2</v>
      </c>
    </row>
    <row r="101" spans="1:47" ht="20" x14ac:dyDescent="0.25">
      <c r="A101" s="5" t="s">
        <v>86</v>
      </c>
      <c r="B101" s="1" t="s">
        <v>92</v>
      </c>
      <c r="C101" s="1" t="s">
        <v>92</v>
      </c>
      <c r="D101" s="1" t="s">
        <v>92</v>
      </c>
      <c r="E101" s="1" t="s">
        <v>92</v>
      </c>
      <c r="F101" s="1">
        <v>-36200000</v>
      </c>
      <c r="G101" s="1">
        <v>19200000</v>
      </c>
      <c r="H101" s="1">
        <v>-3800000</v>
      </c>
      <c r="I101" s="1">
        <v>-20000000</v>
      </c>
      <c r="J101" s="1">
        <v>7700000</v>
      </c>
      <c r="K101" s="1">
        <v>69300000</v>
      </c>
      <c r="L101" s="1">
        <v>22900000</v>
      </c>
      <c r="M101" s="1">
        <v>-106100000</v>
      </c>
      <c r="N101" s="1">
        <v>-82300000</v>
      </c>
      <c r="O101" s="1">
        <v>85100000</v>
      </c>
      <c r="P101" s="1">
        <v>-28600000</v>
      </c>
      <c r="Q101" s="1">
        <v>-83700000</v>
      </c>
      <c r="R101" s="1">
        <v>-89200000</v>
      </c>
      <c r="S101" s="1">
        <v>113200000</v>
      </c>
      <c r="T101" s="1">
        <v>155700000</v>
      </c>
      <c r="U101" s="1">
        <v>108200000</v>
      </c>
      <c r="V101" s="1">
        <v>-128800000</v>
      </c>
      <c r="W101" s="1">
        <v>52100000</v>
      </c>
      <c r="X101" s="1">
        <v>98300000</v>
      </c>
      <c r="Y101" s="1">
        <v>-182600000</v>
      </c>
      <c r="Z101" s="1">
        <v>33400000</v>
      </c>
      <c r="AA101" s="1">
        <v>-295000000</v>
      </c>
      <c r="AB101" s="1">
        <v>42000000</v>
      </c>
      <c r="AC101" s="1">
        <v>-30000000</v>
      </c>
      <c r="AD101" s="1">
        <v>-346000000</v>
      </c>
      <c r="AE101" s="1">
        <v>-553000000</v>
      </c>
      <c r="AF101" s="1">
        <v>-1310000000</v>
      </c>
      <c r="AG101" s="1">
        <v>-131000000</v>
      </c>
      <c r="AH101" s="1">
        <v>457000000</v>
      </c>
      <c r="AI101" s="1">
        <v>-205000000</v>
      </c>
      <c r="AJ101" s="1">
        <v>17000000</v>
      </c>
      <c r="AK101" s="1">
        <v>253000000</v>
      </c>
      <c r="AL101" s="1">
        <v>-133000000</v>
      </c>
      <c r="AM101" s="1">
        <v>-410000000</v>
      </c>
      <c r="AT101" s="38" t="s">
        <v>142</v>
      </c>
      <c r="AU101" s="40" cm="1">
        <f t="array" ref="AU101">_FV(A1,"Market cap",TRUE)</f>
        <v>298275601800</v>
      </c>
    </row>
    <row r="102" spans="1:47" ht="20" x14ac:dyDescent="0.25">
      <c r="A102" s="6" t="s">
        <v>87</v>
      </c>
      <c r="B102" s="10" t="s">
        <v>92</v>
      </c>
      <c r="C102" s="10" t="s">
        <v>92</v>
      </c>
      <c r="D102" s="10" t="s">
        <v>92</v>
      </c>
      <c r="E102" s="10" t="s">
        <v>92</v>
      </c>
      <c r="F102" s="10">
        <v>-955400000</v>
      </c>
      <c r="G102" s="10">
        <v>-953700000</v>
      </c>
      <c r="H102" s="10">
        <v>-1138100000</v>
      </c>
      <c r="I102" s="10">
        <v>-1355300000</v>
      </c>
      <c r="J102" s="10">
        <v>254300000</v>
      </c>
      <c r="K102" s="10">
        <v>774600000</v>
      </c>
      <c r="L102" s="10">
        <v>243400000</v>
      </c>
      <c r="M102" s="10">
        <v>-495000000</v>
      </c>
      <c r="N102" s="10">
        <v>-227300000</v>
      </c>
      <c r="O102" s="10">
        <v>1481100000</v>
      </c>
      <c r="P102" s="10">
        <v>-584300000</v>
      </c>
      <c r="Q102" s="10">
        <v>514900000</v>
      </c>
      <c r="R102" s="10">
        <v>-392800000</v>
      </c>
      <c r="S102" s="10">
        <v>99000000</v>
      </c>
      <c r="T102" s="10">
        <v>-1042000000</v>
      </c>
      <c r="U102" s="10">
        <v>1677800000</v>
      </c>
      <c r="V102" s="10">
        <v>6706500000</v>
      </c>
      <c r="W102" s="10">
        <v>-3670600000</v>
      </c>
      <c r="X102" s="10">
        <v>-578600000</v>
      </c>
      <c r="Y102" s="10">
        <v>-967800000</v>
      </c>
      <c r="Z102" s="10">
        <v>4943100000</v>
      </c>
      <c r="AA102" s="10">
        <v>1589000000</v>
      </c>
      <c r="AB102" s="10">
        <v>2631000000</v>
      </c>
      <c r="AC102" s="10">
        <v>-80000000</v>
      </c>
      <c r="AD102" s="10">
        <v>2170000000</v>
      </c>
      <c r="AE102" s="10">
        <v>-8180000000</v>
      </c>
      <c r="AF102" s="10">
        <v>1083000000</v>
      </c>
      <c r="AG102" s="10">
        <v>-2009000000</v>
      </c>
      <c r="AH102" s="10">
        <v>-423000000</v>
      </c>
      <c r="AI102" s="10">
        <v>1871000000</v>
      </c>
      <c r="AJ102" s="10">
        <v>1967000000</v>
      </c>
      <c r="AK102" s="10">
        <v>-1769000000</v>
      </c>
      <c r="AL102" s="10">
        <v>14000000</v>
      </c>
      <c r="AM102" s="10">
        <v>4606000000</v>
      </c>
      <c r="AT102" s="33" t="s">
        <v>143</v>
      </c>
      <c r="AU102" s="34">
        <f>AU101/AU103</f>
        <v>0.90670481492021171</v>
      </c>
    </row>
    <row r="103" spans="1:47" ht="20" x14ac:dyDescent="0.25">
      <c r="A103" s="5" t="s">
        <v>88</v>
      </c>
      <c r="B103" s="1" t="s">
        <v>92</v>
      </c>
      <c r="C103" s="1" t="s">
        <v>92</v>
      </c>
      <c r="D103" s="1" t="s">
        <v>92</v>
      </c>
      <c r="E103" s="1" t="s">
        <v>92</v>
      </c>
      <c r="F103" s="1">
        <v>854000000</v>
      </c>
      <c r="G103" s="1">
        <v>685100000</v>
      </c>
      <c r="H103" s="1">
        <v>806400000</v>
      </c>
      <c r="I103" s="1">
        <v>797900000</v>
      </c>
      <c r="J103" s="1">
        <v>575100000</v>
      </c>
      <c r="K103" s="1">
        <v>829400000</v>
      </c>
      <c r="L103" s="1">
        <v>1604000000</v>
      </c>
      <c r="M103" s="1">
        <v>1847400000</v>
      </c>
      <c r="N103" s="1">
        <v>1352400000</v>
      </c>
      <c r="O103" s="1">
        <v>1125100000</v>
      </c>
      <c r="P103" s="1">
        <v>2606200000</v>
      </c>
      <c r="Q103" s="1">
        <v>2021900000</v>
      </c>
      <c r="R103" s="1">
        <v>2536800000</v>
      </c>
      <c r="S103" s="1">
        <v>2144000000</v>
      </c>
      <c r="T103" s="1">
        <v>2243000000</v>
      </c>
      <c r="U103" s="1">
        <v>1201000000</v>
      </c>
      <c r="V103" s="1">
        <v>2878800000</v>
      </c>
      <c r="W103" s="1">
        <v>9585300000</v>
      </c>
      <c r="X103" s="1">
        <v>5914700000</v>
      </c>
      <c r="Y103" s="1">
        <v>5336100000</v>
      </c>
      <c r="Z103" s="1">
        <v>4368300000</v>
      </c>
      <c r="AA103" s="1">
        <v>9311000000</v>
      </c>
      <c r="AB103" s="1">
        <v>10900000000</v>
      </c>
      <c r="AC103" s="1">
        <v>13531000000</v>
      </c>
      <c r="AD103" s="1">
        <v>13451000000</v>
      </c>
      <c r="AE103" s="1">
        <v>15621000000</v>
      </c>
      <c r="AF103" s="1">
        <v>7441000000</v>
      </c>
      <c r="AG103" s="1">
        <v>8524000000</v>
      </c>
      <c r="AH103" s="1">
        <v>6515000000</v>
      </c>
      <c r="AI103" s="1">
        <v>6096000000</v>
      </c>
      <c r="AJ103" s="1">
        <v>7967000000</v>
      </c>
      <c r="AK103" s="1">
        <v>9934000000</v>
      </c>
      <c r="AL103" s="1">
        <v>8153000000</v>
      </c>
      <c r="AM103" s="1">
        <v>8167000000</v>
      </c>
      <c r="AT103" s="35" t="s">
        <v>144</v>
      </c>
      <c r="AU103" s="41">
        <f>AU99+AU101</f>
        <v>328966601800</v>
      </c>
    </row>
    <row r="104" spans="1:47" ht="20" thickBot="1" x14ac:dyDescent="0.3">
      <c r="A104" s="7" t="s">
        <v>89</v>
      </c>
      <c r="B104" s="11" t="s">
        <v>92</v>
      </c>
      <c r="C104" s="11" t="s">
        <v>92</v>
      </c>
      <c r="D104" s="11" t="s">
        <v>92</v>
      </c>
      <c r="E104" s="11" t="s">
        <v>92</v>
      </c>
      <c r="F104" s="11" t="s">
        <v>92</v>
      </c>
      <c r="G104" s="11" t="s">
        <v>92</v>
      </c>
      <c r="H104" s="11" t="s">
        <v>92</v>
      </c>
      <c r="I104" s="11" t="s">
        <v>92</v>
      </c>
      <c r="J104" s="11">
        <v>829400000</v>
      </c>
      <c r="K104" s="11">
        <v>1604000000</v>
      </c>
      <c r="L104" s="11">
        <v>1847400000</v>
      </c>
      <c r="M104" s="11">
        <v>1352400000</v>
      </c>
      <c r="N104" s="11">
        <v>1125100000</v>
      </c>
      <c r="O104" s="11">
        <v>2606200000</v>
      </c>
      <c r="P104" s="11">
        <v>2021900000</v>
      </c>
      <c r="Q104" s="11">
        <v>2536800000</v>
      </c>
      <c r="R104" s="11">
        <v>2144000000</v>
      </c>
      <c r="S104" s="11">
        <v>2243000000</v>
      </c>
      <c r="T104" s="11">
        <v>1201000000</v>
      </c>
      <c r="U104" s="11">
        <v>2878800000</v>
      </c>
      <c r="V104" s="11">
        <v>9585300000</v>
      </c>
      <c r="W104" s="11">
        <v>5914700000</v>
      </c>
      <c r="X104" s="11">
        <v>5336100000</v>
      </c>
      <c r="Y104" s="11">
        <v>4368300000</v>
      </c>
      <c r="Z104" s="11">
        <v>9311400000</v>
      </c>
      <c r="AA104" s="11">
        <v>10900000000</v>
      </c>
      <c r="AB104" s="11">
        <v>13531000000</v>
      </c>
      <c r="AC104" s="11">
        <v>13451000000</v>
      </c>
      <c r="AD104" s="11">
        <v>15621000000</v>
      </c>
      <c r="AE104" s="11">
        <v>7441000000</v>
      </c>
      <c r="AF104" s="11">
        <v>8524000000</v>
      </c>
      <c r="AG104" s="11">
        <v>6515000000</v>
      </c>
      <c r="AH104" s="11">
        <v>6092000000</v>
      </c>
      <c r="AI104" s="11">
        <v>7967000000</v>
      </c>
      <c r="AJ104" s="11">
        <v>9934000000</v>
      </c>
      <c r="AK104" s="11">
        <v>8165000000</v>
      </c>
      <c r="AL104" s="11">
        <v>8167000000</v>
      </c>
      <c r="AM104" s="11">
        <v>12773000000</v>
      </c>
      <c r="AT104" s="62" t="s">
        <v>145</v>
      </c>
      <c r="AU104" s="63"/>
    </row>
    <row r="105" spans="1:47" ht="21" thickTop="1" x14ac:dyDescent="0.25">
      <c r="A105" s="14" t="s">
        <v>107</v>
      </c>
      <c r="B105" s="1"/>
      <c r="C105" s="15" t="e">
        <f>(C106/B106)-1</f>
        <v>#VALUE!</v>
      </c>
      <c r="D105" s="15" t="e">
        <f>(D106/C106)-1</f>
        <v>#VALUE!</v>
      </c>
      <c r="E105" s="15" t="e">
        <f>(E106/D106)-1</f>
        <v>#VALUE!</v>
      </c>
      <c r="F105" s="15" t="e">
        <f>(F106/E106)-1</f>
        <v>#VALUE!</v>
      </c>
      <c r="G105" s="15">
        <f>(G106/F106)-1</f>
        <v>0.46122190566635002</v>
      </c>
      <c r="H105" s="15">
        <f t="shared" ref="H105:AM105" si="8">(H106/G106)-1</f>
        <v>5.5603697284807296E-3</v>
      </c>
      <c r="I105" s="15">
        <f t="shared" si="8"/>
        <v>3.2531418312387705E-2</v>
      </c>
      <c r="J105" s="15">
        <f t="shared" si="8"/>
        <v>0.41591320072332727</v>
      </c>
      <c r="K105" s="15">
        <f t="shared" si="8"/>
        <v>0.53777384811867579</v>
      </c>
      <c r="L105" s="15">
        <f t="shared" si="8"/>
        <v>-0.3807257394748611</v>
      </c>
      <c r="M105" s="15">
        <f t="shared" si="8"/>
        <v>1.1823902615154487</v>
      </c>
      <c r="N105" s="15">
        <f t="shared" si="8"/>
        <v>0.15050815410068541</v>
      </c>
      <c r="O105" s="15">
        <f t="shared" si="8"/>
        <v>-0.31079748551707131</v>
      </c>
      <c r="P105" s="15">
        <f t="shared" si="8"/>
        <v>6.4174789114429531E-2</v>
      </c>
      <c r="Q105" s="15">
        <f t="shared" si="8"/>
        <v>0.38913786342501822</v>
      </c>
      <c r="R105" s="15">
        <f t="shared" si="8"/>
        <v>0.28141949793325938</v>
      </c>
      <c r="S105" s="15">
        <f t="shared" si="8"/>
        <v>0.12647910372608262</v>
      </c>
      <c r="T105" s="15">
        <f t="shared" si="8"/>
        <v>0.11000139684313459</v>
      </c>
      <c r="U105" s="15">
        <f t="shared" si="8"/>
        <v>-0.10992260743723647</v>
      </c>
      <c r="V105" s="15">
        <f t="shared" si="8"/>
        <v>-0.12260709741269615</v>
      </c>
      <c r="W105" s="15">
        <f t="shared" si="8"/>
        <v>-6.7807534886718868E-2</v>
      </c>
      <c r="X105" s="15">
        <f t="shared" si="8"/>
        <v>3.5125324114088086E-2</v>
      </c>
      <c r="Y105" s="15">
        <f t="shared" si="8"/>
        <v>-0.11936809057813702</v>
      </c>
      <c r="Z105" s="15">
        <f t="shared" si="8"/>
        <v>-0.63374672886562755</v>
      </c>
      <c r="AA105" s="15">
        <f t="shared" si="8"/>
        <v>3.7343895619757692</v>
      </c>
      <c r="AB105" s="15">
        <f t="shared" si="8"/>
        <v>0.16579177602799655</v>
      </c>
      <c r="AC105" s="15">
        <f t="shared" si="8"/>
        <v>-0.24315196998123823</v>
      </c>
      <c r="AD105" s="15">
        <f t="shared" si="8"/>
        <v>0.25260287555775895</v>
      </c>
      <c r="AE105" s="15">
        <f t="shared" si="8"/>
        <v>-0.45151395210765877</v>
      </c>
      <c r="AF105" s="15">
        <f t="shared" si="8"/>
        <v>1.0093812015154247</v>
      </c>
      <c r="AG105" s="15">
        <f t="shared" si="8"/>
        <v>-0.21332375650924762</v>
      </c>
      <c r="AH105" s="15">
        <f t="shared" si="8"/>
        <v>-0.47968500342387588</v>
      </c>
      <c r="AI105" s="15">
        <f t="shared" si="8"/>
        <v>0.82211011186663741</v>
      </c>
      <c r="AJ105" s="15">
        <f t="shared" si="8"/>
        <v>0.19983146743710134</v>
      </c>
      <c r="AK105" s="15">
        <f t="shared" si="8"/>
        <v>-0.44125614527942214</v>
      </c>
      <c r="AL105" s="15">
        <f t="shared" si="8"/>
        <v>0.73478182797629743</v>
      </c>
      <c r="AM105" s="15">
        <f t="shared" si="8"/>
        <v>0.5223061794845254</v>
      </c>
      <c r="AN105" s="15"/>
      <c r="AO105" s="15"/>
      <c r="AP105" s="15"/>
      <c r="AQ105" s="15"/>
      <c r="AR105" s="15"/>
      <c r="AS105" s="15"/>
      <c r="AT105" s="25" t="s">
        <v>108</v>
      </c>
      <c r="AU105" s="26">
        <f>(AU100*AU92)+(AU102*AU97)</f>
        <v>5.3702442186211438E-2</v>
      </c>
    </row>
    <row r="106" spans="1:47" ht="19" x14ac:dyDescent="0.25">
      <c r="A106" s="5" t="s">
        <v>90</v>
      </c>
      <c r="B106" s="1" t="s">
        <v>92</v>
      </c>
      <c r="C106" s="1" t="s">
        <v>92</v>
      </c>
      <c r="D106" s="1" t="s">
        <v>92</v>
      </c>
      <c r="E106" s="1" t="s">
        <v>92</v>
      </c>
      <c r="F106" s="1">
        <v>947700000</v>
      </c>
      <c r="G106" s="1">
        <v>1384800000</v>
      </c>
      <c r="H106" s="1">
        <v>1392500000</v>
      </c>
      <c r="I106" s="1">
        <v>1437800000</v>
      </c>
      <c r="J106" s="1">
        <v>2035800000</v>
      </c>
      <c r="K106" s="1">
        <v>3130600000</v>
      </c>
      <c r="L106" s="1">
        <v>1938700000</v>
      </c>
      <c r="M106" s="1">
        <v>4231000000</v>
      </c>
      <c r="N106" s="1">
        <v>4867800000</v>
      </c>
      <c r="O106" s="1">
        <v>3354900000</v>
      </c>
      <c r="P106" s="1">
        <v>3570200000</v>
      </c>
      <c r="Q106" s="1">
        <v>4959500000</v>
      </c>
      <c r="R106" s="1">
        <v>6355200000</v>
      </c>
      <c r="S106" s="1">
        <v>7159000000</v>
      </c>
      <c r="T106" s="1">
        <v>7946500000</v>
      </c>
      <c r="U106" s="1">
        <v>7073000000</v>
      </c>
      <c r="V106" s="1">
        <v>6205800000</v>
      </c>
      <c r="W106" s="1">
        <v>5785000000</v>
      </c>
      <c r="X106" s="1">
        <v>5988200000</v>
      </c>
      <c r="Y106" s="1">
        <v>5273400000</v>
      </c>
      <c r="Z106" s="1">
        <v>1931400000</v>
      </c>
      <c r="AA106" s="1">
        <v>9144000000</v>
      </c>
      <c r="AB106" s="1">
        <v>10660000000</v>
      </c>
      <c r="AC106" s="1">
        <v>8068000000</v>
      </c>
      <c r="AD106" s="1">
        <v>10106000000</v>
      </c>
      <c r="AE106" s="1">
        <v>5543000000</v>
      </c>
      <c r="AF106" s="1">
        <v>11138000000</v>
      </c>
      <c r="AG106" s="1">
        <v>8762000000</v>
      </c>
      <c r="AH106" s="1">
        <v>4559000000</v>
      </c>
      <c r="AI106" s="1">
        <v>8307000000</v>
      </c>
      <c r="AJ106" s="1">
        <v>9967000000</v>
      </c>
      <c r="AK106" s="1">
        <v>5569000000</v>
      </c>
      <c r="AL106" s="1">
        <v>9661000000</v>
      </c>
      <c r="AM106" s="1">
        <v>14707000000</v>
      </c>
      <c r="AN106" s="42">
        <f>AM106*(1+$AU$106)</f>
        <v>15289239136.083593</v>
      </c>
      <c r="AO106" s="42">
        <f t="shared" ref="AO106:AR106" si="9">AN106*(1+$AU$106)</f>
        <v>15894528684.323805</v>
      </c>
      <c r="AP106" s="42">
        <f t="shared" si="9"/>
        <v>16523781193.307051</v>
      </c>
      <c r="AQ106" s="42">
        <f t="shared" si="9"/>
        <v>17177945338.736128</v>
      </c>
      <c r="AR106" s="42">
        <f t="shared" si="9"/>
        <v>17858007353.675743</v>
      </c>
      <c r="AS106" s="43" t="s">
        <v>146</v>
      </c>
      <c r="AT106" s="44" t="s">
        <v>147</v>
      </c>
      <c r="AU106" s="45">
        <f>(SUM(AN4:AR4)/5)</f>
        <v>3.9589252470496585E-2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637731710032.3623</v>
      </c>
      <c r="AS107" s="47" t="s">
        <v>148</v>
      </c>
      <c r="AT107" s="48" t="s">
        <v>149</v>
      </c>
      <c r="AU107" s="49">
        <v>2.5000000000000001E-2</v>
      </c>
    </row>
    <row r="108" spans="1:47" ht="19" x14ac:dyDescent="0.25">
      <c r="AN108" s="46">
        <f t="shared" ref="AN108:AP108" si="10">AN107+AN106</f>
        <v>15289239136.083593</v>
      </c>
      <c r="AO108" s="46">
        <f t="shared" si="10"/>
        <v>15894528684.323805</v>
      </c>
      <c r="AP108" s="46">
        <f t="shared" si="10"/>
        <v>16523781193.307051</v>
      </c>
      <c r="AQ108" s="46">
        <f>AQ107+AQ106</f>
        <v>17177945338.736128</v>
      </c>
      <c r="AR108" s="46">
        <f>AR107+AR106</f>
        <v>655589717386.03809</v>
      </c>
      <c r="AS108" s="47" t="s">
        <v>144</v>
      </c>
      <c r="AT108" s="50" t="s">
        <v>150</v>
      </c>
      <c r="AU108" s="51">
        <f>AU105</f>
        <v>5.3702442186211438E-2</v>
      </c>
    </row>
    <row r="109" spans="1:47" ht="19" x14ac:dyDescent="0.25">
      <c r="AN109" s="64" t="s">
        <v>151</v>
      </c>
      <c r="AO109" s="65"/>
    </row>
    <row r="110" spans="1:47" ht="20" x14ac:dyDescent="0.25">
      <c r="AN110" s="52" t="s">
        <v>152</v>
      </c>
      <c r="AO110" s="40">
        <f>NPV(AU108,AN108,AO108,AP108,AQ108,AR108)</f>
        <v>561594703709.67444</v>
      </c>
    </row>
    <row r="111" spans="1:47" ht="20" x14ac:dyDescent="0.25">
      <c r="AN111" s="52" t="s">
        <v>153</v>
      </c>
      <c r="AO111" s="40">
        <f>AM40</f>
        <v>13192000000</v>
      </c>
    </row>
    <row r="112" spans="1:47" ht="20" x14ac:dyDescent="0.25">
      <c r="AN112" s="52" t="s">
        <v>140</v>
      </c>
      <c r="AO112" s="40">
        <f>AU99</f>
        <v>30691000000</v>
      </c>
    </row>
    <row r="113" spans="40:41" ht="20" x14ac:dyDescent="0.25">
      <c r="AN113" s="52" t="s">
        <v>154</v>
      </c>
      <c r="AO113" s="40">
        <f>AO110+AO111-AO112</f>
        <v>544095703709.67444</v>
      </c>
    </row>
    <row r="114" spans="40:41" ht="20" x14ac:dyDescent="0.25">
      <c r="AN114" s="52" t="s">
        <v>155</v>
      </c>
      <c r="AO114" s="53">
        <f>AM34*(1+(5*AS16))</f>
        <v>2346862205.6457443</v>
      </c>
    </row>
    <row r="115" spans="40:41" ht="20" x14ac:dyDescent="0.25">
      <c r="AN115" s="54" t="s">
        <v>156</v>
      </c>
      <c r="AO115" s="55">
        <f>AO113/AO114</f>
        <v>231.83964631616081</v>
      </c>
    </row>
    <row r="116" spans="40:41" ht="20" x14ac:dyDescent="0.25">
      <c r="AN116" s="52" t="s">
        <v>157</v>
      </c>
      <c r="AO116" s="56" cm="1">
        <f t="array" ref="AO116">_FV(A1,"Price")</f>
        <v>117.55</v>
      </c>
    </row>
    <row r="117" spans="40:41" ht="20" x14ac:dyDescent="0.25">
      <c r="AN117" s="57" t="s">
        <v>158</v>
      </c>
      <c r="AO117" s="58">
        <f>AO115/AO116-1</f>
        <v>0.97226411157941994</v>
      </c>
    </row>
    <row r="118" spans="40:41" ht="20" x14ac:dyDescent="0.25">
      <c r="AN118" s="57" t="s">
        <v>159</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MRK" display="ROIC.AI | MR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10158/000031015895000005/0000310158-95-000005-index.html" xr:uid="{00000000-0004-0000-0000-00001C000000}"/>
    <hyperlink ref="K74" r:id="rId21" tooltip="https://www.sec.gov/Archives/edgar/data/310158/000031015895000005/0000310158-95-000005-index.html" xr:uid="{00000000-0004-0000-0000-00001D000000}"/>
    <hyperlink ref="L36" r:id="rId22" tooltip="https://www.sec.gov/Archives/edgar/data/310158/000031015896000005/0000310158-96-000005-index.html" xr:uid="{00000000-0004-0000-0000-00001F000000}"/>
    <hyperlink ref="L74" r:id="rId23" tooltip="https://www.sec.gov/Archives/edgar/data/310158/000031015896000005/0000310158-96-000005-index.html" xr:uid="{00000000-0004-0000-0000-000020000000}"/>
    <hyperlink ref="M36" r:id="rId24" tooltip="https://www.sec.gov/Archives/edgar/data/310158/000031015897000003/0000310158-97-000003-index.html" xr:uid="{00000000-0004-0000-0000-000022000000}"/>
    <hyperlink ref="M74" r:id="rId25" tooltip="https://www.sec.gov/Archives/edgar/data/310158/000031015897000003/0000310158-97-000003-index.html" xr:uid="{00000000-0004-0000-0000-000023000000}"/>
    <hyperlink ref="N36" r:id="rId26" tooltip="https://www.sec.gov/Archives/edgar/data/310158/000031015898000004/0000310158-98-000004-index.html" xr:uid="{00000000-0004-0000-0000-000025000000}"/>
    <hyperlink ref="N74" r:id="rId27" tooltip="https://www.sec.gov/Archives/edgar/data/310158/000031015898000004/0000310158-98-000004-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310158/000031015801500003/0000310158-01-500003-index.html" xr:uid="{00000000-0004-0000-0000-00002E000000}"/>
    <hyperlink ref="Q74" r:id="rId33" tooltip="https://www.sec.gov/Archives/edgar/data/310158/000031015801500003/0000310158-01-500003-index.html" xr:uid="{00000000-0004-0000-0000-00002F000000}"/>
    <hyperlink ref="R36" r:id="rId34" tooltip="https://www.sec.gov/Archives/edgar/data/310158/000031015802000002/0000310158-02-000002-index.html" xr:uid="{00000000-0004-0000-0000-000031000000}"/>
    <hyperlink ref="R74" r:id="rId35" tooltip="https://www.sec.gov/Archives/edgar/data/310158/000031015802000002/0000310158-02-000002-index.html" xr:uid="{00000000-0004-0000-0000-000032000000}"/>
    <hyperlink ref="S36" r:id="rId36" tooltip="https://www.sec.gov/Archives/edgar/data/310158/000031015803000008/0000310158-03-000008-index.html" xr:uid="{00000000-0004-0000-0000-000034000000}"/>
    <hyperlink ref="S74" r:id="rId37" tooltip="https://www.sec.gov/Archives/edgar/data/310158/000031015803000008/0000310158-03-000008-index.html" xr:uid="{00000000-0004-0000-0000-000035000000}"/>
    <hyperlink ref="T36" r:id="rId38" tooltip="https://www.sec.gov/Archives/edgar/data/310158/000095012304002379/y94582e10vk.htm" xr:uid="{00000000-0004-0000-0000-000037000000}"/>
    <hyperlink ref="T74" r:id="rId39" tooltip="https://www.sec.gov/Archives/edgar/data/310158/000095012304002379/y94582e10vk.htm" xr:uid="{00000000-0004-0000-0000-000038000000}"/>
    <hyperlink ref="U36" r:id="rId40" tooltip="https://www.sec.gov/Archives/edgar/data/310158/000095012305002785/y05567e10vk.htm" xr:uid="{00000000-0004-0000-0000-00003A000000}"/>
    <hyperlink ref="U74" r:id="rId41" tooltip="https://www.sec.gov/Archives/edgar/data/310158/000095012305002785/y05567e10vk.htm" xr:uid="{00000000-0004-0000-0000-00003B000000}"/>
    <hyperlink ref="V36" r:id="rId42" tooltip="https://www.sec.gov/Archives/edgar/data/310158/000095012306002367/y17883e10vk.htm" xr:uid="{00000000-0004-0000-0000-00003D000000}"/>
    <hyperlink ref="V74" r:id="rId43" tooltip="https://www.sec.gov/Archives/edgar/data/310158/000095012306002367/y17883e10vk.htm" xr:uid="{00000000-0004-0000-0000-00003E000000}"/>
    <hyperlink ref="W36" r:id="rId44" tooltip="https://www.sec.gov/Archives/edgar/data/310158/000095012307002869/y30437e10vk.htm" xr:uid="{00000000-0004-0000-0000-000040000000}"/>
    <hyperlink ref="W74" r:id="rId45" tooltip="https://www.sec.gov/Archives/edgar/data/310158/000095012307002869/y30437e10vk.htm" xr:uid="{00000000-0004-0000-0000-000041000000}"/>
    <hyperlink ref="X36" r:id="rId46" tooltip="https://www.sec.gov/Archives/edgar/data/310158/000095012308002339/y50144e10vk.htm" xr:uid="{00000000-0004-0000-0000-000043000000}"/>
    <hyperlink ref="X74" r:id="rId47" tooltip="https://www.sec.gov/Archives/edgar/data/310158/000095012308002339/y50144e10vk.htm" xr:uid="{00000000-0004-0000-0000-000044000000}"/>
    <hyperlink ref="Y36" r:id="rId48" tooltip="https://www.sec.gov/Archives/edgar/data/310158/000095012309003694/0000950123-09-003694-index.html" xr:uid="{00000000-0004-0000-0000-000046000000}"/>
    <hyperlink ref="Y74" r:id="rId49" tooltip="https://www.sec.gov/Archives/edgar/data/310158/000095012309003694/0000950123-09-003694-index.html" xr:uid="{00000000-0004-0000-0000-000047000000}"/>
    <hyperlink ref="Z36" r:id="rId50" tooltip="https://www.sec.gov/Archives/edgar/data/310158/000095012310018679/0000950123-10-018679-index.html" xr:uid="{00000000-0004-0000-0000-000049000000}"/>
    <hyperlink ref="Z74" r:id="rId51" tooltip="https://www.sec.gov/Archives/edgar/data/310158/000095012310018679/0000950123-10-018679-index.html" xr:uid="{00000000-0004-0000-0000-00004A000000}"/>
    <hyperlink ref="AA36" r:id="rId52" tooltip="https://www.sec.gov/Archives/edgar/data/310158/000095012311019286/y87773e10vk.htm" xr:uid="{00000000-0004-0000-0000-00004C000000}"/>
    <hyperlink ref="AA74" r:id="rId53" tooltip="https://www.sec.gov/Archives/edgar/data/310158/000095012311019286/y87773e10vk.htm" xr:uid="{00000000-0004-0000-0000-00004D000000}"/>
    <hyperlink ref="AB36" r:id="rId54" tooltip="https://www.sec.gov/Archives/edgar/data/310158/000119312512084319/0001193125-12-084319-index.html" xr:uid="{00000000-0004-0000-0000-00004F000000}"/>
    <hyperlink ref="AB74" r:id="rId55" tooltip="https://www.sec.gov/Archives/edgar/data/310158/000119312512084319/0001193125-12-084319-index.html" xr:uid="{00000000-0004-0000-0000-000050000000}"/>
    <hyperlink ref="AC36" r:id="rId56" tooltip="https://www.sec.gov/Archives/edgar/data/310158/000119312513084618/0001193125-13-084618-index.html" xr:uid="{00000000-0004-0000-0000-000052000000}"/>
    <hyperlink ref="AC74" r:id="rId57" tooltip="https://www.sec.gov/Archives/edgar/data/310158/000119312513084618/0001193125-13-084618-index.html" xr:uid="{00000000-0004-0000-0000-000053000000}"/>
    <hyperlink ref="AD36" r:id="rId58" tooltip="https://www.sec.gov/Archives/edgar/data/310158/000031015814000009/mrk1231201310k.htm" xr:uid="{00000000-0004-0000-0000-000055000000}"/>
    <hyperlink ref="AD74" r:id="rId59" tooltip="https://www.sec.gov/Archives/edgar/data/310158/000031015814000009/mrk1231201310k.htm" xr:uid="{00000000-0004-0000-0000-000056000000}"/>
    <hyperlink ref="AE36" r:id="rId60" tooltip="https://www.sec.gov/Archives/edgar/data/310158/000031015815000005/mrk1231201410k.htm" xr:uid="{00000000-0004-0000-0000-000058000000}"/>
    <hyperlink ref="AE74" r:id="rId61" tooltip="https://www.sec.gov/Archives/edgar/data/310158/000031015815000005/mrk1231201410k.htm" xr:uid="{00000000-0004-0000-0000-000059000000}"/>
    <hyperlink ref="AF36" r:id="rId62" tooltip="https://www.sec.gov/Archives/edgar/data/310158/000031015816000063/0000310158-16-000063-index.html" xr:uid="{00000000-0004-0000-0000-00005B000000}"/>
    <hyperlink ref="AF74" r:id="rId63" tooltip="https://www.sec.gov/Archives/edgar/data/310158/000031015816000063/0000310158-16-000063-index.html" xr:uid="{00000000-0004-0000-0000-00005C000000}"/>
    <hyperlink ref="AG36" r:id="rId64" tooltip="https://www.sec.gov/Archives/edgar/data/310158/000031015817000010/0000310158-17-000010-index.html" xr:uid="{00000000-0004-0000-0000-00005E000000}"/>
    <hyperlink ref="AG74" r:id="rId65" tooltip="https://www.sec.gov/Archives/edgar/data/310158/000031015817000010/0000310158-17-000010-index.html" xr:uid="{00000000-0004-0000-0000-00005F000000}"/>
    <hyperlink ref="AH36" r:id="rId66" tooltip="https://www.sec.gov/Archives/edgar/data/310158/000031015818000005/0000310158-18-000005-index.html" xr:uid="{00000000-0004-0000-0000-000061000000}"/>
    <hyperlink ref="AH74" r:id="rId67" tooltip="https://www.sec.gov/Archives/edgar/data/310158/000031015818000005/0000310158-18-000005-index.html" xr:uid="{00000000-0004-0000-0000-000062000000}"/>
    <hyperlink ref="AI36" r:id="rId68" tooltip="https://www.sec.gov/Archives/edgar/data/310158/000031015819000014/0000310158-19-000014-index.html" xr:uid="{00000000-0004-0000-0000-000064000000}"/>
    <hyperlink ref="AI74" r:id="rId69" tooltip="https://www.sec.gov/Archives/edgar/data/310158/000031015819000014/0000310158-19-000014-index.html" xr:uid="{00000000-0004-0000-0000-000065000000}"/>
    <hyperlink ref="AJ36" r:id="rId70" tooltip="https://www.sec.gov/Archives/edgar/data/310158/000031015820000005/0000310158-20-000005-index.html" xr:uid="{00000000-0004-0000-0000-000067000000}"/>
    <hyperlink ref="AJ74" r:id="rId71" tooltip="https://www.sec.gov/Archives/edgar/data/310158/000031015820000005/0000310158-20-000005-index.html" xr:uid="{00000000-0004-0000-0000-000068000000}"/>
    <hyperlink ref="AK36" r:id="rId72" tooltip="https://www.sec.gov/Archives/edgar/data/310158/000031015821000004/0000310158-21-000004-index.htm" xr:uid="{00000000-0004-0000-0000-00006A000000}"/>
    <hyperlink ref="AK74" r:id="rId73" tooltip="https://www.sec.gov/Archives/edgar/data/310158/000031015821000004/0000310158-21-000004-index.htm" xr:uid="{00000000-0004-0000-0000-00006B000000}"/>
    <hyperlink ref="AL36" r:id="rId74" tooltip="https://www.sec.gov/Archives/edgar/data/310158/000031015822000003/0000310158-22-000003-index.htm" xr:uid="{00000000-0004-0000-0000-00006D000000}"/>
    <hyperlink ref="AL74" r:id="rId75" tooltip="https://www.sec.gov/Archives/edgar/data/310158/000031015822000003/0000310158-22-000003-index.htm" xr:uid="{00000000-0004-0000-0000-00006E000000}"/>
    <hyperlink ref="AM36" r:id="rId76" tooltip="https://www.sec.gov/Archives/edgar/data/310158/000162828023005061/0001628280-23-005061-index.htm" xr:uid="{00000000-0004-0000-0000-000070000000}"/>
    <hyperlink ref="AM74" r:id="rId77" tooltip="https://www.sec.gov/Archives/edgar/data/310158/000162828023005061/0001628280-23-005061-index.htm" xr:uid="{00000000-0004-0000-0000-000071000000}"/>
    <hyperlink ref="AN1" r:id="rId78" display="https://finbox.com/NYSE:MRK/explorer/revenue_proj" xr:uid="{222EFD37-1CB4-6140-A9B4-FDA079D1B400}"/>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2023-03-12T17:30:30Z</dcterms:created>
  <dcterms:modified xsi:type="dcterms:W3CDTF">2023-05-12T04:17:27Z</dcterms:modified>
</cp:coreProperties>
</file>