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2BF17B7E-5261-774C-A1F4-22C362F8D5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4" i="1" l="1"/>
  <c r="AO116" i="1" a="1"/>
  <c r="AO116" i="1" s="1"/>
  <c r="AO111" i="1"/>
  <c r="AU101" i="1" a="1"/>
  <c r="AU101" i="1" s="1"/>
  <c r="AU95" i="1" a="1"/>
  <c r="AU95" i="1" s="1"/>
  <c r="AU97" i="1" s="1"/>
  <c r="AU90" i="1"/>
  <c r="AU91" i="1"/>
  <c r="AU89" i="1"/>
  <c r="AU87" i="1"/>
  <c r="AU99" i="1"/>
  <c r="AU86" i="1"/>
  <c r="AU85" i="1"/>
  <c r="AS19" i="1"/>
  <c r="AS16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N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06" i="1"/>
  <c r="AN106" i="1"/>
  <c r="AO106" i="1"/>
  <c r="AO112" i="1"/>
  <c r="AU88" i="1"/>
  <c r="AU92" i="1"/>
  <c r="AN108" i="1"/>
  <c r="AP106" i="1"/>
  <c r="AO108" i="1"/>
  <c r="AQ106" i="1"/>
  <c r="AP108" i="1"/>
  <c r="AR106" i="1"/>
  <c r="AQ108" i="1"/>
  <c r="AV16" i="1" l="1"/>
  <c r="AT16" i="1"/>
  <c r="AU103" i="1"/>
  <c r="AU100" i="1" s="1"/>
  <c r="AU16" i="1"/>
  <c r="AU102" i="1"/>
  <c r="AU105" i="1" l="1"/>
  <c r="AU108" i="1" s="1"/>
  <c r="AR107" i="1" l="1"/>
  <c r="AR108" i="1" s="1"/>
  <c r="AO110" i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<sst xmlns="http://schemas.openxmlformats.org/spreadsheetml/2006/main" count="1237" uniqueCount="160">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</sst>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PFE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12396694214889E-2"/>
          <c:y val="0.10518226423517157"/>
          <c:w val="0.86056198347107427"/>
          <c:h val="0.75905002383341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4024500000</c:v>
                </c:pt>
                <c:pt idx="1">
                  <c:v>4476000000</c:v>
                </c:pt>
                <c:pt idx="2">
                  <c:v>4919800000</c:v>
                </c:pt>
                <c:pt idx="3">
                  <c:v>5385400000</c:v>
                </c:pt>
                <c:pt idx="4">
                  <c:v>5671500000</c:v>
                </c:pt>
                <c:pt idx="5">
                  <c:v>6406000000</c:v>
                </c:pt>
                <c:pt idx="6">
                  <c:v>6950000000</c:v>
                </c:pt>
                <c:pt idx="7">
                  <c:v>7230200000</c:v>
                </c:pt>
                <c:pt idx="8">
                  <c:v>7477700000</c:v>
                </c:pt>
                <c:pt idx="9">
                  <c:v>8281300000</c:v>
                </c:pt>
                <c:pt idx="10">
                  <c:v>10021400000</c:v>
                </c:pt>
                <c:pt idx="11">
                  <c:v>11306000000</c:v>
                </c:pt>
                <c:pt idx="12">
                  <c:v>12504000000</c:v>
                </c:pt>
                <c:pt idx="13">
                  <c:v>13544000000</c:v>
                </c:pt>
                <c:pt idx="14">
                  <c:v>16204000000</c:v>
                </c:pt>
                <c:pt idx="15">
                  <c:v>29574000000</c:v>
                </c:pt>
                <c:pt idx="16">
                  <c:v>32259000000</c:v>
                </c:pt>
                <c:pt idx="17">
                  <c:v>32373000000</c:v>
                </c:pt>
                <c:pt idx="18">
                  <c:v>45188000000</c:v>
                </c:pt>
                <c:pt idx="19">
                  <c:v>52516000000</c:v>
                </c:pt>
                <c:pt idx="20">
                  <c:v>51298000000</c:v>
                </c:pt>
                <c:pt idx="21">
                  <c:v>48371000000</c:v>
                </c:pt>
                <c:pt idx="22">
                  <c:v>48418000000</c:v>
                </c:pt>
                <c:pt idx="23">
                  <c:v>48296000000</c:v>
                </c:pt>
                <c:pt idx="24">
                  <c:v>50009000000</c:v>
                </c:pt>
                <c:pt idx="25">
                  <c:v>67809000000</c:v>
                </c:pt>
                <c:pt idx="26">
                  <c:v>67425000000</c:v>
                </c:pt>
                <c:pt idx="27">
                  <c:v>58986000000</c:v>
                </c:pt>
                <c:pt idx="28">
                  <c:v>51584000000</c:v>
                </c:pt>
                <c:pt idx="29">
                  <c:v>49605000000</c:v>
                </c:pt>
                <c:pt idx="30">
                  <c:v>48851000000</c:v>
                </c:pt>
                <c:pt idx="31">
                  <c:v>52824000000</c:v>
                </c:pt>
                <c:pt idx="32">
                  <c:v>52546000000</c:v>
                </c:pt>
                <c:pt idx="33">
                  <c:v>53647000000</c:v>
                </c:pt>
                <c:pt idx="34">
                  <c:v>51750000000</c:v>
                </c:pt>
                <c:pt idx="35">
                  <c:v>41908000000</c:v>
                </c:pt>
                <c:pt idx="36">
                  <c:v>81288000000</c:v>
                </c:pt>
                <c:pt idx="37">
                  <c:v>100330000000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0-A746-8D17-BFEE060CDE9F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1005600000</c:v>
                </c:pt>
                <c:pt idx="1">
                  <c:v>1107800000</c:v>
                </c:pt>
                <c:pt idx="2">
                  <c:v>1169500000</c:v>
                </c:pt>
                <c:pt idx="3">
                  <c:v>1295200000</c:v>
                </c:pt>
                <c:pt idx="4">
                  <c:v>1119500000</c:v>
                </c:pt>
                <c:pt idx="5">
                  <c:v>1323900000</c:v>
                </c:pt>
                <c:pt idx="6">
                  <c:v>1184600000</c:v>
                </c:pt>
                <c:pt idx="7">
                  <c:v>1513400000</c:v>
                </c:pt>
                <c:pt idx="8">
                  <c:v>1107000000</c:v>
                </c:pt>
                <c:pt idx="9">
                  <c:v>2148900000</c:v>
                </c:pt>
                <c:pt idx="10">
                  <c:v>2684900000</c:v>
                </c:pt>
                <c:pt idx="11">
                  <c:v>3228000000</c:v>
                </c:pt>
                <c:pt idx="12">
                  <c:v>3580000000</c:v>
                </c:pt>
                <c:pt idx="13">
                  <c:v>4482000000</c:v>
                </c:pt>
                <c:pt idx="14">
                  <c:v>4965000000</c:v>
                </c:pt>
                <c:pt idx="15">
                  <c:v>6743000000</c:v>
                </c:pt>
                <c:pt idx="16">
                  <c:v>11417000000</c:v>
                </c:pt>
                <c:pt idx="17">
                  <c:v>12771000000</c:v>
                </c:pt>
                <c:pt idx="18">
                  <c:v>9609000000</c:v>
                </c:pt>
                <c:pt idx="19">
                  <c:v>19119000000</c:v>
                </c:pt>
                <c:pt idx="20">
                  <c:v>17085000000</c:v>
                </c:pt>
                <c:pt idx="21">
                  <c:v>26622000000</c:v>
                </c:pt>
                <c:pt idx="22">
                  <c:v>14367000000</c:v>
                </c:pt>
                <c:pt idx="23">
                  <c:v>14839000000</c:v>
                </c:pt>
                <c:pt idx="24">
                  <c:v>16822000000</c:v>
                </c:pt>
                <c:pt idx="25">
                  <c:v>19667000000</c:v>
                </c:pt>
                <c:pt idx="26">
                  <c:v>24739000000</c:v>
                </c:pt>
                <c:pt idx="27">
                  <c:v>26267000000</c:v>
                </c:pt>
                <c:pt idx="28">
                  <c:v>34133000000</c:v>
                </c:pt>
                <c:pt idx="29">
                  <c:v>19152000000</c:v>
                </c:pt>
                <c:pt idx="30">
                  <c:v>15306000000</c:v>
                </c:pt>
                <c:pt idx="31">
                  <c:v>15281000000</c:v>
                </c:pt>
                <c:pt idx="32">
                  <c:v>19798000000</c:v>
                </c:pt>
                <c:pt idx="33">
                  <c:v>19559000000</c:v>
                </c:pt>
                <c:pt idx="34">
                  <c:v>25241000000</c:v>
                </c:pt>
                <c:pt idx="35">
                  <c:v>16319000000</c:v>
                </c:pt>
                <c:pt idx="36">
                  <c:v>30313000000</c:v>
                </c:pt>
                <c:pt idx="37">
                  <c:v>39547000000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0-A746-8D17-BFEE060CDE9F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199300000</c:v>
                </c:pt>
                <c:pt idx="5">
                  <c:v>313000000</c:v>
                </c:pt>
                <c:pt idx="6">
                  <c:v>253800000</c:v>
                </c:pt>
                <c:pt idx="7">
                  <c:v>132800000</c:v>
                </c:pt>
                <c:pt idx="8">
                  <c:v>628800000</c:v>
                </c:pt>
                <c:pt idx="9">
                  <c:v>817000000</c:v>
                </c:pt>
                <c:pt idx="10">
                  <c:v>1125100000</c:v>
                </c:pt>
                <c:pt idx="11">
                  <c:v>1293000000</c:v>
                </c:pt>
                <c:pt idx="12">
                  <c:v>686000000</c:v>
                </c:pt>
                <c:pt idx="13">
                  <c:v>1731000000</c:v>
                </c:pt>
                <c:pt idx="14">
                  <c:v>1495000000</c:v>
                </c:pt>
                <c:pt idx="15">
                  <c:v>4004000000</c:v>
                </c:pt>
                <c:pt idx="16">
                  <c:v>7060000000</c:v>
                </c:pt>
                <c:pt idx="17">
                  <c:v>8425000000</c:v>
                </c:pt>
                <c:pt idx="18">
                  <c:v>9098000000</c:v>
                </c:pt>
                <c:pt idx="19">
                  <c:v>13739000000</c:v>
                </c:pt>
                <c:pt idx="20">
                  <c:v>12627000000</c:v>
                </c:pt>
                <c:pt idx="21">
                  <c:v>15544000000</c:v>
                </c:pt>
                <c:pt idx="22">
                  <c:v>11473000000</c:v>
                </c:pt>
                <c:pt idx="23">
                  <c:v>16537000000</c:v>
                </c:pt>
                <c:pt idx="24">
                  <c:v>15382000000</c:v>
                </c:pt>
                <c:pt idx="25">
                  <c:v>9941000000</c:v>
                </c:pt>
                <c:pt idx="26">
                  <c:v>18580000000</c:v>
                </c:pt>
                <c:pt idx="27">
                  <c:v>15727000000</c:v>
                </c:pt>
                <c:pt idx="28">
                  <c:v>16300000000</c:v>
                </c:pt>
                <c:pt idx="29">
                  <c:v>15300000000</c:v>
                </c:pt>
                <c:pt idx="30">
                  <c:v>13016000000</c:v>
                </c:pt>
                <c:pt idx="31">
                  <c:v>13902000000</c:v>
                </c:pt>
                <c:pt idx="32">
                  <c:v>14253000000</c:v>
                </c:pt>
                <c:pt idx="33">
                  <c:v>13631000000</c:v>
                </c:pt>
                <c:pt idx="34">
                  <c:v>9994000000</c:v>
                </c:pt>
                <c:pt idx="35">
                  <c:v>11612000000</c:v>
                </c:pt>
                <c:pt idx="36">
                  <c:v>29869000000</c:v>
                </c:pt>
                <c:pt idx="37">
                  <c:v>26031000000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0-A746-8D17-BFEE060C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1931632"/>
        <c:axId val="1851995408"/>
      </c:barChart>
      <c:catAx>
        <c:axId val="18519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95408"/>
        <c:crosses val="autoZero"/>
        <c:auto val="1"/>
        <c:lblAlgn val="ctr"/>
        <c:lblOffset val="100"/>
        <c:noMultiLvlLbl val="0"/>
      </c:catAx>
      <c:valAx>
        <c:axId val="18519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08463590811473"/>
          <c:y val="0.92653629425424189"/>
          <c:w val="0.3030537645604216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33338</xdr:rowOff>
    </xdr:from>
    <xdr:to>
      <xdr:col>47</xdr:col>
      <xdr:colOff>15874</xdr:colOff>
      <xdr:row>133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FAC1E-0692-A378-6147-78D607A51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https://www.bing.com/financeapi/forcetrigger?t=a1zqnm&amp;q=XNYS%3aPFE&amp;form=skydnc</v>
    <v>Learn more on Bing</v>
  </rv>
  <rv s="1">
    <v>0</v>
    <v>PFIZER INC. (XNYS:PFE)</v>
    <v>2</v>
    <v>3</v>
    <v>Finance</v>
    <v>4</v>
    <v>en-US</v>
    <v>a1zqnm</v>
    <v>268435456</v>
    <v>1</v>
    <v>Powered by Refinitiv</v>
    <v>54.93</v>
    <v>37.204999999999998</v>
    <v>0.62329999999999997</v>
    <v>-0.31</v>
    <v>-8.182E-3</v>
    <v>-3.1699999999999999E-2</v>
    <v>-8.4349999999999996E-4</v>
    <v>USD</v>
    <v>Pfizer Inc. is a research-based biopharmaceutical company. The Company is engaged in the discovery, development, manufacture, marketing, sale and distribution of biopharmaceutical products around the world. The Company operates through two segments: Biopharma and PC1. Biopharma is engaged in the science-based biopharmaceutical business. PC1 is its global contract development and manufacturing organization and supplier of specialty active pharmaceutical ingredients. The Company’s primary care products include Eliquis, Nurtec ODT/Vydura and the Premarin family; the Prevnar family, Nimenrix, FSME/IMMUN-TicoVac and Trumenba; Comirnaty, and Paxlovid. Its specialty care products include Xeljanz, Enbrel (outside the United States and Canada), Inflectra, Eucrisa/Staquis and Cibinqo; the Vyndaqel family, Oxbryta, BeneFIX and Genotropin, and Sulperazon, Medrol, Zavicefta, Zithromax, Vfend and Panzyga. Its oncology products include Ibrance, Xtandi, Inlyta, Retacrit, Lorbrena and Braftovi.</v>
    <v>83000</v>
    <v>New York Stock Exchange</v>
    <v>XNYS</v>
    <v>XNYS</v>
    <v>66 HUDSON BOULEVARD EAST, NEW YORK, NY, 10001-2192 US</v>
    <v>37.65</v>
    <v>Pharmaceuticals</v>
    <v>Stock</v>
    <v>45057.99988568281</v>
    <v>0</v>
    <v>37.204999999999998</v>
    <v>216180600000</v>
    <v>PFIZER INC.</v>
    <v>PFIZER INC.</v>
    <v>37.6</v>
    <v>7.4675000000000002</v>
    <v>37.89</v>
    <v>37.58</v>
    <v>37.548299999999998</v>
    <v>5644402000</v>
    <v>PFE</v>
    <v>PFIZER INC. (XNYS:PFE)</v>
    <v>28566365</v>
    <v>21305445</v>
    <v>1942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8003/000091205795001635/0000912057-95-001635-index.html" TargetMode="External"/><Relationship Id="rId42" Type="http://schemas.openxmlformats.org/officeDocument/2006/relationships/hyperlink" Target="https://www.sec.gov/Archives/edgar/data/78003/000093041306001567/0000930413-06-001567-index.htm" TargetMode="External"/><Relationship Id="rId47" Type="http://schemas.openxmlformats.org/officeDocument/2006/relationships/hyperlink" Target="https://www.sec.gov/Archives/edgar/data/78003/000093041308001360/0000930413-08-001360-index.htm" TargetMode="External"/><Relationship Id="rId63" Type="http://schemas.openxmlformats.org/officeDocument/2006/relationships/hyperlink" Target="https://www.sec.gov/Archives/edgar/data/78003/000007800316000077/0000078003-16-000077-index.htm" TargetMode="External"/><Relationship Id="rId68" Type="http://schemas.openxmlformats.org/officeDocument/2006/relationships/hyperlink" Target="https://www.sec.gov/Archives/edgar/data/78003/000007800319000015/0000078003-19-000015-index.htm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78003/000095012301002716/0000950123-01-002716-index.htm" TargetMode="External"/><Relationship Id="rId37" Type="http://schemas.openxmlformats.org/officeDocument/2006/relationships/hyperlink" Target="https://www.sec.gov/Archives/edgar/data/78003/000095012303003360/0000950123-03-003360-index.htm" TargetMode="External"/><Relationship Id="rId40" Type="http://schemas.openxmlformats.org/officeDocument/2006/relationships/hyperlink" Target="https://www.sec.gov/Archives/edgar/data/78003/000095012305002379/0000950123-05-002379-index.htm" TargetMode="External"/><Relationship Id="rId45" Type="http://schemas.openxmlformats.org/officeDocument/2006/relationships/hyperlink" Target="https://www.sec.gov/Archives/edgar/data/78003/000093041307001807/0000930413-07-001807-index.htm" TargetMode="External"/><Relationship Id="rId53" Type="http://schemas.openxmlformats.org/officeDocument/2006/relationships/hyperlink" Target="https://www.sec.gov/Archives/edgar/data/78003/000119312511048877/0001193125-11-048877-index.htm" TargetMode="External"/><Relationship Id="rId58" Type="http://schemas.openxmlformats.org/officeDocument/2006/relationships/hyperlink" Target="https://www.sec.gov/Archives/edgar/data/78003/000007800314000018/0000078003-14-000018-index.htm" TargetMode="External"/><Relationship Id="rId66" Type="http://schemas.openxmlformats.org/officeDocument/2006/relationships/hyperlink" Target="https://www.sec.gov/Archives/edgar/data/78003/000007800318000027/0000078003-18-000027-index.htm" TargetMode="External"/><Relationship Id="rId74" Type="http://schemas.openxmlformats.org/officeDocument/2006/relationships/hyperlink" Target="https://www.sec.gov/Archives/edgar/data/78003/000007800322000027/0000078003-22-000027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8003/000007800315000014/0000078003-15-000014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78003/000091205796005586/0000912057-96-005586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8003/000095012302003116/0000950123-02-003116-index.htm" TargetMode="External"/><Relationship Id="rId43" Type="http://schemas.openxmlformats.org/officeDocument/2006/relationships/hyperlink" Target="https://www.sec.gov/Archives/edgar/data/78003/000093041306001567/0000930413-06-001567-index.htm" TargetMode="External"/><Relationship Id="rId48" Type="http://schemas.openxmlformats.org/officeDocument/2006/relationships/hyperlink" Target="https://www.sec.gov/Archives/edgar/data/78003/000119312509040568/0001193125-09-040568-index.htm" TargetMode="External"/><Relationship Id="rId56" Type="http://schemas.openxmlformats.org/officeDocument/2006/relationships/hyperlink" Target="https://www.sec.gov/Archives/edgar/data/78003/000007800313000006/0000078003-13-000006-index.htm" TargetMode="External"/><Relationship Id="rId64" Type="http://schemas.openxmlformats.org/officeDocument/2006/relationships/hyperlink" Target="https://www.sec.gov/Archives/edgar/data/78003/000007800317000014/0000078003-17-000014-index.htm" TargetMode="External"/><Relationship Id="rId69" Type="http://schemas.openxmlformats.org/officeDocument/2006/relationships/hyperlink" Target="https://www.sec.gov/Archives/edgar/data/78003/000007800319000015/0000078003-19-000015-index.htm" TargetMode="External"/><Relationship Id="rId77" Type="http://schemas.openxmlformats.org/officeDocument/2006/relationships/hyperlink" Target="https://www.sec.gov/Archives/edgar/data/78003/000007800323000024/0000078003-23-000024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8003/000119312510042425/0001193125-10-042425-index.htm" TargetMode="External"/><Relationship Id="rId72" Type="http://schemas.openxmlformats.org/officeDocument/2006/relationships/hyperlink" Target="https://www.sec.gov/Archives/edgar/data/78003/000007800321000038/0000078003-21-00003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78003/000095012301002716/0000950123-01-002716-index.htm" TargetMode="External"/><Relationship Id="rId38" Type="http://schemas.openxmlformats.org/officeDocument/2006/relationships/hyperlink" Target="https://www.sec.gov/Archives/edgar/data/78003/000095012304003064/0000950123-04-003064-index.htm" TargetMode="External"/><Relationship Id="rId46" Type="http://schemas.openxmlformats.org/officeDocument/2006/relationships/hyperlink" Target="https://www.sec.gov/Archives/edgar/data/78003/000093041308001360/0000930413-08-001360-index.htm" TargetMode="External"/><Relationship Id="rId59" Type="http://schemas.openxmlformats.org/officeDocument/2006/relationships/hyperlink" Target="https://www.sec.gov/Archives/edgar/data/78003/000007800314000018/0000078003-14-000018-index.htm" TargetMode="External"/><Relationship Id="rId67" Type="http://schemas.openxmlformats.org/officeDocument/2006/relationships/hyperlink" Target="https://www.sec.gov/Archives/edgar/data/78003/000007800318000027/0000078003-18-000027-index.htm" TargetMode="External"/><Relationship Id="rId20" Type="http://schemas.openxmlformats.org/officeDocument/2006/relationships/hyperlink" Target="https://www.sec.gov/Archives/edgar/data/78003/000091205795001635/0000912057-95-001635-index.html" TargetMode="External"/><Relationship Id="rId41" Type="http://schemas.openxmlformats.org/officeDocument/2006/relationships/hyperlink" Target="https://www.sec.gov/Archives/edgar/data/78003/000095012305002379/0000950123-05-002379-index.htm" TargetMode="External"/><Relationship Id="rId54" Type="http://schemas.openxmlformats.org/officeDocument/2006/relationships/hyperlink" Target="https://www.sec.gov/Archives/edgar/data/78003/000119312512085703/0001193125-12-085703-index.htm" TargetMode="External"/><Relationship Id="rId62" Type="http://schemas.openxmlformats.org/officeDocument/2006/relationships/hyperlink" Target="https://www.sec.gov/Archives/edgar/data/78003/000007800316000077/0000078003-16-000077-index.htm" TargetMode="External"/><Relationship Id="rId70" Type="http://schemas.openxmlformats.org/officeDocument/2006/relationships/hyperlink" Target="https://www.sec.gov/Archives/edgar/data/78003/000007800320000014/0000078003-20-000014-index.htm" TargetMode="External"/><Relationship Id="rId75" Type="http://schemas.openxmlformats.org/officeDocument/2006/relationships/hyperlink" Target="https://www.sec.gov/Archives/edgar/data/78003/000007800322000027/0000078003-22-000027-index.htm" TargetMode="External"/><Relationship Id="rId1" Type="http://schemas.openxmlformats.org/officeDocument/2006/relationships/hyperlink" Target="https://roic.ai/company/PFE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78003/000091205796005586/0000912057-96-005586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8003/000095012303003360/0000950123-03-003360-index.htm" TargetMode="External"/><Relationship Id="rId49" Type="http://schemas.openxmlformats.org/officeDocument/2006/relationships/hyperlink" Target="https://www.sec.gov/Archives/edgar/data/78003/000119312509040568/0001193125-09-040568-index.htm" TargetMode="External"/><Relationship Id="rId57" Type="http://schemas.openxmlformats.org/officeDocument/2006/relationships/hyperlink" Target="https://www.sec.gov/Archives/edgar/data/78003/000007800313000006/0000078003-13-00000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8003/000093041307001807/0000930413-07-001807-index.htm" TargetMode="External"/><Relationship Id="rId52" Type="http://schemas.openxmlformats.org/officeDocument/2006/relationships/hyperlink" Target="https://www.sec.gov/Archives/edgar/data/78003/000119312511048877/0001193125-11-048877-index.htm" TargetMode="External"/><Relationship Id="rId60" Type="http://schemas.openxmlformats.org/officeDocument/2006/relationships/hyperlink" Target="https://www.sec.gov/Archives/edgar/data/78003/000007800315000014/0000078003-15-000014-index.htm" TargetMode="External"/><Relationship Id="rId65" Type="http://schemas.openxmlformats.org/officeDocument/2006/relationships/hyperlink" Target="https://www.sec.gov/Archives/edgar/data/78003/000007800317000014/0000078003-17-000014-index.htm" TargetMode="External"/><Relationship Id="rId73" Type="http://schemas.openxmlformats.org/officeDocument/2006/relationships/hyperlink" Target="https://www.sec.gov/Archives/edgar/data/78003/000007800321000038/0000078003-21-000038-index.htm" TargetMode="External"/><Relationship Id="rId78" Type="http://schemas.openxmlformats.org/officeDocument/2006/relationships/hyperlink" Target="https://finbox.com/NYSE:PFE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8003/000095012304003064/0000950123-04-003064-index.htm" TargetMode="External"/><Relationship Id="rId34" Type="http://schemas.openxmlformats.org/officeDocument/2006/relationships/hyperlink" Target="https://www.sec.gov/Archives/edgar/data/78003/000095012302003116/0000950123-02-003116-index.htm" TargetMode="External"/><Relationship Id="rId50" Type="http://schemas.openxmlformats.org/officeDocument/2006/relationships/hyperlink" Target="https://www.sec.gov/Archives/edgar/data/78003/000119312510042425/0001193125-10-042425-index.htm" TargetMode="External"/><Relationship Id="rId55" Type="http://schemas.openxmlformats.org/officeDocument/2006/relationships/hyperlink" Target="https://www.sec.gov/Archives/edgar/data/78003/000119312512085703/0001193125-12-085703-index.htm" TargetMode="External"/><Relationship Id="rId76" Type="http://schemas.openxmlformats.org/officeDocument/2006/relationships/hyperlink" Target="https://www.sec.gov/Archives/edgar/data/78003/000007800323000024/0000078003-23-000024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8003/000007800320000014/0000078003-20-000014-index.htm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79" activePane="bottomRight" state="frozen"/>
      <selection pane="topRight"/>
      <selection pane="bottomLeft"/>
      <selection pane="bottomRight" activeCell="AQ91" sqref="AQ91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  <c r="AS2" s="9"/>
      <c r="AT2" s="9"/>
      <c r="AU2" s="9"/>
      <c r="AV2" s="9"/>
    </row>
    <row r="3" spans="1:48" ht="40" x14ac:dyDescent="0.25">
      <c r="A3" s="5" t="s">
        <v>1</v>
      </c>
      <c r="B3" s="1">
        <v>4024500000</v>
      </c>
      <c r="C3" s="1">
        <v>4476000000</v>
      </c>
      <c r="D3" s="1">
        <v>4919800000</v>
      </c>
      <c r="E3" s="1">
        <v>5385400000</v>
      </c>
      <c r="F3" s="1">
        <v>5671500000</v>
      </c>
      <c r="G3" s="1">
        <v>6406000000</v>
      </c>
      <c r="H3" s="1">
        <v>6950000000</v>
      </c>
      <c r="I3" s="1">
        <v>7230200000</v>
      </c>
      <c r="J3" s="1">
        <v>7477700000</v>
      </c>
      <c r="K3" s="1">
        <v>8281300000</v>
      </c>
      <c r="L3" s="1">
        <v>10021400000</v>
      </c>
      <c r="M3" s="1">
        <v>11306000000</v>
      </c>
      <c r="N3" s="1">
        <v>12504000000</v>
      </c>
      <c r="O3" s="1">
        <v>13544000000</v>
      </c>
      <c r="P3" s="1">
        <v>16204000000</v>
      </c>
      <c r="Q3" s="1">
        <v>29574000000</v>
      </c>
      <c r="R3" s="1">
        <v>32259000000</v>
      </c>
      <c r="S3" s="1">
        <v>32373000000</v>
      </c>
      <c r="T3" s="1">
        <v>45188000000</v>
      </c>
      <c r="U3" s="1">
        <v>52516000000</v>
      </c>
      <c r="V3" s="1">
        <v>51298000000</v>
      </c>
      <c r="W3" s="1">
        <v>48371000000</v>
      </c>
      <c r="X3" s="1">
        <v>48418000000</v>
      </c>
      <c r="Y3" s="1">
        <v>48296000000</v>
      </c>
      <c r="Z3" s="1">
        <v>50009000000</v>
      </c>
      <c r="AA3" s="1">
        <v>67809000000</v>
      </c>
      <c r="AB3" s="1">
        <v>67425000000</v>
      </c>
      <c r="AC3" s="1">
        <v>58986000000</v>
      </c>
      <c r="AD3" s="1">
        <v>51584000000</v>
      </c>
      <c r="AE3" s="1">
        <v>49605000000</v>
      </c>
      <c r="AF3" s="1">
        <v>48851000000</v>
      </c>
      <c r="AG3" s="1">
        <v>52824000000</v>
      </c>
      <c r="AH3" s="1">
        <v>52546000000</v>
      </c>
      <c r="AI3" s="1">
        <v>53647000000</v>
      </c>
      <c r="AJ3" s="1">
        <v>51750000000</v>
      </c>
      <c r="AK3" s="1">
        <v>41908000000</v>
      </c>
      <c r="AL3" s="1">
        <v>81288000000</v>
      </c>
      <c r="AM3" s="1">
        <v>100330000000</v>
      </c>
      <c r="AN3" s="28">
        <v>68556000000</v>
      </c>
      <c r="AO3" s="28">
        <v>72510000000</v>
      </c>
      <c r="AP3" s="28">
        <v>72631000000</v>
      </c>
      <c r="AQ3" s="28">
        <v>69980000000</v>
      </c>
      <c r="AR3" s="28">
        <v>68153000000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0.11218784942228854</v>
      </c>
      <c r="D4" s="15">
        <f>(D3/C3)-1</f>
        <v>9.9151027703306527E-2</v>
      </c>
      <c r="E4" s="15">
        <f>(E3/D3)-1</f>
        <v>9.4637993414366406E-2</v>
      </c>
      <c r="F4" s="15">
        <f t="shared" ref="F4:AR4" si="0">(F3/E3)-1</f>
        <v>5.3125116054517862E-2</v>
      </c>
      <c r="G4" s="15">
        <f t="shared" si="0"/>
        <v>0.12950718504804715</v>
      </c>
      <c r="H4" s="16">
        <f t="shared" si="0"/>
        <v>8.4920387137058961E-2</v>
      </c>
      <c r="I4" s="16">
        <f t="shared" si="0"/>
        <v>4.0316546762589889E-2</v>
      </c>
      <c r="J4" s="16">
        <f t="shared" si="0"/>
        <v>3.4231418218029885E-2</v>
      </c>
      <c r="K4" s="16">
        <f t="shared" si="0"/>
        <v>0.10746619949984626</v>
      </c>
      <c r="L4" s="16">
        <f t="shared" si="0"/>
        <v>0.21012401434557382</v>
      </c>
      <c r="M4" s="16">
        <f t="shared" si="0"/>
        <v>0.12818568263915231</v>
      </c>
      <c r="N4" s="16">
        <f t="shared" si="0"/>
        <v>0.10596143640544842</v>
      </c>
      <c r="O4" s="16">
        <f t="shared" si="0"/>
        <v>8.3173384516954663E-2</v>
      </c>
      <c r="P4" s="16">
        <f t="shared" si="0"/>
        <v>0.19639692852923796</v>
      </c>
      <c r="Q4" s="16">
        <f t="shared" si="0"/>
        <v>0.82510491236731665</v>
      </c>
      <c r="R4" s="16">
        <f t="shared" si="0"/>
        <v>9.0789206735646166E-2</v>
      </c>
      <c r="S4" s="16">
        <f t="shared" si="0"/>
        <v>3.5338975169720843E-3</v>
      </c>
      <c r="T4" s="16">
        <f t="shared" si="0"/>
        <v>0.39585457016649683</v>
      </c>
      <c r="U4" s="16">
        <f t="shared" si="0"/>
        <v>0.16216694697707346</v>
      </c>
      <c r="V4" s="16">
        <f t="shared" si="0"/>
        <v>-2.3192931677964768E-2</v>
      </c>
      <c r="W4" s="16">
        <f t="shared" si="0"/>
        <v>-5.7058754727279837E-2</v>
      </c>
      <c r="X4" s="16">
        <f t="shared" si="0"/>
        <v>9.7165657108599923E-4</v>
      </c>
      <c r="Y4" s="16">
        <f t="shared" si="0"/>
        <v>-2.5197240695609135E-3</v>
      </c>
      <c r="Z4" s="16">
        <f t="shared" si="0"/>
        <v>3.5468775882060655E-2</v>
      </c>
      <c r="AA4" s="16">
        <f t="shared" si="0"/>
        <v>0.35593593153232428</v>
      </c>
      <c r="AB4" s="16">
        <f t="shared" si="0"/>
        <v>-5.6629650931292463E-3</v>
      </c>
      <c r="AC4" s="16">
        <f t="shared" si="0"/>
        <v>-0.12516129032258061</v>
      </c>
      <c r="AD4" s="16">
        <f t="shared" si="0"/>
        <v>-0.12548740379072998</v>
      </c>
      <c r="AE4" s="16">
        <f t="shared" si="0"/>
        <v>-3.8364609181141485E-2</v>
      </c>
      <c r="AF4" s="16">
        <f t="shared" si="0"/>
        <v>-1.5200080637032598E-2</v>
      </c>
      <c r="AG4" s="16">
        <f t="shared" si="0"/>
        <v>8.1328939018648461E-2</v>
      </c>
      <c r="AH4" s="16">
        <f t="shared" si="0"/>
        <v>-5.2627593518097537E-3</v>
      </c>
      <c r="AI4" s="16">
        <f t="shared" si="0"/>
        <v>2.0953069691318049E-2</v>
      </c>
      <c r="AJ4" s="16">
        <f t="shared" si="0"/>
        <v>-3.5360784386824995E-2</v>
      </c>
      <c r="AK4" s="16">
        <f t="shared" si="0"/>
        <v>-0.1901835748792271</v>
      </c>
      <c r="AL4" s="16">
        <f t="shared" si="0"/>
        <v>0.93967738856542904</v>
      </c>
      <c r="AM4" s="16">
        <f t="shared" si="0"/>
        <v>0.23425351835449271</v>
      </c>
      <c r="AN4" s="16">
        <f t="shared" si="0"/>
        <v>-0.31669490680753509</v>
      </c>
      <c r="AO4" s="16">
        <f t="shared" si="0"/>
        <v>5.7675476982321117E-2</v>
      </c>
      <c r="AP4" s="16">
        <f t="shared" si="0"/>
        <v>1.6687353468487487E-3</v>
      </c>
      <c r="AQ4" s="16">
        <f t="shared" si="0"/>
        <v>-3.6499566300890796E-2</v>
      </c>
      <c r="AR4" s="16">
        <f t="shared" si="0"/>
        <v>-2.6107459274078315E-2</v>
      </c>
      <c r="AS4" s="17">
        <f>(AM4+AL4+AK4)/3</f>
        <v>0.3279157773468982</v>
      </c>
      <c r="AT4" s="17">
        <f>(AM20+AL20+AK20)/3</f>
        <v>0.26955909646009135</v>
      </c>
      <c r="AU4" s="17">
        <f>(AM29+AL29+AK29)/3</f>
        <v>0.43464989005485127</v>
      </c>
      <c r="AV4" s="17">
        <f>(AM105+AL105+AK105)/3</f>
        <v>0.53521851817065413</v>
      </c>
    </row>
    <row r="5" spans="1:48" ht="19" x14ac:dyDescent="0.25">
      <c r="A5" s="5" t="s">
        <v>2</v>
      </c>
      <c r="B5" s="1">
        <v>1416200000</v>
      </c>
      <c r="C5" s="1">
        <v>1573300000</v>
      </c>
      <c r="D5" s="1">
        <v>1734900000</v>
      </c>
      <c r="E5" s="1">
        <v>1825600000</v>
      </c>
      <c r="F5" s="1">
        <v>1855200000</v>
      </c>
      <c r="G5" s="1">
        <v>2034600000</v>
      </c>
      <c r="H5" s="1">
        <v>1956500000</v>
      </c>
      <c r="I5" s="1">
        <v>1760400000</v>
      </c>
      <c r="J5" s="1">
        <v>1513800000</v>
      </c>
      <c r="K5" s="1">
        <v>1626600000</v>
      </c>
      <c r="L5" s="1">
        <v>1790100000</v>
      </c>
      <c r="M5" s="1">
        <v>1746000000</v>
      </c>
      <c r="N5" s="1">
        <v>1772000000</v>
      </c>
      <c r="O5" s="1">
        <v>1605000000</v>
      </c>
      <c r="P5" s="1">
        <v>1986000000</v>
      </c>
      <c r="Q5" s="1">
        <v>4059000000</v>
      </c>
      <c r="R5" s="1">
        <v>5034000000</v>
      </c>
      <c r="S5" s="1">
        <v>4045000000</v>
      </c>
      <c r="T5" s="1">
        <v>9832000000</v>
      </c>
      <c r="U5" s="1">
        <v>7541000000</v>
      </c>
      <c r="V5" s="1">
        <v>8525000000</v>
      </c>
      <c r="W5" s="1">
        <v>7640000000</v>
      </c>
      <c r="X5" s="1">
        <v>11239000000</v>
      </c>
      <c r="Y5" s="1">
        <v>8112000000</v>
      </c>
      <c r="Z5" s="1">
        <v>8888000000</v>
      </c>
      <c r="AA5" s="1">
        <v>16279000000</v>
      </c>
      <c r="AB5" s="1">
        <v>15085000000</v>
      </c>
      <c r="AC5" s="1">
        <v>11334000000</v>
      </c>
      <c r="AD5" s="1">
        <v>9586000000</v>
      </c>
      <c r="AE5" s="1">
        <v>9577000000</v>
      </c>
      <c r="AF5" s="1">
        <v>9648000000</v>
      </c>
      <c r="AG5" s="1">
        <v>12329000000</v>
      </c>
      <c r="AH5" s="1">
        <v>11240000000</v>
      </c>
      <c r="AI5" s="1">
        <v>11248000000</v>
      </c>
      <c r="AJ5" s="1">
        <v>10219000000</v>
      </c>
      <c r="AK5" s="1">
        <v>8692000000</v>
      </c>
      <c r="AL5" s="1">
        <v>30821000000</v>
      </c>
      <c r="AM5" s="1">
        <v>34344000000</v>
      </c>
    </row>
    <row r="6" spans="1:48" ht="20" x14ac:dyDescent="0.25">
      <c r="A6" s="6" t="s">
        <v>3</v>
      </c>
      <c r="B6" s="10">
        <v>2608300000</v>
      </c>
      <c r="C6" s="10">
        <v>2902700000</v>
      </c>
      <c r="D6" s="10">
        <v>3184900000</v>
      </c>
      <c r="E6" s="10">
        <v>3559800000</v>
      </c>
      <c r="F6" s="10">
        <v>3816300000</v>
      </c>
      <c r="G6" s="10">
        <v>4371400000</v>
      </c>
      <c r="H6" s="10">
        <v>4993500000</v>
      </c>
      <c r="I6" s="10">
        <v>5469800000</v>
      </c>
      <c r="J6" s="10">
        <v>5963900000</v>
      </c>
      <c r="K6" s="10">
        <v>6654700000</v>
      </c>
      <c r="L6" s="10">
        <v>8231300000</v>
      </c>
      <c r="M6" s="10">
        <v>9560000000</v>
      </c>
      <c r="N6" s="10">
        <v>10732000000</v>
      </c>
      <c r="O6" s="10">
        <v>11939000000</v>
      </c>
      <c r="P6" s="10">
        <v>14218000000</v>
      </c>
      <c r="Q6" s="10">
        <v>25515000000</v>
      </c>
      <c r="R6" s="10">
        <v>27225000000</v>
      </c>
      <c r="S6" s="10">
        <v>28328000000</v>
      </c>
      <c r="T6" s="10">
        <v>35356000000</v>
      </c>
      <c r="U6" s="10">
        <v>44975000000</v>
      </c>
      <c r="V6" s="10">
        <v>42773000000</v>
      </c>
      <c r="W6" s="10">
        <v>40731000000</v>
      </c>
      <c r="X6" s="10">
        <v>37179000000</v>
      </c>
      <c r="Y6" s="10">
        <v>40184000000</v>
      </c>
      <c r="Z6" s="10">
        <v>41121000000</v>
      </c>
      <c r="AA6" s="10">
        <v>51530000000</v>
      </c>
      <c r="AB6" s="10">
        <v>52340000000</v>
      </c>
      <c r="AC6" s="10">
        <v>47652000000</v>
      </c>
      <c r="AD6" s="10">
        <v>41998000000</v>
      </c>
      <c r="AE6" s="10">
        <v>40028000000</v>
      </c>
      <c r="AF6" s="10">
        <v>39203000000</v>
      </c>
      <c r="AG6" s="10">
        <v>40495000000</v>
      </c>
      <c r="AH6" s="10">
        <v>41306000000</v>
      </c>
      <c r="AI6" s="10">
        <v>42399000000</v>
      </c>
      <c r="AJ6" s="10">
        <v>41531000000</v>
      </c>
      <c r="AK6" s="10">
        <v>33216000000</v>
      </c>
      <c r="AL6" s="10">
        <v>50467000000</v>
      </c>
      <c r="AM6" s="10">
        <v>65986000000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0.64810000000000001</v>
      </c>
      <c r="C7" s="2">
        <v>0.64849999999999997</v>
      </c>
      <c r="D7" s="2">
        <v>0.64739999999999998</v>
      </c>
      <c r="E7" s="2">
        <v>0.66100000000000003</v>
      </c>
      <c r="F7" s="2">
        <v>0.67290000000000005</v>
      </c>
      <c r="G7" s="2">
        <v>0.68240000000000001</v>
      </c>
      <c r="H7" s="2">
        <v>0.71850000000000003</v>
      </c>
      <c r="I7" s="2">
        <v>0.75649999999999995</v>
      </c>
      <c r="J7" s="2">
        <v>0.79759999999999998</v>
      </c>
      <c r="K7" s="2">
        <v>0.80359999999999998</v>
      </c>
      <c r="L7" s="2">
        <v>0.82140000000000002</v>
      </c>
      <c r="M7" s="2">
        <v>0.84560000000000002</v>
      </c>
      <c r="N7" s="2">
        <v>0.85829999999999995</v>
      </c>
      <c r="O7" s="2">
        <v>0.88149999999999995</v>
      </c>
      <c r="P7" s="2">
        <v>0.87739999999999996</v>
      </c>
      <c r="Q7" s="2">
        <v>0.86280000000000001</v>
      </c>
      <c r="R7" s="2">
        <v>0.84399999999999997</v>
      </c>
      <c r="S7" s="2">
        <v>0.87509999999999999</v>
      </c>
      <c r="T7" s="2">
        <v>0.78239999999999998</v>
      </c>
      <c r="U7" s="2">
        <v>0.85640000000000005</v>
      </c>
      <c r="V7" s="2">
        <v>0.83379999999999999</v>
      </c>
      <c r="W7" s="2">
        <v>0.84209999999999996</v>
      </c>
      <c r="X7" s="2">
        <v>0.76790000000000003</v>
      </c>
      <c r="Y7" s="2">
        <v>0.83199999999999996</v>
      </c>
      <c r="Z7" s="2">
        <v>0.82230000000000003</v>
      </c>
      <c r="AA7" s="2">
        <v>0.75990000000000002</v>
      </c>
      <c r="AB7" s="2">
        <v>0.77629999999999999</v>
      </c>
      <c r="AC7" s="2">
        <v>0.80789999999999995</v>
      </c>
      <c r="AD7" s="2">
        <v>0.81420000000000003</v>
      </c>
      <c r="AE7" s="2">
        <v>0.80689999999999995</v>
      </c>
      <c r="AF7" s="2">
        <v>0.80249999999999999</v>
      </c>
      <c r="AG7" s="2">
        <v>0.76659999999999995</v>
      </c>
      <c r="AH7" s="2">
        <v>0.78610000000000002</v>
      </c>
      <c r="AI7" s="2">
        <v>0.7903</v>
      </c>
      <c r="AJ7" s="2">
        <v>0.80249999999999999</v>
      </c>
      <c r="AK7" s="2">
        <v>0.79259999999999997</v>
      </c>
      <c r="AL7" s="2">
        <v>0.62080000000000002</v>
      </c>
      <c r="AM7" s="2">
        <v>0.65769999999999995</v>
      </c>
      <c r="AS7" s="17">
        <f>AM7</f>
        <v>0.65769999999999995</v>
      </c>
      <c r="AT7" s="20">
        <f>AM21</f>
        <v>0.39419999999999999</v>
      </c>
      <c r="AU7" s="20">
        <f>AM30</f>
        <v>0.31269999999999998</v>
      </c>
      <c r="AV7" s="20">
        <f>AM106/AM3</f>
        <v>0.25945380245190869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>
        <v>1928000000</v>
      </c>
      <c r="O8" s="1">
        <v>2279000000</v>
      </c>
      <c r="P8" s="1">
        <v>2776000000</v>
      </c>
      <c r="Q8" s="1">
        <v>4435000000</v>
      </c>
      <c r="R8" s="1">
        <v>4847000000</v>
      </c>
      <c r="S8" s="1">
        <v>5176000000</v>
      </c>
      <c r="T8" s="1">
        <v>7131000000</v>
      </c>
      <c r="U8" s="1">
        <v>7684000000</v>
      </c>
      <c r="V8" s="1">
        <v>7442000000</v>
      </c>
      <c r="W8" s="1">
        <v>7599000000</v>
      </c>
      <c r="X8" s="1">
        <v>8089000000</v>
      </c>
      <c r="Y8" s="1">
        <v>7945000000</v>
      </c>
      <c r="Z8" s="1">
        <v>7913000000</v>
      </c>
      <c r="AA8" s="1">
        <v>9413000000</v>
      </c>
      <c r="AB8" s="1">
        <v>9112000000</v>
      </c>
      <c r="AC8" s="1">
        <v>7870000000</v>
      </c>
      <c r="AD8" s="1">
        <v>6678000000</v>
      </c>
      <c r="AE8" s="1">
        <v>8393000000</v>
      </c>
      <c r="AF8" s="1">
        <v>7690000000</v>
      </c>
      <c r="AG8" s="1">
        <v>7872000000</v>
      </c>
      <c r="AH8" s="1">
        <v>7657000000</v>
      </c>
      <c r="AI8" s="1">
        <v>8006000000</v>
      </c>
      <c r="AJ8" s="1">
        <v>8650000000</v>
      </c>
      <c r="AK8" s="1">
        <v>9405000000</v>
      </c>
      <c r="AL8" s="1">
        <v>13829000000</v>
      </c>
      <c r="AM8" s="1">
        <v>11428000000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>
        <f t="shared" si="1"/>
        <v>0.15419065898912349</v>
      </c>
      <c r="O9" s="15">
        <f t="shared" si="1"/>
        <v>0.1682663910218547</v>
      </c>
      <c r="P9" s="15">
        <f t="shared" si="1"/>
        <v>0.17131572451246604</v>
      </c>
      <c r="Q9" s="15">
        <f t="shared" si="1"/>
        <v>0.14996280516670049</v>
      </c>
      <c r="R9" s="15">
        <f t="shared" si="1"/>
        <v>0.15025264267336247</v>
      </c>
      <c r="S9" s="15">
        <f t="shared" si="1"/>
        <v>0.15988632502393971</v>
      </c>
      <c r="T9" s="15">
        <f t="shared" si="1"/>
        <v>0.1578073824909268</v>
      </c>
      <c r="U9" s="15">
        <f t="shared" si="1"/>
        <v>0.14631731281895041</v>
      </c>
      <c r="V9" s="15">
        <f t="shared" si="1"/>
        <v>0.14507388202269095</v>
      </c>
      <c r="W9" s="15">
        <f t="shared" si="1"/>
        <v>0.15709826135494409</v>
      </c>
      <c r="X9" s="15">
        <f t="shared" si="1"/>
        <v>0.16706596720228015</v>
      </c>
      <c r="Y9" s="15">
        <f t="shared" si="1"/>
        <v>0.16450637733973827</v>
      </c>
      <c r="Z9" s="15">
        <f t="shared" si="1"/>
        <v>0.15823151832670118</v>
      </c>
      <c r="AA9" s="15">
        <f t="shared" si="1"/>
        <v>0.13881638130631627</v>
      </c>
      <c r="AB9" s="15">
        <f t="shared" si="1"/>
        <v>0.13514275120504263</v>
      </c>
      <c r="AC9" s="15">
        <f t="shared" si="1"/>
        <v>0.13342148984504798</v>
      </c>
      <c r="AD9" s="15">
        <f t="shared" si="1"/>
        <v>0.12945874689826303</v>
      </c>
      <c r="AE9" s="15">
        <f t="shared" si="1"/>
        <v>0.16919665356314886</v>
      </c>
      <c r="AF9" s="15">
        <f t="shared" si="1"/>
        <v>0.15741745307158503</v>
      </c>
      <c r="AG9" s="15">
        <f t="shared" si="1"/>
        <v>0.14902317128577919</v>
      </c>
      <c r="AH9" s="15">
        <f t="shared" si="1"/>
        <v>0.14571994062345373</v>
      </c>
      <c r="AI9" s="15">
        <f t="shared" si="1"/>
        <v>0.14923481275747014</v>
      </c>
      <c r="AJ9" s="15">
        <f t="shared" si="1"/>
        <v>0.16714975845410629</v>
      </c>
      <c r="AK9" s="15">
        <f t="shared" si="1"/>
        <v>0.22442015844230218</v>
      </c>
      <c r="AL9" s="15">
        <f t="shared" si="1"/>
        <v>0.17012351146540694</v>
      </c>
      <c r="AM9" s="15">
        <f t="shared" si="1"/>
        <v>0.11390411641582777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4390200000</v>
      </c>
      <c r="L10" s="1">
        <v>5297100000</v>
      </c>
      <c r="M10" s="1">
        <v>6050000000</v>
      </c>
      <c r="N10" s="1">
        <v>4956000000</v>
      </c>
      <c r="O10" s="1">
        <v>5568000000</v>
      </c>
      <c r="P10" s="1">
        <v>6351000000</v>
      </c>
      <c r="Q10" s="1">
        <v>11442000000</v>
      </c>
      <c r="R10" s="1">
        <v>11299000000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0.11390411641582777</v>
      </c>
      <c r="AT10" s="20">
        <f>AM13</f>
        <v>0.13632014352636301</v>
      </c>
      <c r="AU10" s="20">
        <f>AM80</f>
        <v>8.6913186484600825E-3</v>
      </c>
      <c r="AV10" s="20">
        <f>AM89</f>
        <v>3.2253563241303698E-2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1598800000</v>
      </c>
      <c r="C12" s="1">
        <v>1795900000</v>
      </c>
      <c r="D12" s="1">
        <v>2082100000</v>
      </c>
      <c r="E12" s="1">
        <v>2353400000</v>
      </c>
      <c r="F12" s="1">
        <v>2641000000</v>
      </c>
      <c r="G12" s="1">
        <v>3092800000</v>
      </c>
      <c r="H12" s="1">
        <v>3495900000</v>
      </c>
      <c r="I12" s="1">
        <v>3762500000</v>
      </c>
      <c r="J12" s="1">
        <v>4792400000</v>
      </c>
      <c r="K12" s="1">
        <v>4390200000</v>
      </c>
      <c r="L12" s="1">
        <v>5297100000</v>
      </c>
      <c r="M12" s="1">
        <v>6050000000</v>
      </c>
      <c r="N12" s="1">
        <v>4956000000</v>
      </c>
      <c r="O12" s="1">
        <v>5568000000</v>
      </c>
      <c r="P12" s="1">
        <v>6351000000</v>
      </c>
      <c r="Q12" s="1">
        <v>11442000000</v>
      </c>
      <c r="R12" s="1">
        <v>11299000000</v>
      </c>
      <c r="S12" s="1">
        <v>10846000000</v>
      </c>
      <c r="T12" s="1">
        <v>15242000000</v>
      </c>
      <c r="U12" s="1">
        <v>16903000000</v>
      </c>
      <c r="V12" s="1">
        <v>16997000000</v>
      </c>
      <c r="W12" s="1">
        <v>15589000000</v>
      </c>
      <c r="X12" s="1">
        <v>15626000000</v>
      </c>
      <c r="Y12" s="1">
        <v>14537000000</v>
      </c>
      <c r="Z12" s="1">
        <v>14875000000</v>
      </c>
      <c r="AA12" s="1">
        <v>19614000000</v>
      </c>
      <c r="AB12" s="1">
        <v>19468000000</v>
      </c>
      <c r="AC12" s="1">
        <v>16616000000</v>
      </c>
      <c r="AD12" s="1">
        <v>14355000000</v>
      </c>
      <c r="AE12" s="1">
        <v>14097000000</v>
      </c>
      <c r="AF12" s="1">
        <v>14809000000</v>
      </c>
      <c r="AG12" s="1">
        <v>14837000000</v>
      </c>
      <c r="AH12" s="1">
        <v>14784000000</v>
      </c>
      <c r="AI12" s="1">
        <v>14455000000</v>
      </c>
      <c r="AJ12" s="1">
        <v>14350000000</v>
      </c>
      <c r="AK12" s="1">
        <v>11615000000</v>
      </c>
      <c r="AL12" s="1">
        <v>12703000000</v>
      </c>
      <c r="AM12" s="1">
        <v>13677000000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0.3972667412100882</v>
      </c>
      <c r="C13" s="15">
        <f t="shared" ref="C13:AM13" si="2">C12/C3</f>
        <v>0.40122877569258264</v>
      </c>
      <c r="D13" s="15">
        <f t="shared" si="2"/>
        <v>0.42320826049839422</v>
      </c>
      <c r="E13" s="15">
        <f t="shared" si="2"/>
        <v>0.43699632339287703</v>
      </c>
      <c r="F13" s="15">
        <f t="shared" si="2"/>
        <v>0.46566164154103851</v>
      </c>
      <c r="G13" s="15">
        <f t="shared" si="2"/>
        <v>0.48279737745863255</v>
      </c>
      <c r="H13" s="15">
        <f t="shared" si="2"/>
        <v>0.50300719424460427</v>
      </c>
      <c r="I13" s="15">
        <f t="shared" si="2"/>
        <v>0.52038671129429337</v>
      </c>
      <c r="J13" s="15">
        <f t="shared" si="2"/>
        <v>0.64089225296548402</v>
      </c>
      <c r="K13" s="15">
        <f t="shared" si="2"/>
        <v>0.53013415768055738</v>
      </c>
      <c r="L13" s="15">
        <f t="shared" si="2"/>
        <v>0.52857884127966148</v>
      </c>
      <c r="M13" s="15">
        <f t="shared" si="2"/>
        <v>0.53511409870865023</v>
      </c>
      <c r="N13" s="15">
        <f t="shared" si="2"/>
        <v>0.39635316698656431</v>
      </c>
      <c r="O13" s="15">
        <f t="shared" si="2"/>
        <v>0.41110454813939751</v>
      </c>
      <c r="P13" s="15">
        <f t="shared" si="2"/>
        <v>0.3919402616637867</v>
      </c>
      <c r="Q13" s="15">
        <f t="shared" si="2"/>
        <v>0.38689389328464191</v>
      </c>
      <c r="R13" s="15">
        <f t="shared" si="2"/>
        <v>0.3502588424935677</v>
      </c>
      <c r="S13" s="15">
        <f t="shared" si="2"/>
        <v>0.33503227998640844</v>
      </c>
      <c r="T13" s="15">
        <f t="shared" si="2"/>
        <v>0.33730193856776136</v>
      </c>
      <c r="U13" s="15">
        <f t="shared" si="2"/>
        <v>0.32186381293320132</v>
      </c>
      <c r="V13" s="15">
        <f t="shared" si="2"/>
        <v>0.33133845374088661</v>
      </c>
      <c r="W13" s="15">
        <f t="shared" si="2"/>
        <v>0.32227987843956091</v>
      </c>
      <c r="X13" s="15">
        <f t="shared" si="2"/>
        <v>0.32273121566359619</v>
      </c>
      <c r="Y13" s="15">
        <f t="shared" si="2"/>
        <v>0.30099801225774392</v>
      </c>
      <c r="Z13" s="15">
        <f t="shared" si="2"/>
        <v>0.29744645963726529</v>
      </c>
      <c r="AA13" s="15">
        <f t="shared" si="2"/>
        <v>0.28925363889749151</v>
      </c>
      <c r="AB13" s="15">
        <f t="shared" si="2"/>
        <v>0.28873563218390802</v>
      </c>
      <c r="AC13" s="15">
        <f t="shared" si="2"/>
        <v>0.28169396127894752</v>
      </c>
      <c r="AD13" s="15">
        <f t="shared" si="2"/>
        <v>0.27828396401985112</v>
      </c>
      <c r="AE13" s="15">
        <f t="shared" si="2"/>
        <v>0.28418506198971877</v>
      </c>
      <c r="AF13" s="15">
        <f t="shared" si="2"/>
        <v>0.30314630202042947</v>
      </c>
      <c r="AG13" s="15">
        <f t="shared" si="2"/>
        <v>0.28087611691655306</v>
      </c>
      <c r="AH13" s="15">
        <f t="shared" si="2"/>
        <v>0.28135348075971528</v>
      </c>
      <c r="AI13" s="15">
        <f t="shared" si="2"/>
        <v>0.26944656737562211</v>
      </c>
      <c r="AJ13" s="15">
        <f t="shared" si="2"/>
        <v>0.27729468599033819</v>
      </c>
      <c r="AK13" s="15">
        <f t="shared" si="2"/>
        <v>0.27715471986255608</v>
      </c>
      <c r="AL13" s="15">
        <f t="shared" si="2"/>
        <v>0.15627152839287473</v>
      </c>
      <c r="AM13" s="15">
        <f t="shared" si="2"/>
        <v>0.13632014352636301</v>
      </c>
      <c r="AS13" s="17">
        <f>AM28/AM72</f>
        <v>0.32794973918315717</v>
      </c>
      <c r="AT13" s="20">
        <f>AM28/AM54</f>
        <v>0.15908318754595471</v>
      </c>
      <c r="AU13" s="20">
        <f>AM22/(AM72+AM56+AM61)</f>
        <v>0.28345881816107688</v>
      </c>
      <c r="AV13" s="21">
        <f>AM67/AM72</f>
        <v>1.0588222995787206</v>
      </c>
    </row>
    <row r="14" spans="1:48" ht="19" x14ac:dyDescent="0.25">
      <c r="A14" s="5" t="s">
        <v>9</v>
      </c>
      <c r="B14" s="1">
        <v>129500000</v>
      </c>
      <c r="C14" s="1">
        <v>147100000</v>
      </c>
      <c r="D14" s="1">
        <v>162000000</v>
      </c>
      <c r="E14" s="1">
        <v>194500000</v>
      </c>
      <c r="F14" s="1">
        <v>207100000</v>
      </c>
      <c r="G14" s="1">
        <v>224800000</v>
      </c>
      <c r="H14" s="1">
        <v>244100000</v>
      </c>
      <c r="I14" s="1">
        <v>263900000</v>
      </c>
      <c r="J14" s="1">
        <v>258200000</v>
      </c>
      <c r="K14" s="1">
        <v>292000000</v>
      </c>
      <c r="L14" s="1">
        <v>374000000</v>
      </c>
      <c r="M14" s="1">
        <v>430000000</v>
      </c>
      <c r="N14" s="1">
        <v>502000000</v>
      </c>
      <c r="O14" s="1">
        <v>489000000</v>
      </c>
      <c r="P14" s="1">
        <v>542000000</v>
      </c>
      <c r="Q14" s="1">
        <v>968000000</v>
      </c>
      <c r="R14" s="1">
        <v>103000000</v>
      </c>
      <c r="S14" s="1">
        <v>28000000</v>
      </c>
      <c r="T14" s="1">
        <v>2183000000</v>
      </c>
      <c r="U14" s="1">
        <v>3364000000</v>
      </c>
      <c r="V14" s="1">
        <v>3409000000</v>
      </c>
      <c r="W14" s="1">
        <v>3261000000</v>
      </c>
      <c r="X14" s="1">
        <v>3128000000</v>
      </c>
      <c r="Y14" s="1">
        <v>2668000000</v>
      </c>
      <c r="Z14" s="1">
        <v>2682000000</v>
      </c>
      <c r="AA14" s="1">
        <v>8345000000</v>
      </c>
      <c r="AB14" s="1">
        <v>5585000000</v>
      </c>
      <c r="AC14" s="1">
        <v>5175000000</v>
      </c>
      <c r="AD14" s="1">
        <v>4599000000</v>
      </c>
      <c r="AE14" s="1">
        <v>4039000000</v>
      </c>
      <c r="AF14" s="1">
        <v>3728000000</v>
      </c>
      <c r="AG14" s="1">
        <v>4056000000</v>
      </c>
      <c r="AH14" s="1">
        <v>4758000000</v>
      </c>
      <c r="AI14" s="1">
        <v>4893000000</v>
      </c>
      <c r="AJ14" s="1">
        <v>4610000000</v>
      </c>
      <c r="AK14" s="1">
        <v>3436000000</v>
      </c>
      <c r="AL14" s="1">
        <v>3700000000</v>
      </c>
      <c r="AM14" s="1">
        <v>3609000000</v>
      </c>
    </row>
    <row r="15" spans="1:48" ht="20" x14ac:dyDescent="0.25">
      <c r="A15" s="5" t="s">
        <v>10</v>
      </c>
      <c r="B15" s="1">
        <v>1728300000</v>
      </c>
      <c r="C15" s="1">
        <v>1943000000</v>
      </c>
      <c r="D15" s="1">
        <v>2244100000</v>
      </c>
      <c r="E15" s="1">
        <v>2547900000</v>
      </c>
      <c r="F15" s="1">
        <v>2848100000</v>
      </c>
      <c r="G15" s="1">
        <v>3317600000</v>
      </c>
      <c r="H15" s="1">
        <v>3740000000</v>
      </c>
      <c r="I15" s="1">
        <v>4026400000</v>
      </c>
      <c r="J15" s="1">
        <v>5050600000</v>
      </c>
      <c r="K15" s="1">
        <v>4682200000</v>
      </c>
      <c r="L15" s="1">
        <v>5671100000</v>
      </c>
      <c r="M15" s="1">
        <v>6480000000</v>
      </c>
      <c r="N15" s="1">
        <v>7386000000</v>
      </c>
      <c r="O15" s="1">
        <v>8336000000</v>
      </c>
      <c r="P15" s="1">
        <v>9669000000</v>
      </c>
      <c r="Q15" s="1">
        <v>16845000000</v>
      </c>
      <c r="R15" s="1">
        <v>16249000000</v>
      </c>
      <c r="S15" s="1">
        <v>16050000000</v>
      </c>
      <c r="T15" s="1">
        <v>24556000000</v>
      </c>
      <c r="U15" s="1">
        <v>27951000000</v>
      </c>
      <c r="V15" s="1">
        <v>27848000000</v>
      </c>
      <c r="W15" s="1">
        <v>26449000000</v>
      </c>
      <c r="X15" s="1">
        <v>26843000000</v>
      </c>
      <c r="Y15" s="1">
        <v>25150000000</v>
      </c>
      <c r="Z15" s="1">
        <v>25470000000</v>
      </c>
      <c r="AA15" s="1">
        <v>37372000000</v>
      </c>
      <c r="AB15" s="1">
        <v>34165000000</v>
      </c>
      <c r="AC15" s="1">
        <v>29661000000</v>
      </c>
      <c r="AD15" s="1">
        <v>25632000000</v>
      </c>
      <c r="AE15" s="1">
        <v>26529000000</v>
      </c>
      <c r="AF15" s="1">
        <v>26227000000</v>
      </c>
      <c r="AG15" s="1">
        <v>26765000000</v>
      </c>
      <c r="AH15" s="1">
        <v>27199000000</v>
      </c>
      <c r="AI15" s="1">
        <v>27354000000</v>
      </c>
      <c r="AJ15" s="1">
        <v>27610000000</v>
      </c>
      <c r="AK15" s="1">
        <v>24456000000</v>
      </c>
      <c r="AL15" s="1">
        <v>30232000000</v>
      </c>
      <c r="AM15" s="1">
        <v>28714000000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3144500000</v>
      </c>
      <c r="C16" s="1">
        <v>3516300000</v>
      </c>
      <c r="D16" s="1">
        <v>3979000000</v>
      </c>
      <c r="E16" s="1">
        <v>4373500000</v>
      </c>
      <c r="F16" s="1">
        <v>4703300000</v>
      </c>
      <c r="G16" s="1">
        <v>5352200000</v>
      </c>
      <c r="H16" s="1">
        <v>5696500000</v>
      </c>
      <c r="I16" s="1">
        <v>5786800000</v>
      </c>
      <c r="J16" s="1">
        <v>6564400000</v>
      </c>
      <c r="K16" s="1">
        <v>6308800000</v>
      </c>
      <c r="L16" s="1">
        <v>7461200000</v>
      </c>
      <c r="M16" s="1">
        <v>8226000000</v>
      </c>
      <c r="N16" s="1">
        <v>9158000000</v>
      </c>
      <c r="O16" s="1">
        <v>9941000000</v>
      </c>
      <c r="P16" s="1">
        <v>11655000000</v>
      </c>
      <c r="Q16" s="1">
        <v>20904000000</v>
      </c>
      <c r="R16" s="1">
        <v>21283000000</v>
      </c>
      <c r="S16" s="1">
        <v>20095000000</v>
      </c>
      <c r="T16" s="1">
        <v>34388000000</v>
      </c>
      <c r="U16" s="1">
        <v>35492000000</v>
      </c>
      <c r="V16" s="1">
        <v>36373000000</v>
      </c>
      <c r="W16" s="1">
        <v>34089000000</v>
      </c>
      <c r="X16" s="1">
        <v>38082000000</v>
      </c>
      <c r="Y16" s="1">
        <v>33262000000</v>
      </c>
      <c r="Z16" s="1">
        <v>34358000000</v>
      </c>
      <c r="AA16" s="1">
        <v>53651000000</v>
      </c>
      <c r="AB16" s="1">
        <v>49250000000</v>
      </c>
      <c r="AC16" s="1">
        <v>40995000000</v>
      </c>
      <c r="AD16" s="1">
        <v>35218000000</v>
      </c>
      <c r="AE16" s="1">
        <v>36106000000</v>
      </c>
      <c r="AF16" s="1">
        <v>35875000000</v>
      </c>
      <c r="AG16" s="1">
        <v>39094000000</v>
      </c>
      <c r="AH16" s="1">
        <v>38439000000</v>
      </c>
      <c r="AI16" s="1">
        <v>38602000000</v>
      </c>
      <c r="AJ16" s="1">
        <v>37829000000</v>
      </c>
      <c r="AK16" s="1">
        <v>33148000000</v>
      </c>
      <c r="AL16" s="1">
        <v>61053000000</v>
      </c>
      <c r="AM16" s="1">
        <v>63058000000</v>
      </c>
      <c r="AS16" s="29">
        <f>(AM35+AL35+AK35+AJ35+AI35)/5</f>
        <v>-1.0720145239227352E-2</v>
      </c>
      <c r="AT16" s="30">
        <f>AU101/AM3</f>
        <v>2.1546955048340477</v>
      </c>
      <c r="AU16" s="30">
        <f>AU101/AM28</f>
        <v>6.890877215351269</v>
      </c>
      <c r="AV16" s="31">
        <f>AU101/AM106</f>
        <v>8.3047366601359922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1233000000</v>
      </c>
      <c r="AA17" s="1">
        <v>1799000000</v>
      </c>
      <c r="AB17" s="1">
        <v>1681000000</v>
      </c>
      <c r="AC17" s="1">
        <v>1524000000</v>
      </c>
      <c r="AD17" s="1">
        <v>1414000000</v>
      </c>
      <c r="AE17" s="1">
        <v>1360000000</v>
      </c>
      <c r="AF17" s="1">
        <v>1199000000</v>
      </c>
      <c r="AG17" s="1">
        <v>1186000000</v>
      </c>
      <c r="AH17" s="1">
        <v>1270000000</v>
      </c>
      <c r="AI17" s="1">
        <v>1316000000</v>
      </c>
      <c r="AJ17" s="1">
        <v>1574000000</v>
      </c>
      <c r="AK17" s="1">
        <v>1449000000</v>
      </c>
      <c r="AL17" s="1">
        <v>1291000000</v>
      </c>
      <c r="AM17" s="1">
        <v>1238000000</v>
      </c>
    </row>
    <row r="18" spans="1:45" ht="20" x14ac:dyDescent="0.25">
      <c r="A18" s="5" t="s">
        <v>13</v>
      </c>
      <c r="B18" s="1">
        <v>129500000</v>
      </c>
      <c r="C18" s="1">
        <v>147100000</v>
      </c>
      <c r="D18" s="1">
        <v>162000000</v>
      </c>
      <c r="E18" s="1">
        <v>194500000</v>
      </c>
      <c r="F18" s="1">
        <v>207100000</v>
      </c>
      <c r="G18" s="1">
        <v>224800000</v>
      </c>
      <c r="H18" s="1">
        <v>244100000</v>
      </c>
      <c r="I18" s="1">
        <v>263900000</v>
      </c>
      <c r="J18" s="1">
        <v>258200000</v>
      </c>
      <c r="K18" s="1">
        <v>292000000</v>
      </c>
      <c r="L18" s="1">
        <v>374000000</v>
      </c>
      <c r="M18" s="1">
        <v>430000000</v>
      </c>
      <c r="N18" s="1">
        <v>502000000</v>
      </c>
      <c r="O18" s="1">
        <v>489000000</v>
      </c>
      <c r="P18" s="1">
        <v>542000000</v>
      </c>
      <c r="Q18" s="1">
        <v>968000000</v>
      </c>
      <c r="R18" s="1">
        <v>1068000000</v>
      </c>
      <c r="S18" s="1">
        <v>1036000000</v>
      </c>
      <c r="T18" s="1">
        <v>4078000000</v>
      </c>
      <c r="U18" s="1">
        <v>5093000000</v>
      </c>
      <c r="V18" s="1">
        <v>5576000000</v>
      </c>
      <c r="W18" s="1">
        <v>5293000000</v>
      </c>
      <c r="X18" s="1">
        <v>5200000000</v>
      </c>
      <c r="Y18" s="1">
        <v>5090000000</v>
      </c>
      <c r="Z18" s="1">
        <v>4757000000</v>
      </c>
      <c r="AA18" s="1">
        <v>8487000000</v>
      </c>
      <c r="AB18" s="1">
        <v>9026000000</v>
      </c>
      <c r="AC18" s="1">
        <v>7611000000</v>
      </c>
      <c r="AD18" s="1">
        <v>6410000000</v>
      </c>
      <c r="AE18" s="1">
        <v>5537000000</v>
      </c>
      <c r="AF18" s="1">
        <v>5157000000</v>
      </c>
      <c r="AG18" s="1">
        <v>5757000000</v>
      </c>
      <c r="AH18" s="1">
        <v>6269000000</v>
      </c>
      <c r="AI18" s="1">
        <v>6384000000</v>
      </c>
      <c r="AJ18" s="1">
        <v>6010000000</v>
      </c>
      <c r="AK18" s="1">
        <v>4777000000</v>
      </c>
      <c r="AL18" s="1">
        <v>5191000000</v>
      </c>
      <c r="AM18" s="1">
        <v>3609000000</v>
      </c>
      <c r="AS18" s="18" t="s">
        <v>125</v>
      </c>
    </row>
    <row r="19" spans="1:45" ht="19" x14ac:dyDescent="0.25">
      <c r="A19" s="6" t="s">
        <v>14</v>
      </c>
      <c r="B19" s="10">
        <v>1005600000</v>
      </c>
      <c r="C19" s="10">
        <v>1107800000</v>
      </c>
      <c r="D19" s="10">
        <v>1169500000</v>
      </c>
      <c r="E19" s="10">
        <v>1295200000</v>
      </c>
      <c r="F19" s="10">
        <v>1119500000</v>
      </c>
      <c r="G19" s="10">
        <v>1323900000</v>
      </c>
      <c r="H19" s="10">
        <v>1184600000</v>
      </c>
      <c r="I19" s="10">
        <v>1513400000</v>
      </c>
      <c r="J19" s="10">
        <v>1107000000</v>
      </c>
      <c r="K19" s="10">
        <v>2148900000</v>
      </c>
      <c r="L19" s="10">
        <v>2684900000</v>
      </c>
      <c r="M19" s="10">
        <v>3228000000</v>
      </c>
      <c r="N19" s="10">
        <v>3580000000</v>
      </c>
      <c r="O19" s="10">
        <v>4482000000</v>
      </c>
      <c r="P19" s="10">
        <v>4965000000</v>
      </c>
      <c r="Q19" s="10">
        <v>6743000000</v>
      </c>
      <c r="R19" s="10">
        <v>11417000000</v>
      </c>
      <c r="S19" s="10">
        <v>12771000000</v>
      </c>
      <c r="T19" s="10">
        <v>9609000000</v>
      </c>
      <c r="U19" s="10">
        <v>19119000000</v>
      </c>
      <c r="V19" s="10">
        <v>17085000000</v>
      </c>
      <c r="W19" s="10">
        <v>26622000000</v>
      </c>
      <c r="X19" s="10">
        <v>14367000000</v>
      </c>
      <c r="Y19" s="10">
        <v>14839000000</v>
      </c>
      <c r="Z19" s="10">
        <v>16822000000</v>
      </c>
      <c r="AA19" s="10">
        <v>19667000000</v>
      </c>
      <c r="AB19" s="10">
        <v>24739000000</v>
      </c>
      <c r="AC19" s="10">
        <v>26267000000</v>
      </c>
      <c r="AD19" s="10">
        <v>34133000000</v>
      </c>
      <c r="AE19" s="10">
        <v>19152000000</v>
      </c>
      <c r="AF19" s="10">
        <v>15306000000</v>
      </c>
      <c r="AG19" s="10">
        <v>15281000000</v>
      </c>
      <c r="AH19" s="10">
        <v>19798000000</v>
      </c>
      <c r="AI19" s="10">
        <v>19559000000</v>
      </c>
      <c r="AJ19" s="10">
        <v>25241000000</v>
      </c>
      <c r="AK19" s="10">
        <v>16319000000</v>
      </c>
      <c r="AL19" s="10">
        <v>30313000000</v>
      </c>
      <c r="AM19" s="10">
        <v>39547000000</v>
      </c>
      <c r="AS19" s="32">
        <f>AM40-AM56-AM61</f>
        <v>-13097000000</v>
      </c>
    </row>
    <row r="20" spans="1:45" ht="19" customHeight="1" x14ac:dyDescent="0.25">
      <c r="A20" s="14" t="s">
        <v>101</v>
      </c>
      <c r="B20" s="1"/>
      <c r="C20" s="15">
        <f>(C19/B19)-1</f>
        <v>0.10163086714399361</v>
      </c>
      <c r="D20" s="15">
        <f>(D19/C19)-1</f>
        <v>5.5695974002527571E-2</v>
      </c>
      <c r="E20" s="15">
        <f>(E19/D19)-1</f>
        <v>0.10748182984181276</v>
      </c>
      <c r="F20" s="15">
        <f t="shared" ref="F20:AM20" si="3">(F19/E19)-1</f>
        <v>-0.1356547251389747</v>
      </c>
      <c r="G20" s="15">
        <f t="shared" si="3"/>
        <v>0.18258150960250119</v>
      </c>
      <c r="H20" s="15">
        <f t="shared" si="3"/>
        <v>-0.1052194274492031</v>
      </c>
      <c r="I20" s="15">
        <f t="shared" si="3"/>
        <v>0.27756204626034098</v>
      </c>
      <c r="J20" s="15">
        <f t="shared" si="3"/>
        <v>-0.26853442579622044</v>
      </c>
      <c r="K20" s="15">
        <f t="shared" si="3"/>
        <v>0.94119241192411929</v>
      </c>
      <c r="L20" s="15">
        <f t="shared" si="3"/>
        <v>0.24942994089999537</v>
      </c>
      <c r="M20" s="15">
        <f t="shared" si="3"/>
        <v>0.20227941450333353</v>
      </c>
      <c r="N20" s="15">
        <f t="shared" si="3"/>
        <v>0.10904584882280055</v>
      </c>
      <c r="O20" s="15">
        <f t="shared" si="3"/>
        <v>0.25195530726256976</v>
      </c>
      <c r="P20" s="15">
        <f t="shared" si="3"/>
        <v>0.10776439089692103</v>
      </c>
      <c r="Q20" s="15">
        <f t="shared" si="3"/>
        <v>0.35810674723061431</v>
      </c>
      <c r="R20" s="15">
        <f t="shared" si="3"/>
        <v>0.69316328043897379</v>
      </c>
      <c r="S20" s="15">
        <f t="shared" si="3"/>
        <v>0.11859507751598497</v>
      </c>
      <c r="T20" s="15">
        <f t="shared" si="3"/>
        <v>-0.24759220108057323</v>
      </c>
      <c r="U20" s="15">
        <f t="shared" si="3"/>
        <v>0.98969715891351862</v>
      </c>
      <c r="V20" s="15">
        <f t="shared" si="3"/>
        <v>-0.10638631727600811</v>
      </c>
      <c r="W20" s="15">
        <f t="shared" si="3"/>
        <v>0.5582089552238807</v>
      </c>
      <c r="X20" s="15">
        <f t="shared" si="3"/>
        <v>-0.4603335587108407</v>
      </c>
      <c r="Y20" s="15">
        <f t="shared" si="3"/>
        <v>3.2853066054151947E-2</v>
      </c>
      <c r="Z20" s="15">
        <f t="shared" si="3"/>
        <v>0.13363434193678825</v>
      </c>
      <c r="AA20" s="15">
        <f t="shared" si="3"/>
        <v>0.16912376649625482</v>
      </c>
      <c r="AB20" s="15">
        <f t="shared" si="3"/>
        <v>0.2578939340011186</v>
      </c>
      <c r="AC20" s="15">
        <f t="shared" si="3"/>
        <v>6.1764824770605076E-2</v>
      </c>
      <c r="AD20" s="15">
        <f t="shared" si="3"/>
        <v>0.29946320478166522</v>
      </c>
      <c r="AE20" s="15">
        <f t="shared" si="3"/>
        <v>-0.43890077051533705</v>
      </c>
      <c r="AF20" s="15">
        <f t="shared" si="3"/>
        <v>-0.20081453634085211</v>
      </c>
      <c r="AG20" s="15">
        <f t="shared" si="3"/>
        <v>-1.6333464001044851E-3</v>
      </c>
      <c r="AH20" s="15">
        <f t="shared" si="3"/>
        <v>0.29559583796871935</v>
      </c>
      <c r="AI20" s="15">
        <f t="shared" si="3"/>
        <v>-1.2071926457217885E-2</v>
      </c>
      <c r="AJ20" s="15">
        <f t="shared" si="3"/>
        <v>0.29050564957308667</v>
      </c>
      <c r="AK20" s="15">
        <f t="shared" si="3"/>
        <v>-0.3534725248603463</v>
      </c>
      <c r="AL20" s="15">
        <f t="shared" si="3"/>
        <v>0.85752803480605433</v>
      </c>
      <c r="AM20" s="15">
        <f t="shared" si="3"/>
        <v>0.30462177943456603</v>
      </c>
    </row>
    <row r="21" spans="1:45" ht="19" x14ac:dyDescent="0.25">
      <c r="A21" s="5" t="s">
        <v>15</v>
      </c>
      <c r="B21" s="2">
        <v>0.24990000000000001</v>
      </c>
      <c r="C21" s="2">
        <v>0.2475</v>
      </c>
      <c r="D21" s="2">
        <v>0.23769999999999999</v>
      </c>
      <c r="E21" s="2">
        <v>0.24049999999999999</v>
      </c>
      <c r="F21" s="2">
        <v>0.19739999999999999</v>
      </c>
      <c r="G21" s="2">
        <v>0.20669999999999999</v>
      </c>
      <c r="H21" s="2">
        <v>0.1704</v>
      </c>
      <c r="I21" s="2">
        <v>0.20930000000000001</v>
      </c>
      <c r="J21" s="2">
        <v>0.14799999999999999</v>
      </c>
      <c r="K21" s="2">
        <v>0.25950000000000001</v>
      </c>
      <c r="L21" s="2">
        <v>0.26790000000000003</v>
      </c>
      <c r="M21" s="2">
        <v>0.28549999999999998</v>
      </c>
      <c r="N21" s="2">
        <v>0.2863</v>
      </c>
      <c r="O21" s="2">
        <v>0.33090000000000003</v>
      </c>
      <c r="P21" s="2">
        <v>0.30640000000000001</v>
      </c>
      <c r="Q21" s="2">
        <v>0.22800000000000001</v>
      </c>
      <c r="R21" s="2">
        <v>0.35389999999999999</v>
      </c>
      <c r="S21" s="2">
        <v>0.39450000000000002</v>
      </c>
      <c r="T21" s="2">
        <v>0.21260000000000001</v>
      </c>
      <c r="U21" s="2">
        <v>0.36409999999999998</v>
      </c>
      <c r="V21" s="2">
        <v>0.33310000000000001</v>
      </c>
      <c r="W21" s="2">
        <v>0.5504</v>
      </c>
      <c r="X21" s="2">
        <v>0.29670000000000002</v>
      </c>
      <c r="Y21" s="2">
        <v>0.30730000000000002</v>
      </c>
      <c r="Z21" s="2">
        <v>0.33639999999999998</v>
      </c>
      <c r="AA21" s="2">
        <v>0.28999999999999998</v>
      </c>
      <c r="AB21" s="2">
        <v>0.3669</v>
      </c>
      <c r="AC21" s="2">
        <v>0.44529999999999997</v>
      </c>
      <c r="AD21" s="2">
        <v>0.66169999999999995</v>
      </c>
      <c r="AE21" s="2">
        <v>0.3861</v>
      </c>
      <c r="AF21" s="2">
        <v>0.31330000000000002</v>
      </c>
      <c r="AG21" s="2">
        <v>0.2893</v>
      </c>
      <c r="AH21" s="2">
        <v>0.37680000000000002</v>
      </c>
      <c r="AI21" s="2">
        <v>0.36459999999999998</v>
      </c>
      <c r="AJ21" s="2">
        <v>0.48770000000000002</v>
      </c>
      <c r="AK21" s="2">
        <v>0.38940000000000002</v>
      </c>
      <c r="AL21" s="2">
        <v>0.37290000000000001</v>
      </c>
      <c r="AM21" s="2">
        <v>0.39419999999999999</v>
      </c>
    </row>
    <row r="22" spans="1:45" ht="19" x14ac:dyDescent="0.25">
      <c r="A22" s="6" t="s">
        <v>16</v>
      </c>
      <c r="B22" s="10">
        <v>880000000</v>
      </c>
      <c r="C22" s="10">
        <v>959700000</v>
      </c>
      <c r="D22" s="10">
        <v>940800000</v>
      </c>
      <c r="E22" s="10">
        <v>1011900000</v>
      </c>
      <c r="F22" s="10">
        <v>968200000</v>
      </c>
      <c r="G22" s="10">
        <v>1053800000</v>
      </c>
      <c r="H22" s="10">
        <v>1253500000</v>
      </c>
      <c r="I22" s="10">
        <v>1443400000</v>
      </c>
      <c r="J22" s="10">
        <v>913300000</v>
      </c>
      <c r="K22" s="10">
        <v>1972500000</v>
      </c>
      <c r="L22" s="10">
        <v>2560200000</v>
      </c>
      <c r="M22" s="10">
        <v>3080000000</v>
      </c>
      <c r="N22" s="10">
        <v>3346000000</v>
      </c>
      <c r="O22" s="10">
        <v>3603000000</v>
      </c>
      <c r="P22" s="10">
        <v>4549000000</v>
      </c>
      <c r="Q22" s="10">
        <v>8670000000</v>
      </c>
      <c r="R22" s="10">
        <v>10976000000</v>
      </c>
      <c r="S22" s="10">
        <v>12278000000</v>
      </c>
      <c r="T22" s="10">
        <v>10800000000</v>
      </c>
      <c r="U22" s="10">
        <v>17024000000</v>
      </c>
      <c r="V22" s="10">
        <v>14925000000</v>
      </c>
      <c r="W22" s="10">
        <v>14282000000</v>
      </c>
      <c r="X22" s="10">
        <v>10336000000</v>
      </c>
      <c r="Y22" s="10">
        <v>15034000000</v>
      </c>
      <c r="Z22" s="10">
        <v>15651000000</v>
      </c>
      <c r="AA22" s="10">
        <v>14158000000</v>
      </c>
      <c r="AB22" s="10">
        <v>18175000000</v>
      </c>
      <c r="AC22" s="10">
        <v>17991000000</v>
      </c>
      <c r="AD22" s="10">
        <v>16366000000</v>
      </c>
      <c r="AE22" s="10">
        <v>13499000000</v>
      </c>
      <c r="AF22" s="10">
        <v>12976000000</v>
      </c>
      <c r="AG22" s="10">
        <v>13730000000</v>
      </c>
      <c r="AH22" s="10">
        <v>14107000000</v>
      </c>
      <c r="AI22" s="10">
        <v>15045000000</v>
      </c>
      <c r="AJ22" s="10">
        <v>13921000000</v>
      </c>
      <c r="AK22" s="10">
        <v>8760000000</v>
      </c>
      <c r="AL22" s="10">
        <v>20235000000</v>
      </c>
      <c r="AM22" s="10">
        <v>37272000000</v>
      </c>
    </row>
    <row r="23" spans="1:45" ht="19" x14ac:dyDescent="0.25">
      <c r="A23" s="5" t="s">
        <v>17</v>
      </c>
      <c r="B23" s="2">
        <v>0.21870000000000001</v>
      </c>
      <c r="C23" s="2">
        <v>0.21440000000000001</v>
      </c>
      <c r="D23" s="2">
        <v>0.19120000000000001</v>
      </c>
      <c r="E23" s="2">
        <v>0.18790000000000001</v>
      </c>
      <c r="F23" s="2">
        <v>0.17069999999999999</v>
      </c>
      <c r="G23" s="2">
        <v>0.16450000000000001</v>
      </c>
      <c r="H23" s="2">
        <v>0.1804</v>
      </c>
      <c r="I23" s="2">
        <v>0.1996</v>
      </c>
      <c r="J23" s="2">
        <v>0.1221</v>
      </c>
      <c r="K23" s="2">
        <v>0.2382</v>
      </c>
      <c r="L23" s="2">
        <v>0.2555</v>
      </c>
      <c r="M23" s="2">
        <v>0.27239999999999998</v>
      </c>
      <c r="N23" s="2">
        <v>0.2676</v>
      </c>
      <c r="O23" s="2">
        <v>0.26600000000000001</v>
      </c>
      <c r="P23" s="2">
        <v>0.28070000000000001</v>
      </c>
      <c r="Q23" s="2">
        <v>0.29320000000000002</v>
      </c>
      <c r="R23" s="2">
        <v>0.3402</v>
      </c>
      <c r="S23" s="2">
        <v>0.37930000000000003</v>
      </c>
      <c r="T23" s="2">
        <v>0.23899999999999999</v>
      </c>
      <c r="U23" s="2">
        <v>0.32419999999999999</v>
      </c>
      <c r="V23" s="2">
        <v>0.29089999999999999</v>
      </c>
      <c r="W23" s="2">
        <v>0.29530000000000001</v>
      </c>
      <c r="X23" s="2">
        <v>0.2135</v>
      </c>
      <c r="Y23" s="2">
        <v>0.31130000000000002</v>
      </c>
      <c r="Z23" s="2">
        <v>0.313</v>
      </c>
      <c r="AA23" s="2">
        <v>0.20880000000000001</v>
      </c>
      <c r="AB23" s="2">
        <v>0.26960000000000001</v>
      </c>
      <c r="AC23" s="2">
        <v>0.30499999999999999</v>
      </c>
      <c r="AD23" s="2">
        <v>0.31730000000000003</v>
      </c>
      <c r="AE23" s="2">
        <v>0.27210000000000001</v>
      </c>
      <c r="AF23" s="2">
        <v>0.2656</v>
      </c>
      <c r="AG23" s="2">
        <v>0.25990000000000002</v>
      </c>
      <c r="AH23" s="2">
        <v>0.26850000000000002</v>
      </c>
      <c r="AI23" s="2">
        <v>0.28039999999999998</v>
      </c>
      <c r="AJ23" s="2">
        <v>0.26900000000000002</v>
      </c>
      <c r="AK23" s="2">
        <v>0.20899999999999999</v>
      </c>
      <c r="AL23" s="2">
        <v>0.24890000000000001</v>
      </c>
      <c r="AM23" s="2">
        <v>0.3715</v>
      </c>
    </row>
    <row r="24" spans="1:45" ht="19" x14ac:dyDescent="0.25">
      <c r="A24" s="5" t="s">
        <v>18</v>
      </c>
      <c r="B24" s="1">
        <v>-3900000</v>
      </c>
      <c r="C24" s="1">
        <v>1000000</v>
      </c>
      <c r="D24" s="1">
        <v>66700000</v>
      </c>
      <c r="E24" s="1">
        <v>88800000</v>
      </c>
      <c r="F24" s="1">
        <v>-55800000</v>
      </c>
      <c r="G24" s="1">
        <v>45300000</v>
      </c>
      <c r="H24" s="1">
        <v>-313000000</v>
      </c>
      <c r="I24" s="1">
        <v>88700000</v>
      </c>
      <c r="J24" s="1">
        <v>-64500000</v>
      </c>
      <c r="K24" s="1">
        <v>-115600000</v>
      </c>
      <c r="L24" s="1">
        <v>-268000000</v>
      </c>
      <c r="M24" s="1">
        <v>-282000000</v>
      </c>
      <c r="N24" s="1">
        <v>-268000000</v>
      </c>
      <c r="O24" s="1">
        <v>-1011000000</v>
      </c>
      <c r="P24" s="1">
        <v>-106000000</v>
      </c>
      <c r="Q24" s="1">
        <v>-2903000000</v>
      </c>
      <c r="R24" s="1">
        <v>-647000000</v>
      </c>
      <c r="S24" s="1">
        <v>-482000000</v>
      </c>
      <c r="T24" s="1">
        <v>-7537000000</v>
      </c>
      <c r="U24" s="1">
        <v>-3017000000</v>
      </c>
      <c r="V24" s="1">
        <v>-3391000000</v>
      </c>
      <c r="W24" s="1">
        <v>-1254000000</v>
      </c>
      <c r="X24" s="1">
        <v>-1058000000</v>
      </c>
      <c r="Y24" s="1">
        <v>-5340000000</v>
      </c>
      <c r="Z24" s="1">
        <v>-4824000000</v>
      </c>
      <c r="AA24" s="1">
        <v>-4736000000</v>
      </c>
      <c r="AB24" s="1">
        <v>-5413000000</v>
      </c>
      <c r="AC24" s="1">
        <v>-5911000000</v>
      </c>
      <c r="AD24" s="1">
        <v>-650000000</v>
      </c>
      <c r="AE24" s="1">
        <v>-1259000000</v>
      </c>
      <c r="AF24" s="1">
        <v>-4011000000</v>
      </c>
      <c r="AG24" s="1">
        <v>-5379000000</v>
      </c>
      <c r="AH24" s="1">
        <v>-1802000000</v>
      </c>
      <c r="AI24" s="1">
        <v>-3160000000</v>
      </c>
      <c r="AJ24" s="1">
        <v>3761000000</v>
      </c>
      <c r="AK24" s="1">
        <v>-1263000000</v>
      </c>
      <c r="AL24" s="1">
        <v>4076000000</v>
      </c>
      <c r="AM24" s="1">
        <v>-2543000000</v>
      </c>
    </row>
    <row r="25" spans="1:45" ht="19" x14ac:dyDescent="0.25">
      <c r="A25" s="6" t="s">
        <v>19</v>
      </c>
      <c r="B25" s="10">
        <v>876100000</v>
      </c>
      <c r="C25" s="10">
        <v>960700000</v>
      </c>
      <c r="D25" s="10">
        <v>1007500000</v>
      </c>
      <c r="E25" s="10">
        <v>1100700000</v>
      </c>
      <c r="F25" s="10">
        <v>912400000</v>
      </c>
      <c r="G25" s="10">
        <v>1099100000</v>
      </c>
      <c r="H25" s="10">
        <v>940500000</v>
      </c>
      <c r="I25" s="10">
        <v>1532100000</v>
      </c>
      <c r="J25" s="10">
        <v>848800000</v>
      </c>
      <c r="K25" s="10">
        <v>1856900000</v>
      </c>
      <c r="L25" s="10">
        <v>2292200000</v>
      </c>
      <c r="M25" s="10">
        <v>2798000000</v>
      </c>
      <c r="N25" s="10">
        <v>3078000000</v>
      </c>
      <c r="O25" s="10">
        <v>2592000000</v>
      </c>
      <c r="P25" s="10">
        <v>4443000000</v>
      </c>
      <c r="Q25" s="10">
        <v>5767000000</v>
      </c>
      <c r="R25" s="10">
        <v>10329000000</v>
      </c>
      <c r="S25" s="10">
        <v>11796000000</v>
      </c>
      <c r="T25" s="10">
        <v>3263000000</v>
      </c>
      <c r="U25" s="10">
        <v>14007000000</v>
      </c>
      <c r="V25" s="10">
        <v>11534000000</v>
      </c>
      <c r="W25" s="10">
        <v>13028000000</v>
      </c>
      <c r="X25" s="10">
        <v>9278000000</v>
      </c>
      <c r="Y25" s="10">
        <v>9694000000</v>
      </c>
      <c r="Z25" s="10">
        <v>10827000000</v>
      </c>
      <c r="AA25" s="10">
        <v>9422000000</v>
      </c>
      <c r="AB25" s="10">
        <v>12762000000</v>
      </c>
      <c r="AC25" s="10">
        <v>12080000000</v>
      </c>
      <c r="AD25" s="10">
        <v>15716000000</v>
      </c>
      <c r="AE25" s="10">
        <v>12240000000</v>
      </c>
      <c r="AF25" s="10">
        <v>8965000000</v>
      </c>
      <c r="AG25" s="10">
        <v>8351000000</v>
      </c>
      <c r="AH25" s="10">
        <v>12305000000</v>
      </c>
      <c r="AI25" s="10">
        <v>11885000000</v>
      </c>
      <c r="AJ25" s="10">
        <v>17682000000</v>
      </c>
      <c r="AK25" s="10">
        <v>7497000000</v>
      </c>
      <c r="AL25" s="10">
        <v>24311000000</v>
      </c>
      <c r="AM25" s="10">
        <v>34729000000</v>
      </c>
    </row>
    <row r="26" spans="1:45" ht="19" x14ac:dyDescent="0.25">
      <c r="A26" s="5" t="s">
        <v>20</v>
      </c>
      <c r="B26" s="2">
        <v>0.2177</v>
      </c>
      <c r="C26" s="2">
        <v>0.21460000000000001</v>
      </c>
      <c r="D26" s="2">
        <v>0.20480000000000001</v>
      </c>
      <c r="E26" s="2">
        <v>0.2044</v>
      </c>
      <c r="F26" s="2">
        <v>0.16089999999999999</v>
      </c>
      <c r="G26" s="2">
        <v>0.1716</v>
      </c>
      <c r="H26" s="2">
        <v>0.1353</v>
      </c>
      <c r="I26" s="2">
        <v>0.21190000000000001</v>
      </c>
      <c r="J26" s="2">
        <v>0.1135</v>
      </c>
      <c r="K26" s="2">
        <v>0.22420000000000001</v>
      </c>
      <c r="L26" s="2">
        <v>0.22869999999999999</v>
      </c>
      <c r="M26" s="2">
        <v>0.2475</v>
      </c>
      <c r="N26" s="2">
        <v>0.2462</v>
      </c>
      <c r="O26" s="2">
        <v>0.19139999999999999</v>
      </c>
      <c r="P26" s="2">
        <v>0.2742</v>
      </c>
      <c r="Q26" s="2">
        <v>0.19500000000000001</v>
      </c>
      <c r="R26" s="2">
        <v>0.32019999999999998</v>
      </c>
      <c r="S26" s="2">
        <v>0.3644</v>
      </c>
      <c r="T26" s="2">
        <v>7.22E-2</v>
      </c>
      <c r="U26" s="2">
        <v>0.26669999999999999</v>
      </c>
      <c r="V26" s="2">
        <v>0.2248</v>
      </c>
      <c r="W26" s="2">
        <v>0.26929999999999998</v>
      </c>
      <c r="X26" s="2">
        <v>0.19159999999999999</v>
      </c>
      <c r="Y26" s="2">
        <v>0.20069999999999999</v>
      </c>
      <c r="Z26" s="2">
        <v>0.2165</v>
      </c>
      <c r="AA26" s="2">
        <v>0.1389</v>
      </c>
      <c r="AB26" s="2">
        <v>0.1893</v>
      </c>
      <c r="AC26" s="2">
        <v>0.20480000000000001</v>
      </c>
      <c r="AD26" s="2">
        <v>0.30470000000000003</v>
      </c>
      <c r="AE26" s="2">
        <v>0.2467</v>
      </c>
      <c r="AF26" s="2">
        <v>0.1835</v>
      </c>
      <c r="AG26" s="2">
        <v>0.15809999999999999</v>
      </c>
      <c r="AH26" s="2">
        <v>0.23419999999999999</v>
      </c>
      <c r="AI26" s="2">
        <v>0.2215</v>
      </c>
      <c r="AJ26" s="2">
        <v>0.3417</v>
      </c>
      <c r="AK26" s="2">
        <v>0.1789</v>
      </c>
      <c r="AL26" s="2">
        <v>0.29909999999999998</v>
      </c>
      <c r="AM26" s="2">
        <v>0.34610000000000002</v>
      </c>
    </row>
    <row r="27" spans="1:45" ht="19" x14ac:dyDescent="0.25">
      <c r="A27" s="5" t="s">
        <v>21</v>
      </c>
      <c r="B27" s="1">
        <v>296400000</v>
      </c>
      <c r="C27" s="1">
        <v>300700000</v>
      </c>
      <c r="D27" s="1">
        <v>317300000</v>
      </c>
      <c r="E27" s="1">
        <v>309400000</v>
      </c>
      <c r="F27" s="1">
        <v>231300000</v>
      </c>
      <c r="G27" s="1">
        <v>297900000</v>
      </c>
      <c r="H27" s="1">
        <v>218400000</v>
      </c>
      <c r="I27" s="1">
        <v>438600000</v>
      </c>
      <c r="J27" s="1">
        <v>191300000</v>
      </c>
      <c r="K27" s="1">
        <v>558500000</v>
      </c>
      <c r="L27" s="1">
        <v>738000000</v>
      </c>
      <c r="M27" s="1">
        <v>869000000</v>
      </c>
      <c r="N27" s="1">
        <v>865000000</v>
      </c>
      <c r="O27" s="1">
        <v>642000000</v>
      </c>
      <c r="P27" s="1">
        <v>1244000000</v>
      </c>
      <c r="Q27" s="1">
        <v>2049000000</v>
      </c>
      <c r="R27" s="1">
        <v>2561000000</v>
      </c>
      <c r="S27" s="1">
        <v>2609000000</v>
      </c>
      <c r="T27" s="1">
        <v>1621000000</v>
      </c>
      <c r="U27" s="1">
        <v>2665000000</v>
      </c>
      <c r="V27" s="1">
        <v>3424000000</v>
      </c>
      <c r="W27" s="1">
        <v>1992000000</v>
      </c>
      <c r="X27" s="1">
        <v>1023000000</v>
      </c>
      <c r="Y27" s="1">
        <v>1645000000</v>
      </c>
      <c r="Z27" s="1">
        <v>2197000000</v>
      </c>
      <c r="AA27" s="1">
        <v>1124000000</v>
      </c>
      <c r="AB27" s="1">
        <v>4023000000</v>
      </c>
      <c r="AC27" s="1">
        <v>2562000000</v>
      </c>
      <c r="AD27" s="1">
        <v>4306000000</v>
      </c>
      <c r="AE27" s="1">
        <v>3120000000</v>
      </c>
      <c r="AF27" s="1">
        <v>1990000000</v>
      </c>
      <c r="AG27" s="1">
        <v>1123000000</v>
      </c>
      <c r="AH27" s="1">
        <v>-9049000000</v>
      </c>
      <c r="AI27" s="1">
        <v>706000000</v>
      </c>
      <c r="AJ27" s="1">
        <v>1384000000</v>
      </c>
      <c r="AK27" s="1">
        <v>477000000</v>
      </c>
      <c r="AL27" s="1">
        <v>1852000000</v>
      </c>
      <c r="AM27" s="1">
        <v>3328000000</v>
      </c>
    </row>
    <row r="28" spans="1:45" ht="20" thickBot="1" x14ac:dyDescent="0.3">
      <c r="A28" s="7" t="s">
        <v>22</v>
      </c>
      <c r="B28" s="11">
        <v>579700000</v>
      </c>
      <c r="C28" s="11">
        <v>660000000</v>
      </c>
      <c r="D28" s="11">
        <v>690200000</v>
      </c>
      <c r="E28" s="11">
        <v>791300000</v>
      </c>
      <c r="F28" s="11">
        <v>681100000</v>
      </c>
      <c r="G28" s="11">
        <v>801200000</v>
      </c>
      <c r="H28" s="11">
        <v>722100000</v>
      </c>
      <c r="I28" s="11">
        <v>810900000</v>
      </c>
      <c r="J28" s="11">
        <v>657500000</v>
      </c>
      <c r="K28" s="11">
        <v>1298400000</v>
      </c>
      <c r="L28" s="11">
        <v>1572900000</v>
      </c>
      <c r="M28" s="11">
        <v>1929000000</v>
      </c>
      <c r="N28" s="11">
        <v>2213000000</v>
      </c>
      <c r="O28" s="11">
        <v>3351000000</v>
      </c>
      <c r="P28" s="11">
        <v>3179000000</v>
      </c>
      <c r="Q28" s="11">
        <v>3726000000</v>
      </c>
      <c r="R28" s="11">
        <v>7788000000</v>
      </c>
      <c r="S28" s="11">
        <v>9126000000</v>
      </c>
      <c r="T28" s="11">
        <v>3910000000</v>
      </c>
      <c r="U28" s="11">
        <v>11361000000</v>
      </c>
      <c r="V28" s="11">
        <v>8085000000</v>
      </c>
      <c r="W28" s="11">
        <v>19337000000</v>
      </c>
      <c r="X28" s="11">
        <v>8144000000</v>
      </c>
      <c r="Y28" s="11">
        <v>8104000000</v>
      </c>
      <c r="Z28" s="11">
        <v>8635000000</v>
      </c>
      <c r="AA28" s="11">
        <v>8257000000</v>
      </c>
      <c r="AB28" s="11">
        <v>10009000000</v>
      </c>
      <c r="AC28" s="11">
        <v>14570000000</v>
      </c>
      <c r="AD28" s="11">
        <v>22003000000</v>
      </c>
      <c r="AE28" s="11">
        <v>9135000000</v>
      </c>
      <c r="AF28" s="11">
        <v>6960000000</v>
      </c>
      <c r="AG28" s="11">
        <v>7215000000</v>
      </c>
      <c r="AH28" s="11">
        <v>21308000000</v>
      </c>
      <c r="AI28" s="11">
        <v>11153000000</v>
      </c>
      <c r="AJ28" s="11">
        <v>16273000000</v>
      </c>
      <c r="AK28" s="11">
        <v>9616000000</v>
      </c>
      <c r="AL28" s="11">
        <v>21979000000</v>
      </c>
      <c r="AM28" s="11">
        <v>31372000000</v>
      </c>
    </row>
    <row r="29" spans="1:45" ht="20" customHeight="1" thickTop="1" x14ac:dyDescent="0.25">
      <c r="A29" s="14" t="s">
        <v>102</v>
      </c>
      <c r="B29" s="1"/>
      <c r="C29" s="15">
        <f>(C28/B28)-1</f>
        <v>0.13851992409867164</v>
      </c>
      <c r="D29" s="15">
        <f>(D28/C28)-1</f>
        <v>4.5757575757575664E-2</v>
      </c>
      <c r="E29" s="15">
        <f>(E28/D28)-1</f>
        <v>0.14647928136771959</v>
      </c>
      <c r="F29" s="15">
        <f t="shared" ref="F29:AM29" si="4">(F28/E28)-1</f>
        <v>-0.13926450145330471</v>
      </c>
      <c r="G29" s="15">
        <f t="shared" si="4"/>
        <v>0.17633240346498313</v>
      </c>
      <c r="H29" s="15">
        <f t="shared" si="4"/>
        <v>-9.8726909635546645E-2</v>
      </c>
      <c r="I29" s="15">
        <f t="shared" si="4"/>
        <v>0.12297465724968837</v>
      </c>
      <c r="J29" s="15">
        <f t="shared" si="4"/>
        <v>-0.18917252435565424</v>
      </c>
      <c r="K29" s="15">
        <f t="shared" si="4"/>
        <v>0.97475285171102666</v>
      </c>
      <c r="L29" s="15">
        <f t="shared" si="4"/>
        <v>0.21141404805914976</v>
      </c>
      <c r="M29" s="15">
        <f t="shared" si="4"/>
        <v>0.22639710089643339</v>
      </c>
      <c r="N29" s="15">
        <f t="shared" si="4"/>
        <v>0.14722654224987042</v>
      </c>
      <c r="O29" s="15">
        <f t="shared" si="4"/>
        <v>0.51423407139629451</v>
      </c>
      <c r="P29" s="15">
        <f t="shared" si="4"/>
        <v>-5.1327961802447031E-2</v>
      </c>
      <c r="Q29" s="15">
        <f t="shared" si="4"/>
        <v>0.17206668763762178</v>
      </c>
      <c r="R29" s="15">
        <f t="shared" si="4"/>
        <v>1.0901771336553945</v>
      </c>
      <c r="S29" s="15">
        <f t="shared" si="4"/>
        <v>0.1718027734976888</v>
      </c>
      <c r="T29" s="15">
        <f t="shared" si="4"/>
        <v>-0.5715538023230331</v>
      </c>
      <c r="U29" s="15">
        <f t="shared" si="4"/>
        <v>1.905626598465473</v>
      </c>
      <c r="V29" s="15">
        <f t="shared" si="4"/>
        <v>-0.28835489833641403</v>
      </c>
      <c r="W29" s="15">
        <f t="shared" si="4"/>
        <v>1.3917130488559062</v>
      </c>
      <c r="X29" s="15">
        <f t="shared" si="4"/>
        <v>-0.57883849614728233</v>
      </c>
      <c r="Y29" s="15">
        <f t="shared" si="4"/>
        <v>-4.9115913555992652E-3</v>
      </c>
      <c r="Z29" s="15">
        <f t="shared" si="4"/>
        <v>6.5523198420533113E-2</v>
      </c>
      <c r="AA29" s="15">
        <f t="shared" si="4"/>
        <v>-4.377533294730751E-2</v>
      </c>
      <c r="AB29" s="15">
        <f t="shared" si="4"/>
        <v>0.21218360179241857</v>
      </c>
      <c r="AC29" s="15">
        <f t="shared" si="4"/>
        <v>0.45568987910880199</v>
      </c>
      <c r="AD29" s="15">
        <f t="shared" si="4"/>
        <v>0.51015785861358953</v>
      </c>
      <c r="AE29" s="15">
        <f t="shared" si="4"/>
        <v>-0.58482934145343823</v>
      </c>
      <c r="AF29" s="15">
        <f t="shared" si="4"/>
        <v>-0.23809523809523814</v>
      </c>
      <c r="AG29" s="15">
        <f t="shared" si="4"/>
        <v>3.6637931034482651E-2</v>
      </c>
      <c r="AH29" s="15">
        <f t="shared" si="4"/>
        <v>1.9532917532917531</v>
      </c>
      <c r="AI29" s="15">
        <f t="shared" si="4"/>
        <v>-0.47658156560916087</v>
      </c>
      <c r="AJ29" s="15">
        <f t="shared" si="4"/>
        <v>0.45906930870617768</v>
      </c>
      <c r="AK29" s="15">
        <f t="shared" si="4"/>
        <v>-0.40908252934308365</v>
      </c>
      <c r="AL29" s="15">
        <f t="shared" si="4"/>
        <v>1.2856697171381031</v>
      </c>
      <c r="AM29" s="15">
        <f t="shared" si="4"/>
        <v>0.42736248236953456</v>
      </c>
    </row>
    <row r="30" spans="1:45" ht="19" x14ac:dyDescent="0.25">
      <c r="A30" s="5" t="s">
        <v>23</v>
      </c>
      <c r="B30" s="2">
        <v>0.14399999999999999</v>
      </c>
      <c r="C30" s="2">
        <v>0.14749999999999999</v>
      </c>
      <c r="D30" s="2">
        <v>0.14030000000000001</v>
      </c>
      <c r="E30" s="2">
        <v>0.1469</v>
      </c>
      <c r="F30" s="2">
        <v>0.1201</v>
      </c>
      <c r="G30" s="2">
        <v>0.12509999999999999</v>
      </c>
      <c r="H30" s="2">
        <v>0.10390000000000001</v>
      </c>
      <c r="I30" s="2">
        <v>0.11219999999999999</v>
      </c>
      <c r="J30" s="2">
        <v>8.7900000000000006E-2</v>
      </c>
      <c r="K30" s="2">
        <v>0.15679999999999999</v>
      </c>
      <c r="L30" s="2">
        <v>0.157</v>
      </c>
      <c r="M30" s="2">
        <v>0.1706</v>
      </c>
      <c r="N30" s="2">
        <v>0.17699999999999999</v>
      </c>
      <c r="O30" s="2">
        <v>0.24740000000000001</v>
      </c>
      <c r="P30" s="2">
        <v>0.19620000000000001</v>
      </c>
      <c r="Q30" s="2">
        <v>0.126</v>
      </c>
      <c r="R30" s="2">
        <v>0.2414</v>
      </c>
      <c r="S30" s="2">
        <v>0.28189999999999998</v>
      </c>
      <c r="T30" s="2">
        <v>8.6499999999999994E-2</v>
      </c>
      <c r="U30" s="2">
        <v>0.21629999999999999</v>
      </c>
      <c r="V30" s="2">
        <v>0.15759999999999999</v>
      </c>
      <c r="W30" s="2">
        <v>0.39979999999999999</v>
      </c>
      <c r="X30" s="2">
        <v>0.16819999999999999</v>
      </c>
      <c r="Y30" s="2">
        <v>0.1678</v>
      </c>
      <c r="Z30" s="2">
        <v>0.17269999999999999</v>
      </c>
      <c r="AA30" s="2">
        <v>0.12180000000000001</v>
      </c>
      <c r="AB30" s="2">
        <v>0.1484</v>
      </c>
      <c r="AC30" s="2">
        <v>0.247</v>
      </c>
      <c r="AD30" s="2">
        <v>0.42649999999999999</v>
      </c>
      <c r="AE30" s="2">
        <v>0.1842</v>
      </c>
      <c r="AF30" s="2">
        <v>0.14249999999999999</v>
      </c>
      <c r="AG30" s="2">
        <v>0.1366</v>
      </c>
      <c r="AH30" s="2">
        <v>0.40550000000000003</v>
      </c>
      <c r="AI30" s="2">
        <v>0.2079</v>
      </c>
      <c r="AJ30" s="2">
        <v>0.3145</v>
      </c>
      <c r="AK30" s="2">
        <v>0.22950000000000001</v>
      </c>
      <c r="AL30" s="2">
        <v>0.27039999999999997</v>
      </c>
      <c r="AM30" s="2">
        <v>0.31269999999999998</v>
      </c>
    </row>
    <row r="31" spans="1:45" ht="19" x14ac:dyDescent="0.25">
      <c r="A31" s="5" t="s">
        <v>24</v>
      </c>
      <c r="B31" s="12">
        <v>0.14000000000000001</v>
      </c>
      <c r="C31" s="12">
        <v>0.16</v>
      </c>
      <c r="D31" s="12">
        <v>0.17</v>
      </c>
      <c r="E31" s="12">
        <v>0.19</v>
      </c>
      <c r="F31" s="12">
        <v>0.16</v>
      </c>
      <c r="G31" s="12">
        <v>0.21</v>
      </c>
      <c r="H31" s="12">
        <v>0.19</v>
      </c>
      <c r="I31" s="12">
        <v>0.21</v>
      </c>
      <c r="J31" s="12">
        <v>0.17</v>
      </c>
      <c r="K31" s="12">
        <v>0.35</v>
      </c>
      <c r="L31" s="12">
        <v>0.42</v>
      </c>
      <c r="M31" s="12">
        <v>0.5</v>
      </c>
      <c r="N31" s="12">
        <v>0.59</v>
      </c>
      <c r="O31" s="12">
        <v>0.88</v>
      </c>
      <c r="P31" s="12">
        <v>0.84</v>
      </c>
      <c r="Q31" s="12">
        <v>0.6</v>
      </c>
      <c r="R31" s="12">
        <v>1.25</v>
      </c>
      <c r="S31" s="12">
        <v>1.48</v>
      </c>
      <c r="T31" s="12">
        <v>0.54</v>
      </c>
      <c r="U31" s="12">
        <v>1.51</v>
      </c>
      <c r="V31" s="12">
        <v>1.1000000000000001</v>
      </c>
      <c r="W31" s="12">
        <v>2.67</v>
      </c>
      <c r="X31" s="12">
        <v>1.18</v>
      </c>
      <c r="Y31" s="12">
        <v>1.2</v>
      </c>
      <c r="Z31" s="12">
        <v>1.23</v>
      </c>
      <c r="AA31" s="12">
        <v>1.03</v>
      </c>
      <c r="AB31" s="12">
        <v>1.28</v>
      </c>
      <c r="AC31" s="12">
        <v>1.96</v>
      </c>
      <c r="AD31" s="12">
        <v>3.23</v>
      </c>
      <c r="AE31" s="12">
        <v>1.44</v>
      </c>
      <c r="AF31" s="12">
        <v>1.1299999999999999</v>
      </c>
      <c r="AG31" s="12">
        <v>1.18</v>
      </c>
      <c r="AH31" s="12">
        <v>3.57</v>
      </c>
      <c r="AI31" s="12">
        <v>1.9</v>
      </c>
      <c r="AJ31" s="12">
        <v>2.92</v>
      </c>
      <c r="AK31" s="12">
        <v>1.73</v>
      </c>
      <c r="AL31" s="12">
        <v>3.92</v>
      </c>
      <c r="AM31" s="12">
        <v>5.59</v>
      </c>
    </row>
    <row r="32" spans="1:45" ht="19" x14ac:dyDescent="0.25">
      <c r="A32" s="5" t="s">
        <v>25</v>
      </c>
      <c r="B32" s="12">
        <v>0.14000000000000001</v>
      </c>
      <c r="C32" s="12">
        <v>0.16</v>
      </c>
      <c r="D32" s="12">
        <v>0.17</v>
      </c>
      <c r="E32" s="12">
        <v>0.19</v>
      </c>
      <c r="F32" s="12">
        <v>0.16</v>
      </c>
      <c r="G32" s="12">
        <v>0.21</v>
      </c>
      <c r="H32" s="12">
        <v>0.18</v>
      </c>
      <c r="I32" s="12">
        <v>0.2</v>
      </c>
      <c r="J32" s="12">
        <v>0.17</v>
      </c>
      <c r="K32" s="12">
        <v>0.35</v>
      </c>
      <c r="L32" s="12">
        <v>0.42</v>
      </c>
      <c r="M32" s="12">
        <v>0.5</v>
      </c>
      <c r="N32" s="12">
        <v>0.56999999999999995</v>
      </c>
      <c r="O32" s="12">
        <v>0.85</v>
      </c>
      <c r="P32" s="12">
        <v>0.82</v>
      </c>
      <c r="Q32" s="12">
        <v>0.59</v>
      </c>
      <c r="R32" s="12">
        <v>1.22</v>
      </c>
      <c r="S32" s="12">
        <v>1.46</v>
      </c>
      <c r="T32" s="12">
        <v>0.54</v>
      </c>
      <c r="U32" s="12">
        <v>1.49</v>
      </c>
      <c r="V32" s="12">
        <v>1.0900000000000001</v>
      </c>
      <c r="W32" s="12">
        <v>2.66</v>
      </c>
      <c r="X32" s="12">
        <v>1.17</v>
      </c>
      <c r="Y32" s="12">
        <v>1.2</v>
      </c>
      <c r="Z32" s="12">
        <v>1.23</v>
      </c>
      <c r="AA32" s="12">
        <v>1.02</v>
      </c>
      <c r="AB32" s="12">
        <v>1.27</v>
      </c>
      <c r="AC32" s="12">
        <v>1.94</v>
      </c>
      <c r="AD32" s="12">
        <v>3.19</v>
      </c>
      <c r="AE32" s="12">
        <v>1.42</v>
      </c>
      <c r="AF32" s="12">
        <v>1.1100000000000001</v>
      </c>
      <c r="AG32" s="12">
        <v>1.17</v>
      </c>
      <c r="AH32" s="12">
        <v>3.52</v>
      </c>
      <c r="AI32" s="12">
        <v>1.87</v>
      </c>
      <c r="AJ32" s="12">
        <v>2.87</v>
      </c>
      <c r="AK32" s="12">
        <v>1.71</v>
      </c>
      <c r="AL32" s="12">
        <v>3.85</v>
      </c>
      <c r="AM32" s="12">
        <v>5.47</v>
      </c>
    </row>
    <row r="33" spans="1:39" ht="19" x14ac:dyDescent="0.25">
      <c r="A33" s="5" t="s">
        <v>26</v>
      </c>
      <c r="B33" s="1">
        <v>4140714286</v>
      </c>
      <c r="C33" s="1">
        <v>4125000000</v>
      </c>
      <c r="D33" s="1">
        <v>4060000000</v>
      </c>
      <c r="E33" s="1">
        <v>4164736842</v>
      </c>
      <c r="F33" s="1">
        <v>4256875000</v>
      </c>
      <c r="G33" s="1">
        <v>3815238095</v>
      </c>
      <c r="H33" s="1">
        <v>3800526316</v>
      </c>
      <c r="I33" s="1">
        <v>3861428571</v>
      </c>
      <c r="J33" s="1">
        <v>3867647059</v>
      </c>
      <c r="K33" s="1">
        <v>3718568019</v>
      </c>
      <c r="L33" s="1">
        <v>3774960000</v>
      </c>
      <c r="M33" s="1">
        <v>3864000000</v>
      </c>
      <c r="N33" s="1">
        <v>3771000000</v>
      </c>
      <c r="O33" s="1">
        <v>3789000000</v>
      </c>
      <c r="P33" s="1">
        <v>3775000000</v>
      </c>
      <c r="Q33" s="1">
        <v>6210000000</v>
      </c>
      <c r="R33" s="1">
        <v>6239000000</v>
      </c>
      <c r="S33" s="1">
        <v>6156000000</v>
      </c>
      <c r="T33" s="1">
        <v>7213000000</v>
      </c>
      <c r="U33" s="1">
        <v>7531000000</v>
      </c>
      <c r="V33" s="1">
        <v>7361000000</v>
      </c>
      <c r="W33" s="1">
        <v>7242000000</v>
      </c>
      <c r="X33" s="1">
        <v>6917000000</v>
      </c>
      <c r="Y33" s="1">
        <v>6727000000</v>
      </c>
      <c r="Z33" s="1">
        <v>7007000000</v>
      </c>
      <c r="AA33" s="1">
        <v>8036000000</v>
      </c>
      <c r="AB33" s="1">
        <v>7817000000</v>
      </c>
      <c r="AC33" s="1">
        <v>7442000000</v>
      </c>
      <c r="AD33" s="1">
        <v>6813000000</v>
      </c>
      <c r="AE33" s="1">
        <v>6346000000</v>
      </c>
      <c r="AF33" s="1">
        <v>6176000000</v>
      </c>
      <c r="AG33" s="1">
        <v>6089000000</v>
      </c>
      <c r="AH33" s="1">
        <v>5970000000</v>
      </c>
      <c r="AI33" s="1">
        <v>5872000000</v>
      </c>
      <c r="AJ33" s="1">
        <v>5569000000</v>
      </c>
      <c r="AK33" s="1">
        <v>5555000000</v>
      </c>
      <c r="AL33" s="1">
        <v>5601000000</v>
      </c>
      <c r="AM33" s="1">
        <v>5608000000</v>
      </c>
    </row>
    <row r="34" spans="1:39" ht="19" x14ac:dyDescent="0.25">
      <c r="A34" s="5" t="s">
        <v>27</v>
      </c>
      <c r="B34" s="1">
        <v>4140714286</v>
      </c>
      <c r="C34" s="1">
        <v>4125000000</v>
      </c>
      <c r="D34" s="1">
        <v>4060000000</v>
      </c>
      <c r="E34" s="1">
        <v>4164736842</v>
      </c>
      <c r="F34" s="1">
        <v>4256875000</v>
      </c>
      <c r="G34" s="1">
        <v>3815238095</v>
      </c>
      <c r="H34" s="1">
        <v>4011666667</v>
      </c>
      <c r="I34" s="1">
        <v>4054500000</v>
      </c>
      <c r="J34" s="1">
        <v>3867647059</v>
      </c>
      <c r="K34" s="1">
        <v>3718568019</v>
      </c>
      <c r="L34" s="1">
        <v>3774960000</v>
      </c>
      <c r="M34" s="1">
        <v>3864000000</v>
      </c>
      <c r="N34" s="1">
        <v>3909000000</v>
      </c>
      <c r="O34" s="1">
        <v>3945000000</v>
      </c>
      <c r="P34" s="1">
        <v>3884000000</v>
      </c>
      <c r="Q34" s="1">
        <v>6368000000</v>
      </c>
      <c r="R34" s="1">
        <v>6361000000</v>
      </c>
      <c r="S34" s="1">
        <v>6241000000</v>
      </c>
      <c r="T34" s="1">
        <v>7286000000</v>
      </c>
      <c r="U34" s="1">
        <v>7614000000</v>
      </c>
      <c r="V34" s="1">
        <v>7411000000</v>
      </c>
      <c r="W34" s="1">
        <v>7274000000</v>
      </c>
      <c r="X34" s="1">
        <v>6939000000</v>
      </c>
      <c r="Y34" s="1">
        <v>6750000000</v>
      </c>
      <c r="Z34" s="1">
        <v>7045000000</v>
      </c>
      <c r="AA34" s="1">
        <v>8074000000</v>
      </c>
      <c r="AB34" s="1">
        <v>7870000000</v>
      </c>
      <c r="AC34" s="1">
        <v>7508000000</v>
      </c>
      <c r="AD34" s="1">
        <v>6895000000</v>
      </c>
      <c r="AE34" s="1">
        <v>6424000000</v>
      </c>
      <c r="AF34" s="1">
        <v>6257000000</v>
      </c>
      <c r="AG34" s="1">
        <v>6159000000</v>
      </c>
      <c r="AH34" s="1">
        <v>6058000000</v>
      </c>
      <c r="AI34" s="1">
        <v>5977000000</v>
      </c>
      <c r="AJ34" s="1">
        <v>5675000000</v>
      </c>
      <c r="AK34" s="1">
        <v>5632000000</v>
      </c>
      <c r="AL34" s="1">
        <v>5708000000</v>
      </c>
      <c r="AM34" s="1">
        <v>5733000000</v>
      </c>
    </row>
    <row r="35" spans="1:39" ht="20" customHeight="1" x14ac:dyDescent="0.25">
      <c r="A35" s="14" t="s">
        <v>103</v>
      </c>
      <c r="B35" s="1"/>
      <c r="C35" s="22">
        <f>(C34-B34)/B34</f>
        <v>-3.7950664824015824E-3</v>
      </c>
      <c r="D35" s="22">
        <f t="shared" ref="D35:AM35" si="5">(D34-C34)/C34</f>
        <v>-1.5757575757575758E-2</v>
      </c>
      <c r="E35" s="22">
        <f t="shared" si="5"/>
        <v>2.579725172413793E-2</v>
      </c>
      <c r="F35" s="22">
        <f t="shared" si="5"/>
        <v>2.2123404550034712E-2</v>
      </c>
      <c r="G35" s="22">
        <f t="shared" si="5"/>
        <v>-0.10374674027308765</v>
      </c>
      <c r="H35" s="22">
        <f t="shared" si="5"/>
        <v>5.1485272244850555E-2</v>
      </c>
      <c r="I35" s="22">
        <f t="shared" si="5"/>
        <v>1.0677191440741404E-2</v>
      </c>
      <c r="J35" s="22">
        <f t="shared" si="5"/>
        <v>-4.6085322727833271E-2</v>
      </c>
      <c r="K35" s="22">
        <f t="shared" si="5"/>
        <v>-3.8545151024857255E-2</v>
      </c>
      <c r="L35" s="22">
        <f t="shared" si="5"/>
        <v>1.5164972298977866E-2</v>
      </c>
      <c r="M35" s="22">
        <f t="shared" si="5"/>
        <v>2.3587004895416111E-2</v>
      </c>
      <c r="N35" s="22">
        <f t="shared" si="5"/>
        <v>1.1645962732919254E-2</v>
      </c>
      <c r="O35" s="22">
        <f t="shared" si="5"/>
        <v>9.2095165003837302E-3</v>
      </c>
      <c r="P35" s="22">
        <f t="shared" si="5"/>
        <v>-1.5462610899873257E-2</v>
      </c>
      <c r="Q35" s="22">
        <f t="shared" si="5"/>
        <v>0.63954685890834195</v>
      </c>
      <c r="R35" s="22">
        <f t="shared" si="5"/>
        <v>-1.0992462311557789E-3</v>
      </c>
      <c r="S35" s="22">
        <f t="shared" si="5"/>
        <v>-1.8864958339883667E-2</v>
      </c>
      <c r="T35" s="22">
        <f t="shared" si="5"/>
        <v>0.1674411152058965</v>
      </c>
      <c r="U35" s="22">
        <f t="shared" si="5"/>
        <v>4.501784243755147E-2</v>
      </c>
      <c r="V35" s="22">
        <f t="shared" si="5"/>
        <v>-2.6661413186235883E-2</v>
      </c>
      <c r="W35" s="22">
        <f t="shared" si="5"/>
        <v>-1.8486034273377413E-2</v>
      </c>
      <c r="X35" s="22">
        <f t="shared" si="5"/>
        <v>-4.6054440472917242E-2</v>
      </c>
      <c r="Y35" s="22">
        <f t="shared" si="5"/>
        <v>-2.7237354085603113E-2</v>
      </c>
      <c r="Z35" s="22">
        <f t="shared" si="5"/>
        <v>4.3703703703703703E-2</v>
      </c>
      <c r="AA35" s="22">
        <f t="shared" si="5"/>
        <v>0.14606103619588359</v>
      </c>
      <c r="AB35" s="22">
        <f t="shared" si="5"/>
        <v>-2.5266286846668318E-2</v>
      </c>
      <c r="AC35" s="22">
        <f t="shared" si="5"/>
        <v>-4.5997458703939009E-2</v>
      </c>
      <c r="AD35" s="22">
        <f t="shared" si="5"/>
        <v>-8.1646244006393184E-2</v>
      </c>
      <c r="AE35" s="22">
        <f t="shared" si="5"/>
        <v>-6.8310369833212467E-2</v>
      </c>
      <c r="AF35" s="22">
        <f t="shared" si="5"/>
        <v>-2.599626400996264E-2</v>
      </c>
      <c r="AG35" s="22">
        <f t="shared" si="5"/>
        <v>-1.5662458046987373E-2</v>
      </c>
      <c r="AH35" s="22">
        <f t="shared" si="5"/>
        <v>-1.6398766033446987E-2</v>
      </c>
      <c r="AI35" s="22">
        <f t="shared" si="5"/>
        <v>-1.3370749422251568E-2</v>
      </c>
      <c r="AJ35" s="22">
        <f t="shared" si="5"/>
        <v>-5.0527020244269701E-2</v>
      </c>
      <c r="AK35" s="22">
        <f t="shared" si="5"/>
        <v>-7.5770925110132158E-3</v>
      </c>
      <c r="AL35" s="22">
        <f t="shared" si="5"/>
        <v>1.3494318181818182E-2</v>
      </c>
      <c r="AM35" s="22">
        <f t="shared" si="5"/>
        <v>4.3798177995795374E-3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1458500000</v>
      </c>
      <c r="L38" s="1">
        <v>403300000</v>
      </c>
      <c r="M38" s="1">
        <v>1150000000</v>
      </c>
      <c r="N38" s="1">
        <v>877000000</v>
      </c>
      <c r="O38" s="1">
        <v>1552000000</v>
      </c>
      <c r="P38" s="1">
        <v>739000000</v>
      </c>
      <c r="Q38" s="1">
        <v>1099000000</v>
      </c>
      <c r="R38" s="1">
        <v>1036000000</v>
      </c>
      <c r="S38" s="1">
        <v>1878000000</v>
      </c>
      <c r="T38" s="1">
        <v>1520000000</v>
      </c>
      <c r="U38" s="1">
        <v>1808000000</v>
      </c>
      <c r="V38" s="1">
        <v>2247000000</v>
      </c>
      <c r="W38" s="1">
        <v>1827000000</v>
      </c>
      <c r="X38" s="1">
        <v>3406000000</v>
      </c>
      <c r="Y38" s="1">
        <v>2122000000</v>
      </c>
      <c r="Z38" s="1">
        <v>1978000000</v>
      </c>
      <c r="AA38" s="1">
        <v>1735000000</v>
      </c>
      <c r="AB38" s="1">
        <v>3539000000</v>
      </c>
      <c r="AC38" s="1">
        <v>10389000000</v>
      </c>
      <c r="AD38" s="1">
        <v>2183000000</v>
      </c>
      <c r="AE38" s="1">
        <v>3343000000</v>
      </c>
      <c r="AF38" s="1">
        <v>3641000000</v>
      </c>
      <c r="AG38" s="1">
        <v>2595000000</v>
      </c>
      <c r="AH38" s="1">
        <v>1342000000</v>
      </c>
      <c r="AI38" s="1">
        <v>1139000000</v>
      </c>
      <c r="AJ38" s="1">
        <v>1305000000</v>
      </c>
      <c r="AK38" s="1">
        <v>1784000000</v>
      </c>
      <c r="AL38" s="1">
        <v>1944000000</v>
      </c>
      <c r="AM38" s="1">
        <v>416000000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3703000000</v>
      </c>
      <c r="Q39" s="1">
        <v>5764000000</v>
      </c>
      <c r="R39" s="1">
        <v>7579000000</v>
      </c>
      <c r="S39" s="1">
        <v>10673000000</v>
      </c>
      <c r="T39" s="1">
        <v>10432000000</v>
      </c>
      <c r="U39" s="1">
        <v>18085000000</v>
      </c>
      <c r="V39" s="1">
        <v>19979000000</v>
      </c>
      <c r="W39" s="1">
        <v>25886000000</v>
      </c>
      <c r="X39" s="1">
        <v>22069000000</v>
      </c>
      <c r="Y39" s="1">
        <v>21609000000</v>
      </c>
      <c r="Z39" s="1">
        <v>23991000000</v>
      </c>
      <c r="AA39" s="1">
        <v>26277000000</v>
      </c>
      <c r="AB39" s="1">
        <v>23219000000</v>
      </c>
      <c r="AC39" s="1">
        <v>22319000000</v>
      </c>
      <c r="AD39" s="1">
        <v>30225000000</v>
      </c>
      <c r="AE39" s="1">
        <v>32779000000</v>
      </c>
      <c r="AF39" s="1">
        <v>19649000000</v>
      </c>
      <c r="AG39" s="1">
        <v>15255000000</v>
      </c>
      <c r="AH39" s="1">
        <v>18650000000</v>
      </c>
      <c r="AI39" s="1">
        <v>17694000000</v>
      </c>
      <c r="AJ39" s="1">
        <v>8525000000</v>
      </c>
      <c r="AK39" s="1">
        <v>10437000000</v>
      </c>
      <c r="AL39" s="1">
        <v>29125000000</v>
      </c>
      <c r="AM39" s="1">
        <v>22316000000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1458500000</v>
      </c>
      <c r="L40" s="1">
        <v>403300000</v>
      </c>
      <c r="M40" s="1">
        <v>1150000000</v>
      </c>
      <c r="N40" s="1">
        <v>877000000</v>
      </c>
      <c r="O40" s="1">
        <v>1552000000</v>
      </c>
      <c r="P40" s="1">
        <v>4442000000</v>
      </c>
      <c r="Q40" s="1">
        <v>6863000000</v>
      </c>
      <c r="R40" s="1">
        <v>8615000000</v>
      </c>
      <c r="S40" s="1">
        <v>12551000000</v>
      </c>
      <c r="T40" s="1">
        <v>11952000000</v>
      </c>
      <c r="U40" s="1">
        <v>19893000000</v>
      </c>
      <c r="V40" s="1">
        <v>22226000000</v>
      </c>
      <c r="W40" s="1">
        <v>27713000000</v>
      </c>
      <c r="X40" s="1">
        <v>25475000000</v>
      </c>
      <c r="Y40" s="1">
        <v>23731000000</v>
      </c>
      <c r="Z40" s="1">
        <v>25969000000</v>
      </c>
      <c r="AA40" s="1">
        <v>28012000000</v>
      </c>
      <c r="AB40" s="1">
        <v>26758000000</v>
      </c>
      <c r="AC40" s="1">
        <v>32708000000</v>
      </c>
      <c r="AD40" s="1">
        <v>32408000000</v>
      </c>
      <c r="AE40" s="1">
        <v>36122000000</v>
      </c>
      <c r="AF40" s="1">
        <v>23290000000</v>
      </c>
      <c r="AG40" s="1">
        <v>17850000000</v>
      </c>
      <c r="AH40" s="1">
        <v>19992000000</v>
      </c>
      <c r="AI40" s="1">
        <v>18833000000</v>
      </c>
      <c r="AJ40" s="1">
        <v>9830000000</v>
      </c>
      <c r="AK40" s="1">
        <v>12221000000</v>
      </c>
      <c r="AL40" s="1">
        <v>31069000000</v>
      </c>
      <c r="AM40" s="1">
        <v>22732000000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1665000000</v>
      </c>
      <c r="L41" s="1">
        <v>2024000000</v>
      </c>
      <c r="M41" s="1">
        <v>2252000000</v>
      </c>
      <c r="N41" s="1">
        <v>2527000000</v>
      </c>
      <c r="O41" s="1">
        <v>2914000000</v>
      </c>
      <c r="P41" s="1">
        <v>3864000000</v>
      </c>
      <c r="Q41" s="1">
        <v>5489000000</v>
      </c>
      <c r="R41" s="1">
        <v>5337000000</v>
      </c>
      <c r="S41" s="1">
        <v>6184000000</v>
      </c>
      <c r="T41" s="1">
        <v>9166000000</v>
      </c>
      <c r="U41" s="1">
        <v>10020000000</v>
      </c>
      <c r="V41" s="1">
        <v>10275000000</v>
      </c>
      <c r="W41" s="1">
        <v>9906000000</v>
      </c>
      <c r="X41" s="1">
        <v>10460000000</v>
      </c>
      <c r="Y41" s="1">
        <v>9782000000</v>
      </c>
      <c r="Z41" s="1">
        <v>15840000000</v>
      </c>
      <c r="AA41" s="1">
        <v>15079000000</v>
      </c>
      <c r="AB41" s="1">
        <v>23100000000</v>
      </c>
      <c r="AC41" s="1">
        <v>21574000000</v>
      </c>
      <c r="AD41" s="1">
        <v>9357000000</v>
      </c>
      <c r="AE41" s="1">
        <v>8669000000</v>
      </c>
      <c r="AF41" s="1">
        <v>10838000000</v>
      </c>
      <c r="AG41" s="1">
        <v>11266000000</v>
      </c>
      <c r="AH41" s="1">
        <v>11271000000</v>
      </c>
      <c r="AI41" s="1">
        <v>11399000000</v>
      </c>
      <c r="AJ41" s="1">
        <v>12068000000</v>
      </c>
      <c r="AK41" s="1">
        <v>11194000000</v>
      </c>
      <c r="AL41" s="1">
        <v>15745000000</v>
      </c>
      <c r="AM41" s="1">
        <v>10952000000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1264900000</v>
      </c>
      <c r="L42" s="1">
        <v>1384100000</v>
      </c>
      <c r="M42" s="1">
        <v>1589000000</v>
      </c>
      <c r="N42" s="1">
        <v>1773000000</v>
      </c>
      <c r="O42" s="1">
        <v>1828000000</v>
      </c>
      <c r="P42" s="1">
        <v>1654000000</v>
      </c>
      <c r="Q42" s="1">
        <v>2702000000</v>
      </c>
      <c r="R42" s="1">
        <v>2741000000</v>
      </c>
      <c r="S42" s="1">
        <v>2678000000</v>
      </c>
      <c r="T42" s="1">
        <v>5837000000</v>
      </c>
      <c r="U42" s="1">
        <v>6660000000</v>
      </c>
      <c r="V42" s="1">
        <v>6039000000</v>
      </c>
      <c r="W42" s="1">
        <v>6111000000</v>
      </c>
      <c r="X42" s="1">
        <v>5302000000</v>
      </c>
      <c r="Y42" s="1">
        <v>4381000000</v>
      </c>
      <c r="Z42" s="1">
        <v>12403000000</v>
      </c>
      <c r="AA42" s="1">
        <v>8405000000</v>
      </c>
      <c r="AB42" s="1">
        <v>7769000000</v>
      </c>
      <c r="AC42" s="1">
        <v>7063000000</v>
      </c>
      <c r="AD42" s="1">
        <v>6166000000</v>
      </c>
      <c r="AE42" s="1">
        <v>5663000000</v>
      </c>
      <c r="AF42" s="1">
        <v>7513000000</v>
      </c>
      <c r="AG42" s="1">
        <v>6783000000</v>
      </c>
      <c r="AH42" s="1">
        <v>7578000000</v>
      </c>
      <c r="AI42" s="1">
        <v>7508000000</v>
      </c>
      <c r="AJ42" s="1">
        <v>8283000000</v>
      </c>
      <c r="AK42" s="1">
        <v>8046000000</v>
      </c>
      <c r="AL42" s="1">
        <v>9059000000</v>
      </c>
      <c r="AM42" s="1">
        <v>8981000000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1400000000</v>
      </c>
      <c r="L43" s="1">
        <v>2341000000</v>
      </c>
      <c r="M43" s="1">
        <v>1477000000</v>
      </c>
      <c r="N43" s="1">
        <v>1643000000</v>
      </c>
      <c r="O43" s="1">
        <v>3637000000</v>
      </c>
      <c r="P43" s="1">
        <v>1231000000</v>
      </c>
      <c r="Q43" s="1">
        <v>2133000000</v>
      </c>
      <c r="R43" s="1">
        <v>1757000000</v>
      </c>
      <c r="S43" s="1">
        <v>3368000000</v>
      </c>
      <c r="T43" s="1">
        <v>2786000000</v>
      </c>
      <c r="U43" s="1">
        <v>3121000000</v>
      </c>
      <c r="V43" s="1">
        <v>3356000000</v>
      </c>
      <c r="W43" s="1">
        <v>3219000000</v>
      </c>
      <c r="X43" s="1">
        <v>5612000000</v>
      </c>
      <c r="Y43" s="1">
        <v>5182000000</v>
      </c>
      <c r="Z43" s="1">
        <v>7458000000</v>
      </c>
      <c r="AA43" s="1">
        <v>8972000000</v>
      </c>
      <c r="AB43" s="1">
        <v>101000000</v>
      </c>
      <c r="AC43" s="1">
        <v>70000000</v>
      </c>
      <c r="AD43" s="1">
        <v>8313000000</v>
      </c>
      <c r="AE43" s="1">
        <v>7248000000</v>
      </c>
      <c r="AF43" s="1">
        <v>2163000000</v>
      </c>
      <c r="AG43" s="1">
        <v>3050000000</v>
      </c>
      <c r="AH43" s="1">
        <v>2300000000</v>
      </c>
      <c r="AI43" s="1">
        <v>12186000000</v>
      </c>
      <c r="AJ43" s="1">
        <v>2622000000</v>
      </c>
      <c r="AK43" s="1">
        <v>3606000000</v>
      </c>
      <c r="AL43" s="1">
        <v>3820000000</v>
      </c>
      <c r="AM43" s="1">
        <v>8594000000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5788400000</v>
      </c>
      <c r="L44" s="10">
        <v>6152400000</v>
      </c>
      <c r="M44" s="10">
        <v>6468000000</v>
      </c>
      <c r="N44" s="10">
        <v>6820000000</v>
      </c>
      <c r="O44" s="10">
        <v>9931000000</v>
      </c>
      <c r="P44" s="10">
        <v>11191000000</v>
      </c>
      <c r="Q44" s="10">
        <v>17187000000</v>
      </c>
      <c r="R44" s="10">
        <v>18450000000</v>
      </c>
      <c r="S44" s="10">
        <v>24781000000</v>
      </c>
      <c r="T44" s="10">
        <v>29741000000</v>
      </c>
      <c r="U44" s="10">
        <v>39694000000</v>
      </c>
      <c r="V44" s="10">
        <v>41896000000</v>
      </c>
      <c r="W44" s="10">
        <v>46949000000</v>
      </c>
      <c r="X44" s="10">
        <v>46849000000</v>
      </c>
      <c r="Y44" s="10">
        <v>43076000000</v>
      </c>
      <c r="Z44" s="10">
        <v>61670000000</v>
      </c>
      <c r="AA44" s="10">
        <v>60468000000</v>
      </c>
      <c r="AB44" s="10">
        <v>57728000000</v>
      </c>
      <c r="AC44" s="10">
        <v>61415000000</v>
      </c>
      <c r="AD44" s="10">
        <v>56244000000</v>
      </c>
      <c r="AE44" s="10">
        <v>57702000000</v>
      </c>
      <c r="AF44" s="10">
        <v>43804000000</v>
      </c>
      <c r="AG44" s="10">
        <v>38949000000</v>
      </c>
      <c r="AH44" s="10">
        <v>41141000000</v>
      </c>
      <c r="AI44" s="10">
        <v>49926000000</v>
      </c>
      <c r="AJ44" s="10">
        <v>32803000000</v>
      </c>
      <c r="AK44" s="10">
        <v>35067000000</v>
      </c>
      <c r="AL44" s="10">
        <v>59693000000</v>
      </c>
      <c r="AM44" s="10">
        <v>51259000000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3073200000</v>
      </c>
      <c r="L45" s="1">
        <v>3472600000</v>
      </c>
      <c r="M45" s="1">
        <v>3850000000</v>
      </c>
      <c r="N45" s="1">
        <v>4137000000</v>
      </c>
      <c r="O45" s="1">
        <v>4415000000</v>
      </c>
      <c r="P45" s="1">
        <v>5343000000</v>
      </c>
      <c r="Q45" s="1">
        <v>9425000000</v>
      </c>
      <c r="R45" s="1">
        <v>10415000000</v>
      </c>
      <c r="S45" s="1">
        <v>10712000000</v>
      </c>
      <c r="T45" s="1">
        <v>18287000000</v>
      </c>
      <c r="U45" s="1">
        <v>18385000000</v>
      </c>
      <c r="V45" s="1">
        <v>17090000000</v>
      </c>
      <c r="W45" s="1">
        <v>16632000000</v>
      </c>
      <c r="X45" s="1">
        <v>15734000000</v>
      </c>
      <c r="Y45" s="1">
        <v>13287000000</v>
      </c>
      <c r="Z45" s="1">
        <v>22780000000</v>
      </c>
      <c r="AA45" s="1">
        <v>19123000000</v>
      </c>
      <c r="AB45" s="1">
        <v>16938000000</v>
      </c>
      <c r="AC45" s="1">
        <v>14461000000</v>
      </c>
      <c r="AD45" s="1">
        <v>12397000000</v>
      </c>
      <c r="AE45" s="1">
        <v>11762000000</v>
      </c>
      <c r="AF45" s="1">
        <v>13766000000</v>
      </c>
      <c r="AG45" s="1">
        <v>13318000000</v>
      </c>
      <c r="AH45" s="1">
        <v>13865000000</v>
      </c>
      <c r="AI45" s="1">
        <v>13385000000</v>
      </c>
      <c r="AJ45" s="1">
        <v>13967000000</v>
      </c>
      <c r="AK45" s="1">
        <v>13900000000</v>
      </c>
      <c r="AL45" s="1">
        <v>14882000000</v>
      </c>
      <c r="AM45" s="1">
        <v>16274000000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20876000000</v>
      </c>
      <c r="X46" s="1">
        <v>21382000000</v>
      </c>
      <c r="Y46" s="1">
        <v>21464000000</v>
      </c>
      <c r="Z46" s="1">
        <v>42376000000</v>
      </c>
      <c r="AA46" s="1">
        <v>43947000000</v>
      </c>
      <c r="AB46" s="1">
        <v>45067000000</v>
      </c>
      <c r="AC46" s="1">
        <v>44672000000</v>
      </c>
      <c r="AD46" s="1">
        <v>42519000000</v>
      </c>
      <c r="AE46" s="1">
        <v>42069000000</v>
      </c>
      <c r="AF46" s="1">
        <v>48242000000</v>
      </c>
      <c r="AG46" s="1">
        <v>54449000000</v>
      </c>
      <c r="AH46" s="1">
        <v>55952000000</v>
      </c>
      <c r="AI46" s="1">
        <v>53411000000</v>
      </c>
      <c r="AJ46" s="1">
        <v>58653000000</v>
      </c>
      <c r="AK46" s="1">
        <v>49577000000</v>
      </c>
      <c r="AL46" s="1">
        <v>49208000000</v>
      </c>
      <c r="AM46" s="1">
        <v>51375000000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325700000</v>
      </c>
      <c r="L47" s="1">
        <v>1243000000</v>
      </c>
      <c r="M47" s="1">
        <v>1424000000</v>
      </c>
      <c r="N47" s="1">
        <v>1294000000</v>
      </c>
      <c r="O47" s="1">
        <v>813000000</v>
      </c>
      <c r="P47" s="1">
        <v>763000000</v>
      </c>
      <c r="Q47" s="1">
        <v>1791000000</v>
      </c>
      <c r="R47" s="1">
        <v>1722000000</v>
      </c>
      <c r="S47" s="1">
        <v>1200000000</v>
      </c>
      <c r="T47" s="1">
        <v>58656000000</v>
      </c>
      <c r="U47" s="1">
        <v>57007000000</v>
      </c>
      <c r="V47" s="1">
        <v>51560000000</v>
      </c>
      <c r="W47" s="1">
        <v>24350000000</v>
      </c>
      <c r="X47" s="1">
        <v>20498000000</v>
      </c>
      <c r="Y47" s="1">
        <v>17721000000</v>
      </c>
      <c r="Z47" s="1">
        <v>68015000000</v>
      </c>
      <c r="AA47" s="1">
        <v>57558000000</v>
      </c>
      <c r="AB47" s="1">
        <v>53833000000</v>
      </c>
      <c r="AC47" s="1">
        <v>46013000000</v>
      </c>
      <c r="AD47" s="1">
        <v>39385000000</v>
      </c>
      <c r="AE47" s="1">
        <v>35167000000</v>
      </c>
      <c r="AF47" s="1">
        <v>40358000000</v>
      </c>
      <c r="AG47" s="1">
        <v>52648000000</v>
      </c>
      <c r="AH47" s="1">
        <v>48740000000</v>
      </c>
      <c r="AI47" s="1">
        <v>35211000000</v>
      </c>
      <c r="AJ47" s="1">
        <v>35369000000</v>
      </c>
      <c r="AK47" s="1">
        <v>28472000000</v>
      </c>
      <c r="AL47" s="1">
        <v>25146000000</v>
      </c>
      <c r="AM47" s="1">
        <v>43370000000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325700000</v>
      </c>
      <c r="L48" s="1">
        <v>1243000000</v>
      </c>
      <c r="M48" s="1">
        <v>1424000000</v>
      </c>
      <c r="N48" s="1">
        <v>1294000000</v>
      </c>
      <c r="O48" s="1">
        <v>813000000</v>
      </c>
      <c r="P48" s="1">
        <v>763000000</v>
      </c>
      <c r="Q48" s="1">
        <v>1791000000</v>
      </c>
      <c r="R48" s="1">
        <v>1722000000</v>
      </c>
      <c r="S48" s="1">
        <v>1200000000</v>
      </c>
      <c r="T48" s="1">
        <v>58656000000</v>
      </c>
      <c r="U48" s="1">
        <v>57007000000</v>
      </c>
      <c r="V48" s="1">
        <v>51560000000</v>
      </c>
      <c r="W48" s="1">
        <v>45226000000</v>
      </c>
      <c r="X48" s="1">
        <v>41880000000</v>
      </c>
      <c r="Y48" s="1">
        <v>39185000000</v>
      </c>
      <c r="Z48" s="1">
        <v>110391000000</v>
      </c>
      <c r="AA48" s="1">
        <v>101505000000</v>
      </c>
      <c r="AB48" s="1">
        <v>98900000000</v>
      </c>
      <c r="AC48" s="1">
        <v>90685000000</v>
      </c>
      <c r="AD48" s="1">
        <v>81904000000</v>
      </c>
      <c r="AE48" s="1">
        <v>77236000000</v>
      </c>
      <c r="AF48" s="1">
        <v>88600000000</v>
      </c>
      <c r="AG48" s="1">
        <v>107097000000</v>
      </c>
      <c r="AH48" s="1">
        <v>104692000000</v>
      </c>
      <c r="AI48" s="1">
        <v>88622000000</v>
      </c>
      <c r="AJ48" s="1">
        <v>94022000000</v>
      </c>
      <c r="AK48" s="1">
        <v>78049000000</v>
      </c>
      <c r="AL48" s="1">
        <v>74354000000</v>
      </c>
      <c r="AM48" s="1">
        <v>94745000000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>
        <v>2497000000</v>
      </c>
      <c r="W49" s="1">
        <v>3892000000</v>
      </c>
      <c r="X49" s="1">
        <v>4856000000</v>
      </c>
      <c r="Y49" s="1">
        <v>11478000000</v>
      </c>
      <c r="Z49" s="1">
        <v>13122000000</v>
      </c>
      <c r="AA49" s="1">
        <v>9748000000</v>
      </c>
      <c r="AB49" s="1">
        <v>9457000000</v>
      </c>
      <c r="AC49" s="1">
        <v>14149000000</v>
      </c>
      <c r="AD49" s="1">
        <v>16406000000</v>
      </c>
      <c r="AE49" s="1">
        <v>17518000000</v>
      </c>
      <c r="AF49" s="1">
        <v>15999000000</v>
      </c>
      <c r="AG49" s="1">
        <v>7116000000</v>
      </c>
      <c r="AH49" s="1">
        <v>7015000000</v>
      </c>
      <c r="AI49" s="1">
        <v>2767000000</v>
      </c>
      <c r="AJ49" s="1">
        <v>20147000000</v>
      </c>
      <c r="AK49" s="1">
        <v>20262000000</v>
      </c>
      <c r="AL49" s="1">
        <v>21526000000</v>
      </c>
      <c r="AM49" s="1">
        <v>11033000000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>
        <v>4986000000</v>
      </c>
      <c r="AA50" s="1" t="s">
        <v>92</v>
      </c>
      <c r="AB50" s="1" t="s">
        <v>92</v>
      </c>
      <c r="AC50" s="1" t="s">
        <v>92</v>
      </c>
      <c r="AD50" s="1">
        <v>1554000000</v>
      </c>
      <c r="AE50" s="1">
        <v>1544000000</v>
      </c>
      <c r="AF50" s="1">
        <v>1794000000</v>
      </c>
      <c r="AG50" s="1">
        <v>1812000000</v>
      </c>
      <c r="AH50" s="1">
        <v>1855000000</v>
      </c>
      <c r="AI50" s="1">
        <v>1924000000</v>
      </c>
      <c r="AJ50" s="1">
        <v>2099000000</v>
      </c>
      <c r="AK50" s="1">
        <v>2383000000</v>
      </c>
      <c r="AL50" s="1">
        <v>3341000000</v>
      </c>
      <c r="AM50" s="1">
        <v>6693000000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1911200000</v>
      </c>
      <c r="L51" s="1">
        <v>1861300000</v>
      </c>
      <c r="M51" s="1">
        <v>2925000000</v>
      </c>
      <c r="N51" s="1">
        <v>3085000000</v>
      </c>
      <c r="O51" s="1">
        <v>3143000000</v>
      </c>
      <c r="P51" s="1">
        <v>3277000000</v>
      </c>
      <c r="Q51" s="1">
        <v>5107000000</v>
      </c>
      <c r="R51" s="1">
        <v>8566000000</v>
      </c>
      <c r="S51" s="1">
        <v>9663000000</v>
      </c>
      <c r="T51" s="1">
        <v>10091000000</v>
      </c>
      <c r="U51" s="1">
        <v>8598000000</v>
      </c>
      <c r="V51" s="1">
        <v>4522000000</v>
      </c>
      <c r="W51" s="1">
        <v>2138000000</v>
      </c>
      <c r="X51" s="1">
        <v>5949000000</v>
      </c>
      <c r="Y51" s="1">
        <v>4122000000</v>
      </c>
      <c r="Z51" s="1" t="s">
        <v>92</v>
      </c>
      <c r="AA51" s="1">
        <v>4170000000</v>
      </c>
      <c r="AB51" s="1">
        <v>4979000000</v>
      </c>
      <c r="AC51" s="1">
        <v>5088000000</v>
      </c>
      <c r="AD51" s="1">
        <v>3596000000</v>
      </c>
      <c r="AE51" s="1">
        <v>3512000000</v>
      </c>
      <c r="AF51" s="1">
        <v>3497000000</v>
      </c>
      <c r="AG51" s="1">
        <v>3323000000</v>
      </c>
      <c r="AH51" s="1">
        <v>3227000000</v>
      </c>
      <c r="AI51" s="1">
        <v>2798000000</v>
      </c>
      <c r="AJ51" s="1">
        <v>4450000000</v>
      </c>
      <c r="AK51" s="1">
        <v>4569000000</v>
      </c>
      <c r="AL51" s="1">
        <v>7679000000</v>
      </c>
      <c r="AM51" s="1">
        <v>17201000000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5310100000</v>
      </c>
      <c r="L52" s="1">
        <v>6576900000</v>
      </c>
      <c r="M52" s="1">
        <v>8199000000</v>
      </c>
      <c r="N52" s="1">
        <v>8516000000</v>
      </c>
      <c r="O52" s="1">
        <v>8371000000</v>
      </c>
      <c r="P52" s="1">
        <v>9383000000</v>
      </c>
      <c r="Q52" s="1">
        <v>16323000000</v>
      </c>
      <c r="R52" s="1">
        <v>20703000000</v>
      </c>
      <c r="S52" s="1">
        <v>21575000000</v>
      </c>
      <c r="T52" s="1">
        <v>87034000000</v>
      </c>
      <c r="U52" s="1">
        <v>83990000000</v>
      </c>
      <c r="V52" s="1">
        <v>75669000000</v>
      </c>
      <c r="W52" s="1">
        <v>67888000000</v>
      </c>
      <c r="X52" s="1">
        <v>68419000000</v>
      </c>
      <c r="Y52" s="1">
        <v>68072000000</v>
      </c>
      <c r="Z52" s="1">
        <v>151279000000</v>
      </c>
      <c r="AA52" s="1">
        <v>134546000000</v>
      </c>
      <c r="AB52" s="1">
        <v>130274000000</v>
      </c>
      <c r="AC52" s="1">
        <v>124383000000</v>
      </c>
      <c r="AD52" s="1">
        <v>115857000000</v>
      </c>
      <c r="AE52" s="1">
        <v>111572000000</v>
      </c>
      <c r="AF52" s="1">
        <v>123656000000</v>
      </c>
      <c r="AG52" s="1">
        <v>132666000000</v>
      </c>
      <c r="AH52" s="1">
        <v>130654000000</v>
      </c>
      <c r="AI52" s="1">
        <v>109496000000</v>
      </c>
      <c r="AJ52" s="1">
        <v>134685000000</v>
      </c>
      <c r="AK52" s="1">
        <v>119163000000</v>
      </c>
      <c r="AL52" s="1">
        <v>121782000000</v>
      </c>
      <c r="AM52" s="1">
        <v>145946000000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>
        <v>1000000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11098500000</v>
      </c>
      <c r="L54" s="11">
        <v>12729300000</v>
      </c>
      <c r="M54" s="11">
        <v>14667000000</v>
      </c>
      <c r="N54" s="11">
        <v>15336000000</v>
      </c>
      <c r="O54" s="11">
        <v>18302000000</v>
      </c>
      <c r="P54" s="11">
        <v>20574000000</v>
      </c>
      <c r="Q54" s="11">
        <v>33510000000</v>
      </c>
      <c r="R54" s="11">
        <v>39153000000</v>
      </c>
      <c r="S54" s="11">
        <v>46356000000</v>
      </c>
      <c r="T54" s="11">
        <v>116775000000</v>
      </c>
      <c r="U54" s="11">
        <v>123684000000</v>
      </c>
      <c r="V54" s="11">
        <v>117565000000</v>
      </c>
      <c r="W54" s="11">
        <v>114837000000</v>
      </c>
      <c r="X54" s="11">
        <v>115268000000</v>
      </c>
      <c r="Y54" s="11">
        <v>111148000000</v>
      </c>
      <c r="Z54" s="11">
        <v>212949000000</v>
      </c>
      <c r="AA54" s="11">
        <v>195014000000</v>
      </c>
      <c r="AB54" s="11">
        <v>188002000000</v>
      </c>
      <c r="AC54" s="11">
        <v>185798000000</v>
      </c>
      <c r="AD54" s="11">
        <v>172101000000</v>
      </c>
      <c r="AE54" s="11">
        <v>169274000000</v>
      </c>
      <c r="AF54" s="11">
        <v>167460000000</v>
      </c>
      <c r="AG54" s="11">
        <v>171615000000</v>
      </c>
      <c r="AH54" s="11">
        <v>171795000000</v>
      </c>
      <c r="AI54" s="11">
        <v>159422000000</v>
      </c>
      <c r="AJ54" s="11">
        <v>167488000000</v>
      </c>
      <c r="AK54" s="11">
        <v>154230000000</v>
      </c>
      <c r="AL54" s="11">
        <v>181476000000</v>
      </c>
      <c r="AM54" s="11">
        <v>197205000000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524900000</v>
      </c>
      <c r="L55" s="1">
        <v>715300000</v>
      </c>
      <c r="M55" s="1">
        <v>913000000</v>
      </c>
      <c r="N55" s="1">
        <v>765000000</v>
      </c>
      <c r="O55" s="1">
        <v>971000000</v>
      </c>
      <c r="P55" s="1">
        <v>951000000</v>
      </c>
      <c r="Q55" s="1">
        <v>1719000000</v>
      </c>
      <c r="R55" s="1">
        <v>1579000000</v>
      </c>
      <c r="S55" s="1">
        <v>1620000000</v>
      </c>
      <c r="T55" s="1">
        <v>2601000000</v>
      </c>
      <c r="U55" s="1">
        <v>2672000000</v>
      </c>
      <c r="V55" s="1">
        <v>2226000000</v>
      </c>
      <c r="W55" s="1">
        <v>2019000000</v>
      </c>
      <c r="X55" s="1">
        <v>2270000000</v>
      </c>
      <c r="Y55" s="1">
        <v>1751000000</v>
      </c>
      <c r="Z55" s="1">
        <v>4370000000</v>
      </c>
      <c r="AA55" s="1">
        <v>4026000000</v>
      </c>
      <c r="AB55" s="1">
        <v>3836000000</v>
      </c>
      <c r="AC55" s="1">
        <v>4264000000</v>
      </c>
      <c r="AD55" s="1">
        <v>3234000000</v>
      </c>
      <c r="AE55" s="1">
        <v>3440000000</v>
      </c>
      <c r="AF55" s="1">
        <v>3620000000</v>
      </c>
      <c r="AG55" s="1">
        <v>4536000000</v>
      </c>
      <c r="AH55" s="1">
        <v>4656000000</v>
      </c>
      <c r="AI55" s="1">
        <v>4674000000</v>
      </c>
      <c r="AJ55" s="1">
        <v>4220000000</v>
      </c>
      <c r="AK55" s="1">
        <v>4309000000</v>
      </c>
      <c r="AL55" s="1">
        <v>5578000000</v>
      </c>
      <c r="AM55" s="1">
        <v>6809000000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2220000000</v>
      </c>
      <c r="L56" s="1">
        <v>2035500000</v>
      </c>
      <c r="M56" s="1">
        <v>2235000000</v>
      </c>
      <c r="N56" s="1">
        <v>2255000000</v>
      </c>
      <c r="O56" s="1">
        <v>2729000000</v>
      </c>
      <c r="P56" s="1">
        <v>5001000000</v>
      </c>
      <c r="Q56" s="1">
        <v>4289000000</v>
      </c>
      <c r="R56" s="1">
        <v>6265000000</v>
      </c>
      <c r="S56" s="1">
        <v>8669000000</v>
      </c>
      <c r="T56" s="1">
        <v>8818000000</v>
      </c>
      <c r="U56" s="1">
        <v>11266000000</v>
      </c>
      <c r="V56" s="1">
        <v>11589000000</v>
      </c>
      <c r="W56" s="1">
        <v>2434000000</v>
      </c>
      <c r="X56" s="1">
        <v>5825000000</v>
      </c>
      <c r="Y56" s="1">
        <v>9320000000</v>
      </c>
      <c r="Z56" s="1">
        <v>5469000000</v>
      </c>
      <c r="AA56" s="1">
        <v>5623000000</v>
      </c>
      <c r="AB56" s="1">
        <v>4018000000</v>
      </c>
      <c r="AC56" s="1">
        <v>6424000000</v>
      </c>
      <c r="AD56" s="1">
        <v>6027000000</v>
      </c>
      <c r="AE56" s="1">
        <v>5141000000</v>
      </c>
      <c r="AF56" s="1">
        <v>10160000000</v>
      </c>
      <c r="AG56" s="1">
        <v>10688000000</v>
      </c>
      <c r="AH56" s="1">
        <v>9940000000</v>
      </c>
      <c r="AI56" s="1">
        <v>8836000000</v>
      </c>
      <c r="AJ56" s="1">
        <v>16190000000</v>
      </c>
      <c r="AK56" s="1">
        <v>2703000000</v>
      </c>
      <c r="AL56" s="1">
        <v>2241000000</v>
      </c>
      <c r="AM56" s="1">
        <v>2945000000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>
        <v>1266000000</v>
      </c>
      <c r="AM57" s="1">
        <v>1587000000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>
        <v>3067000000</v>
      </c>
      <c r="AM58" s="1">
        <v>2520000000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2081000000</v>
      </c>
      <c r="L59" s="1">
        <v>2436400000</v>
      </c>
      <c r="M59" s="1">
        <v>2492000000</v>
      </c>
      <c r="N59" s="1">
        <v>2285000000</v>
      </c>
      <c r="O59" s="1">
        <v>3492000000</v>
      </c>
      <c r="P59" s="1">
        <v>3233000000</v>
      </c>
      <c r="Q59" s="1">
        <v>5973000000</v>
      </c>
      <c r="R59" s="1">
        <v>5796000000</v>
      </c>
      <c r="S59" s="1">
        <v>8266000000</v>
      </c>
      <c r="T59" s="1">
        <v>12238000000</v>
      </c>
      <c r="U59" s="1">
        <v>12520000000</v>
      </c>
      <c r="V59" s="1">
        <v>14633000000</v>
      </c>
      <c r="W59" s="1">
        <v>16936000000</v>
      </c>
      <c r="X59" s="1">
        <v>13740000000</v>
      </c>
      <c r="Y59" s="1">
        <v>15938000000</v>
      </c>
      <c r="Z59" s="1">
        <v>27386000000</v>
      </c>
      <c r="AA59" s="1">
        <v>18960000000</v>
      </c>
      <c r="AB59" s="1">
        <v>20215000000</v>
      </c>
      <c r="AC59" s="1">
        <v>17931000000</v>
      </c>
      <c r="AD59" s="1">
        <v>14105000000</v>
      </c>
      <c r="AE59" s="1">
        <v>13050000000</v>
      </c>
      <c r="AF59" s="1">
        <v>15619000000</v>
      </c>
      <c r="AG59" s="1">
        <v>15891000000</v>
      </c>
      <c r="AH59" s="1">
        <v>15831000000</v>
      </c>
      <c r="AI59" s="1">
        <v>18348000000</v>
      </c>
      <c r="AJ59" s="1">
        <v>16894000000</v>
      </c>
      <c r="AK59" s="1">
        <v>18908000000</v>
      </c>
      <c r="AL59" s="1">
        <v>30519000000</v>
      </c>
      <c r="AM59" s="1">
        <v>28277000000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4825900000</v>
      </c>
      <c r="L60" s="10">
        <v>5187200000</v>
      </c>
      <c r="M60" s="10">
        <v>5640000000</v>
      </c>
      <c r="N60" s="10">
        <v>5305000000</v>
      </c>
      <c r="O60" s="10">
        <v>7192000000</v>
      </c>
      <c r="P60" s="10">
        <v>9185000000</v>
      </c>
      <c r="Q60" s="10">
        <v>11981000000</v>
      </c>
      <c r="R60" s="10">
        <v>13640000000</v>
      </c>
      <c r="S60" s="10">
        <v>18555000000</v>
      </c>
      <c r="T60" s="10">
        <v>23657000000</v>
      </c>
      <c r="U60" s="10">
        <v>26458000000</v>
      </c>
      <c r="V60" s="10">
        <v>28448000000</v>
      </c>
      <c r="W60" s="10">
        <v>21389000000</v>
      </c>
      <c r="X60" s="10">
        <v>21835000000</v>
      </c>
      <c r="Y60" s="10">
        <v>27009000000</v>
      </c>
      <c r="Z60" s="10">
        <v>37225000000</v>
      </c>
      <c r="AA60" s="10">
        <v>28609000000</v>
      </c>
      <c r="AB60" s="10">
        <v>28069000000</v>
      </c>
      <c r="AC60" s="10">
        <v>28619000000</v>
      </c>
      <c r="AD60" s="10">
        <v>23366000000</v>
      </c>
      <c r="AE60" s="10">
        <v>21631000000</v>
      </c>
      <c r="AF60" s="10">
        <v>29399000000</v>
      </c>
      <c r="AG60" s="10">
        <v>31115000000</v>
      </c>
      <c r="AH60" s="10">
        <v>30427000000</v>
      </c>
      <c r="AI60" s="10">
        <v>31858000000</v>
      </c>
      <c r="AJ60" s="10">
        <v>37304000000</v>
      </c>
      <c r="AK60" s="10">
        <v>25920000000</v>
      </c>
      <c r="AL60" s="10">
        <v>42671000000</v>
      </c>
      <c r="AM60" s="10">
        <v>42138000000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604200000</v>
      </c>
      <c r="L61" s="1">
        <v>833000000</v>
      </c>
      <c r="M61" s="1">
        <v>687000000</v>
      </c>
      <c r="N61" s="1">
        <v>1123000000</v>
      </c>
      <c r="O61" s="1">
        <v>527000000</v>
      </c>
      <c r="P61" s="1">
        <v>525000000</v>
      </c>
      <c r="Q61" s="1">
        <v>1123000000</v>
      </c>
      <c r="R61" s="1">
        <v>2609000000</v>
      </c>
      <c r="S61" s="1">
        <v>3140000000</v>
      </c>
      <c r="T61" s="1">
        <v>5755000000</v>
      </c>
      <c r="U61" s="1">
        <v>7279000000</v>
      </c>
      <c r="V61" s="1">
        <v>6347000000</v>
      </c>
      <c r="W61" s="1">
        <v>5546000000</v>
      </c>
      <c r="X61" s="1">
        <v>7314000000</v>
      </c>
      <c r="Y61" s="1">
        <v>7963000000</v>
      </c>
      <c r="Z61" s="1">
        <v>43193000000</v>
      </c>
      <c r="AA61" s="1">
        <v>38410000000</v>
      </c>
      <c r="AB61" s="1">
        <v>34931000000</v>
      </c>
      <c r="AC61" s="1">
        <v>31036000000</v>
      </c>
      <c r="AD61" s="1">
        <v>30462000000</v>
      </c>
      <c r="AE61" s="1">
        <v>31541000000</v>
      </c>
      <c r="AF61" s="1">
        <v>28818000000</v>
      </c>
      <c r="AG61" s="1">
        <v>31398000000</v>
      </c>
      <c r="AH61" s="1">
        <v>32666000000</v>
      </c>
      <c r="AI61" s="1">
        <v>32429000000</v>
      </c>
      <c r="AJ61" s="1">
        <v>35955000000</v>
      </c>
      <c r="AK61" s="1">
        <v>35571000000</v>
      </c>
      <c r="AL61" s="1">
        <v>34757000000</v>
      </c>
      <c r="AM61" s="1">
        <v>32884000000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211700000</v>
      </c>
      <c r="L63" s="1">
        <v>166100000</v>
      </c>
      <c r="M63" s="1">
        <v>253000000</v>
      </c>
      <c r="N63" s="1">
        <v>156000000</v>
      </c>
      <c r="O63" s="1">
        <v>197000000</v>
      </c>
      <c r="P63" s="1">
        <v>301000000</v>
      </c>
      <c r="Q63" s="1">
        <v>380000000</v>
      </c>
      <c r="R63" s="1">
        <v>452000000</v>
      </c>
      <c r="S63" s="1">
        <v>364000000</v>
      </c>
      <c r="T63" s="1">
        <v>13238000000</v>
      </c>
      <c r="U63" s="1">
        <v>12632000000</v>
      </c>
      <c r="V63" s="1">
        <v>10240000000</v>
      </c>
      <c r="W63" s="1">
        <v>8015000000</v>
      </c>
      <c r="X63" s="1">
        <v>7696000000</v>
      </c>
      <c r="Y63" s="1">
        <v>2959000000</v>
      </c>
      <c r="Z63" s="1">
        <v>17839000000</v>
      </c>
      <c r="AA63" s="1">
        <v>18648000000</v>
      </c>
      <c r="AB63" s="1">
        <v>19597000000</v>
      </c>
      <c r="AC63" s="1">
        <v>21593000000</v>
      </c>
      <c r="AD63" s="1">
        <v>25590000000</v>
      </c>
      <c r="AE63" s="1">
        <v>24981000000</v>
      </c>
      <c r="AF63" s="1">
        <v>26877000000</v>
      </c>
      <c r="AG63" s="1">
        <v>30753000000</v>
      </c>
      <c r="AH63" s="1">
        <v>3900000000</v>
      </c>
      <c r="AI63" s="1">
        <v>3700000000</v>
      </c>
      <c r="AJ63" s="1">
        <v>5578000000</v>
      </c>
      <c r="AK63" s="1">
        <v>4063000000</v>
      </c>
      <c r="AL63" s="1">
        <v>349000000</v>
      </c>
      <c r="AM63" s="1">
        <v>1023000000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1094000000</v>
      </c>
      <c r="L64" s="1">
        <v>989800000</v>
      </c>
      <c r="M64" s="1">
        <v>1083000000</v>
      </c>
      <c r="N64" s="1">
        <v>819000000</v>
      </c>
      <c r="O64" s="1">
        <v>1576000000</v>
      </c>
      <c r="P64" s="1">
        <v>1676000000</v>
      </c>
      <c r="Q64" s="1">
        <v>3950000000</v>
      </c>
      <c r="R64" s="1">
        <v>4159000000</v>
      </c>
      <c r="S64" s="1">
        <v>4347000000</v>
      </c>
      <c r="T64" s="1">
        <v>8748000000</v>
      </c>
      <c r="U64" s="1">
        <v>9037000000</v>
      </c>
      <c r="V64" s="1">
        <v>6903000000</v>
      </c>
      <c r="W64" s="1">
        <v>8529000000</v>
      </c>
      <c r="X64" s="1">
        <v>13299000000</v>
      </c>
      <c r="Y64" s="1">
        <v>15477000000</v>
      </c>
      <c r="Z64" s="1">
        <v>24246000000</v>
      </c>
      <c r="AA64" s="1">
        <v>21082000000</v>
      </c>
      <c r="AB64" s="1">
        <v>22784000000</v>
      </c>
      <c r="AC64" s="1">
        <v>22872000000</v>
      </c>
      <c r="AD64" s="1">
        <v>16063000000</v>
      </c>
      <c r="AE64" s="1">
        <v>19499000000</v>
      </c>
      <c r="AF64" s="1">
        <v>17368000000</v>
      </c>
      <c r="AG64" s="1">
        <v>18509000000</v>
      </c>
      <c r="AH64" s="1">
        <v>33148000000</v>
      </c>
      <c r="AI64" s="1">
        <v>27677000000</v>
      </c>
      <c r="AJ64" s="1">
        <v>25205000000</v>
      </c>
      <c r="AK64" s="1">
        <v>25202000000</v>
      </c>
      <c r="AL64" s="1">
        <v>26237000000</v>
      </c>
      <c r="AM64" s="1">
        <v>25243000000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1909900000</v>
      </c>
      <c r="L65" s="1">
        <v>1988900000</v>
      </c>
      <c r="M65" s="1">
        <v>2023000000</v>
      </c>
      <c r="N65" s="1">
        <v>2098000000</v>
      </c>
      <c r="O65" s="1">
        <v>2300000000</v>
      </c>
      <c r="P65" s="1">
        <v>2502000000</v>
      </c>
      <c r="Q65" s="1">
        <v>5453000000</v>
      </c>
      <c r="R65" s="1">
        <v>7220000000</v>
      </c>
      <c r="S65" s="1">
        <v>7851000000</v>
      </c>
      <c r="T65" s="1">
        <v>27741000000</v>
      </c>
      <c r="U65" s="1">
        <v>28948000000</v>
      </c>
      <c r="V65" s="1">
        <v>23490000000</v>
      </c>
      <c r="W65" s="1">
        <v>22090000000</v>
      </c>
      <c r="X65" s="1">
        <v>28309000000</v>
      </c>
      <c r="Y65" s="1">
        <v>26399000000</v>
      </c>
      <c r="Z65" s="1">
        <v>85278000000</v>
      </c>
      <c r="AA65" s="1">
        <v>78140000000</v>
      </c>
      <c r="AB65" s="1">
        <v>77312000000</v>
      </c>
      <c r="AC65" s="1">
        <v>75501000000</v>
      </c>
      <c r="AD65" s="1">
        <v>72115000000</v>
      </c>
      <c r="AE65" s="1">
        <v>76021000000</v>
      </c>
      <c r="AF65" s="1">
        <v>73063000000</v>
      </c>
      <c r="AG65" s="1">
        <v>80660000000</v>
      </c>
      <c r="AH65" s="1">
        <v>69714000000</v>
      </c>
      <c r="AI65" s="1">
        <v>63806000000</v>
      </c>
      <c r="AJ65" s="1">
        <v>66738000000</v>
      </c>
      <c r="AK65" s="1">
        <v>64836000000</v>
      </c>
      <c r="AL65" s="1">
        <v>61343000000</v>
      </c>
      <c r="AM65" s="1">
        <v>59150000000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6735800000</v>
      </c>
      <c r="L67" s="10">
        <v>7176100000</v>
      </c>
      <c r="M67" s="10">
        <v>7663000000</v>
      </c>
      <c r="N67" s="10">
        <v>7403000000</v>
      </c>
      <c r="O67" s="10">
        <v>9492000000</v>
      </c>
      <c r="P67" s="10">
        <v>11687000000</v>
      </c>
      <c r="Q67" s="10">
        <v>17434000000</v>
      </c>
      <c r="R67" s="10">
        <v>20860000000</v>
      </c>
      <c r="S67" s="10">
        <v>26406000000</v>
      </c>
      <c r="T67" s="10">
        <v>51398000000</v>
      </c>
      <c r="U67" s="10">
        <v>55406000000</v>
      </c>
      <c r="V67" s="10">
        <v>51938000000</v>
      </c>
      <c r="W67" s="10">
        <v>43479000000</v>
      </c>
      <c r="X67" s="10">
        <v>50144000000</v>
      </c>
      <c r="Y67" s="10">
        <v>53408000000</v>
      </c>
      <c r="Z67" s="10">
        <v>122503000000</v>
      </c>
      <c r="AA67" s="10">
        <v>106749000000</v>
      </c>
      <c r="AB67" s="10">
        <v>105381000000</v>
      </c>
      <c r="AC67" s="10">
        <v>104120000000</v>
      </c>
      <c r="AD67" s="10">
        <v>95481000000</v>
      </c>
      <c r="AE67" s="10">
        <v>97652000000</v>
      </c>
      <c r="AF67" s="10">
        <v>102462000000</v>
      </c>
      <c r="AG67" s="10">
        <v>111775000000</v>
      </c>
      <c r="AH67" s="10">
        <v>100141000000</v>
      </c>
      <c r="AI67" s="10">
        <v>95664000000</v>
      </c>
      <c r="AJ67" s="10">
        <v>104042000000</v>
      </c>
      <c r="AK67" s="10">
        <v>90756000000</v>
      </c>
      <c r="AL67" s="10">
        <v>104014000000</v>
      </c>
      <c r="AM67" s="10">
        <v>101288000000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213000000</v>
      </c>
      <c r="Q68" s="1">
        <v>337000000</v>
      </c>
      <c r="R68" s="1">
        <v>340000000</v>
      </c>
      <c r="S68" s="1">
        <v>341000000</v>
      </c>
      <c r="T68" s="1">
        <v>435000000</v>
      </c>
      <c r="U68" s="1">
        <v>438000000</v>
      </c>
      <c r="V68" s="1">
        <v>439000000</v>
      </c>
      <c r="W68" s="1">
        <v>441000000</v>
      </c>
      <c r="X68" s="1">
        <v>442000000</v>
      </c>
      <c r="Y68" s="1">
        <v>443000000</v>
      </c>
      <c r="Z68" s="1">
        <v>443000000</v>
      </c>
      <c r="AA68" s="1">
        <v>444000000</v>
      </c>
      <c r="AB68" s="1">
        <v>445000000</v>
      </c>
      <c r="AC68" s="1">
        <v>448000000</v>
      </c>
      <c r="AD68" s="1">
        <v>453000000</v>
      </c>
      <c r="AE68" s="1">
        <v>455000000</v>
      </c>
      <c r="AF68" s="1">
        <v>459000000</v>
      </c>
      <c r="AG68" s="1">
        <v>461000000</v>
      </c>
      <c r="AH68" s="1">
        <v>464000000</v>
      </c>
      <c r="AI68" s="1">
        <v>467000000</v>
      </c>
      <c r="AJ68" s="1">
        <v>468000000</v>
      </c>
      <c r="AK68" s="1">
        <v>470000000</v>
      </c>
      <c r="AL68" s="1">
        <v>473000000</v>
      </c>
      <c r="AM68" s="1">
        <v>476000000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5944500000</v>
      </c>
      <c r="L69" s="1">
        <v>6858900000</v>
      </c>
      <c r="M69" s="1">
        <v>8017000000</v>
      </c>
      <c r="N69" s="1">
        <v>9349000000</v>
      </c>
      <c r="O69" s="1">
        <v>11439000000</v>
      </c>
      <c r="P69" s="1">
        <v>13396000000</v>
      </c>
      <c r="Q69" s="1">
        <v>19599000000</v>
      </c>
      <c r="R69" s="1">
        <v>24430000000</v>
      </c>
      <c r="S69" s="1">
        <v>30243000000</v>
      </c>
      <c r="T69" s="1">
        <v>29382000000</v>
      </c>
      <c r="U69" s="1">
        <v>35492000000</v>
      </c>
      <c r="V69" s="1">
        <v>37608000000</v>
      </c>
      <c r="W69" s="1">
        <v>49669000000</v>
      </c>
      <c r="X69" s="1">
        <v>49660000000</v>
      </c>
      <c r="Y69" s="1">
        <v>49142000000</v>
      </c>
      <c r="Z69" s="1">
        <v>40426000000</v>
      </c>
      <c r="AA69" s="1">
        <v>42716000000</v>
      </c>
      <c r="AB69" s="1">
        <v>46210000000</v>
      </c>
      <c r="AC69" s="1">
        <v>54240000000</v>
      </c>
      <c r="AD69" s="1">
        <v>69732000000</v>
      </c>
      <c r="AE69" s="1">
        <v>72176000000</v>
      </c>
      <c r="AF69" s="1">
        <v>71993000000</v>
      </c>
      <c r="AG69" s="1">
        <v>71774000000</v>
      </c>
      <c r="AH69" s="1">
        <v>85291000000</v>
      </c>
      <c r="AI69" s="1">
        <v>89554000000</v>
      </c>
      <c r="AJ69" s="1">
        <v>97670000000</v>
      </c>
      <c r="AK69" s="1">
        <v>96770000000</v>
      </c>
      <c r="AL69" s="1">
        <v>103394000000</v>
      </c>
      <c r="AM69" s="1">
        <v>125656000000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-1919700000</v>
      </c>
      <c r="L70" s="1">
        <v>-1990800000</v>
      </c>
      <c r="M70" s="1">
        <v>-2155000000</v>
      </c>
      <c r="N70" s="1">
        <v>-1990000000</v>
      </c>
      <c r="O70" s="1">
        <v>-2429000000</v>
      </c>
      <c r="P70" s="1">
        <v>-2074000000</v>
      </c>
      <c r="Q70" s="1">
        <v>-4709000000</v>
      </c>
      <c r="R70" s="1">
        <v>-5133000000</v>
      </c>
      <c r="S70" s="1">
        <v>-5431000000</v>
      </c>
      <c r="T70" s="1">
        <v>-7094000000</v>
      </c>
      <c r="U70" s="1">
        <v>-8534000000</v>
      </c>
      <c r="V70" s="1">
        <v>479000000</v>
      </c>
      <c r="W70" s="1">
        <v>-469000000</v>
      </c>
      <c r="X70" s="1">
        <v>2299000000</v>
      </c>
      <c r="Y70" s="1">
        <v>-4569000000</v>
      </c>
      <c r="Z70" s="1">
        <v>552000000</v>
      </c>
      <c r="AA70" s="1">
        <v>-3440000000</v>
      </c>
      <c r="AB70" s="1">
        <v>-4129000000</v>
      </c>
      <c r="AC70" s="1">
        <v>-5953000000</v>
      </c>
      <c r="AD70" s="1">
        <v>-3271000000</v>
      </c>
      <c r="AE70" s="1">
        <v>-7316000000</v>
      </c>
      <c r="AF70" s="1">
        <v>-9522000000</v>
      </c>
      <c r="AG70" s="1">
        <v>-11036000000</v>
      </c>
      <c r="AH70" s="1">
        <v>-9321000000</v>
      </c>
      <c r="AI70" s="1">
        <v>-11275000000</v>
      </c>
      <c r="AJ70" s="1">
        <v>-11640000000</v>
      </c>
      <c r="AK70" s="1">
        <v>-14812000000</v>
      </c>
      <c r="AL70" s="1">
        <v>-5897000000</v>
      </c>
      <c r="AM70" s="1">
        <v>-8304000000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299100000</v>
      </c>
      <c r="L71" s="1">
        <v>638500000</v>
      </c>
      <c r="M71" s="1">
        <v>1092000000</v>
      </c>
      <c r="N71" s="1">
        <v>574000000</v>
      </c>
      <c r="O71" s="1">
        <v>-200000000</v>
      </c>
      <c r="P71" s="1">
        <v>-2648000000</v>
      </c>
      <c r="Q71" s="1">
        <v>849000000</v>
      </c>
      <c r="R71" s="1">
        <v>-1344000000</v>
      </c>
      <c r="S71" s="1">
        <v>-5203000000</v>
      </c>
      <c r="T71" s="1">
        <v>42435000000</v>
      </c>
      <c r="U71" s="1">
        <v>40689000000</v>
      </c>
      <c r="V71" s="1">
        <v>26932000000</v>
      </c>
      <c r="W71" s="1">
        <v>21576000000</v>
      </c>
      <c r="X71" s="1">
        <v>12516000000</v>
      </c>
      <c r="Y71" s="1">
        <v>12467000000</v>
      </c>
      <c r="Z71" s="1">
        <v>48532000000</v>
      </c>
      <c r="AA71" s="1">
        <v>48041000000</v>
      </c>
      <c r="AB71" s="1">
        <v>39619000000</v>
      </c>
      <c r="AC71" s="1">
        <v>32486000000</v>
      </c>
      <c r="AD71" s="1">
        <v>9360000000</v>
      </c>
      <c r="AE71" s="1">
        <v>5957000000</v>
      </c>
      <c r="AF71" s="1">
        <v>1764000000</v>
      </c>
      <c r="AG71" s="1">
        <v>-1679000000</v>
      </c>
      <c r="AH71" s="1">
        <v>-5147000000</v>
      </c>
      <c r="AI71" s="1">
        <v>-15358000000</v>
      </c>
      <c r="AJ71" s="1">
        <v>-23372000000</v>
      </c>
      <c r="AK71" s="1">
        <v>-19190000000</v>
      </c>
      <c r="AL71" s="1">
        <v>-20769000000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4323900000</v>
      </c>
      <c r="L72" s="10">
        <v>5506600000</v>
      </c>
      <c r="M72" s="10">
        <v>6954000000</v>
      </c>
      <c r="N72" s="10">
        <v>7933000000</v>
      </c>
      <c r="O72" s="10">
        <v>8810000000</v>
      </c>
      <c r="P72" s="10">
        <v>8887000000</v>
      </c>
      <c r="Q72" s="10">
        <v>16076000000</v>
      </c>
      <c r="R72" s="10">
        <v>18293000000</v>
      </c>
      <c r="S72" s="10">
        <v>19950000000</v>
      </c>
      <c r="T72" s="10">
        <v>65377000000</v>
      </c>
      <c r="U72" s="10">
        <v>68278000000</v>
      </c>
      <c r="V72" s="10">
        <v>65627000000</v>
      </c>
      <c r="W72" s="10">
        <v>71358000000</v>
      </c>
      <c r="X72" s="10">
        <v>65010000000</v>
      </c>
      <c r="Y72" s="10">
        <v>57556000000</v>
      </c>
      <c r="Z72" s="10">
        <v>90014000000</v>
      </c>
      <c r="AA72" s="10">
        <v>87813000000</v>
      </c>
      <c r="AB72" s="10">
        <v>82190000000</v>
      </c>
      <c r="AC72" s="10">
        <v>81260000000</v>
      </c>
      <c r="AD72" s="10">
        <v>76307000000</v>
      </c>
      <c r="AE72" s="10">
        <v>71301000000</v>
      </c>
      <c r="AF72" s="10">
        <v>64720000000</v>
      </c>
      <c r="AG72" s="10">
        <v>59544000000</v>
      </c>
      <c r="AH72" s="10">
        <v>71308000000</v>
      </c>
      <c r="AI72" s="10">
        <v>63407000000</v>
      </c>
      <c r="AJ72" s="10">
        <v>63143000000</v>
      </c>
      <c r="AK72" s="10">
        <v>63238000000</v>
      </c>
      <c r="AL72" s="10">
        <v>77201000000</v>
      </c>
      <c r="AM72" s="10">
        <v>95661000000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11059700000</v>
      </c>
      <c r="L73" s="11">
        <v>12682700000</v>
      </c>
      <c r="M73" s="11">
        <v>14617000000</v>
      </c>
      <c r="N73" s="11">
        <v>15336000000</v>
      </c>
      <c r="O73" s="11">
        <v>18302000000</v>
      </c>
      <c r="P73" s="11">
        <v>20574000000</v>
      </c>
      <c r="Q73" s="11">
        <v>33510000000</v>
      </c>
      <c r="R73" s="11">
        <v>39153000000</v>
      </c>
      <c r="S73" s="11">
        <v>46356000000</v>
      </c>
      <c r="T73" s="11">
        <v>116775000000</v>
      </c>
      <c r="U73" s="11">
        <v>123684000000</v>
      </c>
      <c r="V73" s="11">
        <v>117565000000</v>
      </c>
      <c r="W73" s="11">
        <v>114837000000</v>
      </c>
      <c r="X73" s="11">
        <v>115154000000</v>
      </c>
      <c r="Y73" s="11">
        <v>110964000000</v>
      </c>
      <c r="Z73" s="11">
        <v>212517000000</v>
      </c>
      <c r="AA73" s="11">
        <v>194562000000</v>
      </c>
      <c r="AB73" s="11">
        <v>187571000000</v>
      </c>
      <c r="AC73" s="11">
        <v>185380000000</v>
      </c>
      <c r="AD73" s="11">
        <v>171788000000</v>
      </c>
      <c r="AE73" s="11">
        <v>168953000000</v>
      </c>
      <c r="AF73" s="11">
        <v>167182000000</v>
      </c>
      <c r="AG73" s="11">
        <v>171319000000</v>
      </c>
      <c r="AH73" s="11">
        <v>171449000000</v>
      </c>
      <c r="AI73" s="11">
        <v>159071000000</v>
      </c>
      <c r="AJ73" s="11">
        <v>167185000000</v>
      </c>
      <c r="AK73" s="11">
        <v>153994000000</v>
      </c>
      <c r="AL73" s="11">
        <v>181215000000</v>
      </c>
      <c r="AM73" s="11">
        <v>196949000000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681100000</v>
      </c>
      <c r="G76" s="1">
        <v>801200000</v>
      </c>
      <c r="H76" s="1">
        <v>722100000</v>
      </c>
      <c r="I76" s="1">
        <v>810900000</v>
      </c>
      <c r="J76" s="1">
        <v>657500000</v>
      </c>
      <c r="K76" s="1">
        <v>1298400000</v>
      </c>
      <c r="L76" s="1">
        <v>1572900000</v>
      </c>
      <c r="M76" s="1">
        <v>1929000000</v>
      </c>
      <c r="N76" s="1">
        <v>2213000000</v>
      </c>
      <c r="O76" s="1">
        <v>3351000000</v>
      </c>
      <c r="P76" s="1">
        <v>3179000000</v>
      </c>
      <c r="Q76" s="1">
        <v>3726000000</v>
      </c>
      <c r="R76" s="1">
        <v>7788000000</v>
      </c>
      <c r="S76" s="1">
        <v>9126000000</v>
      </c>
      <c r="T76" s="1">
        <v>3910000000</v>
      </c>
      <c r="U76" s="1">
        <v>11361000000</v>
      </c>
      <c r="V76" s="1">
        <v>8085000000</v>
      </c>
      <c r="W76" s="1">
        <v>19337000000</v>
      </c>
      <c r="X76" s="1">
        <v>8144000000</v>
      </c>
      <c r="Y76" s="1">
        <v>8104000000</v>
      </c>
      <c r="Z76" s="1">
        <v>8635000000</v>
      </c>
      <c r="AA76" s="1">
        <v>8257000000</v>
      </c>
      <c r="AB76" s="1">
        <v>10009000000</v>
      </c>
      <c r="AC76" s="1">
        <v>14570000000</v>
      </c>
      <c r="AD76" s="1">
        <v>22003000000</v>
      </c>
      <c r="AE76" s="1">
        <v>9135000000</v>
      </c>
      <c r="AF76" s="1">
        <v>6960000000</v>
      </c>
      <c r="AG76" s="1">
        <v>7215000000</v>
      </c>
      <c r="AH76" s="1">
        <v>21308000000</v>
      </c>
      <c r="AI76" s="1">
        <v>11153000000</v>
      </c>
      <c r="AJ76" s="1">
        <v>16273000000</v>
      </c>
      <c r="AK76" s="1">
        <v>9616000000</v>
      </c>
      <c r="AL76" s="1">
        <v>21979000000</v>
      </c>
      <c r="AM76" s="1">
        <v>31407000000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207100000</v>
      </c>
      <c r="G77" s="1">
        <v>224800000</v>
      </c>
      <c r="H77" s="1">
        <v>244100000</v>
      </c>
      <c r="I77" s="1">
        <v>263900000</v>
      </c>
      <c r="J77" s="1">
        <v>258200000</v>
      </c>
      <c r="K77" s="1">
        <v>292000000</v>
      </c>
      <c r="L77" s="1">
        <v>374000000</v>
      </c>
      <c r="M77" s="1">
        <v>430000000</v>
      </c>
      <c r="N77" s="1">
        <v>502000000</v>
      </c>
      <c r="O77" s="1">
        <v>489000000</v>
      </c>
      <c r="P77" s="1">
        <v>542000000</v>
      </c>
      <c r="Q77" s="1">
        <v>968000000</v>
      </c>
      <c r="R77" s="1">
        <v>1068000000</v>
      </c>
      <c r="S77" s="1">
        <v>1036000000</v>
      </c>
      <c r="T77" s="1">
        <v>4078000000</v>
      </c>
      <c r="U77" s="1">
        <v>5093000000</v>
      </c>
      <c r="V77" s="1">
        <v>5576000000</v>
      </c>
      <c r="W77" s="1">
        <v>5293000000</v>
      </c>
      <c r="X77" s="1">
        <v>5200000000</v>
      </c>
      <c r="Y77" s="1">
        <v>5090000000</v>
      </c>
      <c r="Z77" s="1">
        <v>4757000000</v>
      </c>
      <c r="AA77" s="1">
        <v>8487000000</v>
      </c>
      <c r="AB77" s="1">
        <v>9026000000</v>
      </c>
      <c r="AC77" s="1">
        <v>7611000000</v>
      </c>
      <c r="AD77" s="1">
        <v>6410000000</v>
      </c>
      <c r="AE77" s="1">
        <v>5537000000</v>
      </c>
      <c r="AF77" s="1">
        <v>5157000000</v>
      </c>
      <c r="AG77" s="1">
        <v>5757000000</v>
      </c>
      <c r="AH77" s="1">
        <v>6269000000</v>
      </c>
      <c r="AI77" s="1">
        <v>6384000000</v>
      </c>
      <c r="AJ77" s="1">
        <v>6010000000</v>
      </c>
      <c r="AK77" s="1">
        <v>4777000000</v>
      </c>
      <c r="AL77" s="1">
        <v>5191000000</v>
      </c>
      <c r="AM77" s="1">
        <v>5064000000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>
        <v>-336100000</v>
      </c>
      <c r="K78" s="1">
        <v>32600000</v>
      </c>
      <c r="L78" s="1">
        <v>-12900000</v>
      </c>
      <c r="M78" s="1">
        <v>75000000</v>
      </c>
      <c r="N78" s="1">
        <v>24000000</v>
      </c>
      <c r="O78" s="1">
        <v>-61000000</v>
      </c>
      <c r="P78" s="1">
        <v>286000000</v>
      </c>
      <c r="Q78" s="1">
        <v>-265000000</v>
      </c>
      <c r="R78" s="1">
        <v>217000000</v>
      </c>
      <c r="S78" s="1">
        <v>-385000000</v>
      </c>
      <c r="T78" s="1">
        <v>-104000000</v>
      </c>
      <c r="U78" s="1">
        <v>-1579000000</v>
      </c>
      <c r="V78" s="1">
        <v>-1376000000</v>
      </c>
      <c r="W78" s="1">
        <v>-1945000000</v>
      </c>
      <c r="X78" s="1">
        <v>-2788000000</v>
      </c>
      <c r="Y78" s="1">
        <v>-1331000000</v>
      </c>
      <c r="Z78" s="1">
        <v>-9582000000</v>
      </c>
      <c r="AA78" s="1">
        <v>1953000000</v>
      </c>
      <c r="AB78" s="1">
        <v>454000000</v>
      </c>
      <c r="AC78" s="1">
        <v>2198000000</v>
      </c>
      <c r="AD78" s="1">
        <v>1703000000</v>
      </c>
      <c r="AE78" s="1">
        <v>317000000</v>
      </c>
      <c r="AF78" s="1">
        <v>-18000000</v>
      </c>
      <c r="AG78" s="1">
        <v>-700000000</v>
      </c>
      <c r="AH78" s="1">
        <v>-2410000000</v>
      </c>
      <c r="AI78" s="1">
        <v>-2205000000</v>
      </c>
      <c r="AJ78" s="1">
        <v>614000000</v>
      </c>
      <c r="AK78" s="1">
        <v>-1468000000</v>
      </c>
      <c r="AL78" s="1">
        <v>-4293000000</v>
      </c>
      <c r="AM78" s="1">
        <v>-3764000000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349000000</v>
      </c>
      <c r="AA79" s="1">
        <v>405000000</v>
      </c>
      <c r="AB79" s="1">
        <v>419000000</v>
      </c>
      <c r="AC79" s="1">
        <v>481000000</v>
      </c>
      <c r="AD79" s="1">
        <v>523000000</v>
      </c>
      <c r="AE79" s="1">
        <v>586000000</v>
      </c>
      <c r="AF79" s="1">
        <v>669000000</v>
      </c>
      <c r="AG79" s="1">
        <v>691000000</v>
      </c>
      <c r="AH79" s="1">
        <v>840000000</v>
      </c>
      <c r="AI79" s="1">
        <v>949000000</v>
      </c>
      <c r="AJ79" s="1">
        <v>718000000</v>
      </c>
      <c r="AK79" s="1">
        <v>756000000</v>
      </c>
      <c r="AL79" s="1">
        <v>1182000000</v>
      </c>
      <c r="AM79" s="1">
        <v>872000000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 t="e">
        <f t="shared" si="6"/>
        <v>#VALUE!</v>
      </c>
      <c r="Z80" s="15">
        <f t="shared" si="6"/>
        <v>6.9787438261113E-3</v>
      </c>
      <c r="AA80" s="15">
        <f t="shared" si="6"/>
        <v>5.9726584966597355E-3</v>
      </c>
      <c r="AB80" s="15">
        <f t="shared" si="6"/>
        <v>6.2143121987393397E-3</v>
      </c>
      <c r="AC80" s="15">
        <f t="shared" si="6"/>
        <v>8.1544773336045834E-3</v>
      </c>
      <c r="AD80" s="15">
        <f t="shared" si="6"/>
        <v>1.0138802729528535E-2</v>
      </c>
      <c r="AE80" s="15">
        <f t="shared" si="6"/>
        <v>1.1813325269630078E-2</v>
      </c>
      <c r="AF80" s="15">
        <f t="shared" si="6"/>
        <v>1.3694704304927228E-2</v>
      </c>
      <c r="AG80" s="15">
        <f t="shared" si="6"/>
        <v>1.3081175223383311E-2</v>
      </c>
      <c r="AH80" s="15">
        <f t="shared" si="6"/>
        <v>1.5985993224983824E-2</v>
      </c>
      <c r="AI80" s="15">
        <f t="shared" si="6"/>
        <v>1.7689712379070591E-2</v>
      </c>
      <c r="AJ80" s="15">
        <f t="shared" si="6"/>
        <v>1.38743961352657E-2</v>
      </c>
      <c r="AK80" s="15">
        <f t="shared" si="6"/>
        <v>1.8039515128376444E-2</v>
      </c>
      <c r="AL80" s="15">
        <f t="shared" si="6"/>
        <v>1.4540891644523176E-2</v>
      </c>
      <c r="AM80" s="15">
        <f t="shared" si="6"/>
        <v>8.6913186484600825E-3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-223100000</v>
      </c>
      <c r="G81" s="1">
        <v>-59400000</v>
      </c>
      <c r="H81" s="1">
        <v>-342700000</v>
      </c>
      <c r="I81" s="1">
        <v>-370600000</v>
      </c>
      <c r="J81" s="1">
        <v>-79600000</v>
      </c>
      <c r="K81" s="1">
        <v>-128600000</v>
      </c>
      <c r="L81" s="1">
        <v>-77600000</v>
      </c>
      <c r="M81" s="1">
        <v>-381000000</v>
      </c>
      <c r="N81" s="1">
        <v>-1110000000</v>
      </c>
      <c r="O81" s="1">
        <v>224000000</v>
      </c>
      <c r="P81" s="1">
        <v>-1261000000</v>
      </c>
      <c r="Q81" s="1">
        <v>1803000000</v>
      </c>
      <c r="R81" s="1">
        <v>446000000</v>
      </c>
      <c r="S81" s="1">
        <v>3000000</v>
      </c>
      <c r="T81" s="1">
        <v>-693000000</v>
      </c>
      <c r="U81" s="1">
        <v>-862000000</v>
      </c>
      <c r="V81" s="1">
        <v>-586000000</v>
      </c>
      <c r="W81" s="1">
        <v>3016000000</v>
      </c>
      <c r="X81" s="1">
        <v>-800000000</v>
      </c>
      <c r="Y81" s="1">
        <v>4859000000</v>
      </c>
      <c r="Z81" s="1">
        <v>12517000000</v>
      </c>
      <c r="AA81" s="1">
        <v>-10426000000</v>
      </c>
      <c r="AB81" s="1">
        <v>2729000000</v>
      </c>
      <c r="AC81" s="1">
        <v>-1942000000</v>
      </c>
      <c r="AD81" s="1">
        <v>-3392000000</v>
      </c>
      <c r="AE81" s="1">
        <v>1423000000</v>
      </c>
      <c r="AF81" s="1">
        <v>564000000</v>
      </c>
      <c r="AG81" s="1">
        <v>85000000</v>
      </c>
      <c r="AH81" s="1">
        <v>1296000000</v>
      </c>
      <c r="AI81" s="1">
        <v>-926000000</v>
      </c>
      <c r="AJ81" s="1">
        <v>-4031000000</v>
      </c>
      <c r="AK81" s="1">
        <v>-275000000</v>
      </c>
      <c r="AL81" s="1">
        <v>12804000000</v>
      </c>
      <c r="AM81" s="1">
        <v>-4312000000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-472000000</v>
      </c>
      <c r="AA82" s="1">
        <v>-608000000</v>
      </c>
      <c r="AB82" s="1">
        <v>-66000000</v>
      </c>
      <c r="AC82" s="1">
        <v>275000000</v>
      </c>
      <c r="AD82" s="1">
        <v>940000000</v>
      </c>
      <c r="AE82" s="1">
        <v>148000000</v>
      </c>
      <c r="AF82" s="1">
        <v>21000000</v>
      </c>
      <c r="AG82" s="1">
        <v>-134000000</v>
      </c>
      <c r="AH82" s="1">
        <v>259000000</v>
      </c>
      <c r="AI82" s="1">
        <v>-644000000</v>
      </c>
      <c r="AJ82" s="1">
        <v>-742000000</v>
      </c>
      <c r="AK82" s="1">
        <v>-1249000000</v>
      </c>
      <c r="AL82" s="1">
        <v>-3811000000</v>
      </c>
      <c r="AM82" s="1">
        <v>261000000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-77100000</v>
      </c>
      <c r="G83" s="1">
        <v>-38800000</v>
      </c>
      <c r="H83" s="1">
        <v>-118000000</v>
      </c>
      <c r="I83" s="1">
        <v>-116100000</v>
      </c>
      <c r="J83" s="1">
        <v>-142300000</v>
      </c>
      <c r="K83" s="1">
        <v>-110800000</v>
      </c>
      <c r="L83" s="1">
        <v>-24600000</v>
      </c>
      <c r="M83" s="1">
        <v>-149000000</v>
      </c>
      <c r="N83" s="1">
        <v>-375000000</v>
      </c>
      <c r="O83" s="1">
        <v>-439000000</v>
      </c>
      <c r="P83" s="1">
        <v>-240000000</v>
      </c>
      <c r="Q83" s="1">
        <v>-436000000</v>
      </c>
      <c r="R83" s="1">
        <v>-102000000</v>
      </c>
      <c r="S83" s="1">
        <v>-129000000</v>
      </c>
      <c r="T83" s="1">
        <v>-202000000</v>
      </c>
      <c r="U83" s="1">
        <v>-542000000</v>
      </c>
      <c r="V83" s="1">
        <v>72000000</v>
      </c>
      <c r="W83" s="1">
        <v>118000000</v>
      </c>
      <c r="X83" s="1">
        <v>720000000</v>
      </c>
      <c r="Y83" s="1">
        <v>294000000</v>
      </c>
      <c r="Z83" s="1">
        <v>1631000000</v>
      </c>
      <c r="AA83" s="1">
        <v>2917000000</v>
      </c>
      <c r="AB83" s="1">
        <v>1084000000</v>
      </c>
      <c r="AC83" s="1">
        <v>-631000000</v>
      </c>
      <c r="AD83" s="1">
        <v>-538000000</v>
      </c>
      <c r="AE83" s="1">
        <v>175000000</v>
      </c>
      <c r="AF83" s="1">
        <v>-199000000</v>
      </c>
      <c r="AG83" s="1">
        <v>365000000</v>
      </c>
      <c r="AH83" s="1">
        <v>-357000000</v>
      </c>
      <c r="AI83" s="1">
        <v>-717000000</v>
      </c>
      <c r="AJ83" s="1">
        <v>-1050000000</v>
      </c>
      <c r="AK83" s="1">
        <v>-736000000</v>
      </c>
      <c r="AL83" s="1">
        <v>-1125000000</v>
      </c>
      <c r="AM83" s="1">
        <v>592000000</v>
      </c>
      <c r="AT83" s="61" t="s">
        <v>126</v>
      </c>
      <c r="AU83" s="62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579000000</v>
      </c>
      <c r="AD84" s="1">
        <v>382000000</v>
      </c>
      <c r="AE84" s="1">
        <v>297000000</v>
      </c>
      <c r="AF84" s="1">
        <v>254000000</v>
      </c>
      <c r="AG84" s="1">
        <v>871000000</v>
      </c>
      <c r="AH84" s="1">
        <v>46000000</v>
      </c>
      <c r="AI84" s="1">
        <v>431000000</v>
      </c>
      <c r="AJ84" s="1">
        <v>-564000000</v>
      </c>
      <c r="AK84" s="1">
        <v>353000000</v>
      </c>
      <c r="AL84" s="1">
        <v>1242000000</v>
      </c>
      <c r="AM84" s="1">
        <v>1191000000</v>
      </c>
      <c r="AT84" s="63" t="s">
        <v>127</v>
      </c>
      <c r="AU84" s="64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962500000</v>
      </c>
      <c r="L85" s="1">
        <v>965200000</v>
      </c>
      <c r="M85" s="1">
        <v>828000000</v>
      </c>
      <c r="N85" s="1">
        <v>1515000000</v>
      </c>
      <c r="O85" s="1">
        <v>2739000000</v>
      </c>
      <c r="P85" s="1">
        <v>2006000000</v>
      </c>
      <c r="Q85" s="1">
        <v>5206000000</v>
      </c>
      <c r="R85" s="1">
        <v>4810000000</v>
      </c>
      <c r="S85" s="1">
        <v>6226000000</v>
      </c>
      <c r="T85" s="1">
        <v>6084000000</v>
      </c>
      <c r="U85" s="1">
        <v>13236000000</v>
      </c>
      <c r="V85" s="1">
        <v>13448000000</v>
      </c>
      <c r="W85" s="1">
        <v>297000000</v>
      </c>
      <c r="X85" s="1">
        <v>-60000000</v>
      </c>
      <c r="Y85" s="1">
        <v>-74000000</v>
      </c>
      <c r="Z85" s="1">
        <v>24445000000</v>
      </c>
      <c r="AA85" s="1">
        <v>31859000000</v>
      </c>
      <c r="AB85" s="1">
        <v>29659000000</v>
      </c>
      <c r="AC85" s="1">
        <v>1190000000</v>
      </c>
      <c r="AD85" s="1">
        <v>-170000000</v>
      </c>
      <c r="AE85" s="1">
        <v>491000000</v>
      </c>
      <c r="AF85" s="1">
        <v>-235000000</v>
      </c>
      <c r="AG85" s="1">
        <v>-734000000</v>
      </c>
      <c r="AH85" s="1">
        <v>1446000000</v>
      </c>
      <c r="AI85" s="1">
        <v>-78000000</v>
      </c>
      <c r="AJ85" s="1">
        <v>-2737000000</v>
      </c>
      <c r="AK85" s="1">
        <v>-1238000000</v>
      </c>
      <c r="AL85" s="1">
        <v>-1166000000</v>
      </c>
      <c r="AM85" s="1" t="s">
        <v>92</v>
      </c>
      <c r="AT85" s="23" t="s">
        <v>128</v>
      </c>
      <c r="AU85" s="24">
        <f>AM17</f>
        <v>1238000000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-9300000</v>
      </c>
      <c r="G86" s="1">
        <v>-106100000</v>
      </c>
      <c r="H86" s="1">
        <v>224100000</v>
      </c>
      <c r="I86" s="1">
        <v>102800000</v>
      </c>
      <c r="J86" s="1">
        <v>763000000</v>
      </c>
      <c r="K86" s="1">
        <v>-5900000</v>
      </c>
      <c r="L86" s="1">
        <v>-35000000</v>
      </c>
      <c r="M86" s="1">
        <v>14000000</v>
      </c>
      <c r="N86" s="1" t="s">
        <v>92</v>
      </c>
      <c r="O86" s="1">
        <v>-1074000000</v>
      </c>
      <c r="P86" s="1">
        <v>310000000</v>
      </c>
      <c r="Q86" s="1">
        <v>-37000000</v>
      </c>
      <c r="R86" s="1">
        <v>-256000000</v>
      </c>
      <c r="S86" s="1">
        <v>403000000</v>
      </c>
      <c r="T86" s="1">
        <v>4548000000</v>
      </c>
      <c r="U86" s="1">
        <v>2327000000</v>
      </c>
      <c r="V86" s="1">
        <v>3034000000</v>
      </c>
      <c r="W86" s="1">
        <v>-8107000000</v>
      </c>
      <c r="X86" s="1">
        <v>3597000000</v>
      </c>
      <c r="Y86" s="1">
        <v>1516000000</v>
      </c>
      <c r="Z86" s="1">
        <v>-89000000</v>
      </c>
      <c r="AA86" s="1">
        <v>2778000000</v>
      </c>
      <c r="AB86" s="1">
        <v>-2397000000</v>
      </c>
      <c r="AC86" s="1">
        <v>-5864000000</v>
      </c>
      <c r="AD86" s="1">
        <v>-9482000000</v>
      </c>
      <c r="AE86" s="1">
        <v>-115000000</v>
      </c>
      <c r="AF86" s="1">
        <v>1180000000</v>
      </c>
      <c r="AG86" s="1">
        <v>2853000000</v>
      </c>
      <c r="AH86" s="1">
        <v>-10833000000</v>
      </c>
      <c r="AI86" s="1">
        <v>472000000</v>
      </c>
      <c r="AJ86" s="1">
        <v>-6996000000</v>
      </c>
      <c r="AK86" s="1">
        <v>997000000</v>
      </c>
      <c r="AL86" s="1">
        <v>-4283000000</v>
      </c>
      <c r="AM86" s="1" t="s">
        <v>92</v>
      </c>
      <c r="AT86" s="23" t="s">
        <v>129</v>
      </c>
      <c r="AU86" s="24">
        <f>AM56</f>
        <v>2945000000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655800000</v>
      </c>
      <c r="G87" s="10">
        <v>860500000</v>
      </c>
      <c r="H87" s="10">
        <v>847600000</v>
      </c>
      <c r="I87" s="10">
        <v>807000000</v>
      </c>
      <c r="J87" s="10">
        <v>1263000000</v>
      </c>
      <c r="K87" s="10">
        <v>1488500000</v>
      </c>
      <c r="L87" s="10">
        <v>1821400000</v>
      </c>
      <c r="M87" s="10">
        <v>2067000000</v>
      </c>
      <c r="N87" s="10">
        <v>1629000000</v>
      </c>
      <c r="O87" s="10">
        <v>2929000000</v>
      </c>
      <c r="P87" s="10">
        <v>3056000000</v>
      </c>
      <c r="Q87" s="10">
        <v>6195000000</v>
      </c>
      <c r="R87" s="10">
        <v>9263000000</v>
      </c>
      <c r="S87" s="10">
        <v>10183000000</v>
      </c>
      <c r="T87" s="10">
        <v>11739000000</v>
      </c>
      <c r="U87" s="10">
        <v>16340000000</v>
      </c>
      <c r="V87" s="10">
        <v>14733000000</v>
      </c>
      <c r="W87" s="10">
        <v>17594000000</v>
      </c>
      <c r="X87" s="10">
        <v>13353000000</v>
      </c>
      <c r="Y87" s="10">
        <v>18238000000</v>
      </c>
      <c r="Z87" s="10">
        <v>16587000000</v>
      </c>
      <c r="AA87" s="10">
        <v>11454000000</v>
      </c>
      <c r="AB87" s="10">
        <v>20240000000</v>
      </c>
      <c r="AC87" s="10">
        <v>17054000000</v>
      </c>
      <c r="AD87" s="10">
        <v>17765000000</v>
      </c>
      <c r="AE87" s="10">
        <v>16883000000</v>
      </c>
      <c r="AF87" s="10">
        <v>14512000000</v>
      </c>
      <c r="AG87" s="10">
        <v>15901000000</v>
      </c>
      <c r="AH87" s="10">
        <v>16470000000</v>
      </c>
      <c r="AI87" s="10">
        <v>15827000000</v>
      </c>
      <c r="AJ87" s="10">
        <v>12588000000</v>
      </c>
      <c r="AK87" s="10">
        <v>14403000000</v>
      </c>
      <c r="AL87" s="10">
        <v>32580000000</v>
      </c>
      <c r="AM87" s="10">
        <v>29267000000</v>
      </c>
      <c r="AT87" s="23" t="s">
        <v>130</v>
      </c>
      <c r="AU87" s="24">
        <f>AM61</f>
        <v>32884000000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-456500000</v>
      </c>
      <c r="G88" s="1">
        <v>-547500000</v>
      </c>
      <c r="H88" s="1">
        <v>-593800000</v>
      </c>
      <c r="I88" s="1">
        <v>-674200000</v>
      </c>
      <c r="J88" s="1">
        <v>-634200000</v>
      </c>
      <c r="K88" s="1">
        <v>-671500000</v>
      </c>
      <c r="L88" s="1">
        <v>-696300000</v>
      </c>
      <c r="M88" s="1">
        <v>-774000000</v>
      </c>
      <c r="N88" s="1">
        <v>-943000000</v>
      </c>
      <c r="O88" s="1">
        <v>-1198000000</v>
      </c>
      <c r="P88" s="1">
        <v>-1561000000</v>
      </c>
      <c r="Q88" s="1">
        <v>-2191000000</v>
      </c>
      <c r="R88" s="1">
        <v>-2203000000</v>
      </c>
      <c r="S88" s="1">
        <v>-1758000000</v>
      </c>
      <c r="T88" s="1">
        <v>-2641000000</v>
      </c>
      <c r="U88" s="1">
        <v>-2601000000</v>
      </c>
      <c r="V88" s="1">
        <v>-2106000000</v>
      </c>
      <c r="W88" s="1">
        <v>-2050000000</v>
      </c>
      <c r="X88" s="1">
        <v>-1880000000</v>
      </c>
      <c r="Y88" s="1">
        <v>-1701000000</v>
      </c>
      <c r="Z88" s="1">
        <v>-1205000000</v>
      </c>
      <c r="AA88" s="1">
        <v>-1513000000</v>
      </c>
      <c r="AB88" s="1">
        <v>-1660000000</v>
      </c>
      <c r="AC88" s="1">
        <v>-1327000000</v>
      </c>
      <c r="AD88" s="1">
        <v>-1206000000</v>
      </c>
      <c r="AE88" s="1">
        <v>-1199000000</v>
      </c>
      <c r="AF88" s="1">
        <v>-1397000000</v>
      </c>
      <c r="AG88" s="1">
        <v>-1823000000</v>
      </c>
      <c r="AH88" s="1">
        <v>-1956000000</v>
      </c>
      <c r="AI88" s="1">
        <v>-2042000000</v>
      </c>
      <c r="AJ88" s="1">
        <v>-2176000000</v>
      </c>
      <c r="AK88" s="1">
        <v>-2252000000</v>
      </c>
      <c r="AL88" s="1">
        <v>-2711000000</v>
      </c>
      <c r="AM88" s="1">
        <v>-3236000000</v>
      </c>
      <c r="AT88" s="33" t="s">
        <v>131</v>
      </c>
      <c r="AU88" s="34">
        <f>AU85/(AU86+AU87)</f>
        <v>3.4553015713528146E-2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8.049017014899057E-2</v>
      </c>
      <c r="G89" s="15">
        <f t="shared" si="7"/>
        <v>8.5466749921948179E-2</v>
      </c>
      <c r="H89" s="15">
        <f t="shared" si="7"/>
        <v>8.5438848920863314E-2</v>
      </c>
      <c r="I89" s="15">
        <f t="shared" si="7"/>
        <v>9.3247766313518304E-2</v>
      </c>
      <c r="J89" s="15">
        <f t="shared" si="7"/>
        <v>8.4812174866603363E-2</v>
      </c>
      <c r="K89" s="15">
        <f t="shared" si="7"/>
        <v>8.1086302875152449E-2</v>
      </c>
      <c r="L89" s="15">
        <f t="shared" si="7"/>
        <v>6.948130999660726E-2</v>
      </c>
      <c r="M89" s="15">
        <f t="shared" si="7"/>
        <v>6.8459225190164508E-2</v>
      </c>
      <c r="N89" s="15">
        <f t="shared" si="7"/>
        <v>7.5415866922584771E-2</v>
      </c>
      <c r="O89" s="15">
        <f t="shared" si="7"/>
        <v>8.845245126993502E-2</v>
      </c>
      <c r="P89" s="15">
        <f t="shared" si="7"/>
        <v>9.6334238459639593E-2</v>
      </c>
      <c r="Q89" s="15">
        <f t="shared" si="7"/>
        <v>7.4085345235679986E-2</v>
      </c>
      <c r="R89" s="15">
        <f t="shared" si="7"/>
        <v>6.829101956043275E-2</v>
      </c>
      <c r="S89" s="15">
        <f t="shared" si="7"/>
        <v>5.430451302010935E-2</v>
      </c>
      <c r="T89" s="15">
        <f t="shared" si="7"/>
        <v>5.8444719837124903E-2</v>
      </c>
      <c r="U89" s="15">
        <f t="shared" si="7"/>
        <v>4.9527762967476581E-2</v>
      </c>
      <c r="V89" s="15">
        <f t="shared" si="7"/>
        <v>4.1054232133806386E-2</v>
      </c>
      <c r="W89" s="15">
        <f t="shared" si="7"/>
        <v>4.2380765334601313E-2</v>
      </c>
      <c r="X89" s="15">
        <f t="shared" si="7"/>
        <v>3.8828534842413977E-2</v>
      </c>
      <c r="Y89" s="15">
        <f t="shared" si="7"/>
        <v>3.5220308100049696E-2</v>
      </c>
      <c r="Z89" s="15">
        <f t="shared" si="7"/>
        <v>2.4095662780699474E-2</v>
      </c>
      <c r="AA89" s="15">
        <f t="shared" si="7"/>
        <v>2.231267235912637E-2</v>
      </c>
      <c r="AB89" s="15">
        <f t="shared" si="7"/>
        <v>2.4619948090470894E-2</v>
      </c>
      <c r="AC89" s="15">
        <f t="shared" si="7"/>
        <v>2.2496863662563999E-2</v>
      </c>
      <c r="AD89" s="15">
        <f t="shared" si="7"/>
        <v>2.3379342431761787E-2</v>
      </c>
      <c r="AE89" s="15">
        <f t="shared" si="7"/>
        <v>2.417095050902127E-2</v>
      </c>
      <c r="AF89" s="15">
        <f t="shared" si="7"/>
        <v>2.8597162801170906E-2</v>
      </c>
      <c r="AG89" s="15">
        <f t="shared" si="7"/>
        <v>3.4510828411328187E-2</v>
      </c>
      <c r="AH89" s="15">
        <f t="shared" si="7"/>
        <v>3.7224527081033763E-2</v>
      </c>
      <c r="AI89" s="15">
        <f t="shared" si="7"/>
        <v>3.8063638227673495E-2</v>
      </c>
      <c r="AJ89" s="15">
        <f t="shared" si="7"/>
        <v>4.2048309178743963E-2</v>
      </c>
      <c r="AK89" s="15">
        <f t="shared" si="7"/>
        <v>5.3736756705163695E-2</v>
      </c>
      <c r="AL89" s="15">
        <f t="shared" si="7"/>
        <v>3.3350556047633109E-2</v>
      </c>
      <c r="AM89" s="15">
        <f t="shared" si="7"/>
        <v>3.2253563241303698E-2</v>
      </c>
      <c r="AT89" s="23" t="s">
        <v>106</v>
      </c>
      <c r="AU89" s="24">
        <f>AM27</f>
        <v>3328000000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-2263000000</v>
      </c>
      <c r="V90" s="1">
        <v>-2104000000</v>
      </c>
      <c r="W90" s="1">
        <v>-2120000000</v>
      </c>
      <c r="X90" s="1">
        <v>-440000000</v>
      </c>
      <c r="Y90" s="1">
        <v>-1172000000</v>
      </c>
      <c r="Z90" s="1">
        <v>-43123000000</v>
      </c>
      <c r="AA90" s="1">
        <v>-273000000</v>
      </c>
      <c r="AB90" s="1">
        <v>-906000000</v>
      </c>
      <c r="AC90" s="1">
        <v>10800000000</v>
      </c>
      <c r="AD90" s="1">
        <v>-15000000</v>
      </c>
      <c r="AE90" s="1">
        <v>-195000000</v>
      </c>
      <c r="AF90" s="1">
        <v>-16466000000</v>
      </c>
      <c r="AG90" s="1">
        <v>-18368000000</v>
      </c>
      <c r="AH90" s="1">
        <v>-1000000000</v>
      </c>
      <c r="AI90" s="1" t="s">
        <v>92</v>
      </c>
      <c r="AJ90" s="1">
        <v>-10861000000</v>
      </c>
      <c r="AK90" s="1" t="s">
        <v>92</v>
      </c>
      <c r="AL90" s="1" t="s">
        <v>92</v>
      </c>
      <c r="AM90" s="1">
        <v>-22997000000</v>
      </c>
      <c r="AT90" s="23" t="s">
        <v>19</v>
      </c>
      <c r="AU90" s="24">
        <f>AM25</f>
        <v>34729000000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-526900000</v>
      </c>
      <c r="G91" s="1">
        <v>-89600000</v>
      </c>
      <c r="H91" s="1">
        <v>-210600000</v>
      </c>
      <c r="I91" s="1">
        <v>-535700000</v>
      </c>
      <c r="J91" s="1">
        <v>-760900000</v>
      </c>
      <c r="K91" s="1">
        <v>-1355900000</v>
      </c>
      <c r="L91" s="1">
        <v>-2610400000</v>
      </c>
      <c r="M91" s="1">
        <v>-2862000000</v>
      </c>
      <c r="N91" s="1">
        <v>-317000000</v>
      </c>
      <c r="O91" s="1">
        <v>-5845000000</v>
      </c>
      <c r="P91" s="1">
        <v>-8633000000</v>
      </c>
      <c r="Q91" s="1">
        <v>-7982000000</v>
      </c>
      <c r="R91" s="1">
        <v>-17931000000</v>
      </c>
      <c r="S91" s="1">
        <v>-15529000000</v>
      </c>
      <c r="T91" s="1">
        <v>-11814000000</v>
      </c>
      <c r="U91" s="1">
        <v>-18828000000</v>
      </c>
      <c r="V91" s="1">
        <v>-28727000000</v>
      </c>
      <c r="W91" s="1">
        <v>-11522000000</v>
      </c>
      <c r="X91" s="1">
        <v>-27061000000</v>
      </c>
      <c r="Y91" s="1">
        <v>-45062000000</v>
      </c>
      <c r="Z91" s="1">
        <v>-42219000000</v>
      </c>
      <c r="AA91" s="1">
        <v>-14851000000</v>
      </c>
      <c r="AB91" s="1">
        <v>-22491000000</v>
      </c>
      <c r="AC91" s="1">
        <v>-35163000000</v>
      </c>
      <c r="AD91" s="1">
        <v>-58058000000</v>
      </c>
      <c r="AE91" s="1">
        <v>-61672000000</v>
      </c>
      <c r="AF91" s="1">
        <v>-38123000000</v>
      </c>
      <c r="AG91" s="1">
        <v>-28186000000</v>
      </c>
      <c r="AH91" s="1">
        <v>-18133000000</v>
      </c>
      <c r="AI91" s="1">
        <v>-13474000000</v>
      </c>
      <c r="AJ91" s="1">
        <v>-7036000000</v>
      </c>
      <c r="AK91" s="1">
        <v>-14402000000</v>
      </c>
      <c r="AL91" s="1">
        <v>-47613000000</v>
      </c>
      <c r="AM91" s="1">
        <v>-38780000000</v>
      </c>
      <c r="AT91" s="33" t="s">
        <v>132</v>
      </c>
      <c r="AU91" s="34">
        <f>AU89/AU90</f>
        <v>9.582769443404647E-2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449800000</v>
      </c>
      <c r="G92" s="1">
        <v>197200000</v>
      </c>
      <c r="H92" s="1">
        <v>242400000</v>
      </c>
      <c r="I92" s="1">
        <v>510800000</v>
      </c>
      <c r="J92" s="1">
        <v>846800000</v>
      </c>
      <c r="K92" s="1">
        <v>1288200000</v>
      </c>
      <c r="L92" s="1">
        <v>2184600000</v>
      </c>
      <c r="M92" s="1">
        <v>3490000000</v>
      </c>
      <c r="N92" s="1">
        <v>217000000</v>
      </c>
      <c r="O92" s="1">
        <v>4209000000</v>
      </c>
      <c r="P92" s="1">
        <v>7309000000</v>
      </c>
      <c r="Q92" s="1">
        <v>6592000000</v>
      </c>
      <c r="R92" s="1">
        <v>12808000000</v>
      </c>
      <c r="S92" s="1">
        <v>13258000000</v>
      </c>
      <c r="T92" s="1">
        <v>12416000000</v>
      </c>
      <c r="U92" s="1">
        <v>13293000000</v>
      </c>
      <c r="V92" s="1">
        <v>28088000000</v>
      </c>
      <c r="W92" s="1">
        <v>21004000000</v>
      </c>
      <c r="X92" s="1">
        <v>30460000000</v>
      </c>
      <c r="Y92" s="1">
        <v>36805000000</v>
      </c>
      <c r="Z92" s="1">
        <v>54643000000</v>
      </c>
      <c r="AA92" s="1">
        <v>14874000000</v>
      </c>
      <c r="AB92" s="1">
        <v>27197000000</v>
      </c>
      <c r="AC92" s="1">
        <v>31751000000</v>
      </c>
      <c r="AD92" s="1">
        <v>48682000000</v>
      </c>
      <c r="AE92" s="1">
        <v>57449000000</v>
      </c>
      <c r="AF92" s="1">
        <v>52761000000</v>
      </c>
      <c r="AG92" s="1">
        <v>40690000000</v>
      </c>
      <c r="AH92" s="1">
        <v>15959000000</v>
      </c>
      <c r="AI92" s="1">
        <v>19908000000</v>
      </c>
      <c r="AJ92" s="1">
        <v>16340000000</v>
      </c>
      <c r="AK92" s="1">
        <v>12730000000</v>
      </c>
      <c r="AL92" s="1">
        <v>28096000000</v>
      </c>
      <c r="AM92" s="1">
        <v>45462000000</v>
      </c>
      <c r="AT92" s="35" t="s">
        <v>133</v>
      </c>
      <c r="AU92" s="36">
        <f>AU88*(1-AU91)</f>
        <v>3.1241879881957365E-2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-93200000</v>
      </c>
      <c r="G93" s="1">
        <v>110900000</v>
      </c>
      <c r="H93" s="1">
        <v>436800000</v>
      </c>
      <c r="I93" s="1">
        <v>1089000000</v>
      </c>
      <c r="J93" s="1">
        <v>351400000</v>
      </c>
      <c r="K93" s="1">
        <v>-101100000</v>
      </c>
      <c r="L93" s="1">
        <v>-1220700000</v>
      </c>
      <c r="M93" s="1">
        <v>-791000000</v>
      </c>
      <c r="N93" s="1">
        <v>21000000</v>
      </c>
      <c r="O93" s="1">
        <v>2499000000</v>
      </c>
      <c r="P93" s="1">
        <v>117000000</v>
      </c>
      <c r="Q93" s="1">
        <v>-172000000</v>
      </c>
      <c r="R93" s="1">
        <v>101000000</v>
      </c>
      <c r="S93" s="1">
        <v>-309000000</v>
      </c>
      <c r="T93" s="1">
        <v>6877000000</v>
      </c>
      <c r="U93" s="1">
        <v>977000000</v>
      </c>
      <c r="V93" s="1">
        <v>-223000000</v>
      </c>
      <c r="W93" s="1">
        <v>-211000000</v>
      </c>
      <c r="X93" s="1">
        <v>-284000000</v>
      </c>
      <c r="Y93" s="1">
        <v>-1705000000</v>
      </c>
      <c r="Z93" s="1">
        <v>632000000</v>
      </c>
      <c r="AA93" s="1">
        <v>1271000000</v>
      </c>
      <c r="AB93" s="1">
        <v>60000000</v>
      </c>
      <c r="AC93" s="1">
        <v>93000000</v>
      </c>
      <c r="AD93" s="1">
        <v>-28000000</v>
      </c>
      <c r="AE93" s="1">
        <v>-37000000</v>
      </c>
      <c r="AF93" s="1">
        <v>245000000</v>
      </c>
      <c r="AG93" s="1">
        <v>-124000000</v>
      </c>
      <c r="AH93" s="1">
        <v>389000000</v>
      </c>
      <c r="AI93" s="1">
        <v>133000000</v>
      </c>
      <c r="AJ93" s="1">
        <v>-212000000</v>
      </c>
      <c r="AK93" s="1">
        <v>-347000000</v>
      </c>
      <c r="AL93" s="1">
        <v>-318000000</v>
      </c>
      <c r="AM93" s="1">
        <v>3768000000</v>
      </c>
      <c r="AT93" s="63" t="s">
        <v>134</v>
      </c>
      <c r="AU93" s="64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-626800000</v>
      </c>
      <c r="G94" s="10">
        <v>-329000000</v>
      </c>
      <c r="H94" s="10">
        <v>-125200000</v>
      </c>
      <c r="I94" s="10">
        <v>389900000</v>
      </c>
      <c r="J94" s="10">
        <v>-196900000</v>
      </c>
      <c r="K94" s="10">
        <v>-840300000</v>
      </c>
      <c r="L94" s="10">
        <v>-2342800000</v>
      </c>
      <c r="M94" s="10">
        <v>-937000000</v>
      </c>
      <c r="N94" s="10">
        <v>-1022000000</v>
      </c>
      <c r="O94" s="10">
        <v>-335000000</v>
      </c>
      <c r="P94" s="10">
        <v>-2768000000</v>
      </c>
      <c r="Q94" s="10">
        <v>-3753000000</v>
      </c>
      <c r="R94" s="10">
        <v>-7225000000</v>
      </c>
      <c r="S94" s="10">
        <v>-4338000000</v>
      </c>
      <c r="T94" s="10">
        <v>4838000000</v>
      </c>
      <c r="U94" s="10">
        <v>-9422000000</v>
      </c>
      <c r="V94" s="10">
        <v>-5072000000</v>
      </c>
      <c r="W94" s="10">
        <v>5101000000</v>
      </c>
      <c r="X94" s="10">
        <v>795000000</v>
      </c>
      <c r="Y94" s="10">
        <v>-12835000000</v>
      </c>
      <c r="Z94" s="10">
        <v>-31272000000</v>
      </c>
      <c r="AA94" s="10">
        <v>-492000000</v>
      </c>
      <c r="AB94" s="10">
        <v>2200000000</v>
      </c>
      <c r="AC94" s="10">
        <v>6154000000</v>
      </c>
      <c r="AD94" s="10">
        <v>-10625000000</v>
      </c>
      <c r="AE94" s="10">
        <v>-5654000000</v>
      </c>
      <c r="AF94" s="10">
        <v>-2980000000</v>
      </c>
      <c r="AG94" s="10">
        <v>-7811000000</v>
      </c>
      <c r="AH94" s="10">
        <v>-4741000000</v>
      </c>
      <c r="AI94" s="10">
        <v>4525000000</v>
      </c>
      <c r="AJ94" s="10">
        <v>-3945000000</v>
      </c>
      <c r="AK94" s="10">
        <v>-4271000000</v>
      </c>
      <c r="AL94" s="10">
        <v>-22546000000</v>
      </c>
      <c r="AM94" s="10">
        <v>-15783000000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-35936000000</v>
      </c>
      <c r="AA95" s="1">
        <v>-10552000000</v>
      </c>
      <c r="AB95" s="1">
        <v>-18352000000</v>
      </c>
      <c r="AC95" s="1">
        <v>-9720000000</v>
      </c>
      <c r="AD95" s="1">
        <v>-8380000000</v>
      </c>
      <c r="AE95" s="1">
        <v>-3955000000</v>
      </c>
      <c r="AF95" s="1">
        <v>-6968000000</v>
      </c>
      <c r="AG95" s="1">
        <v>-15875000000</v>
      </c>
      <c r="AH95" s="1">
        <v>-14743000000</v>
      </c>
      <c r="AI95" s="1">
        <v>-9620000000</v>
      </c>
      <c r="AJ95" s="1">
        <v>-12633000000</v>
      </c>
      <c r="AK95" s="1">
        <v>-30329000000</v>
      </c>
      <c r="AL95" s="1">
        <v>-2100000000</v>
      </c>
      <c r="AM95" s="1">
        <v>-7185000000</v>
      </c>
      <c r="AT95" s="23" t="s">
        <v>136</v>
      </c>
      <c r="AU95" s="38" cm="1">
        <f t="array" ref="AU95">_FV(A1,"Beta")</f>
        <v>0.62329999999999997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>
        <v>64200000</v>
      </c>
      <c r="L96" s="1">
        <v>205000000</v>
      </c>
      <c r="M96" s="1">
        <v>280000000</v>
      </c>
      <c r="N96" s="1">
        <v>411000000</v>
      </c>
      <c r="O96" s="1">
        <v>643000000</v>
      </c>
      <c r="P96" s="1">
        <v>442000000</v>
      </c>
      <c r="Q96" s="1">
        <v>1188000000</v>
      </c>
      <c r="R96" s="1">
        <v>773000000</v>
      </c>
      <c r="S96" s="1">
        <v>660000000</v>
      </c>
      <c r="T96" s="1">
        <v>1072000000</v>
      </c>
      <c r="U96" s="1">
        <v>1012000000</v>
      </c>
      <c r="V96" s="1">
        <v>451000000</v>
      </c>
      <c r="W96" s="1">
        <v>732000000</v>
      </c>
      <c r="X96" s="1">
        <v>459000000</v>
      </c>
      <c r="Y96" s="1">
        <v>74000000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-154700000</v>
      </c>
      <c r="G97" s="1">
        <v>-132200000</v>
      </c>
      <c r="H97" s="1">
        <v>-463900000</v>
      </c>
      <c r="I97" s="1">
        <v>-665100000</v>
      </c>
      <c r="J97" s="1">
        <v>-1019600000</v>
      </c>
      <c r="K97" s="1">
        <v>-511200000</v>
      </c>
      <c r="L97" s="1">
        <v>-108500000</v>
      </c>
      <c r="M97" s="1">
        <v>-27000000</v>
      </c>
      <c r="N97" s="1">
        <v>-586000000</v>
      </c>
      <c r="O97" s="1">
        <v>-1912000000</v>
      </c>
      <c r="P97" s="1">
        <v>-2500000000</v>
      </c>
      <c r="Q97" s="1">
        <v>-1005000000</v>
      </c>
      <c r="R97" s="1">
        <v>-3665000000</v>
      </c>
      <c r="S97" s="1">
        <v>-4996000000</v>
      </c>
      <c r="T97" s="1">
        <v>-13037000000</v>
      </c>
      <c r="U97" s="1">
        <v>-6659000000</v>
      </c>
      <c r="V97" s="1">
        <v>-3797000000</v>
      </c>
      <c r="W97" s="1">
        <v>-6979000000</v>
      </c>
      <c r="X97" s="1">
        <v>-9994000000</v>
      </c>
      <c r="Y97" s="1">
        <v>-500000000</v>
      </c>
      <c r="Z97" s="1" t="s">
        <v>92</v>
      </c>
      <c r="AA97" s="1">
        <v>-1000000000</v>
      </c>
      <c r="AB97" s="1">
        <v>-9000000000</v>
      </c>
      <c r="AC97" s="1">
        <v>-8228000000</v>
      </c>
      <c r="AD97" s="1">
        <v>-16290000000</v>
      </c>
      <c r="AE97" s="1">
        <v>-5000000000</v>
      </c>
      <c r="AF97" s="1">
        <v>-6160000000</v>
      </c>
      <c r="AG97" s="1">
        <v>-5000000000</v>
      </c>
      <c r="AH97" s="1">
        <v>-5000000000</v>
      </c>
      <c r="AI97" s="1">
        <v>-12198000000</v>
      </c>
      <c r="AJ97" s="1">
        <v>-8865000000</v>
      </c>
      <c r="AK97" s="1" t="s">
        <v>92</v>
      </c>
      <c r="AL97" s="1" t="s">
        <v>92</v>
      </c>
      <c r="AM97" s="1">
        <v>-2000000000</v>
      </c>
      <c r="AT97" s="35" t="s">
        <v>138</v>
      </c>
      <c r="AU97" s="36">
        <f>(AU94)+((AU95)*(AU96-AU94))</f>
        <v>6.7783065000000003E-2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-364000000</v>
      </c>
      <c r="G98" s="1">
        <v>-396700000</v>
      </c>
      <c r="H98" s="1">
        <v>-437100000</v>
      </c>
      <c r="I98" s="1">
        <v>-486500000</v>
      </c>
      <c r="J98" s="1">
        <v>-536100000</v>
      </c>
      <c r="K98" s="1">
        <v>-594600000</v>
      </c>
      <c r="L98" s="1">
        <v>-658500000</v>
      </c>
      <c r="M98" s="1">
        <v>-771000000</v>
      </c>
      <c r="N98" s="1">
        <v>-881000000</v>
      </c>
      <c r="O98" s="1">
        <v>-976000000</v>
      </c>
      <c r="P98" s="1">
        <v>-1148000000</v>
      </c>
      <c r="Q98" s="1">
        <v>-2197000000</v>
      </c>
      <c r="R98" s="1">
        <v>-2715000000</v>
      </c>
      <c r="S98" s="1">
        <v>-3168000000</v>
      </c>
      <c r="T98" s="1">
        <v>-4353000000</v>
      </c>
      <c r="U98" s="1">
        <v>-5082000000</v>
      </c>
      <c r="V98" s="1">
        <v>-5555000000</v>
      </c>
      <c r="W98" s="1">
        <v>-6919000000</v>
      </c>
      <c r="X98" s="1">
        <v>-7975000000</v>
      </c>
      <c r="Y98" s="1">
        <v>-8541000000</v>
      </c>
      <c r="Z98" s="1">
        <v>-5548000000</v>
      </c>
      <c r="AA98" s="1">
        <v>-6088000000</v>
      </c>
      <c r="AB98" s="1">
        <v>-6234000000</v>
      </c>
      <c r="AC98" s="1">
        <v>-6534000000</v>
      </c>
      <c r="AD98" s="1">
        <v>-6580000000</v>
      </c>
      <c r="AE98" s="1">
        <v>-6609000000</v>
      </c>
      <c r="AF98" s="1">
        <v>-6940000000</v>
      </c>
      <c r="AG98" s="1">
        <v>-7317000000</v>
      </c>
      <c r="AH98" s="1">
        <v>-7659000000</v>
      </c>
      <c r="AI98" s="1">
        <v>-7978000000</v>
      </c>
      <c r="AJ98" s="1">
        <v>-8043000000</v>
      </c>
      <c r="AK98" s="1">
        <v>-8440000000</v>
      </c>
      <c r="AL98" s="1">
        <v>-8729000000</v>
      </c>
      <c r="AM98" s="1">
        <v>-3960000000</v>
      </c>
      <c r="AT98" s="63" t="s">
        <v>139</v>
      </c>
      <c r="AU98" s="64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657500000</v>
      </c>
      <c r="G99" s="1">
        <v>29000000</v>
      </c>
      <c r="H99" s="1">
        <v>638400000</v>
      </c>
      <c r="I99" s="1">
        <v>-76400000</v>
      </c>
      <c r="J99" s="1">
        <v>-11300000</v>
      </c>
      <c r="K99" s="1">
        <v>1103500000</v>
      </c>
      <c r="L99" s="1">
        <v>42900000</v>
      </c>
      <c r="M99" s="1">
        <v>136000000</v>
      </c>
      <c r="N99" s="1">
        <v>208000000</v>
      </c>
      <c r="O99" s="1">
        <v>325000000</v>
      </c>
      <c r="P99" s="1">
        <v>2079000000</v>
      </c>
      <c r="Q99" s="1">
        <v>-1691000000</v>
      </c>
      <c r="R99" s="1">
        <v>3511000000</v>
      </c>
      <c r="S99" s="1">
        <v>2505000000</v>
      </c>
      <c r="T99" s="1">
        <v>-591000000</v>
      </c>
      <c r="U99" s="1">
        <v>4100000000</v>
      </c>
      <c r="V99" s="1">
        <v>-321000000</v>
      </c>
      <c r="W99" s="1">
        <v>-9934000000</v>
      </c>
      <c r="X99" s="1">
        <v>4900000000</v>
      </c>
      <c r="Y99" s="1">
        <v>2407000000</v>
      </c>
      <c r="Z99" s="1">
        <v>55965000000</v>
      </c>
      <c r="AA99" s="1">
        <v>6466000000</v>
      </c>
      <c r="AB99" s="1">
        <v>12979000000</v>
      </c>
      <c r="AC99" s="1">
        <v>8483000000</v>
      </c>
      <c r="AD99" s="1">
        <v>16275000000</v>
      </c>
      <c r="AE99" s="1">
        <v>5578000000</v>
      </c>
      <c r="AF99" s="1">
        <v>9835000000</v>
      </c>
      <c r="AG99" s="1">
        <v>19271000000</v>
      </c>
      <c r="AH99" s="1">
        <v>14367000000</v>
      </c>
      <c r="AI99" s="1">
        <v>9355000000</v>
      </c>
      <c r="AJ99" s="1">
        <v>21056000000</v>
      </c>
      <c r="AK99" s="1">
        <v>29120000000</v>
      </c>
      <c r="AL99" s="1">
        <v>1013000000</v>
      </c>
      <c r="AM99" s="1">
        <v>-1689000000</v>
      </c>
      <c r="AT99" s="23" t="s">
        <v>140</v>
      </c>
      <c r="AU99" s="24">
        <f>AU86+AU87</f>
        <v>35829000000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138800000</v>
      </c>
      <c r="G100" s="10">
        <v>-499900000</v>
      </c>
      <c r="H100" s="10">
        <v>-262600000</v>
      </c>
      <c r="I100" s="10">
        <v>-1228000000</v>
      </c>
      <c r="J100" s="10">
        <v>-1567000000</v>
      </c>
      <c r="K100" s="10">
        <v>61900000</v>
      </c>
      <c r="L100" s="10">
        <v>-519100000</v>
      </c>
      <c r="M100" s="10">
        <v>-382000000</v>
      </c>
      <c r="N100" s="10">
        <v>-848000000</v>
      </c>
      <c r="O100" s="10">
        <v>-1920000000</v>
      </c>
      <c r="P100" s="10">
        <v>-1127000000</v>
      </c>
      <c r="Q100" s="10">
        <v>-3705000000</v>
      </c>
      <c r="R100" s="10">
        <v>-2096000000</v>
      </c>
      <c r="S100" s="10">
        <v>-4999000000</v>
      </c>
      <c r="T100" s="10">
        <v>-16909000000</v>
      </c>
      <c r="U100" s="10">
        <v>-6629000000</v>
      </c>
      <c r="V100" s="10">
        <v>-9222000000</v>
      </c>
      <c r="W100" s="10">
        <v>-23100000000</v>
      </c>
      <c r="X100" s="10">
        <v>-12610000000</v>
      </c>
      <c r="Y100" s="10">
        <v>-6560000000</v>
      </c>
      <c r="Z100" s="10">
        <v>14481000000</v>
      </c>
      <c r="AA100" s="10">
        <v>-11174000000</v>
      </c>
      <c r="AB100" s="10">
        <v>-20607000000</v>
      </c>
      <c r="AC100" s="10">
        <v>-15999000000</v>
      </c>
      <c r="AD100" s="10">
        <v>-14975000000</v>
      </c>
      <c r="AE100" s="10">
        <v>-9986000000</v>
      </c>
      <c r="AF100" s="10">
        <v>-10233000000</v>
      </c>
      <c r="AG100" s="10">
        <v>-8921000000</v>
      </c>
      <c r="AH100" s="10">
        <v>-13035000000</v>
      </c>
      <c r="AI100" s="10">
        <v>-20441000000</v>
      </c>
      <c r="AJ100" s="10">
        <v>-8485000000</v>
      </c>
      <c r="AK100" s="10">
        <v>-9649000000</v>
      </c>
      <c r="AL100" s="10">
        <v>-9816000000</v>
      </c>
      <c r="AM100" s="10">
        <v>-14834000000</v>
      </c>
      <c r="AT100" s="33" t="s">
        <v>141</v>
      </c>
      <c r="AU100" s="34">
        <f>AU99/AU103</f>
        <v>0.14217315530836921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-9000000</v>
      </c>
      <c r="G101" s="1">
        <v>13300000</v>
      </c>
      <c r="H101" s="1">
        <v>-12500000</v>
      </c>
      <c r="I101" s="1">
        <v>-29400000</v>
      </c>
      <c r="J101" s="1">
        <v>-26800000</v>
      </c>
      <c r="K101" s="1">
        <v>19000000</v>
      </c>
      <c r="L101" s="1">
        <v>-14700000</v>
      </c>
      <c r="M101" s="1">
        <v>-1000000</v>
      </c>
      <c r="N101" s="1">
        <v>-32000000</v>
      </c>
      <c r="O101" s="1">
        <v>1000000</v>
      </c>
      <c r="P101" s="1">
        <v>26000000</v>
      </c>
      <c r="Q101" s="1">
        <v>4000000</v>
      </c>
      <c r="R101" s="1">
        <v>-5000000</v>
      </c>
      <c r="S101" s="1">
        <v>-4000000</v>
      </c>
      <c r="T101" s="1">
        <v>-26000000</v>
      </c>
      <c r="U101" s="1">
        <v>-1000000</v>
      </c>
      <c r="V101" s="1" t="s">
        <v>92</v>
      </c>
      <c r="W101" s="1">
        <v>-15000000</v>
      </c>
      <c r="X101" s="1">
        <v>41000000</v>
      </c>
      <c r="Y101" s="1">
        <v>-127000000</v>
      </c>
      <c r="Z101" s="1">
        <v>60000000</v>
      </c>
      <c r="AA101" s="1">
        <v>-31000000</v>
      </c>
      <c r="AB101" s="1">
        <v>-29000000</v>
      </c>
      <c r="AC101" s="1">
        <v>-2000000</v>
      </c>
      <c r="AD101" s="1">
        <v>-63000000</v>
      </c>
      <c r="AE101" s="1">
        <v>-83000000</v>
      </c>
      <c r="AF101" s="1">
        <v>-1000000000</v>
      </c>
      <c r="AG101" s="1">
        <v>-215000000</v>
      </c>
      <c r="AH101" s="1">
        <v>53000000</v>
      </c>
      <c r="AI101" s="1">
        <v>-116000000</v>
      </c>
      <c r="AJ101" s="1">
        <v>-32000000</v>
      </c>
      <c r="AK101" s="1">
        <v>-8000000</v>
      </c>
      <c r="AL101" s="1">
        <v>-59000000</v>
      </c>
      <c r="AM101" s="1">
        <v>-165000000</v>
      </c>
      <c r="AT101" s="23" t="s">
        <v>142</v>
      </c>
      <c r="AU101" s="39" cm="1">
        <f t="array" ref="AU101">_FV(A1,"Market cap",TRUE)</f>
        <v>216180600000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138800000</v>
      </c>
      <c r="G102" s="10">
        <v>-499900000</v>
      </c>
      <c r="H102" s="10">
        <v>-262600000</v>
      </c>
      <c r="I102" s="10">
        <v>-1228000000</v>
      </c>
      <c r="J102" s="10">
        <v>-1567000000</v>
      </c>
      <c r="K102" s="10">
        <v>61900000</v>
      </c>
      <c r="L102" s="10">
        <v>-519100000</v>
      </c>
      <c r="M102" s="10">
        <v>-382000000</v>
      </c>
      <c r="N102" s="10">
        <v>-848000000</v>
      </c>
      <c r="O102" s="10">
        <v>-1920000000</v>
      </c>
      <c r="P102" s="10">
        <v>-813000000</v>
      </c>
      <c r="Q102" s="10">
        <v>-1259000000</v>
      </c>
      <c r="R102" s="10">
        <v>-63000000</v>
      </c>
      <c r="S102" s="10">
        <v>842000000</v>
      </c>
      <c r="T102" s="10">
        <v>-358000000</v>
      </c>
      <c r="U102" s="10">
        <v>288000000</v>
      </c>
      <c r="V102" s="10">
        <v>439000000</v>
      </c>
      <c r="W102" s="10">
        <v>-420000000</v>
      </c>
      <c r="X102" s="10">
        <v>1579000000</v>
      </c>
      <c r="Y102" s="10">
        <v>-1284000000</v>
      </c>
      <c r="Z102" s="10">
        <v>-144000000</v>
      </c>
      <c r="AA102" s="10">
        <v>-243000000</v>
      </c>
      <c r="AB102" s="10">
        <v>1804000000</v>
      </c>
      <c r="AC102" s="10">
        <v>7207000000</v>
      </c>
      <c r="AD102" s="10">
        <v>-7898000000</v>
      </c>
      <c r="AE102" s="10">
        <v>1160000000</v>
      </c>
      <c r="AF102" s="10">
        <v>298000000</v>
      </c>
      <c r="AG102" s="10">
        <v>-1046000000</v>
      </c>
      <c r="AH102" s="10">
        <v>-1253000000</v>
      </c>
      <c r="AI102" s="10">
        <v>-206000000</v>
      </c>
      <c r="AJ102" s="10">
        <v>125000000</v>
      </c>
      <c r="AK102" s="10">
        <v>475000000</v>
      </c>
      <c r="AL102" s="10">
        <v>158000000</v>
      </c>
      <c r="AM102" s="10">
        <v>-1515000000</v>
      </c>
      <c r="AT102" s="33" t="s">
        <v>143</v>
      </c>
      <c r="AU102" s="34">
        <f>AU101/AU103</f>
        <v>0.85782684469163084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666600000</v>
      </c>
      <c r="G103" s="1">
        <v>825400000</v>
      </c>
      <c r="H103" s="1">
        <v>870300000</v>
      </c>
      <c r="I103" s="1">
        <v>1317600000</v>
      </c>
      <c r="J103" s="1">
        <v>1257100000</v>
      </c>
      <c r="K103" s="1">
        <v>729400000</v>
      </c>
      <c r="L103" s="1">
        <v>1458500000</v>
      </c>
      <c r="M103" s="1">
        <v>403000000</v>
      </c>
      <c r="N103" s="1">
        <v>1150000000</v>
      </c>
      <c r="O103" s="1">
        <v>877000000</v>
      </c>
      <c r="P103" s="1">
        <v>1552000000</v>
      </c>
      <c r="Q103" s="1">
        <v>2358000000</v>
      </c>
      <c r="R103" s="1">
        <v>1099000000</v>
      </c>
      <c r="S103" s="1">
        <v>1036000000</v>
      </c>
      <c r="T103" s="1">
        <v>1878000000</v>
      </c>
      <c r="U103" s="1">
        <v>1520000000</v>
      </c>
      <c r="V103" s="1">
        <v>1808000000</v>
      </c>
      <c r="W103" s="1">
        <v>2247000000</v>
      </c>
      <c r="X103" s="1">
        <v>1827000000</v>
      </c>
      <c r="Y103" s="1">
        <v>3406000000</v>
      </c>
      <c r="Z103" s="1">
        <v>2122000000</v>
      </c>
      <c r="AA103" s="1">
        <v>1978000000</v>
      </c>
      <c r="AB103" s="1">
        <v>1735000000</v>
      </c>
      <c r="AC103" s="1">
        <v>3182000000</v>
      </c>
      <c r="AD103" s="1">
        <v>10081000000</v>
      </c>
      <c r="AE103" s="1">
        <v>2183000000</v>
      </c>
      <c r="AF103" s="1">
        <v>3343000000</v>
      </c>
      <c r="AG103" s="1">
        <v>3641000000</v>
      </c>
      <c r="AH103" s="1">
        <v>2595000000</v>
      </c>
      <c r="AI103" s="1">
        <v>1431000000</v>
      </c>
      <c r="AJ103" s="1">
        <v>1225000000</v>
      </c>
      <c r="AK103" s="1">
        <v>1350000000</v>
      </c>
      <c r="AL103" s="1">
        <v>1825000000</v>
      </c>
      <c r="AM103" s="1">
        <v>1983000000</v>
      </c>
      <c r="AT103" s="35" t="s">
        <v>144</v>
      </c>
      <c r="AU103" s="40">
        <f>AU99+AU101</f>
        <v>252009600000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739000000</v>
      </c>
      <c r="Q104" s="11">
        <v>1099000000</v>
      </c>
      <c r="R104" s="11">
        <v>1036000000</v>
      </c>
      <c r="S104" s="11">
        <v>1878000000</v>
      </c>
      <c r="T104" s="11">
        <v>1520000000</v>
      </c>
      <c r="U104" s="11">
        <v>1808000000</v>
      </c>
      <c r="V104" s="11">
        <v>2247000000</v>
      </c>
      <c r="W104" s="11">
        <v>1827000000</v>
      </c>
      <c r="X104" s="11">
        <v>3406000000</v>
      </c>
      <c r="Y104" s="11">
        <v>2122000000</v>
      </c>
      <c r="Z104" s="11">
        <v>1978000000</v>
      </c>
      <c r="AA104" s="11">
        <v>1735000000</v>
      </c>
      <c r="AB104" s="11">
        <v>3539000000</v>
      </c>
      <c r="AC104" s="11">
        <v>10389000000</v>
      </c>
      <c r="AD104" s="11">
        <v>2183000000</v>
      </c>
      <c r="AE104" s="11">
        <v>3343000000</v>
      </c>
      <c r="AF104" s="11">
        <v>3641000000</v>
      </c>
      <c r="AG104" s="11">
        <v>2595000000</v>
      </c>
      <c r="AH104" s="11">
        <v>1342000000</v>
      </c>
      <c r="AI104" s="11">
        <v>1225000000</v>
      </c>
      <c r="AJ104" s="11">
        <v>1350000000</v>
      </c>
      <c r="AK104" s="11">
        <v>1825000000</v>
      </c>
      <c r="AL104" s="11">
        <v>1983000000</v>
      </c>
      <c r="AM104" s="11">
        <v>468000000</v>
      </c>
      <c r="AT104" s="63" t="s">
        <v>145</v>
      </c>
      <c r="AU104" s="64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0.57049673858504768</v>
      </c>
      <c r="H105" s="15">
        <f t="shared" ref="H105:AM105" si="8">(H106/G106)-1</f>
        <v>-0.18913738019169324</v>
      </c>
      <c r="I105" s="15">
        <f t="shared" si="8"/>
        <v>-0.47675334909377465</v>
      </c>
      <c r="J105" s="15">
        <f t="shared" si="8"/>
        <v>3.7349397590361448</v>
      </c>
      <c r="K105" s="15">
        <f t="shared" si="8"/>
        <v>0.29930025445292618</v>
      </c>
      <c r="L105" s="15">
        <f t="shared" si="8"/>
        <v>0.37711138310893522</v>
      </c>
      <c r="M105" s="15">
        <f t="shared" si="8"/>
        <v>0.14923117945071551</v>
      </c>
      <c r="N105" s="15">
        <f t="shared" si="8"/>
        <v>-0.46945088940448565</v>
      </c>
      <c r="O105" s="15">
        <f t="shared" si="8"/>
        <v>1.5233236151603498</v>
      </c>
      <c r="P105" s="15">
        <f t="shared" si="8"/>
        <v>-0.13633737723859041</v>
      </c>
      <c r="Q105" s="15">
        <f t="shared" si="8"/>
        <v>1.6782608695652175</v>
      </c>
      <c r="R105" s="15">
        <f t="shared" si="8"/>
        <v>0.76323676323676315</v>
      </c>
      <c r="S105" s="15">
        <f t="shared" si="8"/>
        <v>0.19334277620396612</v>
      </c>
      <c r="T105" s="15">
        <f t="shared" si="8"/>
        <v>7.9881305637982125E-2</v>
      </c>
      <c r="U105" s="15">
        <f t="shared" si="8"/>
        <v>0.51011211255220923</v>
      </c>
      <c r="V105" s="15">
        <f t="shared" si="8"/>
        <v>-8.0937477254530932E-2</v>
      </c>
      <c r="W105" s="15">
        <f t="shared" si="8"/>
        <v>0.23101290884612347</v>
      </c>
      <c r="X105" s="15">
        <f t="shared" si="8"/>
        <v>-0.26190169840452904</v>
      </c>
      <c r="Y105" s="15">
        <f t="shared" si="8"/>
        <v>0.44138411923646825</v>
      </c>
      <c r="Z105" s="15">
        <f t="shared" si="8"/>
        <v>-6.9843381508133295E-2</v>
      </c>
      <c r="AA105" s="15">
        <f t="shared" si="8"/>
        <v>-0.35372513327265631</v>
      </c>
      <c r="AB105" s="15">
        <f t="shared" si="8"/>
        <v>0.86902726083894977</v>
      </c>
      <c r="AC105" s="15">
        <f t="shared" si="8"/>
        <v>-0.15355220667384284</v>
      </c>
      <c r="AD105" s="15">
        <f t="shared" si="8"/>
        <v>3.64341578177656E-2</v>
      </c>
      <c r="AE105" s="15">
        <f t="shared" si="8"/>
        <v>-6.1349693251533721E-2</v>
      </c>
      <c r="AF105" s="15">
        <f t="shared" si="8"/>
        <v>-0.14928104575163403</v>
      </c>
      <c r="AG105" s="15">
        <f t="shared" si="8"/>
        <v>6.8070067609096396E-2</v>
      </c>
      <c r="AH105" s="15">
        <f t="shared" si="8"/>
        <v>2.524816573154931E-2</v>
      </c>
      <c r="AI105" s="15">
        <f t="shared" si="8"/>
        <v>-4.3639935452185474E-2</v>
      </c>
      <c r="AJ105" s="15">
        <f t="shared" si="8"/>
        <v>-0.26681828185753065</v>
      </c>
      <c r="AK105" s="15">
        <f t="shared" si="8"/>
        <v>0.1618971382829697</v>
      </c>
      <c r="AL105" s="15">
        <f t="shared" si="8"/>
        <v>1.5722528418877024</v>
      </c>
      <c r="AM105" s="15">
        <f t="shared" si="8"/>
        <v>-0.12849442565870972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6.2587889413060663E-2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199300000</v>
      </c>
      <c r="G106" s="1">
        <v>313000000</v>
      </c>
      <c r="H106" s="1">
        <v>253800000</v>
      </c>
      <c r="I106" s="1">
        <v>132800000</v>
      </c>
      <c r="J106" s="1">
        <v>628800000</v>
      </c>
      <c r="K106" s="1">
        <v>817000000</v>
      </c>
      <c r="L106" s="1">
        <v>1125100000</v>
      </c>
      <c r="M106" s="1">
        <v>1293000000</v>
      </c>
      <c r="N106" s="1">
        <v>686000000</v>
      </c>
      <c r="O106" s="1">
        <v>1731000000</v>
      </c>
      <c r="P106" s="1">
        <v>1495000000</v>
      </c>
      <c r="Q106" s="1">
        <v>4004000000</v>
      </c>
      <c r="R106" s="1">
        <v>7060000000</v>
      </c>
      <c r="S106" s="1">
        <v>8425000000</v>
      </c>
      <c r="T106" s="1">
        <v>9098000000</v>
      </c>
      <c r="U106" s="1">
        <v>13739000000</v>
      </c>
      <c r="V106" s="1">
        <v>12627000000</v>
      </c>
      <c r="W106" s="1">
        <v>15544000000</v>
      </c>
      <c r="X106" s="1">
        <v>11473000000</v>
      </c>
      <c r="Y106" s="1">
        <v>16537000000</v>
      </c>
      <c r="Z106" s="1">
        <v>15382000000</v>
      </c>
      <c r="AA106" s="1">
        <v>9941000000</v>
      </c>
      <c r="AB106" s="1">
        <v>18580000000</v>
      </c>
      <c r="AC106" s="1">
        <v>15727000000</v>
      </c>
      <c r="AD106" s="1">
        <v>16300000000</v>
      </c>
      <c r="AE106" s="1">
        <v>15300000000</v>
      </c>
      <c r="AF106" s="1">
        <v>13016000000</v>
      </c>
      <c r="AG106" s="1">
        <v>13902000000</v>
      </c>
      <c r="AH106" s="1">
        <v>14253000000</v>
      </c>
      <c r="AI106" s="1">
        <v>13631000000</v>
      </c>
      <c r="AJ106" s="1">
        <v>9994000000</v>
      </c>
      <c r="AK106" s="1">
        <v>11612000000</v>
      </c>
      <c r="AL106" s="1">
        <v>29869000000</v>
      </c>
      <c r="AM106" s="1">
        <v>26031000000</v>
      </c>
      <c r="AN106" s="41">
        <f>AM106*(1+$AU$106)</f>
        <v>24365236117.85833</v>
      </c>
      <c r="AO106" s="41">
        <f t="shared" ref="AO106:AR106" si="9">AN106*(1+$AU$106)</f>
        <v>22806067038.492107</v>
      </c>
      <c r="AP106" s="41">
        <f t="shared" si="9"/>
        <v>21346671595.888222</v>
      </c>
      <c r="AQ106" s="41">
        <f t="shared" si="9"/>
        <v>19980665120.978687</v>
      </c>
      <c r="AR106" s="41">
        <f t="shared" si="9"/>
        <v>18702071509.527184</v>
      </c>
      <c r="AS106" s="42" t="s">
        <v>146</v>
      </c>
      <c r="AT106" s="43" t="s">
        <v>147</v>
      </c>
      <c r="AU106" s="44">
        <f>(SUM(AN4:AR4)/5)</f>
        <v>-6.3991544010666868E-2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2"/>
      <c r="AO107" s="42"/>
      <c r="AP107" s="42"/>
      <c r="AQ107" s="42"/>
      <c r="AR107" s="45">
        <f>AR106*(1+AU107)/(AU108-AU107)</f>
        <v>509994671065.63568</v>
      </c>
      <c r="AS107" s="46" t="s">
        <v>148</v>
      </c>
      <c r="AT107" s="47" t="s">
        <v>149</v>
      </c>
      <c r="AU107" s="48">
        <v>2.5000000000000001E-2</v>
      </c>
    </row>
    <row r="108" spans="1:47" ht="19" x14ac:dyDescent="0.25">
      <c r="AN108" s="45">
        <f t="shared" ref="AN108:AP108" si="10">AN107+AN106</f>
        <v>24365236117.85833</v>
      </c>
      <c r="AO108" s="45">
        <f t="shared" si="10"/>
        <v>22806067038.492107</v>
      </c>
      <c r="AP108" s="45">
        <f t="shared" si="10"/>
        <v>21346671595.888222</v>
      </c>
      <c r="AQ108" s="45">
        <f>AQ107+AQ106</f>
        <v>19980665120.978687</v>
      </c>
      <c r="AR108" s="45">
        <f>AR107+AR106</f>
        <v>528696742575.16284</v>
      </c>
      <c r="AS108" s="46" t="s">
        <v>144</v>
      </c>
      <c r="AT108" s="49" t="s">
        <v>150</v>
      </c>
      <c r="AU108" s="50">
        <f>AU105</f>
        <v>6.2587889413060663E-2</v>
      </c>
    </row>
    <row r="109" spans="1:47" ht="19" x14ac:dyDescent="0.25">
      <c r="AN109" s="59" t="s">
        <v>151</v>
      </c>
      <c r="AO109" s="60"/>
    </row>
    <row r="110" spans="1:47" ht="20" x14ac:dyDescent="0.25">
      <c r="AN110" s="51" t="s">
        <v>152</v>
      </c>
      <c r="AO110" s="39">
        <f>NPV(AU108,AN108,AO108,AP108,AQ108,AR108)</f>
        <v>466879464407.41046</v>
      </c>
    </row>
    <row r="111" spans="1:47" ht="20" x14ac:dyDescent="0.25">
      <c r="AN111" s="51" t="s">
        <v>153</v>
      </c>
      <c r="AO111" s="39">
        <f>AM40</f>
        <v>22732000000</v>
      </c>
    </row>
    <row r="112" spans="1:47" ht="20" x14ac:dyDescent="0.25">
      <c r="AN112" s="51" t="s">
        <v>140</v>
      </c>
      <c r="AO112" s="39">
        <f>AU99</f>
        <v>35829000000</v>
      </c>
    </row>
    <row r="113" spans="40:41" ht="20" x14ac:dyDescent="0.25">
      <c r="AN113" s="51" t="s">
        <v>154</v>
      </c>
      <c r="AO113" s="39">
        <f>AO110+AO111-AO112</f>
        <v>453782464407.41046</v>
      </c>
    </row>
    <row r="114" spans="40:41" ht="20" x14ac:dyDescent="0.25">
      <c r="AN114" s="51" t="s">
        <v>159</v>
      </c>
      <c r="AO114" s="52">
        <f>AM34*(1+(AS16*5))</f>
        <v>5425707036.7175484</v>
      </c>
    </row>
    <row r="115" spans="40:41" ht="20" x14ac:dyDescent="0.25">
      <c r="AN115" s="53" t="s">
        <v>155</v>
      </c>
      <c r="AO115" s="54">
        <f>AO113/AO114</f>
        <v>83.63563703983921</v>
      </c>
    </row>
    <row r="116" spans="40:41" ht="20" x14ac:dyDescent="0.25">
      <c r="AN116" s="51" t="s">
        <v>156</v>
      </c>
      <c r="AO116" s="55" cm="1">
        <f t="array" ref="AO116">_FV(A1,"Price")</f>
        <v>37.58</v>
      </c>
    </row>
    <row r="117" spans="40:41" ht="20" x14ac:dyDescent="0.25">
      <c r="AN117" s="56" t="s">
        <v>157</v>
      </c>
      <c r="AO117" s="57">
        <f>AO115/AO116-1</f>
        <v>1.225535844593912</v>
      </c>
    </row>
    <row r="118" spans="40:41" ht="20" x14ac:dyDescent="0.25">
      <c r="AN118" s="56" t="s">
        <v>158</v>
      </c>
      <c r="AO118" s="58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PFE" display="ROIC.AI | PFE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8003/000091205795001635/0000912057-95-001635-index.html" xr:uid="{00000000-0004-0000-0000-00001C000000}"/>
    <hyperlink ref="K74" r:id="rId21" tooltip="https://www.sec.gov/Archives/edgar/data/78003/000091205795001635/0000912057-95-001635-index.html" xr:uid="{00000000-0004-0000-0000-00001D000000}"/>
    <hyperlink ref="L36" r:id="rId22" tooltip="https://www.sec.gov/Archives/edgar/data/78003/000091205796005586/0000912057-96-005586-index.html" xr:uid="{00000000-0004-0000-0000-00001F000000}"/>
    <hyperlink ref="L74" r:id="rId23" tooltip="https://www.sec.gov/Archives/edgar/data/78003/000091205796005586/0000912057-96-005586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8003/000095012301002716/0000950123-01-002716-index.htm" xr:uid="{00000000-0004-0000-0000-00002E000000}"/>
    <hyperlink ref="Q74" r:id="rId33" tooltip="https://www.sec.gov/Archives/edgar/data/78003/000095012301002716/0000950123-01-002716-index.htm" xr:uid="{00000000-0004-0000-0000-00002F000000}"/>
    <hyperlink ref="R36" r:id="rId34" tooltip="https://www.sec.gov/Archives/edgar/data/78003/000095012302003116/0000950123-02-003116-index.htm" xr:uid="{00000000-0004-0000-0000-000031000000}"/>
    <hyperlink ref="R74" r:id="rId35" tooltip="https://www.sec.gov/Archives/edgar/data/78003/000095012302003116/0000950123-02-003116-index.htm" xr:uid="{00000000-0004-0000-0000-000032000000}"/>
    <hyperlink ref="S36" r:id="rId36" tooltip="https://www.sec.gov/Archives/edgar/data/78003/000095012303003360/0000950123-03-003360-index.htm" xr:uid="{00000000-0004-0000-0000-000034000000}"/>
    <hyperlink ref="S74" r:id="rId37" tooltip="https://www.sec.gov/Archives/edgar/data/78003/000095012303003360/0000950123-03-003360-index.htm" xr:uid="{00000000-0004-0000-0000-000035000000}"/>
    <hyperlink ref="T36" r:id="rId38" tooltip="https://www.sec.gov/Archives/edgar/data/78003/000095012304003064/0000950123-04-003064-index.htm" xr:uid="{00000000-0004-0000-0000-000037000000}"/>
    <hyperlink ref="T74" r:id="rId39" tooltip="https://www.sec.gov/Archives/edgar/data/78003/000095012304003064/0000950123-04-003064-index.htm" xr:uid="{00000000-0004-0000-0000-000038000000}"/>
    <hyperlink ref="U36" r:id="rId40" tooltip="https://www.sec.gov/Archives/edgar/data/78003/000095012305002379/0000950123-05-002379-index.htm" xr:uid="{00000000-0004-0000-0000-00003A000000}"/>
    <hyperlink ref="U74" r:id="rId41" tooltip="https://www.sec.gov/Archives/edgar/data/78003/000095012305002379/0000950123-05-002379-index.htm" xr:uid="{00000000-0004-0000-0000-00003B000000}"/>
    <hyperlink ref="V36" r:id="rId42" tooltip="https://www.sec.gov/Archives/edgar/data/78003/000093041306001567/0000930413-06-001567-index.htm" xr:uid="{00000000-0004-0000-0000-00003D000000}"/>
    <hyperlink ref="V74" r:id="rId43" tooltip="https://www.sec.gov/Archives/edgar/data/78003/000093041306001567/0000930413-06-001567-index.htm" xr:uid="{00000000-0004-0000-0000-00003E000000}"/>
    <hyperlink ref="W36" r:id="rId44" tooltip="https://www.sec.gov/Archives/edgar/data/78003/000093041307001807/0000930413-07-001807-index.htm" xr:uid="{00000000-0004-0000-0000-000040000000}"/>
    <hyperlink ref="W74" r:id="rId45" tooltip="https://www.sec.gov/Archives/edgar/data/78003/000093041307001807/0000930413-07-001807-index.htm" xr:uid="{00000000-0004-0000-0000-000041000000}"/>
    <hyperlink ref="X36" r:id="rId46" tooltip="https://www.sec.gov/Archives/edgar/data/78003/000093041308001360/0000930413-08-001360-index.htm" xr:uid="{00000000-0004-0000-0000-000043000000}"/>
    <hyperlink ref="X74" r:id="rId47" tooltip="https://www.sec.gov/Archives/edgar/data/78003/000093041308001360/0000930413-08-001360-index.htm" xr:uid="{00000000-0004-0000-0000-000044000000}"/>
    <hyperlink ref="Y36" r:id="rId48" tooltip="https://www.sec.gov/Archives/edgar/data/78003/000119312509040568/0001193125-09-040568-index.htm" xr:uid="{00000000-0004-0000-0000-000046000000}"/>
    <hyperlink ref="Y74" r:id="rId49" tooltip="https://www.sec.gov/Archives/edgar/data/78003/000119312509040568/0001193125-09-040568-index.htm" xr:uid="{00000000-0004-0000-0000-000047000000}"/>
    <hyperlink ref="Z36" r:id="rId50" tooltip="https://www.sec.gov/Archives/edgar/data/78003/000119312510042425/0001193125-10-042425-index.htm" xr:uid="{00000000-0004-0000-0000-000049000000}"/>
    <hyperlink ref="Z74" r:id="rId51" tooltip="https://www.sec.gov/Archives/edgar/data/78003/000119312510042425/0001193125-10-042425-index.htm" xr:uid="{00000000-0004-0000-0000-00004A000000}"/>
    <hyperlink ref="AA36" r:id="rId52" tooltip="https://www.sec.gov/Archives/edgar/data/78003/000119312511048877/0001193125-11-048877-index.htm" xr:uid="{00000000-0004-0000-0000-00004C000000}"/>
    <hyperlink ref="AA74" r:id="rId53" tooltip="https://www.sec.gov/Archives/edgar/data/78003/000119312511048877/0001193125-11-048877-index.htm" xr:uid="{00000000-0004-0000-0000-00004D000000}"/>
    <hyperlink ref="AB36" r:id="rId54" tooltip="https://www.sec.gov/Archives/edgar/data/78003/000119312512085703/0001193125-12-085703-index.htm" xr:uid="{00000000-0004-0000-0000-00004F000000}"/>
    <hyperlink ref="AB74" r:id="rId55" tooltip="https://www.sec.gov/Archives/edgar/data/78003/000119312512085703/0001193125-12-085703-index.htm" xr:uid="{00000000-0004-0000-0000-000050000000}"/>
    <hyperlink ref="AC36" r:id="rId56" tooltip="https://www.sec.gov/Archives/edgar/data/78003/000007800313000006/0000078003-13-000006-index.htm" xr:uid="{00000000-0004-0000-0000-000052000000}"/>
    <hyperlink ref="AC74" r:id="rId57" tooltip="https://www.sec.gov/Archives/edgar/data/78003/000007800313000006/0000078003-13-000006-index.htm" xr:uid="{00000000-0004-0000-0000-000053000000}"/>
    <hyperlink ref="AD36" r:id="rId58" tooltip="https://www.sec.gov/Archives/edgar/data/78003/000007800314000018/0000078003-14-000018-index.htm" xr:uid="{00000000-0004-0000-0000-000055000000}"/>
    <hyperlink ref="AD74" r:id="rId59" tooltip="https://www.sec.gov/Archives/edgar/data/78003/000007800314000018/0000078003-14-000018-index.htm" xr:uid="{00000000-0004-0000-0000-000056000000}"/>
    <hyperlink ref="AE36" r:id="rId60" tooltip="https://www.sec.gov/Archives/edgar/data/78003/000007800315000014/0000078003-15-000014-index.htm" xr:uid="{00000000-0004-0000-0000-000058000000}"/>
    <hyperlink ref="AE74" r:id="rId61" tooltip="https://www.sec.gov/Archives/edgar/data/78003/000007800315000014/0000078003-15-000014-index.htm" xr:uid="{00000000-0004-0000-0000-000059000000}"/>
    <hyperlink ref="AF36" r:id="rId62" tooltip="https://www.sec.gov/Archives/edgar/data/78003/000007800316000077/0000078003-16-000077-index.htm" xr:uid="{00000000-0004-0000-0000-00005B000000}"/>
    <hyperlink ref="AF74" r:id="rId63" tooltip="https://www.sec.gov/Archives/edgar/data/78003/000007800316000077/0000078003-16-000077-index.htm" xr:uid="{00000000-0004-0000-0000-00005C000000}"/>
    <hyperlink ref="AG36" r:id="rId64" tooltip="https://www.sec.gov/Archives/edgar/data/78003/000007800317000014/0000078003-17-000014-index.htm" xr:uid="{00000000-0004-0000-0000-00005E000000}"/>
    <hyperlink ref="AG74" r:id="rId65" tooltip="https://www.sec.gov/Archives/edgar/data/78003/000007800317000014/0000078003-17-000014-index.htm" xr:uid="{00000000-0004-0000-0000-00005F000000}"/>
    <hyperlink ref="AH36" r:id="rId66" tooltip="https://www.sec.gov/Archives/edgar/data/78003/000007800318000027/0000078003-18-000027-index.htm" xr:uid="{00000000-0004-0000-0000-000061000000}"/>
    <hyperlink ref="AH74" r:id="rId67" tooltip="https://www.sec.gov/Archives/edgar/data/78003/000007800318000027/0000078003-18-000027-index.htm" xr:uid="{00000000-0004-0000-0000-000062000000}"/>
    <hyperlink ref="AI36" r:id="rId68" tooltip="https://www.sec.gov/Archives/edgar/data/78003/000007800319000015/0000078003-19-000015-index.htm" xr:uid="{00000000-0004-0000-0000-000064000000}"/>
    <hyperlink ref="AI74" r:id="rId69" tooltip="https://www.sec.gov/Archives/edgar/data/78003/000007800319000015/0000078003-19-000015-index.htm" xr:uid="{00000000-0004-0000-0000-000065000000}"/>
    <hyperlink ref="AJ36" r:id="rId70" tooltip="https://www.sec.gov/Archives/edgar/data/78003/000007800320000014/0000078003-20-000014-index.htm" xr:uid="{00000000-0004-0000-0000-000067000000}"/>
    <hyperlink ref="AJ74" r:id="rId71" tooltip="https://www.sec.gov/Archives/edgar/data/78003/000007800320000014/0000078003-20-000014-index.htm" xr:uid="{00000000-0004-0000-0000-000068000000}"/>
    <hyperlink ref="AK36" r:id="rId72" tooltip="https://www.sec.gov/Archives/edgar/data/78003/000007800321000038/0000078003-21-000038-index.htm" xr:uid="{00000000-0004-0000-0000-00006A000000}"/>
    <hyperlink ref="AK74" r:id="rId73" tooltip="https://www.sec.gov/Archives/edgar/data/78003/000007800321000038/0000078003-21-000038-index.htm" xr:uid="{00000000-0004-0000-0000-00006B000000}"/>
    <hyperlink ref="AL36" r:id="rId74" tooltip="https://www.sec.gov/Archives/edgar/data/78003/000007800322000027/0000078003-22-000027-index.htm" xr:uid="{00000000-0004-0000-0000-00006D000000}"/>
    <hyperlink ref="AL74" r:id="rId75" tooltip="https://www.sec.gov/Archives/edgar/data/78003/000007800322000027/0000078003-22-000027-index.htm" xr:uid="{00000000-0004-0000-0000-00006E000000}"/>
    <hyperlink ref="AM36" r:id="rId76" tooltip="https://www.sec.gov/Archives/edgar/data/78003/000007800323000024/0000078003-23-000024-index.htm" xr:uid="{00000000-0004-0000-0000-000070000000}"/>
    <hyperlink ref="AM74" r:id="rId77" tooltip="https://www.sec.gov/Archives/edgar/data/78003/000007800323000024/0000078003-23-000024-index.htm" xr:uid="{00000000-0004-0000-0000-000071000000}"/>
    <hyperlink ref="AN1" r:id="rId78" display="https://finbox.com/NYSE:PFE/explorer/revenue_proj" xr:uid="{D390CFAE-CF90-B240-922A-70BCC55E970E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2023-03-14T07:11:48Z</dcterms:created>
  <dcterms:modified xsi:type="dcterms:W3CDTF">2023-05-12T04:19:19Z</dcterms:modified>
</cp:coreProperties>
</file>