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Healthcare/"/>
    </mc:Choice>
  </mc:AlternateContent>
  <xr:revisionPtr revIDLastSave="0" documentId="13_ncr:1_{71A87937-F8A0-CF4F-BAC6-7EA6F0B5FFE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116" i="1" l="1" a="1"/>
  <c r="AO116" i="1" s="1"/>
  <c r="AO111" i="1"/>
  <c r="AU101" i="1" a="1"/>
  <c r="AU101" i="1" s="1"/>
  <c r="AU95" i="1" a="1"/>
  <c r="AU95" i="1" s="1"/>
  <c r="AU97" i="1" s="1"/>
  <c r="AU90" i="1"/>
  <c r="AU89" i="1"/>
  <c r="AU91" i="1" s="1"/>
  <c r="AU87" i="1"/>
  <c r="AU86" i="1"/>
  <c r="AU99" i="1" s="1"/>
  <c r="AU85" i="1"/>
  <c r="AS19" i="1"/>
  <c r="AS16" i="1"/>
  <c r="AO114" i="1" s="1"/>
  <c r="AV13" i="1"/>
  <c r="AU13" i="1"/>
  <c r="AT13" i="1"/>
  <c r="AS13" i="1"/>
  <c r="AV10" i="1"/>
  <c r="AT10" i="1"/>
  <c r="AS10" i="1"/>
  <c r="AV7" i="1"/>
  <c r="AU7" i="1"/>
  <c r="AT7" i="1"/>
  <c r="AS7" i="1"/>
  <c r="AV4" i="1"/>
  <c r="AU4" i="1"/>
  <c r="AT4" i="1"/>
  <c r="AS4" i="1"/>
  <c r="AR4" i="1"/>
  <c r="AQ4" i="1"/>
  <c r="AP4" i="1"/>
  <c r="AO4" i="1"/>
  <c r="AU106" i="1" s="1"/>
  <c r="AN106" i="1" s="1"/>
  <c r="AN4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AM80" i="1"/>
  <c r="AU10" i="1" s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U88" i="1" l="1"/>
  <c r="AV16" i="1"/>
  <c r="AT16" i="1"/>
  <c r="AU16" i="1"/>
  <c r="AO106" i="1"/>
  <c r="AN108" i="1"/>
  <c r="AU92" i="1"/>
  <c r="AU103" i="1"/>
  <c r="AU100" i="1" s="1"/>
  <c r="AO112" i="1"/>
  <c r="AP106" i="1" l="1"/>
  <c r="AO108" i="1"/>
  <c r="AU102" i="1"/>
  <c r="AU105" i="1" s="1"/>
  <c r="AU108" i="1" s="1"/>
  <c r="AQ106" i="1" l="1"/>
  <c r="AP108" i="1"/>
  <c r="AR106" i="1" l="1"/>
  <c r="AR107" i="1" s="1"/>
  <c r="AR108" i="1" s="1"/>
  <c r="AO110" i="1" s="1"/>
  <c r="AO113" i="1" s="1"/>
  <c r="AO115" i="1" s="1"/>
  <c r="AQ108" i="1"/>
  <c r="AO117" i="1" l="1"/>
  <c r="AO11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<sst xmlns="http://schemas.openxmlformats.org/spreadsheetml/2006/main" count="1310" uniqueCount="160">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</sst>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,,;\(#,###,,\);\ \-\ \-"/>
    <numFmt numFmtId="165" formatCode="#.00%;\ \-#.00%;\ \-\ \-"/>
    <numFmt numFmtId="166" formatCode="#,##0.00_);\(#,##0.00\);\-\ \-"/>
    <numFmt numFmtId="167" formatCode="&quot;$&quot;#,##0"/>
    <numFmt numFmtId="168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6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0" fillId="0" borderId="0" xfId="0" quotePrefix="1"/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39" fontId="11" fillId="4" borderId="10" xfId="0" applyNumberFormat="1" applyFont="1" applyFill="1" applyBorder="1"/>
    <xf numFmtId="164" fontId="1" fillId="4" borderId="10" xfId="0" applyNumberFormat="1" applyFont="1" applyFill="1" applyBorder="1"/>
    <xf numFmtId="164" fontId="12" fillId="4" borderId="8" xfId="0" applyNumberFormat="1" applyFont="1" applyFill="1" applyBorder="1"/>
    <xf numFmtId="164" fontId="10" fillId="4" borderId="0" xfId="0" applyNumberFormat="1" applyFont="1" applyFill="1"/>
    <xf numFmtId="0" fontId="0" fillId="4" borderId="0" xfId="0" applyFill="1"/>
    <xf numFmtId="9" fontId="16" fillId="4" borderId="9" xfId="0" applyNumberFormat="1" applyFont="1" applyFill="1" applyBorder="1" applyAlignment="1">
      <alignment wrapText="1"/>
    </xf>
    <xf numFmtId="10" fontId="1" fillId="4" borderId="10" xfId="0" applyNumberFormat="1" applyFont="1" applyFill="1" applyBorder="1" applyAlignment="1">
      <alignment horizontal="right" vertical="center"/>
    </xf>
    <xf numFmtId="164" fontId="1" fillId="4" borderId="0" xfId="0" applyNumberFormat="1" applyFont="1" applyFill="1"/>
    <xf numFmtId="0" fontId="0" fillId="4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4" borderId="11" xfId="0" applyFont="1" applyFill="1" applyBorder="1"/>
    <xf numFmtId="10" fontId="1" fillId="4" borderId="8" xfId="0" applyNumberFormat="1" applyFont="1" applyFill="1" applyBorder="1" applyAlignment="1">
      <alignment horizontal="right" vertical="center"/>
    </xf>
    <xf numFmtId="164" fontId="1" fillId="4" borderId="9" xfId="0" applyNumberFormat="1" applyFont="1" applyFill="1" applyBorder="1" applyAlignment="1">
      <alignment wrapText="1"/>
    </xf>
    <xf numFmtId="164" fontId="1" fillId="4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8" fontId="1" fillId="4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SYK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7416252072968492E-2"/>
          <c:y val="0.10488589265565704"/>
          <c:w val="0.8462487562189055"/>
          <c:h val="0.7507123222655441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1'!$B$3:$AM$3</c:f>
              <c:numCache>
                <c:formatCode>#,###,,;\(#,###,,\);\ \-\ \-</c:formatCode>
                <c:ptCount val="38"/>
                <c:pt idx="0">
                  <c:v>101600000</c:v>
                </c:pt>
                <c:pt idx="1">
                  <c:v>121100000</c:v>
                </c:pt>
                <c:pt idx="2">
                  <c:v>148100000</c:v>
                </c:pt>
                <c:pt idx="3">
                  <c:v>178600000</c:v>
                </c:pt>
                <c:pt idx="4">
                  <c:v>225900000</c:v>
                </c:pt>
                <c:pt idx="5">
                  <c:v>280600000</c:v>
                </c:pt>
                <c:pt idx="6">
                  <c:v>364800000</c:v>
                </c:pt>
                <c:pt idx="7">
                  <c:v>477100000</c:v>
                </c:pt>
                <c:pt idx="8">
                  <c:v>557300000</c:v>
                </c:pt>
                <c:pt idx="9">
                  <c:v>681900000</c:v>
                </c:pt>
                <c:pt idx="10">
                  <c:v>872000000</c:v>
                </c:pt>
                <c:pt idx="11">
                  <c:v>910100000</c:v>
                </c:pt>
                <c:pt idx="12">
                  <c:v>980100000</c:v>
                </c:pt>
                <c:pt idx="13">
                  <c:v>1103200000</c:v>
                </c:pt>
                <c:pt idx="14">
                  <c:v>2103700000</c:v>
                </c:pt>
                <c:pt idx="15">
                  <c:v>2289400000</c:v>
                </c:pt>
                <c:pt idx="16">
                  <c:v>2602300000</c:v>
                </c:pt>
                <c:pt idx="17">
                  <c:v>3011600000</c:v>
                </c:pt>
                <c:pt idx="18">
                  <c:v>3625300000</c:v>
                </c:pt>
                <c:pt idx="19">
                  <c:v>4262300000</c:v>
                </c:pt>
                <c:pt idx="20">
                  <c:v>4871500000</c:v>
                </c:pt>
                <c:pt idx="21">
                  <c:v>5405600000</c:v>
                </c:pt>
                <c:pt idx="22">
                  <c:v>6000500000</c:v>
                </c:pt>
                <c:pt idx="23">
                  <c:v>6718200000</c:v>
                </c:pt>
                <c:pt idx="24">
                  <c:v>6723100000</c:v>
                </c:pt>
                <c:pt idx="25">
                  <c:v>7320000000</c:v>
                </c:pt>
                <c:pt idx="26">
                  <c:v>8307000000</c:v>
                </c:pt>
                <c:pt idx="27">
                  <c:v>8657000000</c:v>
                </c:pt>
                <c:pt idx="28">
                  <c:v>9021000000</c:v>
                </c:pt>
                <c:pt idx="29">
                  <c:v>9675000000</c:v>
                </c:pt>
                <c:pt idx="30">
                  <c:v>9946000000</c:v>
                </c:pt>
                <c:pt idx="31">
                  <c:v>11325000000</c:v>
                </c:pt>
                <c:pt idx="32">
                  <c:v>12444000000</c:v>
                </c:pt>
                <c:pt idx="33">
                  <c:v>13601000000</c:v>
                </c:pt>
                <c:pt idx="34">
                  <c:v>14884000000</c:v>
                </c:pt>
                <c:pt idx="35">
                  <c:v>14351000000</c:v>
                </c:pt>
                <c:pt idx="36">
                  <c:v>17108000000</c:v>
                </c:pt>
                <c:pt idx="37">
                  <c:v>18449000000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87-FE44-A208-11B69348DA84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1'!$B$19:$AM$19</c:f>
              <c:numCache>
                <c:formatCode>#,###,,;\(#,###,,\);\ \-\ \-</c:formatCode>
                <c:ptCount val="38"/>
                <c:pt idx="0">
                  <c:v>15100000</c:v>
                </c:pt>
                <c:pt idx="1">
                  <c:v>18500000</c:v>
                </c:pt>
                <c:pt idx="2">
                  <c:v>22000000</c:v>
                </c:pt>
                <c:pt idx="3">
                  <c:v>26000000</c:v>
                </c:pt>
                <c:pt idx="4">
                  <c:v>37300000</c:v>
                </c:pt>
                <c:pt idx="5">
                  <c:v>45200000</c:v>
                </c:pt>
                <c:pt idx="6">
                  <c:v>65200000</c:v>
                </c:pt>
                <c:pt idx="7">
                  <c:v>88300000</c:v>
                </c:pt>
                <c:pt idx="8">
                  <c:v>112300000</c:v>
                </c:pt>
                <c:pt idx="9">
                  <c:v>144100000</c:v>
                </c:pt>
                <c:pt idx="10">
                  <c:v>182600000</c:v>
                </c:pt>
                <c:pt idx="11">
                  <c:v>200900000</c:v>
                </c:pt>
                <c:pt idx="12">
                  <c:v>228600000</c:v>
                </c:pt>
                <c:pt idx="13">
                  <c:v>97600000</c:v>
                </c:pt>
                <c:pt idx="14">
                  <c:v>192600000</c:v>
                </c:pt>
                <c:pt idx="15">
                  <c:v>503500000</c:v>
                </c:pt>
                <c:pt idx="16">
                  <c:v>572900000</c:v>
                </c:pt>
                <c:pt idx="17">
                  <c:v>692800000</c:v>
                </c:pt>
                <c:pt idx="18">
                  <c:v>882200000</c:v>
                </c:pt>
                <c:pt idx="19">
                  <c:v>967900000</c:v>
                </c:pt>
                <c:pt idx="20">
                  <c:v>1293200000</c:v>
                </c:pt>
                <c:pt idx="21">
                  <c:v>1435600000</c:v>
                </c:pt>
                <c:pt idx="22">
                  <c:v>1767400000</c:v>
                </c:pt>
                <c:pt idx="23">
                  <c:v>2020400000</c:v>
                </c:pt>
                <c:pt idx="24">
                  <c:v>2009200000</c:v>
                </c:pt>
                <c:pt idx="25">
                  <c:v>2139800000</c:v>
                </c:pt>
                <c:pt idx="26">
                  <c:v>2201000000</c:v>
                </c:pt>
                <c:pt idx="27">
                  <c:v>1982000000</c:v>
                </c:pt>
                <c:pt idx="28">
                  <c:v>1519000000</c:v>
                </c:pt>
                <c:pt idx="29">
                  <c:v>1538000000</c:v>
                </c:pt>
                <c:pt idx="30">
                  <c:v>2132000000</c:v>
                </c:pt>
                <c:pt idx="31">
                  <c:v>2467000000</c:v>
                </c:pt>
                <c:pt idx="32">
                  <c:v>2705000000</c:v>
                </c:pt>
                <c:pt idx="33">
                  <c:v>3079000000</c:v>
                </c:pt>
                <c:pt idx="34">
                  <c:v>3340000000</c:v>
                </c:pt>
                <c:pt idx="35">
                  <c:v>2766000000</c:v>
                </c:pt>
                <c:pt idx="36">
                  <c:v>3271000000</c:v>
                </c:pt>
                <c:pt idx="37">
                  <c:v>3681000000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87-FE44-A208-11B69348DA84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1'!$B$106:$AM$106</c:f>
              <c:numCache>
                <c:formatCode>#,###,,;\(#,###,,\);\ \-\ \-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14400000</c:v>
                </c:pt>
                <c:pt idx="5">
                  <c:v>35200000</c:v>
                </c:pt>
                <c:pt idx="6">
                  <c:v>21000000</c:v>
                </c:pt>
                <c:pt idx="7">
                  <c:v>19100000</c:v>
                </c:pt>
                <c:pt idx="8">
                  <c:v>31300000</c:v>
                </c:pt>
                <c:pt idx="9">
                  <c:v>68500000</c:v>
                </c:pt>
                <c:pt idx="10">
                  <c:v>75200000</c:v>
                </c:pt>
                <c:pt idx="11">
                  <c:v>177600000</c:v>
                </c:pt>
                <c:pt idx="12">
                  <c:v>56700000</c:v>
                </c:pt>
                <c:pt idx="13">
                  <c:v>-1591400000</c:v>
                </c:pt>
                <c:pt idx="14">
                  <c:v>207800000</c:v>
                </c:pt>
                <c:pt idx="15">
                  <c:v>251100000</c:v>
                </c:pt>
                <c:pt idx="16">
                  <c:v>306400000</c:v>
                </c:pt>
                <c:pt idx="17">
                  <c:v>364900000</c:v>
                </c:pt>
                <c:pt idx="18">
                  <c:v>504000000</c:v>
                </c:pt>
                <c:pt idx="19">
                  <c:v>405500000</c:v>
                </c:pt>
                <c:pt idx="20">
                  <c:v>592100000</c:v>
                </c:pt>
                <c:pt idx="21">
                  <c:v>649800000</c:v>
                </c:pt>
                <c:pt idx="22">
                  <c:v>840600000</c:v>
                </c:pt>
                <c:pt idx="23">
                  <c:v>1020700000</c:v>
                </c:pt>
                <c:pt idx="24">
                  <c:v>1329400000</c:v>
                </c:pt>
                <c:pt idx="25">
                  <c:v>1365300000</c:v>
                </c:pt>
                <c:pt idx="26">
                  <c:v>1208000000</c:v>
                </c:pt>
                <c:pt idx="27">
                  <c:v>1447000000</c:v>
                </c:pt>
                <c:pt idx="28">
                  <c:v>1691000000</c:v>
                </c:pt>
                <c:pt idx="29">
                  <c:v>1549000000</c:v>
                </c:pt>
                <c:pt idx="30">
                  <c:v>629000000</c:v>
                </c:pt>
                <c:pt idx="31">
                  <c:v>1322000000</c:v>
                </c:pt>
                <c:pt idx="32">
                  <c:v>961000000</c:v>
                </c:pt>
                <c:pt idx="33">
                  <c:v>2038000000</c:v>
                </c:pt>
                <c:pt idx="34">
                  <c:v>1542000000</c:v>
                </c:pt>
                <c:pt idx="35">
                  <c:v>2790000000</c:v>
                </c:pt>
                <c:pt idx="36">
                  <c:v>2738000000</c:v>
                </c:pt>
                <c:pt idx="37">
                  <c:v>2036000000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87-FE44-A208-11B69348DA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54200528"/>
        <c:axId val="254202256"/>
      </c:barChart>
      <c:catAx>
        <c:axId val="254200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202256"/>
        <c:crosses val="autoZero"/>
        <c:auto val="1"/>
        <c:lblAlgn val="ctr"/>
        <c:lblOffset val="100"/>
        <c:noMultiLvlLbl val="0"/>
      </c:catAx>
      <c:valAx>
        <c:axId val="2542022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200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664378892936892"/>
          <c:y val="0.92899744889854285"/>
          <c:w val="0.30405891800838331"/>
          <c:h val="4.62068317975192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31749</xdr:colOff>
      <xdr:row>108</xdr:row>
      <xdr:rowOff>17462</xdr:rowOff>
    </xdr:from>
    <xdr:to>
      <xdr:col>46</xdr:col>
      <xdr:colOff>1587499</xdr:colOff>
      <xdr:row>133</xdr:row>
      <xdr:rowOff>31749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FF7B45-B00F-8434-7963-B454508756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https://www.bing.com/financeapi/forcetrigger?t=a23vdm&amp;q=XNYS%3aSYK&amp;form=skydnc</v>
    <v>Learn more on Bing</v>
  </rv>
  <rv s="1">
    <v>0</v>
    <v>STRYKER CORPORATION (XNYS:SYK)</v>
    <v>2</v>
    <v>3</v>
    <v>Finance</v>
    <v>4</v>
    <v>en-US</v>
    <v>a23vdm</v>
    <v>268435456</v>
    <v>1</v>
    <v>Powered by Refinitiv</v>
    <v>306.56</v>
    <v>188.84</v>
    <v>0.94779999999999998</v>
    <v>0.11</v>
    <v>3.8559999999999999E-4</v>
    <v>USD</v>
    <v>Stryker Corporation (Stryker) is a medical technology company. The Company offers products and services in Medical and Surgical, Neurotechnology, Orthopedics and Spine that help improve patient and healthcare outcomes. The Company operates through two segments: MedSurg and Neurotechnology, and Orthopedics and Spine. Its products include surgical equipment and surgical navigation systems; endoscopic and communications systems; patient handling, emergency medical equipment and intensive care disposable products; clinical communication and workflow solutions; neurosurgical and neurovascular devices; implants used in joint replacement and trauma surgeries; Mako Robotic-Arm Assisted technology; spinal devices; as well as other products used in a variety of medical specialties. Stryker is also engaged in the design and development of neurointerventional devices for the treatment of intracranial aneurysms. Stryker's geographical segments include United States and International.</v>
    <v>51000</v>
    <v>New York Stock Exchange</v>
    <v>XNYS</v>
    <v>XNYS</v>
    <v>2825 Airview Blvd, KALAMAZOO, MI, 49002 US</v>
    <v>289.14999999999998</v>
    <v>Healthcare Equipment &amp; Supplies</v>
    <v>Stock</v>
    <v>45065.989455404684</v>
    <v>0</v>
    <v>284.19</v>
    <v>108326500000</v>
    <v>STRYKER CORPORATION</v>
    <v>STRYKER CORPORATION</v>
    <v>286</v>
    <v>41.5291</v>
    <v>285.26</v>
    <v>285.37</v>
    <v>379600000</v>
    <v>SYK</v>
    <v>STRYKER CORPORATION (XNYS:SYK)</v>
    <v>1036803</v>
    <v>1295307</v>
    <v>1946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Delayed 15 minutes</v>
      <v>from previous close</v>
      <v>from previous close</v>
      <v>Source: Nasdaq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ec.gov/" TargetMode="External"/><Relationship Id="rId21" Type="http://schemas.openxmlformats.org/officeDocument/2006/relationships/hyperlink" Target="https://www.sec.gov/Archives/edgar/data/310764/000031076495000004/0000310764-95-000004-index.html" TargetMode="External"/><Relationship Id="rId42" Type="http://schemas.openxmlformats.org/officeDocument/2006/relationships/hyperlink" Target="https://www.sec.gov/Archives/edgar/data/310764/000031076406000040/syk10k05.htm" TargetMode="External"/><Relationship Id="rId47" Type="http://schemas.openxmlformats.org/officeDocument/2006/relationships/hyperlink" Target="https://www.sec.gov/Archives/edgar/data/310764/000031076408000047/syk10k07.htm" TargetMode="External"/><Relationship Id="rId63" Type="http://schemas.openxmlformats.org/officeDocument/2006/relationships/hyperlink" Target="https://www.sec.gov/Archives/edgar/data/310764/000031076416000226/0000310764-16-000226-index.html" TargetMode="External"/><Relationship Id="rId68" Type="http://schemas.openxmlformats.org/officeDocument/2006/relationships/hyperlink" Target="https://www.sec.gov/Archives/edgar/data/310764/000031076419000014/0000310764-19-000014-index.html" TargetMode="External"/><Relationship Id="rId16" Type="http://schemas.openxmlformats.org/officeDocument/2006/relationships/hyperlink" Target="https://sec.gov/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sec.gov/" TargetMode="External"/><Relationship Id="rId32" Type="http://schemas.openxmlformats.org/officeDocument/2006/relationships/hyperlink" Target="https://www.sec.gov/Archives/edgar/data/310764/000031076401500006/0000310764-01-500006-index.htm" TargetMode="External"/><Relationship Id="rId37" Type="http://schemas.openxmlformats.org/officeDocument/2006/relationships/hyperlink" Target="https://www.sec.gov/Archives/edgar/data/310764/000031076403000008/syk10k02.htm" TargetMode="External"/><Relationship Id="rId40" Type="http://schemas.openxmlformats.org/officeDocument/2006/relationships/hyperlink" Target="https://www.sec.gov/Archives/edgar/data/310764/000031076405000008/syk10k04.htm" TargetMode="External"/><Relationship Id="rId45" Type="http://schemas.openxmlformats.org/officeDocument/2006/relationships/hyperlink" Target="https://www.sec.gov/Archives/edgar/data/310764/000031076407000062/syk10k06.htm" TargetMode="External"/><Relationship Id="rId53" Type="http://schemas.openxmlformats.org/officeDocument/2006/relationships/hyperlink" Target="https://www.sec.gov/Archives/edgar/data/310764/000119312511039845/d10k.htm" TargetMode="External"/><Relationship Id="rId58" Type="http://schemas.openxmlformats.org/officeDocument/2006/relationships/hyperlink" Target="https://www.sec.gov/Archives/edgar/data/310764/000031076414000021/syk10k12312013.htm" TargetMode="External"/><Relationship Id="rId66" Type="http://schemas.openxmlformats.org/officeDocument/2006/relationships/hyperlink" Target="https://www.sec.gov/Archives/edgar/data/310764/000031076418000031/0000310764-18-000031-index.html" TargetMode="External"/><Relationship Id="rId74" Type="http://schemas.openxmlformats.org/officeDocument/2006/relationships/hyperlink" Target="https://www.sec.gov/Archives/edgar/data/310764/000031076422000028/0000310764-22-000028-index.htm" TargetMode="External"/><Relationship Id="rId79" Type="http://schemas.openxmlformats.org/officeDocument/2006/relationships/drawing" Target="../drawings/drawing1.xml"/><Relationship Id="rId5" Type="http://schemas.openxmlformats.org/officeDocument/2006/relationships/hyperlink" Target="https://sec.gov/" TargetMode="External"/><Relationship Id="rId61" Type="http://schemas.openxmlformats.org/officeDocument/2006/relationships/hyperlink" Target="https://www.sec.gov/Archives/edgar/data/310764/000031076415000022/syk10k12312014.htm" TargetMode="External"/><Relationship Id="rId19" Type="http://schemas.openxmlformats.org/officeDocument/2006/relationships/hyperlink" Target="https://sec.gov/" TargetMode="External"/><Relationship Id="rId14" Type="http://schemas.openxmlformats.org/officeDocument/2006/relationships/hyperlink" Target="https://sec.gov/" TargetMode="External"/><Relationship Id="rId22" Type="http://schemas.openxmlformats.org/officeDocument/2006/relationships/hyperlink" Target="https://www.sec.gov/Archives/edgar/data/310764/000031076496000004/0000310764-96-000004-index.html" TargetMode="External"/><Relationship Id="rId27" Type="http://schemas.openxmlformats.org/officeDocument/2006/relationships/hyperlink" Target="https://sec.gov/" TargetMode="External"/><Relationship Id="rId30" Type="http://schemas.openxmlformats.org/officeDocument/2006/relationships/hyperlink" Target="https://sec.gov/" TargetMode="External"/><Relationship Id="rId35" Type="http://schemas.openxmlformats.org/officeDocument/2006/relationships/hyperlink" Target="https://www.sec.gov/Archives/edgar/data/310764/000031076402000013/0000310764-02-000013-index.html" TargetMode="External"/><Relationship Id="rId43" Type="http://schemas.openxmlformats.org/officeDocument/2006/relationships/hyperlink" Target="https://www.sec.gov/Archives/edgar/data/310764/000031076406000040/syk10k05.htm" TargetMode="External"/><Relationship Id="rId48" Type="http://schemas.openxmlformats.org/officeDocument/2006/relationships/hyperlink" Target="https://www.sec.gov/Archives/edgar/data/310764/000031076409000035/0000310764-09-000035-index.html" TargetMode="External"/><Relationship Id="rId56" Type="http://schemas.openxmlformats.org/officeDocument/2006/relationships/hyperlink" Target="https://www.sec.gov/Archives/edgar/data/310764/000031076413000054/0000310764-13-000054-index.html" TargetMode="External"/><Relationship Id="rId64" Type="http://schemas.openxmlformats.org/officeDocument/2006/relationships/hyperlink" Target="https://www.sec.gov/Archives/edgar/data/310764/000031076417000034/0000310764-17-000034-index.html" TargetMode="External"/><Relationship Id="rId69" Type="http://schemas.openxmlformats.org/officeDocument/2006/relationships/hyperlink" Target="https://www.sec.gov/Archives/edgar/data/310764/000031076419000014/0000310764-19-000014-index.html" TargetMode="External"/><Relationship Id="rId77" Type="http://schemas.openxmlformats.org/officeDocument/2006/relationships/hyperlink" Target="https://www.sec.gov/Archives/edgar/data/310764/000031076423000017/0000310764-23-000017-index.htm" TargetMode="External"/><Relationship Id="rId8" Type="http://schemas.openxmlformats.org/officeDocument/2006/relationships/hyperlink" Target="https://sec.gov/" TargetMode="External"/><Relationship Id="rId51" Type="http://schemas.openxmlformats.org/officeDocument/2006/relationships/hyperlink" Target="https://www.sec.gov/Archives/edgar/data/310764/000119312510042997/0001193125-10-042997-index.html" TargetMode="External"/><Relationship Id="rId72" Type="http://schemas.openxmlformats.org/officeDocument/2006/relationships/hyperlink" Target="https://www.sec.gov/Archives/edgar/data/310764/000031076421000027/0000310764-21-000027-index.htm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sec.gov/" TargetMode="External"/><Relationship Id="rId17" Type="http://schemas.openxmlformats.org/officeDocument/2006/relationships/hyperlink" Target="https://sec.gov/" TargetMode="External"/><Relationship Id="rId25" Type="http://schemas.openxmlformats.org/officeDocument/2006/relationships/hyperlink" Target="https://sec.gov/" TargetMode="External"/><Relationship Id="rId33" Type="http://schemas.openxmlformats.org/officeDocument/2006/relationships/hyperlink" Target="https://www.sec.gov/Archives/edgar/data/310764/000031076401500006/0000310764-01-500006-index.htm" TargetMode="External"/><Relationship Id="rId38" Type="http://schemas.openxmlformats.org/officeDocument/2006/relationships/hyperlink" Target="https://www.sec.gov/Archives/edgar/data/310764/000123933804000002/syk10k03.htm" TargetMode="External"/><Relationship Id="rId46" Type="http://schemas.openxmlformats.org/officeDocument/2006/relationships/hyperlink" Target="https://www.sec.gov/Archives/edgar/data/310764/000031076408000047/syk10k07.htm" TargetMode="External"/><Relationship Id="rId59" Type="http://schemas.openxmlformats.org/officeDocument/2006/relationships/hyperlink" Target="https://www.sec.gov/Archives/edgar/data/310764/000031076414000021/syk10k12312013.htm" TargetMode="External"/><Relationship Id="rId67" Type="http://schemas.openxmlformats.org/officeDocument/2006/relationships/hyperlink" Target="https://www.sec.gov/Archives/edgar/data/310764/000031076418000031/0000310764-18-000031-index.html" TargetMode="External"/><Relationship Id="rId20" Type="http://schemas.openxmlformats.org/officeDocument/2006/relationships/hyperlink" Target="https://www.sec.gov/Archives/edgar/data/310764/000031076495000004/0000310764-95-000004-index.html" TargetMode="External"/><Relationship Id="rId41" Type="http://schemas.openxmlformats.org/officeDocument/2006/relationships/hyperlink" Target="https://www.sec.gov/Archives/edgar/data/310764/000031076405000008/syk10k04.htm" TargetMode="External"/><Relationship Id="rId54" Type="http://schemas.openxmlformats.org/officeDocument/2006/relationships/hyperlink" Target="https://www.sec.gov/Archives/edgar/data/310764/000031076412000031/0000310764-12-000031-index.html" TargetMode="External"/><Relationship Id="rId62" Type="http://schemas.openxmlformats.org/officeDocument/2006/relationships/hyperlink" Target="https://www.sec.gov/Archives/edgar/data/310764/000031076416000226/0000310764-16-000226-index.html" TargetMode="External"/><Relationship Id="rId70" Type="http://schemas.openxmlformats.org/officeDocument/2006/relationships/hyperlink" Target="https://www.sec.gov/Archives/edgar/data/310764/000031076420000014/0000310764-20-000014-index.html" TargetMode="External"/><Relationship Id="rId75" Type="http://schemas.openxmlformats.org/officeDocument/2006/relationships/hyperlink" Target="https://www.sec.gov/Archives/edgar/data/310764/000031076422000028/0000310764-22-000028-index.htm" TargetMode="External"/><Relationship Id="rId1" Type="http://schemas.openxmlformats.org/officeDocument/2006/relationships/hyperlink" Target="https://roic.ai/company/SYK" TargetMode="External"/><Relationship Id="rId6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23" Type="http://schemas.openxmlformats.org/officeDocument/2006/relationships/hyperlink" Target="https://www.sec.gov/Archives/edgar/data/310764/000031076496000004/0000310764-96-000004-index.html" TargetMode="External"/><Relationship Id="rId28" Type="http://schemas.openxmlformats.org/officeDocument/2006/relationships/hyperlink" Target="https://sec.gov/" TargetMode="External"/><Relationship Id="rId36" Type="http://schemas.openxmlformats.org/officeDocument/2006/relationships/hyperlink" Target="https://www.sec.gov/Archives/edgar/data/310764/000031076403000008/syk10k02.htm" TargetMode="External"/><Relationship Id="rId49" Type="http://schemas.openxmlformats.org/officeDocument/2006/relationships/hyperlink" Target="https://www.sec.gov/Archives/edgar/data/310764/000031076409000035/0000310764-09-000035-index.html" TargetMode="External"/><Relationship Id="rId57" Type="http://schemas.openxmlformats.org/officeDocument/2006/relationships/hyperlink" Target="https://www.sec.gov/Archives/edgar/data/310764/000031076413000054/0000310764-13-000054-index.html" TargetMode="External"/><Relationship Id="rId10" Type="http://schemas.openxmlformats.org/officeDocument/2006/relationships/hyperlink" Target="https://sec.gov/" TargetMode="External"/><Relationship Id="rId31" Type="http://schemas.openxmlformats.org/officeDocument/2006/relationships/hyperlink" Target="https://sec.gov/" TargetMode="External"/><Relationship Id="rId44" Type="http://schemas.openxmlformats.org/officeDocument/2006/relationships/hyperlink" Target="https://www.sec.gov/Archives/edgar/data/310764/000031076407000062/syk10k06.htm" TargetMode="External"/><Relationship Id="rId52" Type="http://schemas.openxmlformats.org/officeDocument/2006/relationships/hyperlink" Target="https://www.sec.gov/Archives/edgar/data/310764/000119312511039845/d10k.htm" TargetMode="External"/><Relationship Id="rId60" Type="http://schemas.openxmlformats.org/officeDocument/2006/relationships/hyperlink" Target="https://www.sec.gov/Archives/edgar/data/310764/000031076415000022/syk10k12312014.htm" TargetMode="External"/><Relationship Id="rId65" Type="http://schemas.openxmlformats.org/officeDocument/2006/relationships/hyperlink" Target="https://www.sec.gov/Archives/edgar/data/310764/000031076417000034/0000310764-17-000034-index.html" TargetMode="External"/><Relationship Id="rId73" Type="http://schemas.openxmlformats.org/officeDocument/2006/relationships/hyperlink" Target="https://www.sec.gov/Archives/edgar/data/310764/000031076421000027/0000310764-21-000027-index.htm" TargetMode="External"/><Relationship Id="rId78" Type="http://schemas.openxmlformats.org/officeDocument/2006/relationships/hyperlink" Target="https://finbox.com/NYSE:SYK/explorer/revenue_proj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3" Type="http://schemas.openxmlformats.org/officeDocument/2006/relationships/hyperlink" Target="https://sec.gov/" TargetMode="External"/><Relationship Id="rId18" Type="http://schemas.openxmlformats.org/officeDocument/2006/relationships/hyperlink" Target="https://sec.gov/" TargetMode="External"/><Relationship Id="rId39" Type="http://schemas.openxmlformats.org/officeDocument/2006/relationships/hyperlink" Target="https://www.sec.gov/Archives/edgar/data/310764/000123933804000002/syk10k03.htm" TargetMode="External"/><Relationship Id="rId34" Type="http://schemas.openxmlformats.org/officeDocument/2006/relationships/hyperlink" Target="https://www.sec.gov/Archives/edgar/data/310764/000031076402000013/0000310764-02-000013-index.html" TargetMode="External"/><Relationship Id="rId50" Type="http://schemas.openxmlformats.org/officeDocument/2006/relationships/hyperlink" Target="https://www.sec.gov/Archives/edgar/data/310764/000119312510042997/0001193125-10-042997-index.html" TargetMode="External"/><Relationship Id="rId55" Type="http://schemas.openxmlformats.org/officeDocument/2006/relationships/hyperlink" Target="https://www.sec.gov/Archives/edgar/data/310764/000031076412000031/0000310764-12-000031-index.html" TargetMode="External"/><Relationship Id="rId76" Type="http://schemas.openxmlformats.org/officeDocument/2006/relationships/hyperlink" Target="https://www.sec.gov/Archives/edgar/data/310764/000031076423000017/0000310764-23-000017-index.htm" TargetMode="External"/><Relationship Id="rId7" Type="http://schemas.openxmlformats.org/officeDocument/2006/relationships/hyperlink" Target="https://sec.gov/" TargetMode="External"/><Relationship Id="rId71" Type="http://schemas.openxmlformats.org/officeDocument/2006/relationships/hyperlink" Target="https://www.sec.gov/Archives/edgar/data/310764/000031076420000014/0000310764-20-000014-index.html" TargetMode="External"/><Relationship Id="rId2" Type="http://schemas.openxmlformats.org/officeDocument/2006/relationships/hyperlink" Target="https://sec.gov/" TargetMode="External"/><Relationship Id="rId29" Type="http://schemas.openxmlformats.org/officeDocument/2006/relationships/hyperlink" Target="https://sec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18"/>
  <sheetViews>
    <sheetView tabSelected="1" zoomScale="80" zoomScaleNormal="80" workbookViewId="0">
      <pane xSplit="1" ySplit="1" topLeftCell="AJ90" activePane="bottomRight" state="frozen"/>
      <selection pane="topRight"/>
      <selection pane="bottomLeft"/>
      <selection pane="bottomRight" activeCell="AP101" sqref="AP101"/>
    </sheetView>
  </sheetViews>
  <sheetFormatPr baseColWidth="10" defaultRowHeight="16" x14ac:dyDescent="0.2"/>
  <cols>
    <col min="1" max="1" width="50" customWidth="1"/>
    <col min="2" max="39" width="15" customWidth="1"/>
    <col min="40" max="48" width="21" customWidth="1"/>
  </cols>
  <sheetData>
    <row r="1" spans="1:48" ht="22" thickBot="1" x14ac:dyDescent="0.3">
      <c r="A1" s="3" t="e" vm="1">
        <v>#VALUE!</v>
      </c>
      <c r="B1" s="8">
        <v>1985</v>
      </c>
      <c r="C1" s="8">
        <v>1986</v>
      </c>
      <c r="D1" s="8">
        <v>1987</v>
      </c>
      <c r="E1" s="8">
        <v>1988</v>
      </c>
      <c r="F1" s="8">
        <v>1989</v>
      </c>
      <c r="G1" s="8">
        <v>1990</v>
      </c>
      <c r="H1" s="8">
        <v>1991</v>
      </c>
      <c r="I1" s="8">
        <v>1992</v>
      </c>
      <c r="J1" s="8">
        <v>1993</v>
      </c>
      <c r="K1" s="8">
        <v>1994</v>
      </c>
      <c r="L1" s="8">
        <v>1995</v>
      </c>
      <c r="M1" s="8">
        <v>1996</v>
      </c>
      <c r="N1" s="8">
        <v>1997</v>
      </c>
      <c r="O1" s="8">
        <v>1998</v>
      </c>
      <c r="P1" s="8">
        <v>1999</v>
      </c>
      <c r="Q1" s="8">
        <v>2000</v>
      </c>
      <c r="R1" s="8">
        <v>2001</v>
      </c>
      <c r="S1" s="8">
        <v>2002</v>
      </c>
      <c r="T1" s="8">
        <v>2003</v>
      </c>
      <c r="U1" s="8">
        <v>2004</v>
      </c>
      <c r="V1" s="8">
        <v>2005</v>
      </c>
      <c r="W1" s="8">
        <v>2006</v>
      </c>
      <c r="X1" s="8">
        <v>2007</v>
      </c>
      <c r="Y1" s="8">
        <v>2008</v>
      </c>
      <c r="Z1" s="8">
        <v>2009</v>
      </c>
      <c r="AA1" s="8">
        <v>2010</v>
      </c>
      <c r="AB1" s="8">
        <v>2011</v>
      </c>
      <c r="AC1" s="8">
        <v>2012</v>
      </c>
      <c r="AD1" s="8">
        <v>2013</v>
      </c>
      <c r="AE1" s="8">
        <v>2014</v>
      </c>
      <c r="AF1" s="8">
        <v>2015</v>
      </c>
      <c r="AG1" s="8">
        <v>2016</v>
      </c>
      <c r="AH1" s="8">
        <v>2017</v>
      </c>
      <c r="AI1" s="8">
        <v>2018</v>
      </c>
      <c r="AJ1" s="8">
        <v>2019</v>
      </c>
      <c r="AK1" s="8">
        <v>2020</v>
      </c>
      <c r="AL1" s="8">
        <v>2021</v>
      </c>
      <c r="AM1" s="8">
        <v>2022</v>
      </c>
      <c r="AN1" s="27">
        <v>2023</v>
      </c>
      <c r="AO1" s="27">
        <v>2024</v>
      </c>
      <c r="AP1" s="27">
        <v>2025</v>
      </c>
      <c r="AQ1" s="27">
        <v>2026</v>
      </c>
      <c r="AR1" s="27">
        <v>2027</v>
      </c>
    </row>
    <row r="2" spans="1:48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  <c r="AA2" s="9" t="s">
        <v>91</v>
      </c>
      <c r="AB2" s="9" t="s">
        <v>91</v>
      </c>
      <c r="AC2" s="9" t="s">
        <v>91</v>
      </c>
      <c r="AD2" s="9" t="s">
        <v>91</v>
      </c>
      <c r="AE2" s="9" t="s">
        <v>91</v>
      </c>
      <c r="AF2" s="9" t="s">
        <v>91</v>
      </c>
      <c r="AG2" s="9" t="s">
        <v>91</v>
      </c>
      <c r="AH2" s="9" t="s">
        <v>91</v>
      </c>
      <c r="AI2" s="9" t="s">
        <v>91</v>
      </c>
      <c r="AJ2" s="9" t="s">
        <v>91</v>
      </c>
      <c r="AK2" s="9" t="s">
        <v>91</v>
      </c>
      <c r="AL2" s="9" t="s">
        <v>91</v>
      </c>
      <c r="AM2" s="9" t="s">
        <v>91</v>
      </c>
      <c r="AN2" s="9" t="s">
        <v>91</v>
      </c>
      <c r="AO2" s="9" t="s">
        <v>91</v>
      </c>
      <c r="AP2" s="9" t="s">
        <v>91</v>
      </c>
      <c r="AQ2" s="9"/>
      <c r="AR2" s="9"/>
      <c r="AS2" s="9"/>
      <c r="AT2" s="9"/>
      <c r="AU2" s="9"/>
      <c r="AV2" s="9"/>
    </row>
    <row r="3" spans="1:48" ht="40" x14ac:dyDescent="0.25">
      <c r="A3" s="5" t="s">
        <v>1</v>
      </c>
      <c r="B3" s="1">
        <v>101600000</v>
      </c>
      <c r="C3" s="1">
        <v>121100000</v>
      </c>
      <c r="D3" s="1">
        <v>148100000</v>
      </c>
      <c r="E3" s="1">
        <v>178600000</v>
      </c>
      <c r="F3" s="1">
        <v>225900000</v>
      </c>
      <c r="G3" s="1">
        <v>280600000</v>
      </c>
      <c r="H3" s="1">
        <v>364800000</v>
      </c>
      <c r="I3" s="1">
        <v>477100000</v>
      </c>
      <c r="J3" s="1">
        <v>557300000</v>
      </c>
      <c r="K3" s="1">
        <v>681900000</v>
      </c>
      <c r="L3" s="1">
        <v>872000000</v>
      </c>
      <c r="M3" s="1">
        <v>910100000</v>
      </c>
      <c r="N3" s="1">
        <v>980100000</v>
      </c>
      <c r="O3" s="1">
        <v>1103200000</v>
      </c>
      <c r="P3" s="1">
        <v>2103700000</v>
      </c>
      <c r="Q3" s="1">
        <v>2289400000</v>
      </c>
      <c r="R3" s="1">
        <v>2602300000</v>
      </c>
      <c r="S3" s="1">
        <v>3011600000</v>
      </c>
      <c r="T3" s="1">
        <v>3625300000</v>
      </c>
      <c r="U3" s="1">
        <v>4262300000</v>
      </c>
      <c r="V3" s="1">
        <v>4871500000</v>
      </c>
      <c r="W3" s="1">
        <v>5405600000</v>
      </c>
      <c r="X3" s="1">
        <v>6000500000</v>
      </c>
      <c r="Y3" s="1">
        <v>6718200000</v>
      </c>
      <c r="Z3" s="1">
        <v>6723100000</v>
      </c>
      <c r="AA3" s="1">
        <v>7320000000</v>
      </c>
      <c r="AB3" s="1">
        <v>8307000000</v>
      </c>
      <c r="AC3" s="1">
        <v>8657000000</v>
      </c>
      <c r="AD3" s="1">
        <v>9021000000</v>
      </c>
      <c r="AE3" s="1">
        <v>9675000000</v>
      </c>
      <c r="AF3" s="1">
        <v>9946000000</v>
      </c>
      <c r="AG3" s="1">
        <v>11325000000</v>
      </c>
      <c r="AH3" s="1">
        <v>12444000000</v>
      </c>
      <c r="AI3" s="1">
        <v>13601000000</v>
      </c>
      <c r="AJ3" s="1">
        <v>14884000000</v>
      </c>
      <c r="AK3" s="1">
        <v>14351000000</v>
      </c>
      <c r="AL3" s="1">
        <v>17108000000</v>
      </c>
      <c r="AM3" s="1">
        <v>18449000000</v>
      </c>
      <c r="AN3" s="28">
        <v>20017000000</v>
      </c>
      <c r="AO3" s="28">
        <v>21419000000</v>
      </c>
      <c r="AP3" s="28">
        <v>22922000000</v>
      </c>
      <c r="AQ3" s="28">
        <v>24213000000</v>
      </c>
      <c r="AR3" s="28">
        <v>25802000000</v>
      </c>
      <c r="AS3" s="18" t="s">
        <v>109</v>
      </c>
      <c r="AT3" s="19" t="s">
        <v>110</v>
      </c>
      <c r="AU3" s="19" t="s">
        <v>111</v>
      </c>
      <c r="AV3" s="19" t="s">
        <v>112</v>
      </c>
    </row>
    <row r="4" spans="1:48" ht="19" x14ac:dyDescent="0.25">
      <c r="A4" s="14" t="s">
        <v>94</v>
      </c>
      <c r="B4" s="1"/>
      <c r="C4" s="15">
        <f>(C3/B3)-1</f>
        <v>0.19192913385826782</v>
      </c>
      <c r="D4" s="15">
        <f>(D3/C3)-1</f>
        <v>0.22295623451692825</v>
      </c>
      <c r="E4" s="15">
        <f>(E3/D3)-1</f>
        <v>0.2059419311276165</v>
      </c>
      <c r="F4" s="15">
        <f t="shared" ref="F4:AR4" si="0">(F3/E3)-1</f>
        <v>0.26483762597984328</v>
      </c>
      <c r="G4" s="15">
        <f t="shared" si="0"/>
        <v>0.2421425409473219</v>
      </c>
      <c r="H4" s="16">
        <f t="shared" si="0"/>
        <v>0.30007127583749105</v>
      </c>
      <c r="I4" s="16">
        <f t="shared" si="0"/>
        <v>0.30783991228070184</v>
      </c>
      <c r="J4" s="16">
        <f t="shared" si="0"/>
        <v>0.16809893104171025</v>
      </c>
      <c r="K4" s="16">
        <f t="shared" si="0"/>
        <v>0.22357796518930551</v>
      </c>
      <c r="L4" s="16">
        <f t="shared" si="0"/>
        <v>0.27877987974776364</v>
      </c>
      <c r="M4" s="16">
        <f t="shared" si="0"/>
        <v>4.3692660550458617E-2</v>
      </c>
      <c r="N4" s="16">
        <f t="shared" si="0"/>
        <v>7.6914624766509121E-2</v>
      </c>
      <c r="O4" s="16">
        <f t="shared" si="0"/>
        <v>0.12559942862973172</v>
      </c>
      <c r="P4" s="16">
        <f t="shared" si="0"/>
        <v>0.90690717911530094</v>
      </c>
      <c r="Q4" s="16">
        <f t="shared" si="0"/>
        <v>8.82730427342302E-2</v>
      </c>
      <c r="R4" s="16">
        <f t="shared" si="0"/>
        <v>0.13667336420022713</v>
      </c>
      <c r="S4" s="16">
        <f t="shared" si="0"/>
        <v>0.15728394112900124</v>
      </c>
      <c r="T4" s="16">
        <f t="shared" si="0"/>
        <v>0.20377872227387428</v>
      </c>
      <c r="U4" s="16">
        <f t="shared" si="0"/>
        <v>0.17570959644719064</v>
      </c>
      <c r="V4" s="16">
        <f t="shared" si="0"/>
        <v>0.14292752739131465</v>
      </c>
      <c r="W4" s="16">
        <f t="shared" si="0"/>
        <v>0.10963768859694145</v>
      </c>
      <c r="X4" s="16">
        <f t="shared" si="0"/>
        <v>0.11005253810862814</v>
      </c>
      <c r="Y4" s="16">
        <f t="shared" si="0"/>
        <v>0.11960669944171309</v>
      </c>
      <c r="Z4" s="16">
        <f t="shared" si="0"/>
        <v>7.2936203149653878E-4</v>
      </c>
      <c r="AA4" s="16">
        <f t="shared" si="0"/>
        <v>8.878344811173422E-2</v>
      </c>
      <c r="AB4" s="16">
        <f t="shared" si="0"/>
        <v>0.13483606557377059</v>
      </c>
      <c r="AC4" s="16">
        <f t="shared" si="0"/>
        <v>4.2133140724690099E-2</v>
      </c>
      <c r="AD4" s="16">
        <f t="shared" si="0"/>
        <v>4.2046898463671045E-2</v>
      </c>
      <c r="AE4" s="16">
        <f t="shared" si="0"/>
        <v>7.2497505819753894E-2</v>
      </c>
      <c r="AF4" s="16">
        <f t="shared" si="0"/>
        <v>2.8010335917312723E-2</v>
      </c>
      <c r="AG4" s="16">
        <f t="shared" si="0"/>
        <v>0.13864870299617937</v>
      </c>
      <c r="AH4" s="16">
        <f t="shared" si="0"/>
        <v>9.8807947019867504E-2</v>
      </c>
      <c r="AI4" s="16">
        <f t="shared" si="0"/>
        <v>9.2976534876245687E-2</v>
      </c>
      <c r="AJ4" s="16">
        <f t="shared" si="0"/>
        <v>9.4331299169178706E-2</v>
      </c>
      <c r="AK4" s="16">
        <f t="shared" si="0"/>
        <v>-3.5810266057511475E-2</v>
      </c>
      <c r="AL4" s="16">
        <f t="shared" si="0"/>
        <v>0.19211204794090997</v>
      </c>
      <c r="AM4" s="16">
        <f t="shared" si="0"/>
        <v>7.8384381575870909E-2</v>
      </c>
      <c r="AN4" s="16">
        <f t="shared" si="0"/>
        <v>8.4991056425822498E-2</v>
      </c>
      <c r="AO4" s="16">
        <f t="shared" si="0"/>
        <v>7.0040465604236379E-2</v>
      </c>
      <c r="AP4" s="16">
        <f t="shared" si="0"/>
        <v>7.0171343199962655E-2</v>
      </c>
      <c r="AQ4" s="16">
        <f t="shared" si="0"/>
        <v>5.6321437919902184E-2</v>
      </c>
      <c r="AR4" s="16">
        <f t="shared" si="0"/>
        <v>6.5625903440300615E-2</v>
      </c>
      <c r="AS4" s="17">
        <f>(AM4+AL4+AK4)/3</f>
        <v>7.8228721153089806E-2</v>
      </c>
      <c r="AT4" s="17">
        <f>(AM20+AL20+AK20)/3</f>
        <v>4.5353919446219804E-2</v>
      </c>
      <c r="AU4" s="17">
        <f>(AM29+AL29+AK29)/3</f>
        <v>6.5739953050433161E-2</v>
      </c>
      <c r="AV4" s="17">
        <f>(AM105+AL105+AK105)/3</f>
        <v>0.17810300063581333</v>
      </c>
    </row>
    <row r="5" spans="1:48" ht="19" x14ac:dyDescent="0.25">
      <c r="A5" s="5" t="s">
        <v>2</v>
      </c>
      <c r="B5" s="1">
        <v>47400000</v>
      </c>
      <c r="C5" s="1">
        <v>56100000</v>
      </c>
      <c r="D5" s="1">
        <v>67200000</v>
      </c>
      <c r="E5" s="1">
        <v>79000000</v>
      </c>
      <c r="F5" s="1">
        <v>100600000</v>
      </c>
      <c r="G5" s="1">
        <v>125800000</v>
      </c>
      <c r="H5" s="1">
        <v>160700000</v>
      </c>
      <c r="I5" s="1">
        <v>210300000</v>
      </c>
      <c r="J5" s="1">
        <v>240600000</v>
      </c>
      <c r="K5" s="1">
        <v>279500000</v>
      </c>
      <c r="L5" s="1">
        <v>340800000</v>
      </c>
      <c r="M5" s="1">
        <v>357700000</v>
      </c>
      <c r="N5" s="1">
        <v>364500000</v>
      </c>
      <c r="O5" s="1">
        <v>434500000</v>
      </c>
      <c r="P5" s="1">
        <v>723700000</v>
      </c>
      <c r="Q5" s="1">
        <v>740500000</v>
      </c>
      <c r="R5" s="1">
        <v>963800000</v>
      </c>
      <c r="S5" s="1">
        <v>1111200000</v>
      </c>
      <c r="T5" s="1">
        <v>1312400000</v>
      </c>
      <c r="U5" s="1">
        <v>1510100000</v>
      </c>
      <c r="V5" s="1">
        <v>1713900000</v>
      </c>
      <c r="W5" s="1">
        <v>1848700000</v>
      </c>
      <c r="X5" s="1">
        <v>1865200000</v>
      </c>
      <c r="Y5" s="1">
        <v>2131400000</v>
      </c>
      <c r="Z5" s="1">
        <v>2183700000</v>
      </c>
      <c r="AA5" s="1">
        <v>2285700000</v>
      </c>
      <c r="AB5" s="1">
        <v>2811000000</v>
      </c>
      <c r="AC5" s="1">
        <v>2781000000</v>
      </c>
      <c r="AD5" s="1">
        <v>2977000000</v>
      </c>
      <c r="AE5" s="1">
        <v>3291000000</v>
      </c>
      <c r="AF5" s="1">
        <v>3344000000</v>
      </c>
      <c r="AG5" s="1">
        <v>3830000000</v>
      </c>
      <c r="AH5" s="1">
        <v>4271000000</v>
      </c>
      <c r="AI5" s="1">
        <v>4663000000</v>
      </c>
      <c r="AJ5" s="1">
        <v>5188000000</v>
      </c>
      <c r="AK5" s="1">
        <v>5294000000</v>
      </c>
      <c r="AL5" s="1">
        <v>6140000000</v>
      </c>
      <c r="AM5" s="1">
        <v>6871000000</v>
      </c>
    </row>
    <row r="6" spans="1:48" ht="20" x14ac:dyDescent="0.25">
      <c r="A6" s="6" t="s">
        <v>3</v>
      </c>
      <c r="B6" s="10">
        <v>54200000</v>
      </c>
      <c r="C6" s="10">
        <v>65000000</v>
      </c>
      <c r="D6" s="10">
        <v>80900000</v>
      </c>
      <c r="E6" s="10">
        <v>99600000</v>
      </c>
      <c r="F6" s="10">
        <v>125300000</v>
      </c>
      <c r="G6" s="10">
        <v>154800000</v>
      </c>
      <c r="H6" s="10">
        <v>204100000</v>
      </c>
      <c r="I6" s="10">
        <v>266800000</v>
      </c>
      <c r="J6" s="10">
        <v>316700000</v>
      </c>
      <c r="K6" s="10">
        <v>402400000</v>
      </c>
      <c r="L6" s="10">
        <v>531200000</v>
      </c>
      <c r="M6" s="10">
        <v>552400000</v>
      </c>
      <c r="N6" s="10">
        <v>615600000</v>
      </c>
      <c r="O6" s="10">
        <v>668700000</v>
      </c>
      <c r="P6" s="10">
        <v>1380000000</v>
      </c>
      <c r="Q6" s="10">
        <v>1548900000</v>
      </c>
      <c r="R6" s="10">
        <v>1638500000</v>
      </c>
      <c r="S6" s="10">
        <v>1900400000</v>
      </c>
      <c r="T6" s="10">
        <v>2312900000</v>
      </c>
      <c r="U6" s="10">
        <v>2752200000</v>
      </c>
      <c r="V6" s="10">
        <v>3157600000</v>
      </c>
      <c r="W6" s="10">
        <v>3556900000</v>
      </c>
      <c r="X6" s="10">
        <v>4135300000</v>
      </c>
      <c r="Y6" s="10">
        <v>4586800000</v>
      </c>
      <c r="Z6" s="10">
        <v>4539400000</v>
      </c>
      <c r="AA6" s="10">
        <v>5034300000</v>
      </c>
      <c r="AB6" s="10">
        <v>5496000000</v>
      </c>
      <c r="AC6" s="10">
        <v>5876000000</v>
      </c>
      <c r="AD6" s="10">
        <v>6044000000</v>
      </c>
      <c r="AE6" s="10">
        <v>6384000000</v>
      </c>
      <c r="AF6" s="10">
        <v>6602000000</v>
      </c>
      <c r="AG6" s="10">
        <v>7495000000</v>
      </c>
      <c r="AH6" s="10">
        <v>8173000000</v>
      </c>
      <c r="AI6" s="10">
        <v>8938000000</v>
      </c>
      <c r="AJ6" s="10">
        <v>9696000000</v>
      </c>
      <c r="AK6" s="10">
        <v>9057000000</v>
      </c>
      <c r="AL6" s="10">
        <v>10968000000</v>
      </c>
      <c r="AM6" s="10">
        <v>11578000000</v>
      </c>
      <c r="AS6" s="18" t="s">
        <v>113</v>
      </c>
      <c r="AT6" s="19" t="s">
        <v>114</v>
      </c>
      <c r="AU6" s="19" t="s">
        <v>115</v>
      </c>
      <c r="AV6" s="19" t="s">
        <v>116</v>
      </c>
    </row>
    <row r="7" spans="1:48" ht="19" x14ac:dyDescent="0.25">
      <c r="A7" s="5" t="s">
        <v>4</v>
      </c>
      <c r="B7" s="2">
        <v>0.53349999999999997</v>
      </c>
      <c r="C7" s="2">
        <v>0.53669999999999995</v>
      </c>
      <c r="D7" s="2">
        <v>0.54630000000000001</v>
      </c>
      <c r="E7" s="2">
        <v>0.55769999999999997</v>
      </c>
      <c r="F7" s="2">
        <v>0.55469999999999997</v>
      </c>
      <c r="G7" s="2">
        <v>0.55169999999999997</v>
      </c>
      <c r="H7" s="2">
        <v>0.5595</v>
      </c>
      <c r="I7" s="2">
        <v>0.55920000000000003</v>
      </c>
      <c r="J7" s="2">
        <v>0.56830000000000003</v>
      </c>
      <c r="K7" s="2">
        <v>0.59009999999999996</v>
      </c>
      <c r="L7" s="2">
        <v>0.60919999999999996</v>
      </c>
      <c r="M7" s="2">
        <v>0.60699999999999998</v>
      </c>
      <c r="N7" s="2">
        <v>0.62809999999999999</v>
      </c>
      <c r="O7" s="2">
        <v>0.60609999999999997</v>
      </c>
      <c r="P7" s="2">
        <v>0.65600000000000003</v>
      </c>
      <c r="Q7" s="2">
        <v>0.67659999999999998</v>
      </c>
      <c r="R7" s="2">
        <v>0.62960000000000005</v>
      </c>
      <c r="S7" s="2">
        <v>0.63100000000000001</v>
      </c>
      <c r="T7" s="2">
        <v>0.63800000000000001</v>
      </c>
      <c r="U7" s="2">
        <v>0.64570000000000005</v>
      </c>
      <c r="V7" s="2">
        <v>0.6482</v>
      </c>
      <c r="W7" s="2">
        <v>0.65800000000000003</v>
      </c>
      <c r="X7" s="2">
        <v>0.68920000000000003</v>
      </c>
      <c r="Y7" s="2">
        <v>0.68269999999999997</v>
      </c>
      <c r="Z7" s="2">
        <v>0.67520000000000002</v>
      </c>
      <c r="AA7" s="2">
        <v>0.68769999999999998</v>
      </c>
      <c r="AB7" s="2">
        <v>0.66159999999999997</v>
      </c>
      <c r="AC7" s="2">
        <v>0.67879999999999996</v>
      </c>
      <c r="AD7" s="2">
        <v>0.67</v>
      </c>
      <c r="AE7" s="2">
        <v>0.65980000000000005</v>
      </c>
      <c r="AF7" s="2">
        <v>0.66379999999999995</v>
      </c>
      <c r="AG7" s="2">
        <v>0.66180000000000005</v>
      </c>
      <c r="AH7" s="2">
        <v>0.65680000000000005</v>
      </c>
      <c r="AI7" s="2">
        <v>0.65720000000000001</v>
      </c>
      <c r="AJ7" s="2">
        <v>0.65139999999999998</v>
      </c>
      <c r="AK7" s="2">
        <v>0.63109999999999999</v>
      </c>
      <c r="AL7" s="2">
        <v>0.6411</v>
      </c>
      <c r="AM7" s="2">
        <v>0.62760000000000005</v>
      </c>
      <c r="AS7" s="17">
        <f>AM7</f>
        <v>0.62760000000000005</v>
      </c>
      <c r="AT7" s="20">
        <f>AM21</f>
        <v>0.19950000000000001</v>
      </c>
      <c r="AU7" s="20">
        <f>AM30</f>
        <v>0.1278</v>
      </c>
      <c r="AV7" s="20">
        <f>AM106/AM3</f>
        <v>0.11035828500189712</v>
      </c>
    </row>
    <row r="8" spans="1:48" ht="19" x14ac:dyDescent="0.25">
      <c r="A8" s="5" t="s">
        <v>5</v>
      </c>
      <c r="B8" s="1" t="s">
        <v>92</v>
      </c>
      <c r="C8" s="1" t="s">
        <v>92</v>
      </c>
      <c r="D8" s="1" t="s">
        <v>92</v>
      </c>
      <c r="E8" s="1" t="s">
        <v>92</v>
      </c>
      <c r="F8" s="1" t="s">
        <v>92</v>
      </c>
      <c r="G8" s="1" t="s">
        <v>92</v>
      </c>
      <c r="H8" s="1" t="s">
        <v>92</v>
      </c>
      <c r="I8" s="1" t="s">
        <v>92</v>
      </c>
      <c r="J8" s="1" t="s">
        <v>92</v>
      </c>
      <c r="K8" s="1">
        <v>39600000</v>
      </c>
      <c r="L8" s="1">
        <v>43800000</v>
      </c>
      <c r="M8" s="1">
        <v>56900000</v>
      </c>
      <c r="N8" s="1">
        <v>56900000</v>
      </c>
      <c r="O8" s="1">
        <v>61100000</v>
      </c>
      <c r="P8" s="1">
        <v>105200000</v>
      </c>
      <c r="Q8" s="1">
        <v>122200000</v>
      </c>
      <c r="R8" s="1">
        <v>142100000</v>
      </c>
      <c r="S8" s="1">
        <v>141400000</v>
      </c>
      <c r="T8" s="1">
        <v>180200000</v>
      </c>
      <c r="U8" s="1">
        <v>211000000</v>
      </c>
      <c r="V8" s="1">
        <v>279800000</v>
      </c>
      <c r="W8" s="1">
        <v>324600000</v>
      </c>
      <c r="X8" s="1">
        <v>375300000</v>
      </c>
      <c r="Y8" s="1">
        <v>367800000</v>
      </c>
      <c r="Z8" s="1">
        <v>336200000</v>
      </c>
      <c r="AA8" s="1">
        <v>393900000</v>
      </c>
      <c r="AB8" s="1">
        <v>462000000</v>
      </c>
      <c r="AC8" s="1">
        <v>471000000</v>
      </c>
      <c r="AD8" s="1">
        <v>536000000</v>
      </c>
      <c r="AE8" s="1">
        <v>614000000</v>
      </c>
      <c r="AF8" s="1">
        <v>625000000</v>
      </c>
      <c r="AG8" s="1">
        <v>715000000</v>
      </c>
      <c r="AH8" s="1">
        <v>787000000</v>
      </c>
      <c r="AI8" s="1">
        <v>862000000</v>
      </c>
      <c r="AJ8" s="1">
        <v>971000000</v>
      </c>
      <c r="AK8" s="1">
        <v>984000000</v>
      </c>
      <c r="AL8" s="1">
        <v>1235000000</v>
      </c>
      <c r="AM8" s="1">
        <v>1454000000</v>
      </c>
    </row>
    <row r="9" spans="1:48" ht="19" customHeight="1" x14ac:dyDescent="0.25">
      <c r="A9" s="14" t="s">
        <v>95</v>
      </c>
      <c r="B9" s="15" t="e">
        <f>B8/B3</f>
        <v>#VALUE!</v>
      </c>
      <c r="C9" s="15" t="e">
        <f t="shared" ref="C9:AM9" si="1">C8/C3</f>
        <v>#VALUE!</v>
      </c>
      <c r="D9" s="15" t="e">
        <f t="shared" si="1"/>
        <v>#VALUE!</v>
      </c>
      <c r="E9" s="15" t="e">
        <f t="shared" si="1"/>
        <v>#VALUE!</v>
      </c>
      <c r="F9" s="15" t="e">
        <f t="shared" si="1"/>
        <v>#VALUE!</v>
      </c>
      <c r="G9" s="15" t="e">
        <f t="shared" si="1"/>
        <v>#VALUE!</v>
      </c>
      <c r="H9" s="15" t="e">
        <f t="shared" si="1"/>
        <v>#VALUE!</v>
      </c>
      <c r="I9" s="15" t="e">
        <f t="shared" si="1"/>
        <v>#VALUE!</v>
      </c>
      <c r="J9" s="15" t="e">
        <f t="shared" si="1"/>
        <v>#VALUE!</v>
      </c>
      <c r="K9" s="15">
        <f t="shared" si="1"/>
        <v>5.8073031236251647E-2</v>
      </c>
      <c r="L9" s="15">
        <f t="shared" si="1"/>
        <v>5.022935779816514E-2</v>
      </c>
      <c r="M9" s="15">
        <f t="shared" si="1"/>
        <v>6.2520602131633893E-2</v>
      </c>
      <c r="N9" s="15">
        <f t="shared" si="1"/>
        <v>5.8055300479542903E-2</v>
      </c>
      <c r="O9" s="15">
        <f t="shared" si="1"/>
        <v>5.5384336475707036E-2</v>
      </c>
      <c r="P9" s="15">
        <f t="shared" si="1"/>
        <v>5.0007130294243474E-2</v>
      </c>
      <c r="Q9" s="15">
        <f t="shared" si="1"/>
        <v>5.3376430505809383E-2</v>
      </c>
      <c r="R9" s="15">
        <f t="shared" si="1"/>
        <v>5.4605541251969411E-2</v>
      </c>
      <c r="S9" s="15">
        <f t="shared" si="1"/>
        <v>4.6951786425820159E-2</v>
      </c>
      <c r="T9" s="15">
        <f t="shared" si="1"/>
        <v>4.9706231208451718E-2</v>
      </c>
      <c r="U9" s="15">
        <f t="shared" si="1"/>
        <v>4.9503789034089578E-2</v>
      </c>
      <c r="V9" s="15">
        <f t="shared" si="1"/>
        <v>5.743610797495638E-2</v>
      </c>
      <c r="W9" s="15">
        <f t="shared" si="1"/>
        <v>6.0048838241823298E-2</v>
      </c>
      <c r="X9" s="15">
        <f t="shared" si="1"/>
        <v>6.2544787934338805E-2</v>
      </c>
      <c r="Y9" s="15">
        <f t="shared" si="1"/>
        <v>5.4746807180494773E-2</v>
      </c>
      <c r="Z9" s="15">
        <f t="shared" si="1"/>
        <v>5.0006693340869539E-2</v>
      </c>
      <c r="AA9" s="15">
        <f t="shared" si="1"/>
        <v>5.3811475409836065E-2</v>
      </c>
      <c r="AB9" s="15">
        <f t="shared" si="1"/>
        <v>5.5615745756590826E-2</v>
      </c>
      <c r="AC9" s="15">
        <f t="shared" si="1"/>
        <v>5.4406838396673214E-2</v>
      </c>
      <c r="AD9" s="15">
        <f t="shared" si="1"/>
        <v>5.9416916084691275E-2</v>
      </c>
      <c r="AE9" s="15">
        <f t="shared" si="1"/>
        <v>6.3462532299741609E-2</v>
      </c>
      <c r="AF9" s="15">
        <f t="shared" si="1"/>
        <v>6.283933239493264E-2</v>
      </c>
      <c r="AG9" s="15">
        <f t="shared" si="1"/>
        <v>6.3134657836644598E-2</v>
      </c>
      <c r="AH9" s="15">
        <f t="shared" si="1"/>
        <v>6.3243330118932822E-2</v>
      </c>
      <c r="AI9" s="15">
        <f t="shared" si="1"/>
        <v>6.3377692816704648E-2</v>
      </c>
      <c r="AJ9" s="15">
        <f t="shared" si="1"/>
        <v>6.52378392905133E-2</v>
      </c>
      <c r="AK9" s="15">
        <f t="shared" si="1"/>
        <v>6.8566650407637098E-2</v>
      </c>
      <c r="AL9" s="15">
        <f t="shared" si="1"/>
        <v>7.2188449848024319E-2</v>
      </c>
      <c r="AM9" s="15">
        <f t="shared" si="1"/>
        <v>7.8811859721394109E-2</v>
      </c>
      <c r="AS9" s="18" t="s">
        <v>96</v>
      </c>
      <c r="AT9" s="19" t="s">
        <v>97</v>
      </c>
      <c r="AU9" s="19" t="s">
        <v>98</v>
      </c>
      <c r="AV9" s="19" t="s">
        <v>99</v>
      </c>
    </row>
    <row r="10" spans="1:48" ht="19" x14ac:dyDescent="0.25">
      <c r="A10" s="5" t="s">
        <v>6</v>
      </c>
      <c r="B10" s="1" t="s">
        <v>92</v>
      </c>
      <c r="C10" s="1" t="s">
        <v>92</v>
      </c>
      <c r="D10" s="1" t="s">
        <v>92</v>
      </c>
      <c r="E10" s="1" t="s">
        <v>92</v>
      </c>
      <c r="F10" s="1" t="s">
        <v>92</v>
      </c>
      <c r="G10" s="1" t="s">
        <v>92</v>
      </c>
      <c r="H10" s="1" t="s">
        <v>92</v>
      </c>
      <c r="I10" s="1" t="s">
        <v>92</v>
      </c>
      <c r="J10" s="1" t="s">
        <v>92</v>
      </c>
      <c r="K10" s="1">
        <v>221400000</v>
      </c>
      <c r="L10" s="1">
        <v>301400000</v>
      </c>
      <c r="M10" s="1">
        <v>326600000</v>
      </c>
      <c r="N10" s="1">
        <v>341500000</v>
      </c>
      <c r="O10" s="1">
        <v>381200000</v>
      </c>
      <c r="P10" s="1">
        <v>808400000</v>
      </c>
      <c r="Q10" s="1">
        <v>885600000</v>
      </c>
      <c r="R10" s="1">
        <v>985400000</v>
      </c>
      <c r="S10" s="1">
        <v>1165400000</v>
      </c>
      <c r="T10" s="1">
        <v>1416000000</v>
      </c>
      <c r="U10" s="1">
        <v>1652200000</v>
      </c>
      <c r="V10" s="1">
        <v>1814300000</v>
      </c>
      <c r="W10" s="1">
        <v>2061700000</v>
      </c>
      <c r="X10" s="1">
        <v>2391500000</v>
      </c>
      <c r="Y10" s="1">
        <v>2625100000</v>
      </c>
      <c r="Z10" s="1">
        <v>2506300000</v>
      </c>
      <c r="AA10" s="1">
        <v>2707300000</v>
      </c>
      <c r="AB10" s="1">
        <v>3150000000</v>
      </c>
      <c r="AC10" s="1">
        <v>3466000000</v>
      </c>
      <c r="AD10" s="1">
        <v>4066000000</v>
      </c>
      <c r="AE10" s="1">
        <v>3575000000</v>
      </c>
      <c r="AF10" s="1">
        <v>3610000000</v>
      </c>
      <c r="AG10" s="1">
        <v>4137000000</v>
      </c>
      <c r="AH10" s="1">
        <v>4552000000</v>
      </c>
      <c r="AI10" s="1">
        <v>5099000000</v>
      </c>
      <c r="AJ10" s="1">
        <v>5356000000</v>
      </c>
      <c r="AK10" s="1" t="s">
        <v>92</v>
      </c>
      <c r="AL10" s="1" t="s">
        <v>92</v>
      </c>
      <c r="AM10" s="1" t="s">
        <v>92</v>
      </c>
      <c r="AS10" s="17">
        <f>AM9</f>
        <v>7.8811859721394109E-2</v>
      </c>
      <c r="AT10" s="20">
        <f>AM13</f>
        <v>0.34988346251829366</v>
      </c>
      <c r="AU10" s="20">
        <f>AM80</f>
        <v>9.1061846170524142E-3</v>
      </c>
      <c r="AV10" s="20">
        <f>AM89</f>
        <v>3.187164615968345E-2</v>
      </c>
    </row>
    <row r="11" spans="1:48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  <c r="W11" s="1" t="s">
        <v>92</v>
      </c>
      <c r="X11" s="1" t="s">
        <v>92</v>
      </c>
      <c r="Y11" s="1" t="s">
        <v>92</v>
      </c>
      <c r="Z11" s="1" t="s">
        <v>92</v>
      </c>
      <c r="AA11" s="1" t="s">
        <v>92</v>
      </c>
      <c r="AB11" s="1" t="s">
        <v>92</v>
      </c>
      <c r="AC11" s="1" t="s">
        <v>92</v>
      </c>
      <c r="AD11" s="1" t="s">
        <v>92</v>
      </c>
      <c r="AE11" s="1" t="s">
        <v>92</v>
      </c>
      <c r="AF11" s="1" t="s">
        <v>92</v>
      </c>
      <c r="AG11" s="1" t="s">
        <v>92</v>
      </c>
      <c r="AH11" s="1" t="s">
        <v>92</v>
      </c>
      <c r="AI11" s="1" t="s">
        <v>92</v>
      </c>
      <c r="AJ11" s="1" t="s">
        <v>92</v>
      </c>
      <c r="AK11" s="1" t="s">
        <v>92</v>
      </c>
      <c r="AL11" s="1" t="s">
        <v>92</v>
      </c>
      <c r="AM11" s="1" t="s">
        <v>92</v>
      </c>
    </row>
    <row r="12" spans="1:48" ht="20" x14ac:dyDescent="0.25">
      <c r="A12" s="5" t="s">
        <v>8</v>
      </c>
      <c r="B12" s="1">
        <v>36600000</v>
      </c>
      <c r="C12" s="1">
        <v>42900000</v>
      </c>
      <c r="D12" s="1">
        <v>54700000</v>
      </c>
      <c r="E12" s="1">
        <v>67200000</v>
      </c>
      <c r="F12" s="1">
        <v>87300000</v>
      </c>
      <c r="G12" s="1">
        <v>112000000</v>
      </c>
      <c r="H12" s="1">
        <v>140800000</v>
      </c>
      <c r="I12" s="1">
        <v>181700000</v>
      </c>
      <c r="J12" s="1">
        <v>208600000</v>
      </c>
      <c r="K12" s="1">
        <v>221400000</v>
      </c>
      <c r="L12" s="1">
        <v>301400000</v>
      </c>
      <c r="M12" s="1">
        <v>326600000</v>
      </c>
      <c r="N12" s="1">
        <v>341500000</v>
      </c>
      <c r="O12" s="1">
        <v>381200000</v>
      </c>
      <c r="P12" s="1">
        <v>808400000</v>
      </c>
      <c r="Q12" s="1">
        <v>885600000</v>
      </c>
      <c r="R12" s="1">
        <v>985400000</v>
      </c>
      <c r="S12" s="1">
        <v>1165400000</v>
      </c>
      <c r="T12" s="1">
        <v>1416000000</v>
      </c>
      <c r="U12" s="1">
        <v>1652200000</v>
      </c>
      <c r="V12" s="1">
        <v>1814300000</v>
      </c>
      <c r="W12" s="1">
        <v>2061700000</v>
      </c>
      <c r="X12" s="1">
        <v>2391500000</v>
      </c>
      <c r="Y12" s="1">
        <v>2625100000</v>
      </c>
      <c r="Z12" s="1">
        <v>2506300000</v>
      </c>
      <c r="AA12" s="1">
        <v>2707300000</v>
      </c>
      <c r="AB12" s="1">
        <v>3150000000</v>
      </c>
      <c r="AC12" s="1">
        <v>3466000000</v>
      </c>
      <c r="AD12" s="1">
        <v>4066000000</v>
      </c>
      <c r="AE12" s="1">
        <v>3575000000</v>
      </c>
      <c r="AF12" s="1">
        <v>3610000000</v>
      </c>
      <c r="AG12" s="1">
        <v>4137000000</v>
      </c>
      <c r="AH12" s="1">
        <v>4552000000</v>
      </c>
      <c r="AI12" s="1">
        <v>5099000000</v>
      </c>
      <c r="AJ12" s="1">
        <v>5356000000</v>
      </c>
      <c r="AK12" s="1">
        <v>5361000000</v>
      </c>
      <c r="AL12" s="1">
        <v>6427000000</v>
      </c>
      <c r="AM12" s="1">
        <v>6455000000</v>
      </c>
      <c r="AS12" s="18" t="s">
        <v>117</v>
      </c>
      <c r="AT12" s="19" t="s">
        <v>118</v>
      </c>
      <c r="AU12" s="19" t="s">
        <v>119</v>
      </c>
      <c r="AV12" s="19" t="s">
        <v>120</v>
      </c>
    </row>
    <row r="13" spans="1:48" ht="19" x14ac:dyDescent="0.25">
      <c r="A13" s="14" t="s">
        <v>100</v>
      </c>
      <c r="B13" s="15">
        <f>B12/B3</f>
        <v>0.36023622047244097</v>
      </c>
      <c r="C13" s="15">
        <f t="shared" ref="C13:AM13" si="2">C12/C3</f>
        <v>0.3542526837324525</v>
      </c>
      <c r="D13" s="15">
        <f t="shared" si="2"/>
        <v>0.36934503713706957</v>
      </c>
      <c r="E13" s="15">
        <f t="shared" si="2"/>
        <v>0.37625979843225082</v>
      </c>
      <c r="F13" s="15">
        <f t="shared" si="2"/>
        <v>0.38645418326693226</v>
      </c>
      <c r="G13" s="15">
        <f t="shared" si="2"/>
        <v>0.39914468995010693</v>
      </c>
      <c r="H13" s="15">
        <f t="shared" si="2"/>
        <v>0.38596491228070173</v>
      </c>
      <c r="I13" s="15">
        <f t="shared" si="2"/>
        <v>0.38084259065185494</v>
      </c>
      <c r="J13" s="15">
        <f t="shared" si="2"/>
        <v>0.37430468329445543</v>
      </c>
      <c r="K13" s="15">
        <f t="shared" si="2"/>
        <v>0.32468103827540695</v>
      </c>
      <c r="L13" s="15">
        <f t="shared" si="2"/>
        <v>0.34564220183486238</v>
      </c>
      <c r="M13" s="15">
        <f t="shared" si="2"/>
        <v>0.35886166355345567</v>
      </c>
      <c r="N13" s="15">
        <f t="shared" si="2"/>
        <v>0.34843383328231814</v>
      </c>
      <c r="O13" s="15">
        <f t="shared" si="2"/>
        <v>0.34554024655547499</v>
      </c>
      <c r="P13" s="15">
        <f t="shared" si="2"/>
        <v>0.38427532442838808</v>
      </c>
      <c r="Q13" s="15">
        <f t="shared" si="2"/>
        <v>0.38682624268367261</v>
      </c>
      <c r="R13" s="15">
        <f t="shared" si="2"/>
        <v>0.37866502709141914</v>
      </c>
      <c r="S13" s="15">
        <f t="shared" si="2"/>
        <v>0.38697038119272148</v>
      </c>
      <c r="T13" s="15">
        <f t="shared" si="2"/>
        <v>0.39058836510081923</v>
      </c>
      <c r="U13" s="15">
        <f t="shared" si="2"/>
        <v>0.38763109119489475</v>
      </c>
      <c r="V13" s="15">
        <f t="shared" si="2"/>
        <v>0.37243148927435082</v>
      </c>
      <c r="W13" s="15">
        <f t="shared" si="2"/>
        <v>0.38140076957229541</v>
      </c>
      <c r="X13" s="15">
        <f t="shared" si="2"/>
        <v>0.39855012082326474</v>
      </c>
      <c r="Y13" s="15">
        <f t="shared" si="2"/>
        <v>0.39074454466970321</v>
      </c>
      <c r="Z13" s="15">
        <f t="shared" si="2"/>
        <v>0.37278933825169935</v>
      </c>
      <c r="AA13" s="15">
        <f t="shared" si="2"/>
        <v>0.36984972677595629</v>
      </c>
      <c r="AB13" s="15">
        <f t="shared" si="2"/>
        <v>0.37919826652221017</v>
      </c>
      <c r="AC13" s="15">
        <f t="shared" si="2"/>
        <v>0.40036964306341688</v>
      </c>
      <c r="AD13" s="15">
        <f t="shared" si="2"/>
        <v>0.45072608358275135</v>
      </c>
      <c r="AE13" s="15">
        <f t="shared" si="2"/>
        <v>0.36950904392764861</v>
      </c>
      <c r="AF13" s="15">
        <f t="shared" si="2"/>
        <v>0.36295998391313089</v>
      </c>
      <c r="AG13" s="15">
        <f t="shared" si="2"/>
        <v>0.36529801324503314</v>
      </c>
      <c r="AH13" s="15">
        <f t="shared" si="2"/>
        <v>0.36579877852780457</v>
      </c>
      <c r="AI13" s="15">
        <f t="shared" si="2"/>
        <v>0.37489890449231672</v>
      </c>
      <c r="AJ13" s="15">
        <f t="shared" si="2"/>
        <v>0.3598495028218221</v>
      </c>
      <c r="AK13" s="15">
        <f t="shared" si="2"/>
        <v>0.373562817922096</v>
      </c>
      <c r="AL13" s="15">
        <f t="shared" si="2"/>
        <v>0.37567220014028524</v>
      </c>
      <c r="AM13" s="15">
        <f t="shared" si="2"/>
        <v>0.34988346251829366</v>
      </c>
      <c r="AS13" s="17">
        <f>AM28/AM72</f>
        <v>0.14191141068849303</v>
      </c>
      <c r="AT13" s="20">
        <f>AM28/AM54</f>
        <v>6.3930159418718144E-2</v>
      </c>
      <c r="AU13" s="20">
        <f>AM22/(AM72+AM56+AM61)</f>
        <v>0.10254854368932038</v>
      </c>
      <c r="AV13" s="21">
        <f>AM67/AM72</f>
        <v>1.2197881559942225</v>
      </c>
    </row>
    <row r="14" spans="1:48" ht="19" x14ac:dyDescent="0.25">
      <c r="A14" s="5" t="s">
        <v>9</v>
      </c>
      <c r="B14" s="1">
        <v>3000000</v>
      </c>
      <c r="C14" s="1">
        <v>3800000</v>
      </c>
      <c r="D14" s="1">
        <v>4200000</v>
      </c>
      <c r="E14" s="1">
        <v>6000000</v>
      </c>
      <c r="F14" s="1">
        <v>6300000</v>
      </c>
      <c r="G14" s="1">
        <v>7100000</v>
      </c>
      <c r="H14" s="1">
        <v>11800000</v>
      </c>
      <c r="I14" s="1">
        <v>11400000</v>
      </c>
      <c r="J14" s="1">
        <v>16200000</v>
      </c>
      <c r="K14" s="1">
        <v>20900000</v>
      </c>
      <c r="L14" s="1">
        <v>28700000</v>
      </c>
      <c r="M14" s="1">
        <v>34700000</v>
      </c>
      <c r="N14" s="1">
        <v>33300000</v>
      </c>
      <c r="O14" s="1">
        <v>37600000</v>
      </c>
      <c r="P14" s="1">
        <v>101700000</v>
      </c>
      <c r="Q14" s="1">
        <v>109400000</v>
      </c>
      <c r="R14" s="1">
        <v>38400000</v>
      </c>
      <c r="S14" s="1">
        <v>28900000</v>
      </c>
      <c r="T14" s="1">
        <v>45400000</v>
      </c>
      <c r="U14" s="1">
        <v>47800000</v>
      </c>
      <c r="V14" s="1">
        <v>48800000</v>
      </c>
      <c r="W14" s="1">
        <v>43600000</v>
      </c>
      <c r="X14" s="1">
        <v>61200000</v>
      </c>
      <c r="Y14" s="1">
        <v>40000000</v>
      </c>
      <c r="Z14" s="1">
        <v>35500000</v>
      </c>
      <c r="AA14" s="1">
        <v>58200000</v>
      </c>
      <c r="AB14" s="1">
        <v>122000000</v>
      </c>
      <c r="AC14" s="1">
        <v>123000000</v>
      </c>
      <c r="AD14" s="1">
        <v>138000000</v>
      </c>
      <c r="AE14" s="1">
        <v>188000000</v>
      </c>
      <c r="AF14" s="1">
        <v>210000000</v>
      </c>
      <c r="AG14" s="1">
        <v>319000000</v>
      </c>
      <c r="AH14" s="1">
        <v>371000000</v>
      </c>
      <c r="AI14" s="1">
        <v>417000000</v>
      </c>
      <c r="AJ14" s="1">
        <v>464000000</v>
      </c>
      <c r="AK14" s="1">
        <v>472000000</v>
      </c>
      <c r="AL14" s="1">
        <v>619000000</v>
      </c>
      <c r="AM14" s="1">
        <v>627000000</v>
      </c>
    </row>
    <row r="15" spans="1:48" ht="20" x14ac:dyDescent="0.25">
      <c r="A15" s="5" t="s">
        <v>10</v>
      </c>
      <c r="B15" s="1">
        <v>39600000</v>
      </c>
      <c r="C15" s="1">
        <v>46700000</v>
      </c>
      <c r="D15" s="1">
        <v>58900000</v>
      </c>
      <c r="E15" s="1">
        <v>73200000</v>
      </c>
      <c r="F15" s="1">
        <v>93600000</v>
      </c>
      <c r="G15" s="1">
        <v>119100000</v>
      </c>
      <c r="H15" s="1">
        <v>152600000</v>
      </c>
      <c r="I15" s="1">
        <v>193100000</v>
      </c>
      <c r="J15" s="1">
        <v>224800000</v>
      </c>
      <c r="K15" s="1">
        <v>281900000</v>
      </c>
      <c r="L15" s="1">
        <v>373900000</v>
      </c>
      <c r="M15" s="1">
        <v>418200000</v>
      </c>
      <c r="N15" s="1">
        <v>431700000</v>
      </c>
      <c r="O15" s="1">
        <v>479900000</v>
      </c>
      <c r="P15" s="1">
        <v>1015300000</v>
      </c>
      <c r="Q15" s="1">
        <v>1117200000</v>
      </c>
      <c r="R15" s="1">
        <v>1165900000</v>
      </c>
      <c r="S15" s="1">
        <v>1335700000</v>
      </c>
      <c r="T15" s="1">
        <v>1641600000</v>
      </c>
      <c r="U15" s="1">
        <v>1911000000</v>
      </c>
      <c r="V15" s="1">
        <v>2142900000</v>
      </c>
      <c r="W15" s="1">
        <v>2429900000</v>
      </c>
      <c r="X15" s="1">
        <v>2828000000</v>
      </c>
      <c r="Y15" s="1">
        <v>3032900000</v>
      </c>
      <c r="Z15" s="1">
        <v>2878000000</v>
      </c>
      <c r="AA15" s="1">
        <v>3159400000</v>
      </c>
      <c r="AB15" s="1">
        <v>3734000000</v>
      </c>
      <c r="AC15" s="1">
        <v>4060000000</v>
      </c>
      <c r="AD15" s="1">
        <v>4740000000</v>
      </c>
      <c r="AE15" s="1">
        <v>4377000000</v>
      </c>
      <c r="AF15" s="1">
        <v>4445000000</v>
      </c>
      <c r="AG15" s="1">
        <v>5171000000</v>
      </c>
      <c r="AH15" s="1">
        <v>5710000000</v>
      </c>
      <c r="AI15" s="1">
        <v>6378000000</v>
      </c>
      <c r="AJ15" s="1">
        <v>6791000000</v>
      </c>
      <c r="AK15" s="1">
        <v>6817000000</v>
      </c>
      <c r="AL15" s="1">
        <v>8281000000</v>
      </c>
      <c r="AM15" s="1">
        <v>8536000000</v>
      </c>
      <c r="AS15" s="18" t="s">
        <v>121</v>
      </c>
      <c r="AT15" s="19" t="s">
        <v>122</v>
      </c>
      <c r="AU15" s="19" t="s">
        <v>123</v>
      </c>
      <c r="AV15" s="19" t="s">
        <v>124</v>
      </c>
    </row>
    <row r="16" spans="1:48" ht="19" x14ac:dyDescent="0.25">
      <c r="A16" s="5" t="s">
        <v>11</v>
      </c>
      <c r="B16" s="1">
        <v>87000000</v>
      </c>
      <c r="C16" s="1">
        <v>102800000</v>
      </c>
      <c r="D16" s="1">
        <v>126100000</v>
      </c>
      <c r="E16" s="1">
        <v>152200000</v>
      </c>
      <c r="F16" s="1">
        <v>194200000</v>
      </c>
      <c r="G16" s="1">
        <v>244900000</v>
      </c>
      <c r="H16" s="1">
        <v>313300000</v>
      </c>
      <c r="I16" s="1">
        <v>403400000</v>
      </c>
      <c r="J16" s="1">
        <v>465400000</v>
      </c>
      <c r="K16" s="1">
        <v>561400000</v>
      </c>
      <c r="L16" s="1">
        <v>714700000</v>
      </c>
      <c r="M16" s="1">
        <v>775900000</v>
      </c>
      <c r="N16" s="1">
        <v>796200000</v>
      </c>
      <c r="O16" s="1">
        <v>914400000</v>
      </c>
      <c r="P16" s="1">
        <v>1739000000</v>
      </c>
      <c r="Q16" s="1">
        <v>1857700000</v>
      </c>
      <c r="R16" s="1">
        <v>2129700000</v>
      </c>
      <c r="S16" s="1">
        <v>2446900000</v>
      </c>
      <c r="T16" s="1">
        <v>2954000000</v>
      </c>
      <c r="U16" s="1">
        <v>3421100000</v>
      </c>
      <c r="V16" s="1">
        <v>3856800000</v>
      </c>
      <c r="W16" s="1">
        <v>4278600000</v>
      </c>
      <c r="X16" s="1">
        <v>4693200000</v>
      </c>
      <c r="Y16" s="1">
        <v>5164300000</v>
      </c>
      <c r="Z16" s="1">
        <v>5061700000</v>
      </c>
      <c r="AA16" s="1">
        <v>5445100000</v>
      </c>
      <c r="AB16" s="1">
        <v>6545000000</v>
      </c>
      <c r="AC16" s="1">
        <v>6841000000</v>
      </c>
      <c r="AD16" s="1">
        <v>7717000000</v>
      </c>
      <c r="AE16" s="1">
        <v>7668000000</v>
      </c>
      <c r="AF16" s="1">
        <v>7789000000</v>
      </c>
      <c r="AG16" s="1">
        <v>9001000000</v>
      </c>
      <c r="AH16" s="1">
        <v>9981000000</v>
      </c>
      <c r="AI16" s="1">
        <v>11041000000</v>
      </c>
      <c r="AJ16" s="1">
        <v>11979000000</v>
      </c>
      <c r="AK16" s="1">
        <v>12111000000</v>
      </c>
      <c r="AL16" s="1">
        <v>14421000000</v>
      </c>
      <c r="AM16" s="1">
        <v>15407000000</v>
      </c>
      <c r="AS16" s="29">
        <f>(AM35+AL35+AK35+AJ35+AI35)/5</f>
        <v>1.1046681035647757E-3</v>
      </c>
      <c r="AT16" s="30">
        <f>AU101/AM3</f>
        <v>5.8716732614233837</v>
      </c>
      <c r="AU16" s="30">
        <f>AU101/AM28</f>
        <v>45.939991518235793</v>
      </c>
      <c r="AV16" s="31">
        <f>AU101/AM106</f>
        <v>53.205550098231825</v>
      </c>
    </row>
    <row r="17" spans="1:45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92</v>
      </c>
      <c r="J17" s="1" t="s">
        <v>92</v>
      </c>
      <c r="K17" s="1" t="s">
        <v>92</v>
      </c>
      <c r="L17" s="1" t="s">
        <v>92</v>
      </c>
      <c r="M17" s="1" t="s">
        <v>92</v>
      </c>
      <c r="N17" s="1" t="s">
        <v>92</v>
      </c>
      <c r="O17" s="1" t="s">
        <v>92</v>
      </c>
      <c r="P17" s="1" t="s">
        <v>92</v>
      </c>
      <c r="Q17" s="1" t="s">
        <v>92</v>
      </c>
      <c r="R17" s="1" t="s">
        <v>92</v>
      </c>
      <c r="S17" s="1" t="s">
        <v>92</v>
      </c>
      <c r="T17" s="1" t="s">
        <v>92</v>
      </c>
      <c r="U17" s="1" t="s">
        <v>92</v>
      </c>
      <c r="V17" s="1" t="s">
        <v>92</v>
      </c>
      <c r="W17" s="1" t="s">
        <v>92</v>
      </c>
      <c r="X17" s="1" t="s">
        <v>92</v>
      </c>
      <c r="Y17" s="1">
        <v>52600000</v>
      </c>
      <c r="Z17" s="1" t="s">
        <v>92</v>
      </c>
      <c r="AA17" s="1" t="s">
        <v>92</v>
      </c>
      <c r="AB17" s="1">
        <v>34000000</v>
      </c>
      <c r="AC17" s="1" t="s">
        <v>92</v>
      </c>
      <c r="AD17" s="1" t="s">
        <v>92</v>
      </c>
      <c r="AE17" s="1" t="s">
        <v>92</v>
      </c>
      <c r="AF17" s="1" t="s">
        <v>92</v>
      </c>
      <c r="AG17" s="1" t="s">
        <v>92</v>
      </c>
      <c r="AH17" s="1" t="s">
        <v>92</v>
      </c>
      <c r="AI17" s="1" t="s">
        <v>92</v>
      </c>
      <c r="AJ17" s="1" t="s">
        <v>92</v>
      </c>
      <c r="AK17" s="1" t="s">
        <v>92</v>
      </c>
      <c r="AL17" s="1" t="s">
        <v>92</v>
      </c>
      <c r="AM17" s="1">
        <v>0</v>
      </c>
    </row>
    <row r="18" spans="1:45" ht="20" x14ac:dyDescent="0.25">
      <c r="A18" s="5" t="s">
        <v>13</v>
      </c>
      <c r="B18" s="1" t="s">
        <v>92</v>
      </c>
      <c r="C18" s="1" t="s">
        <v>92</v>
      </c>
      <c r="D18" s="1" t="s">
        <v>92</v>
      </c>
      <c r="E18" s="1" t="s">
        <v>92</v>
      </c>
      <c r="F18" s="1">
        <v>6300000</v>
      </c>
      <c r="G18" s="1">
        <v>7100000</v>
      </c>
      <c r="H18" s="1">
        <v>11800000</v>
      </c>
      <c r="I18" s="1">
        <v>11400000</v>
      </c>
      <c r="J18" s="1">
        <v>16200000</v>
      </c>
      <c r="K18" s="1">
        <v>20900000</v>
      </c>
      <c r="L18" s="1">
        <v>28700000</v>
      </c>
      <c r="M18" s="1">
        <v>34700000</v>
      </c>
      <c r="N18" s="1">
        <v>33300000</v>
      </c>
      <c r="O18" s="1">
        <v>37600000</v>
      </c>
      <c r="P18" s="1">
        <v>162800000</v>
      </c>
      <c r="Q18" s="1">
        <v>168600000</v>
      </c>
      <c r="R18" s="1">
        <v>172000000</v>
      </c>
      <c r="S18" s="1">
        <v>186100000</v>
      </c>
      <c r="T18" s="1">
        <v>229700000</v>
      </c>
      <c r="U18" s="1">
        <v>250900000</v>
      </c>
      <c r="V18" s="1">
        <v>289900000</v>
      </c>
      <c r="W18" s="1">
        <v>331800000</v>
      </c>
      <c r="X18" s="1">
        <v>366600000</v>
      </c>
      <c r="Y18" s="1">
        <v>387600000</v>
      </c>
      <c r="Z18" s="1">
        <v>385300000</v>
      </c>
      <c r="AA18" s="1">
        <v>410200000</v>
      </c>
      <c r="AB18" s="1">
        <v>481000000</v>
      </c>
      <c r="AC18" s="1">
        <v>277000000</v>
      </c>
      <c r="AD18" s="1">
        <v>307000000</v>
      </c>
      <c r="AE18" s="1">
        <v>378000000</v>
      </c>
      <c r="AF18" s="1">
        <v>397000000</v>
      </c>
      <c r="AG18" s="1">
        <v>546000000</v>
      </c>
      <c r="AH18" s="1">
        <v>642000000</v>
      </c>
      <c r="AI18" s="1">
        <v>723000000</v>
      </c>
      <c r="AJ18" s="1">
        <v>778000000</v>
      </c>
      <c r="AK18" s="1">
        <v>812000000</v>
      </c>
      <c r="AL18" s="1">
        <v>990000000</v>
      </c>
      <c r="AM18" s="1">
        <v>998000000</v>
      </c>
      <c r="AS18" s="18" t="s">
        <v>125</v>
      </c>
    </row>
    <row r="19" spans="1:45" ht="19" x14ac:dyDescent="0.25">
      <c r="A19" s="6" t="s">
        <v>14</v>
      </c>
      <c r="B19" s="10">
        <v>15100000</v>
      </c>
      <c r="C19" s="10">
        <v>18500000</v>
      </c>
      <c r="D19" s="10">
        <v>22000000</v>
      </c>
      <c r="E19" s="10">
        <v>26000000</v>
      </c>
      <c r="F19" s="10">
        <v>37300000</v>
      </c>
      <c r="G19" s="10">
        <v>45200000</v>
      </c>
      <c r="H19" s="10">
        <v>65200000</v>
      </c>
      <c r="I19" s="10">
        <v>88300000</v>
      </c>
      <c r="J19" s="10">
        <v>112300000</v>
      </c>
      <c r="K19" s="10">
        <v>144100000</v>
      </c>
      <c r="L19" s="10">
        <v>182600000</v>
      </c>
      <c r="M19" s="10">
        <v>200900000</v>
      </c>
      <c r="N19" s="10">
        <v>228600000</v>
      </c>
      <c r="O19" s="10">
        <v>97600000</v>
      </c>
      <c r="P19" s="10">
        <v>192600000</v>
      </c>
      <c r="Q19" s="10">
        <v>503500000</v>
      </c>
      <c r="R19" s="10">
        <v>572900000</v>
      </c>
      <c r="S19" s="10">
        <v>692800000</v>
      </c>
      <c r="T19" s="10">
        <v>882200000</v>
      </c>
      <c r="U19" s="10">
        <v>967900000</v>
      </c>
      <c r="V19" s="10">
        <v>1293200000</v>
      </c>
      <c r="W19" s="10">
        <v>1435600000</v>
      </c>
      <c r="X19" s="10">
        <v>1767400000</v>
      </c>
      <c r="Y19" s="10">
        <v>2020400000</v>
      </c>
      <c r="Z19" s="10">
        <v>2009200000</v>
      </c>
      <c r="AA19" s="10">
        <v>2139800000</v>
      </c>
      <c r="AB19" s="10">
        <v>2201000000</v>
      </c>
      <c r="AC19" s="10">
        <v>1982000000</v>
      </c>
      <c r="AD19" s="10">
        <v>1519000000</v>
      </c>
      <c r="AE19" s="10">
        <v>1538000000</v>
      </c>
      <c r="AF19" s="10">
        <v>2132000000</v>
      </c>
      <c r="AG19" s="10">
        <v>2467000000</v>
      </c>
      <c r="AH19" s="10">
        <v>2705000000</v>
      </c>
      <c r="AI19" s="10">
        <v>3079000000</v>
      </c>
      <c r="AJ19" s="10">
        <v>3340000000</v>
      </c>
      <c r="AK19" s="10">
        <v>2766000000</v>
      </c>
      <c r="AL19" s="10">
        <v>3271000000</v>
      </c>
      <c r="AM19" s="10">
        <v>3681000000</v>
      </c>
      <c r="AS19" s="32">
        <f>AM40-AM56-AM61</f>
        <v>-11120000000</v>
      </c>
    </row>
    <row r="20" spans="1:45" ht="19" customHeight="1" x14ac:dyDescent="0.25">
      <c r="A20" s="14" t="s">
        <v>101</v>
      </c>
      <c r="B20" s="1"/>
      <c r="C20" s="15">
        <f>(C19/B19)-1</f>
        <v>0.22516556291390732</v>
      </c>
      <c r="D20" s="15">
        <f>(D19/C19)-1</f>
        <v>0.18918918918918926</v>
      </c>
      <c r="E20" s="15">
        <f>(E19/D19)-1</f>
        <v>0.18181818181818188</v>
      </c>
      <c r="F20" s="15">
        <f t="shared" ref="F20:AM20" si="3">(F19/E19)-1</f>
        <v>0.43461538461538463</v>
      </c>
      <c r="G20" s="15">
        <f t="shared" si="3"/>
        <v>0.21179624664879348</v>
      </c>
      <c r="H20" s="15">
        <f t="shared" si="3"/>
        <v>0.44247787610619471</v>
      </c>
      <c r="I20" s="15">
        <f t="shared" si="3"/>
        <v>0.35429447852760743</v>
      </c>
      <c r="J20" s="15">
        <f t="shared" si="3"/>
        <v>0.27180067950169873</v>
      </c>
      <c r="K20" s="15">
        <f t="shared" si="3"/>
        <v>0.28317008014247547</v>
      </c>
      <c r="L20" s="15">
        <f t="shared" si="3"/>
        <v>0.26717557251908386</v>
      </c>
      <c r="M20" s="15">
        <f t="shared" si="3"/>
        <v>0.10021905805038345</v>
      </c>
      <c r="N20" s="15">
        <f t="shared" si="3"/>
        <v>0.13787954206072683</v>
      </c>
      <c r="O20" s="15">
        <f t="shared" si="3"/>
        <v>-0.57305336832895892</v>
      </c>
      <c r="P20" s="15">
        <f t="shared" si="3"/>
        <v>0.97336065573770503</v>
      </c>
      <c r="Q20" s="15">
        <f t="shared" si="3"/>
        <v>1.6142263759086188</v>
      </c>
      <c r="R20" s="15">
        <f t="shared" si="3"/>
        <v>0.1378351539225422</v>
      </c>
      <c r="S20" s="15">
        <f t="shared" si="3"/>
        <v>0.20928608832256934</v>
      </c>
      <c r="T20" s="15">
        <f t="shared" si="3"/>
        <v>0.27338337182448047</v>
      </c>
      <c r="U20" s="15">
        <f t="shared" si="3"/>
        <v>9.7143504874178221E-2</v>
      </c>
      <c r="V20" s="15">
        <f t="shared" si="3"/>
        <v>0.33608843888831497</v>
      </c>
      <c r="W20" s="15">
        <f t="shared" si="3"/>
        <v>0.11011444478812238</v>
      </c>
      <c r="X20" s="15">
        <f t="shared" si="3"/>
        <v>0.23112287545277233</v>
      </c>
      <c r="Y20" s="15">
        <f t="shared" si="3"/>
        <v>0.14314812719248615</v>
      </c>
      <c r="Z20" s="15">
        <f t="shared" si="3"/>
        <v>-5.5434567412393498E-3</v>
      </c>
      <c r="AA20" s="15">
        <f t="shared" si="3"/>
        <v>6.5000995421063079E-2</v>
      </c>
      <c r="AB20" s="15">
        <f t="shared" si="3"/>
        <v>2.8600803813440434E-2</v>
      </c>
      <c r="AC20" s="15">
        <f t="shared" si="3"/>
        <v>-9.950022716946838E-2</v>
      </c>
      <c r="AD20" s="15">
        <f t="shared" si="3"/>
        <v>-0.23360242179616553</v>
      </c>
      <c r="AE20" s="15">
        <f t="shared" si="3"/>
        <v>1.2508229098090906E-2</v>
      </c>
      <c r="AF20" s="15">
        <f t="shared" si="3"/>
        <v>0.38621586475942782</v>
      </c>
      <c r="AG20" s="15">
        <f t="shared" si="3"/>
        <v>0.15712945590994365</v>
      </c>
      <c r="AH20" s="15">
        <f t="shared" si="3"/>
        <v>9.6473449533846845E-2</v>
      </c>
      <c r="AI20" s="15">
        <f t="shared" si="3"/>
        <v>0.13826247689463966</v>
      </c>
      <c r="AJ20" s="15">
        <f t="shared" si="3"/>
        <v>8.476778174732047E-2</v>
      </c>
      <c r="AK20" s="15">
        <f t="shared" si="3"/>
        <v>-0.17185628742514969</v>
      </c>
      <c r="AL20" s="15">
        <f t="shared" si="3"/>
        <v>0.18257411424439618</v>
      </c>
      <c r="AM20" s="15">
        <f t="shared" si="3"/>
        <v>0.12534393151941292</v>
      </c>
    </row>
    <row r="21" spans="1:45" ht="19" x14ac:dyDescent="0.25">
      <c r="A21" s="5" t="s">
        <v>15</v>
      </c>
      <c r="B21" s="2">
        <v>0.14860000000000001</v>
      </c>
      <c r="C21" s="2">
        <v>0.15279999999999999</v>
      </c>
      <c r="D21" s="2">
        <v>0.14849999999999999</v>
      </c>
      <c r="E21" s="2">
        <v>0.14560000000000001</v>
      </c>
      <c r="F21" s="2">
        <v>0.1651</v>
      </c>
      <c r="G21" s="2">
        <v>0.16109999999999999</v>
      </c>
      <c r="H21" s="2">
        <v>0.1787</v>
      </c>
      <c r="I21" s="2">
        <v>0.18509999999999999</v>
      </c>
      <c r="J21" s="2">
        <v>0.20150000000000001</v>
      </c>
      <c r="K21" s="2">
        <v>0.21129999999999999</v>
      </c>
      <c r="L21" s="2">
        <v>0.2094</v>
      </c>
      <c r="M21" s="2">
        <v>0.22070000000000001</v>
      </c>
      <c r="N21" s="2">
        <v>0.23319999999999999</v>
      </c>
      <c r="O21" s="2">
        <v>8.8499999999999995E-2</v>
      </c>
      <c r="P21" s="2">
        <v>9.1600000000000001E-2</v>
      </c>
      <c r="Q21" s="2">
        <v>0.21990000000000001</v>
      </c>
      <c r="R21" s="2">
        <v>0.22020000000000001</v>
      </c>
      <c r="S21" s="2">
        <v>0.23</v>
      </c>
      <c r="T21" s="2">
        <v>0.24329999999999999</v>
      </c>
      <c r="U21" s="2">
        <v>0.2271</v>
      </c>
      <c r="V21" s="2">
        <v>0.26550000000000001</v>
      </c>
      <c r="W21" s="2">
        <v>0.2656</v>
      </c>
      <c r="X21" s="2">
        <v>0.29449999999999998</v>
      </c>
      <c r="Y21" s="2">
        <v>0.30070000000000002</v>
      </c>
      <c r="Z21" s="2">
        <v>0.2989</v>
      </c>
      <c r="AA21" s="2">
        <v>0.2923</v>
      </c>
      <c r="AB21" s="2">
        <v>0.26500000000000001</v>
      </c>
      <c r="AC21" s="2">
        <v>0.22889999999999999</v>
      </c>
      <c r="AD21" s="2">
        <v>0.16839999999999999</v>
      </c>
      <c r="AE21" s="2">
        <v>0.159</v>
      </c>
      <c r="AF21" s="2">
        <v>0.21440000000000001</v>
      </c>
      <c r="AG21" s="2">
        <v>0.21779999999999999</v>
      </c>
      <c r="AH21" s="2">
        <v>0.21740000000000001</v>
      </c>
      <c r="AI21" s="2">
        <v>0.22639999999999999</v>
      </c>
      <c r="AJ21" s="2">
        <v>0.22439999999999999</v>
      </c>
      <c r="AK21" s="2">
        <v>0.19270000000000001</v>
      </c>
      <c r="AL21" s="2">
        <v>0.19120000000000001</v>
      </c>
      <c r="AM21" s="2">
        <v>0.19950000000000001</v>
      </c>
    </row>
    <row r="22" spans="1:45" ht="19" x14ac:dyDescent="0.25">
      <c r="A22" s="6" t="s">
        <v>16</v>
      </c>
      <c r="B22" s="10">
        <v>14600000</v>
      </c>
      <c r="C22" s="10">
        <v>18300000</v>
      </c>
      <c r="D22" s="10">
        <v>22000000</v>
      </c>
      <c r="E22" s="10">
        <v>26400000</v>
      </c>
      <c r="F22" s="10">
        <v>31700000</v>
      </c>
      <c r="G22" s="10">
        <v>35700000</v>
      </c>
      <c r="H22" s="10">
        <v>51500000</v>
      </c>
      <c r="I22" s="10">
        <v>73700000</v>
      </c>
      <c r="J22" s="10">
        <v>91900000</v>
      </c>
      <c r="K22" s="10">
        <v>120500000</v>
      </c>
      <c r="L22" s="10">
        <v>157300000</v>
      </c>
      <c r="M22" s="10">
        <v>134200000</v>
      </c>
      <c r="N22" s="10">
        <v>183900000</v>
      </c>
      <c r="O22" s="10">
        <v>188800000</v>
      </c>
      <c r="P22" s="10">
        <v>-118400000</v>
      </c>
      <c r="Q22" s="10">
        <v>358000000</v>
      </c>
      <c r="R22" s="10">
        <v>472000000</v>
      </c>
      <c r="S22" s="10">
        <v>547500000</v>
      </c>
      <c r="T22" s="10">
        <v>680300000</v>
      </c>
      <c r="U22" s="10">
        <v>720400000</v>
      </c>
      <c r="V22" s="10">
        <v>998800000</v>
      </c>
      <c r="W22" s="10">
        <v>1074300000</v>
      </c>
      <c r="X22" s="10">
        <v>1307300000</v>
      </c>
      <c r="Y22" s="10">
        <v>1519000000</v>
      </c>
      <c r="Z22" s="10">
        <v>1594400000</v>
      </c>
      <c r="AA22" s="10">
        <v>1751400000</v>
      </c>
      <c r="AB22" s="10">
        <v>1686000000</v>
      </c>
      <c r="AC22" s="10">
        <v>1741000000</v>
      </c>
      <c r="AD22" s="10">
        <v>1256000000</v>
      </c>
      <c r="AE22" s="10">
        <v>1246000000</v>
      </c>
      <c r="AF22" s="10">
        <v>1861000000</v>
      </c>
      <c r="AG22" s="10">
        <v>2166000000</v>
      </c>
      <c r="AH22" s="10">
        <v>2290000000</v>
      </c>
      <c r="AI22" s="10">
        <v>2537000000</v>
      </c>
      <c r="AJ22" s="10">
        <v>2713000000</v>
      </c>
      <c r="AK22" s="10">
        <v>2223000000</v>
      </c>
      <c r="AL22" s="10">
        <v>2584000000</v>
      </c>
      <c r="AM22" s="10">
        <v>3042000000</v>
      </c>
      <c r="AS22" s="33" t="s">
        <v>91</v>
      </c>
    </row>
    <row r="23" spans="1:45" ht="19" x14ac:dyDescent="0.25">
      <c r="A23" s="5" t="s">
        <v>17</v>
      </c>
      <c r="B23" s="2">
        <v>0.14369999999999999</v>
      </c>
      <c r="C23" s="2">
        <v>0.15110000000000001</v>
      </c>
      <c r="D23" s="2">
        <v>0.14849999999999999</v>
      </c>
      <c r="E23" s="2">
        <v>0.14779999999999999</v>
      </c>
      <c r="F23" s="2">
        <v>0.14030000000000001</v>
      </c>
      <c r="G23" s="2">
        <v>0.12720000000000001</v>
      </c>
      <c r="H23" s="2">
        <v>0.14119999999999999</v>
      </c>
      <c r="I23" s="2">
        <v>0.1545</v>
      </c>
      <c r="J23" s="2">
        <v>0.16489999999999999</v>
      </c>
      <c r="K23" s="2">
        <v>0.1767</v>
      </c>
      <c r="L23" s="2">
        <v>0.1804</v>
      </c>
      <c r="M23" s="2">
        <v>0.14749999999999999</v>
      </c>
      <c r="N23" s="2">
        <v>0.18759999999999999</v>
      </c>
      <c r="O23" s="2">
        <v>0.1711</v>
      </c>
      <c r="P23" s="2">
        <v>-5.6300000000000003E-2</v>
      </c>
      <c r="Q23" s="2">
        <v>0.15640000000000001</v>
      </c>
      <c r="R23" s="2">
        <v>0.18140000000000001</v>
      </c>
      <c r="S23" s="2">
        <v>0.18179999999999999</v>
      </c>
      <c r="T23" s="2">
        <v>0.18770000000000001</v>
      </c>
      <c r="U23" s="2">
        <v>0.16900000000000001</v>
      </c>
      <c r="V23" s="2">
        <v>0.20499999999999999</v>
      </c>
      <c r="W23" s="2">
        <v>0.19869999999999999</v>
      </c>
      <c r="X23" s="2">
        <v>0.21790000000000001</v>
      </c>
      <c r="Y23" s="2">
        <v>0.2261</v>
      </c>
      <c r="Z23" s="2">
        <v>0.23719999999999999</v>
      </c>
      <c r="AA23" s="2">
        <v>0.23930000000000001</v>
      </c>
      <c r="AB23" s="2">
        <v>0.20300000000000001</v>
      </c>
      <c r="AC23" s="2">
        <v>0.2011</v>
      </c>
      <c r="AD23" s="2">
        <v>0.13919999999999999</v>
      </c>
      <c r="AE23" s="2">
        <v>0.1288</v>
      </c>
      <c r="AF23" s="2">
        <v>0.18709999999999999</v>
      </c>
      <c r="AG23" s="2">
        <v>0.1913</v>
      </c>
      <c r="AH23" s="2">
        <v>0.184</v>
      </c>
      <c r="AI23" s="2">
        <v>0.1865</v>
      </c>
      <c r="AJ23" s="2">
        <v>0.18229999999999999</v>
      </c>
      <c r="AK23" s="2">
        <v>0.15490000000000001</v>
      </c>
      <c r="AL23" s="2">
        <v>0.151</v>
      </c>
      <c r="AM23" s="2">
        <v>0.16489999999999999</v>
      </c>
    </row>
    <row r="24" spans="1:45" ht="19" x14ac:dyDescent="0.25">
      <c r="A24" s="5" t="s">
        <v>18</v>
      </c>
      <c r="B24" s="1">
        <v>500000</v>
      </c>
      <c r="C24" s="1">
        <v>200000</v>
      </c>
      <c r="D24" s="1" t="s">
        <v>92</v>
      </c>
      <c r="E24" s="1">
        <v>-400000</v>
      </c>
      <c r="F24" s="1">
        <v>-700000</v>
      </c>
      <c r="G24" s="1">
        <v>2400000</v>
      </c>
      <c r="H24" s="1">
        <v>1900000</v>
      </c>
      <c r="I24" s="1">
        <v>3200000</v>
      </c>
      <c r="J24" s="1">
        <v>4200000</v>
      </c>
      <c r="K24" s="1">
        <v>2700000</v>
      </c>
      <c r="L24" s="1">
        <v>-3400000</v>
      </c>
      <c r="M24" s="1">
        <v>32000000</v>
      </c>
      <c r="N24" s="1">
        <v>11400000</v>
      </c>
      <c r="O24" s="1">
        <v>-128800000</v>
      </c>
      <c r="P24" s="1">
        <v>148200000</v>
      </c>
      <c r="Q24" s="1">
        <v>-23100000</v>
      </c>
      <c r="R24" s="1">
        <v>-66300000</v>
      </c>
      <c r="S24" s="1">
        <v>-40800000</v>
      </c>
      <c r="T24" s="1">
        <v>-27800000</v>
      </c>
      <c r="U24" s="1">
        <v>-3400000</v>
      </c>
      <c r="V24" s="1">
        <v>4500000</v>
      </c>
      <c r="W24" s="1">
        <v>29500000</v>
      </c>
      <c r="X24" s="1">
        <v>62800000</v>
      </c>
      <c r="Y24" s="1">
        <v>61200000</v>
      </c>
      <c r="Z24" s="1">
        <v>29500000</v>
      </c>
      <c r="AA24" s="1">
        <v>-21800000</v>
      </c>
      <c r="AB24" s="1" t="s">
        <v>92</v>
      </c>
      <c r="AC24" s="1">
        <v>-36000000</v>
      </c>
      <c r="AD24" s="1">
        <v>-44000000</v>
      </c>
      <c r="AE24" s="1">
        <v>-86000000</v>
      </c>
      <c r="AF24" s="1">
        <v>-126000000</v>
      </c>
      <c r="AG24" s="1">
        <v>-245000000</v>
      </c>
      <c r="AH24" s="1">
        <v>-227000000</v>
      </c>
      <c r="AI24" s="1">
        <v>-181000000</v>
      </c>
      <c r="AJ24" s="1">
        <v>-151000000</v>
      </c>
      <c r="AK24" s="1">
        <v>-269000000</v>
      </c>
      <c r="AL24" s="1">
        <v>-303000000</v>
      </c>
      <c r="AM24" s="1">
        <v>-359000000</v>
      </c>
    </row>
    <row r="25" spans="1:45" ht="19" x14ac:dyDescent="0.25">
      <c r="A25" s="6" t="s">
        <v>19</v>
      </c>
      <c r="B25" s="10">
        <v>15100000</v>
      </c>
      <c r="C25" s="10">
        <v>18500000</v>
      </c>
      <c r="D25" s="10">
        <v>22000000</v>
      </c>
      <c r="E25" s="10">
        <v>26000000</v>
      </c>
      <c r="F25" s="10">
        <v>31000000</v>
      </c>
      <c r="G25" s="10">
        <v>38100000</v>
      </c>
      <c r="H25" s="10">
        <v>53400000</v>
      </c>
      <c r="I25" s="10">
        <v>76900000</v>
      </c>
      <c r="J25" s="10">
        <v>96100000</v>
      </c>
      <c r="K25" s="10">
        <v>123200000</v>
      </c>
      <c r="L25" s="10">
        <v>153900000</v>
      </c>
      <c r="M25" s="10">
        <v>166200000</v>
      </c>
      <c r="N25" s="10">
        <v>195300000</v>
      </c>
      <c r="O25" s="10">
        <v>60000000</v>
      </c>
      <c r="P25" s="10">
        <v>29800000</v>
      </c>
      <c r="Q25" s="10">
        <v>334900000</v>
      </c>
      <c r="R25" s="10">
        <v>405700000</v>
      </c>
      <c r="S25" s="10">
        <v>506700000</v>
      </c>
      <c r="T25" s="10">
        <v>652500000</v>
      </c>
      <c r="U25" s="10">
        <v>717000000</v>
      </c>
      <c r="V25" s="10">
        <v>1003300000</v>
      </c>
      <c r="W25" s="10">
        <v>1103800000</v>
      </c>
      <c r="X25" s="10">
        <v>1370100000</v>
      </c>
      <c r="Y25" s="10">
        <v>1580200000</v>
      </c>
      <c r="Z25" s="10">
        <v>1623900000</v>
      </c>
      <c r="AA25" s="10">
        <v>1729600000</v>
      </c>
      <c r="AB25" s="10">
        <v>1686000000</v>
      </c>
      <c r="AC25" s="10">
        <v>1705000000</v>
      </c>
      <c r="AD25" s="10">
        <v>1212000000</v>
      </c>
      <c r="AE25" s="10">
        <v>1160000000</v>
      </c>
      <c r="AF25" s="10">
        <v>1735000000</v>
      </c>
      <c r="AG25" s="10">
        <v>1921000000</v>
      </c>
      <c r="AH25" s="10">
        <v>2063000000</v>
      </c>
      <c r="AI25" s="10">
        <v>2356000000</v>
      </c>
      <c r="AJ25" s="10">
        <v>2562000000</v>
      </c>
      <c r="AK25" s="10">
        <v>1954000000</v>
      </c>
      <c r="AL25" s="10">
        <v>2281000000</v>
      </c>
      <c r="AM25" s="10">
        <v>2683000000</v>
      </c>
    </row>
    <row r="26" spans="1:45" ht="19" x14ac:dyDescent="0.25">
      <c r="A26" s="5" t="s">
        <v>20</v>
      </c>
      <c r="B26" s="2">
        <v>0.14860000000000001</v>
      </c>
      <c r="C26" s="2">
        <v>0.15279999999999999</v>
      </c>
      <c r="D26" s="2">
        <v>0.14849999999999999</v>
      </c>
      <c r="E26" s="2">
        <v>0.14560000000000001</v>
      </c>
      <c r="F26" s="2">
        <v>0.13719999999999999</v>
      </c>
      <c r="G26" s="2">
        <v>0.1358</v>
      </c>
      <c r="H26" s="2">
        <v>0.1464</v>
      </c>
      <c r="I26" s="2">
        <v>0.16120000000000001</v>
      </c>
      <c r="J26" s="2">
        <v>0.1724</v>
      </c>
      <c r="K26" s="2">
        <v>0.1807</v>
      </c>
      <c r="L26" s="2">
        <v>0.17649999999999999</v>
      </c>
      <c r="M26" s="2">
        <v>0.18260000000000001</v>
      </c>
      <c r="N26" s="2">
        <v>0.1993</v>
      </c>
      <c r="O26" s="2">
        <v>5.4399999999999997E-2</v>
      </c>
      <c r="P26" s="2">
        <v>1.4200000000000001E-2</v>
      </c>
      <c r="Q26" s="2">
        <v>0.14630000000000001</v>
      </c>
      <c r="R26" s="2">
        <v>0.15590000000000001</v>
      </c>
      <c r="S26" s="2">
        <v>0.16819999999999999</v>
      </c>
      <c r="T26" s="2">
        <v>0.18</v>
      </c>
      <c r="U26" s="2">
        <v>0.16819999999999999</v>
      </c>
      <c r="V26" s="2">
        <v>0.20599999999999999</v>
      </c>
      <c r="W26" s="2">
        <v>0.20419999999999999</v>
      </c>
      <c r="X26" s="2">
        <v>0.2283</v>
      </c>
      <c r="Y26" s="2">
        <v>0.23519999999999999</v>
      </c>
      <c r="Z26" s="2">
        <v>0.24149999999999999</v>
      </c>
      <c r="AA26" s="2">
        <v>0.23630000000000001</v>
      </c>
      <c r="AB26" s="2">
        <v>0.20300000000000001</v>
      </c>
      <c r="AC26" s="2">
        <v>0.19700000000000001</v>
      </c>
      <c r="AD26" s="2">
        <v>0.13439999999999999</v>
      </c>
      <c r="AE26" s="2">
        <v>0.11990000000000001</v>
      </c>
      <c r="AF26" s="2">
        <v>0.1744</v>
      </c>
      <c r="AG26" s="2">
        <v>0.1696</v>
      </c>
      <c r="AH26" s="2">
        <v>0.1658</v>
      </c>
      <c r="AI26" s="2">
        <v>0.17319999999999999</v>
      </c>
      <c r="AJ26" s="2">
        <v>0.1721</v>
      </c>
      <c r="AK26" s="2">
        <v>0.13619999999999999</v>
      </c>
      <c r="AL26" s="2">
        <v>0.1333</v>
      </c>
      <c r="AM26" s="2">
        <v>0.1454</v>
      </c>
    </row>
    <row r="27" spans="1:45" ht="19" x14ac:dyDescent="0.25">
      <c r="A27" s="5" t="s">
        <v>21</v>
      </c>
      <c r="B27" s="1">
        <v>6700000</v>
      </c>
      <c r="C27" s="1">
        <v>8400000</v>
      </c>
      <c r="D27" s="1">
        <v>9300000</v>
      </c>
      <c r="E27" s="1">
        <v>10100000</v>
      </c>
      <c r="F27" s="1">
        <v>11800000</v>
      </c>
      <c r="G27" s="1">
        <v>14500000</v>
      </c>
      <c r="H27" s="1">
        <v>20300000</v>
      </c>
      <c r="I27" s="1">
        <v>29200000</v>
      </c>
      <c r="J27" s="1">
        <v>35900000</v>
      </c>
      <c r="K27" s="1">
        <v>50800000</v>
      </c>
      <c r="L27" s="1">
        <v>66900000</v>
      </c>
      <c r="M27" s="1">
        <v>61700000</v>
      </c>
      <c r="N27" s="1">
        <v>70000000</v>
      </c>
      <c r="O27" s="1">
        <v>20400000</v>
      </c>
      <c r="P27" s="1">
        <v>10400000</v>
      </c>
      <c r="Q27" s="1">
        <v>113900000</v>
      </c>
      <c r="R27" s="1">
        <v>133900000</v>
      </c>
      <c r="S27" s="1">
        <v>161100000</v>
      </c>
      <c r="T27" s="1">
        <v>199000000</v>
      </c>
      <c r="U27" s="1">
        <v>251300000</v>
      </c>
      <c r="V27" s="1">
        <v>328100000</v>
      </c>
      <c r="W27" s="1">
        <v>326100000</v>
      </c>
      <c r="X27" s="1">
        <v>383400000</v>
      </c>
      <c r="Y27" s="1">
        <v>432400000</v>
      </c>
      <c r="Z27" s="1">
        <v>516500000</v>
      </c>
      <c r="AA27" s="1">
        <v>456200000</v>
      </c>
      <c r="AB27" s="1">
        <v>341000000</v>
      </c>
      <c r="AC27" s="1">
        <v>407000000</v>
      </c>
      <c r="AD27" s="1">
        <v>206000000</v>
      </c>
      <c r="AE27" s="1">
        <v>645000000</v>
      </c>
      <c r="AF27" s="1">
        <v>296000000</v>
      </c>
      <c r="AG27" s="1">
        <v>274000000</v>
      </c>
      <c r="AH27" s="1">
        <v>1043000000</v>
      </c>
      <c r="AI27" s="1">
        <v>-1197000000</v>
      </c>
      <c r="AJ27" s="1">
        <v>479000000</v>
      </c>
      <c r="AK27" s="1">
        <v>355000000</v>
      </c>
      <c r="AL27" s="1">
        <v>287000000</v>
      </c>
      <c r="AM27" s="1">
        <v>325000000</v>
      </c>
    </row>
    <row r="28" spans="1:45" ht="20" thickBot="1" x14ac:dyDescent="0.3">
      <c r="A28" s="7" t="s">
        <v>22</v>
      </c>
      <c r="B28" s="11">
        <v>8400000</v>
      </c>
      <c r="C28" s="11">
        <v>10100000</v>
      </c>
      <c r="D28" s="11">
        <v>12700000</v>
      </c>
      <c r="E28" s="11">
        <v>15900000</v>
      </c>
      <c r="F28" s="11">
        <v>19200000</v>
      </c>
      <c r="G28" s="11">
        <v>23600000</v>
      </c>
      <c r="H28" s="11">
        <v>33100000</v>
      </c>
      <c r="I28" s="11">
        <v>47700000</v>
      </c>
      <c r="J28" s="11">
        <v>60200000</v>
      </c>
      <c r="K28" s="11">
        <v>72400000</v>
      </c>
      <c r="L28" s="11">
        <v>87000000</v>
      </c>
      <c r="M28" s="11">
        <v>104500000</v>
      </c>
      <c r="N28" s="11">
        <v>125300000</v>
      </c>
      <c r="O28" s="11">
        <v>39600000</v>
      </c>
      <c r="P28" s="11">
        <v>19400000</v>
      </c>
      <c r="Q28" s="11">
        <v>221000000</v>
      </c>
      <c r="R28" s="11">
        <v>267000000</v>
      </c>
      <c r="S28" s="11">
        <v>345600000</v>
      </c>
      <c r="T28" s="11">
        <v>453500000</v>
      </c>
      <c r="U28" s="11">
        <v>465700000</v>
      </c>
      <c r="V28" s="11">
        <v>675200000</v>
      </c>
      <c r="W28" s="11">
        <v>777700000</v>
      </c>
      <c r="X28" s="11">
        <v>1017400000</v>
      </c>
      <c r="Y28" s="11">
        <v>1147800000</v>
      </c>
      <c r="Z28" s="11">
        <v>1107400000</v>
      </c>
      <c r="AA28" s="11">
        <v>1273400000</v>
      </c>
      <c r="AB28" s="11">
        <v>1345000000</v>
      </c>
      <c r="AC28" s="11">
        <v>1298000000</v>
      </c>
      <c r="AD28" s="11">
        <v>1006000000</v>
      </c>
      <c r="AE28" s="11">
        <v>515000000</v>
      </c>
      <c r="AF28" s="11">
        <v>1439000000</v>
      </c>
      <c r="AG28" s="11">
        <v>1647000000</v>
      </c>
      <c r="AH28" s="11">
        <v>1020000000</v>
      </c>
      <c r="AI28" s="11">
        <v>3553000000</v>
      </c>
      <c r="AJ28" s="11">
        <v>2083000000</v>
      </c>
      <c r="AK28" s="11">
        <v>1599000000</v>
      </c>
      <c r="AL28" s="11">
        <v>1994000000</v>
      </c>
      <c r="AM28" s="11">
        <v>2358000000</v>
      </c>
    </row>
    <row r="29" spans="1:45" ht="20" customHeight="1" thickTop="1" x14ac:dyDescent="0.25">
      <c r="A29" s="14" t="s">
        <v>102</v>
      </c>
      <c r="B29" s="1"/>
      <c r="C29" s="15">
        <f>(C28/B28)-1</f>
        <v>0.20238095238095233</v>
      </c>
      <c r="D29" s="15">
        <f>(D28/C28)-1</f>
        <v>0.25742574257425743</v>
      </c>
      <c r="E29" s="15">
        <f>(E28/D28)-1</f>
        <v>0.25196850393700787</v>
      </c>
      <c r="F29" s="15">
        <f t="shared" ref="F29:AM29" si="4">(F28/E28)-1</f>
        <v>0.20754716981132071</v>
      </c>
      <c r="G29" s="15">
        <f t="shared" si="4"/>
        <v>0.22916666666666674</v>
      </c>
      <c r="H29" s="15">
        <f t="shared" si="4"/>
        <v>0.40254237288135597</v>
      </c>
      <c r="I29" s="15">
        <f t="shared" si="4"/>
        <v>0.44108761329305146</v>
      </c>
      <c r="J29" s="15">
        <f t="shared" si="4"/>
        <v>0.26205450733752622</v>
      </c>
      <c r="K29" s="15">
        <f t="shared" si="4"/>
        <v>0.20265780730897021</v>
      </c>
      <c r="L29" s="15">
        <f t="shared" si="4"/>
        <v>0.20165745856353601</v>
      </c>
      <c r="M29" s="15">
        <f t="shared" si="4"/>
        <v>0.20114942528735624</v>
      </c>
      <c r="N29" s="15">
        <f t="shared" si="4"/>
        <v>0.19904306220095691</v>
      </c>
      <c r="O29" s="15">
        <f t="shared" si="4"/>
        <v>-0.68395849960095778</v>
      </c>
      <c r="P29" s="15">
        <f t="shared" si="4"/>
        <v>-0.51010101010101017</v>
      </c>
      <c r="Q29" s="15">
        <f t="shared" si="4"/>
        <v>10.391752577319588</v>
      </c>
      <c r="R29" s="15">
        <f t="shared" si="4"/>
        <v>0.20814479638009042</v>
      </c>
      <c r="S29" s="15">
        <f t="shared" si="4"/>
        <v>0.29438202247191003</v>
      </c>
      <c r="T29" s="15">
        <f t="shared" si="4"/>
        <v>0.31221064814814814</v>
      </c>
      <c r="U29" s="15">
        <f t="shared" si="4"/>
        <v>2.6901874310915064E-2</v>
      </c>
      <c r="V29" s="15">
        <f t="shared" si="4"/>
        <v>0.44986042516641622</v>
      </c>
      <c r="W29" s="15">
        <f t="shared" si="4"/>
        <v>0.15180687203791465</v>
      </c>
      <c r="X29" s="15">
        <f t="shared" si="4"/>
        <v>0.30821653593930831</v>
      </c>
      <c r="Y29" s="15">
        <f t="shared" si="4"/>
        <v>0.12816984470218196</v>
      </c>
      <c r="Z29" s="15">
        <f t="shared" si="4"/>
        <v>-3.5197769646279853E-2</v>
      </c>
      <c r="AA29" s="15">
        <f t="shared" si="4"/>
        <v>0.14990066823189463</v>
      </c>
      <c r="AB29" s="15">
        <f t="shared" si="4"/>
        <v>5.6227422648028824E-2</v>
      </c>
      <c r="AC29" s="15">
        <f t="shared" si="4"/>
        <v>-3.4944237918215659E-2</v>
      </c>
      <c r="AD29" s="15">
        <f t="shared" si="4"/>
        <v>-0.2249614791987673</v>
      </c>
      <c r="AE29" s="15">
        <f t="shared" si="4"/>
        <v>-0.48807157057654071</v>
      </c>
      <c r="AF29" s="15">
        <f t="shared" si="4"/>
        <v>1.7941747572815534</v>
      </c>
      <c r="AG29" s="15">
        <f t="shared" si="4"/>
        <v>0.14454482279360659</v>
      </c>
      <c r="AH29" s="15">
        <f t="shared" si="4"/>
        <v>-0.38069216757741353</v>
      </c>
      <c r="AI29" s="15">
        <f t="shared" si="4"/>
        <v>2.4833333333333334</v>
      </c>
      <c r="AJ29" s="15">
        <f t="shared" si="4"/>
        <v>-0.41373487193920633</v>
      </c>
      <c r="AK29" s="15">
        <f t="shared" si="4"/>
        <v>-0.2323571771483437</v>
      </c>
      <c r="AL29" s="15">
        <f t="shared" si="4"/>
        <v>0.24702939337085672</v>
      </c>
      <c r="AM29" s="15">
        <f t="shared" si="4"/>
        <v>0.18254764292878645</v>
      </c>
    </row>
    <row r="30" spans="1:45" ht="19" x14ac:dyDescent="0.25">
      <c r="A30" s="5" t="s">
        <v>23</v>
      </c>
      <c r="B30" s="2">
        <v>8.2699999999999996E-2</v>
      </c>
      <c r="C30" s="2">
        <v>8.3400000000000002E-2</v>
      </c>
      <c r="D30" s="2">
        <v>8.5800000000000001E-2</v>
      </c>
      <c r="E30" s="2">
        <v>8.8999999999999996E-2</v>
      </c>
      <c r="F30" s="2">
        <v>8.5000000000000006E-2</v>
      </c>
      <c r="G30" s="2">
        <v>8.4099999999999994E-2</v>
      </c>
      <c r="H30" s="2">
        <v>9.0700000000000003E-2</v>
      </c>
      <c r="I30" s="2">
        <v>0.1</v>
      </c>
      <c r="J30" s="2">
        <v>0.108</v>
      </c>
      <c r="K30" s="2">
        <v>0.1062</v>
      </c>
      <c r="L30" s="2">
        <v>9.98E-2</v>
      </c>
      <c r="M30" s="2">
        <v>0.1148</v>
      </c>
      <c r="N30" s="2">
        <v>0.1278</v>
      </c>
      <c r="O30" s="2">
        <v>3.5900000000000001E-2</v>
      </c>
      <c r="P30" s="2">
        <v>9.1999999999999998E-3</v>
      </c>
      <c r="Q30" s="2">
        <v>9.6500000000000002E-2</v>
      </c>
      <c r="R30" s="2">
        <v>0.1026</v>
      </c>
      <c r="S30" s="2">
        <v>0.1148</v>
      </c>
      <c r="T30" s="2">
        <v>0.12509999999999999</v>
      </c>
      <c r="U30" s="2">
        <v>0.10929999999999999</v>
      </c>
      <c r="V30" s="2">
        <v>0.1386</v>
      </c>
      <c r="W30" s="2">
        <v>0.1439</v>
      </c>
      <c r="X30" s="2">
        <v>0.1696</v>
      </c>
      <c r="Y30" s="2">
        <v>0.17080000000000001</v>
      </c>
      <c r="Z30" s="2">
        <v>0.16470000000000001</v>
      </c>
      <c r="AA30" s="2">
        <v>0.17399999999999999</v>
      </c>
      <c r="AB30" s="2">
        <v>0.16189999999999999</v>
      </c>
      <c r="AC30" s="2">
        <v>0.14990000000000001</v>
      </c>
      <c r="AD30" s="2">
        <v>0.1115</v>
      </c>
      <c r="AE30" s="2">
        <v>5.3199999999999997E-2</v>
      </c>
      <c r="AF30" s="2">
        <v>0.1447</v>
      </c>
      <c r="AG30" s="2">
        <v>0.1454</v>
      </c>
      <c r="AH30" s="2">
        <v>8.2000000000000003E-2</v>
      </c>
      <c r="AI30" s="2">
        <v>0.26119999999999999</v>
      </c>
      <c r="AJ30" s="2">
        <v>0.1399</v>
      </c>
      <c r="AK30" s="2">
        <v>0.1114</v>
      </c>
      <c r="AL30" s="2">
        <v>0.1166</v>
      </c>
      <c r="AM30" s="2">
        <v>0.1278</v>
      </c>
    </row>
    <row r="31" spans="1:45" ht="19" x14ac:dyDescent="0.25">
      <c r="A31" s="5" t="s">
        <v>24</v>
      </c>
      <c r="B31" s="12">
        <v>0.03</v>
      </c>
      <c r="C31" s="12">
        <v>0.03</v>
      </c>
      <c r="D31" s="12">
        <v>0.04</v>
      </c>
      <c r="E31" s="12">
        <v>0.04</v>
      </c>
      <c r="F31" s="12">
        <v>0.05</v>
      </c>
      <c r="G31" s="12">
        <v>7.0000000000000007E-2</v>
      </c>
      <c r="H31" s="12">
        <v>0.09</v>
      </c>
      <c r="I31" s="12">
        <v>0.13</v>
      </c>
      <c r="J31" s="12">
        <v>0.15</v>
      </c>
      <c r="K31" s="12">
        <v>0.19</v>
      </c>
      <c r="L31" s="12">
        <v>0.23</v>
      </c>
      <c r="M31" s="12">
        <v>0.27</v>
      </c>
      <c r="N31" s="12">
        <v>0.33</v>
      </c>
      <c r="O31" s="12">
        <v>0.1</v>
      </c>
      <c r="P31" s="12">
        <v>0.05</v>
      </c>
      <c r="Q31" s="12">
        <v>0.56000000000000005</v>
      </c>
      <c r="R31" s="12">
        <v>0.68</v>
      </c>
      <c r="S31" s="12">
        <v>0.88</v>
      </c>
      <c r="T31" s="12">
        <v>1.1399999999999999</v>
      </c>
      <c r="U31" s="12">
        <v>1.1599999999999999</v>
      </c>
      <c r="V31" s="12">
        <v>1.67</v>
      </c>
      <c r="W31" s="12">
        <v>1.91</v>
      </c>
      <c r="X31" s="12">
        <v>2.48</v>
      </c>
      <c r="Y31" s="12">
        <v>2.81</v>
      </c>
      <c r="Z31" s="12">
        <v>2.79</v>
      </c>
      <c r="AA31" s="12">
        <v>3.21</v>
      </c>
      <c r="AB31" s="12">
        <v>3.48</v>
      </c>
      <c r="AC31" s="12">
        <v>3.41</v>
      </c>
      <c r="AD31" s="12">
        <v>2.66</v>
      </c>
      <c r="AE31" s="12">
        <v>1.36</v>
      </c>
      <c r="AF31" s="12">
        <v>3.82</v>
      </c>
      <c r="AG31" s="12">
        <v>4.4000000000000004</v>
      </c>
      <c r="AH31" s="12">
        <v>2.73</v>
      </c>
      <c r="AI31" s="12">
        <v>9.5</v>
      </c>
      <c r="AJ31" s="12">
        <v>5.57</v>
      </c>
      <c r="AK31" s="12">
        <v>4.26</v>
      </c>
      <c r="AL31" s="12">
        <v>5.31</v>
      </c>
      <c r="AM31" s="12">
        <v>6.23</v>
      </c>
    </row>
    <row r="32" spans="1:45" ht="19" x14ac:dyDescent="0.25">
      <c r="A32" s="5" t="s">
        <v>25</v>
      </c>
      <c r="B32" s="12">
        <v>0.03</v>
      </c>
      <c r="C32" s="12">
        <v>0.03</v>
      </c>
      <c r="D32" s="12">
        <v>0.04</v>
      </c>
      <c r="E32" s="12">
        <v>0.04</v>
      </c>
      <c r="F32" s="12">
        <v>0.05</v>
      </c>
      <c r="G32" s="12">
        <v>7.0000000000000007E-2</v>
      </c>
      <c r="H32" s="12">
        <v>0.09</v>
      </c>
      <c r="I32" s="12">
        <v>0.13</v>
      </c>
      <c r="J32" s="12">
        <v>0.15</v>
      </c>
      <c r="K32" s="12">
        <v>0.19</v>
      </c>
      <c r="L32" s="12">
        <v>0.23</v>
      </c>
      <c r="M32" s="12">
        <v>0.27</v>
      </c>
      <c r="N32" s="12">
        <v>0.32</v>
      </c>
      <c r="O32" s="12">
        <v>0.1</v>
      </c>
      <c r="P32" s="12">
        <v>0.05</v>
      </c>
      <c r="Q32" s="12">
        <v>0.55000000000000004</v>
      </c>
      <c r="R32" s="12">
        <v>0.66</v>
      </c>
      <c r="S32" s="12">
        <v>0.85</v>
      </c>
      <c r="T32" s="12">
        <v>1.1100000000000001</v>
      </c>
      <c r="U32" s="12">
        <v>1.1399999999999999</v>
      </c>
      <c r="V32" s="12">
        <v>1.64</v>
      </c>
      <c r="W32" s="12">
        <v>1.89</v>
      </c>
      <c r="X32" s="12">
        <v>2.44</v>
      </c>
      <c r="Y32" s="12">
        <v>2.78</v>
      </c>
      <c r="Z32" s="12">
        <v>2.77</v>
      </c>
      <c r="AA32" s="12">
        <v>3.19</v>
      </c>
      <c r="AB32" s="12">
        <v>3.45</v>
      </c>
      <c r="AC32" s="12">
        <v>3.39</v>
      </c>
      <c r="AD32" s="12">
        <v>2.63</v>
      </c>
      <c r="AE32" s="12">
        <v>1.34</v>
      </c>
      <c r="AF32" s="12">
        <v>3.78</v>
      </c>
      <c r="AG32" s="12">
        <v>4.3499999999999996</v>
      </c>
      <c r="AH32" s="12">
        <v>2.68</v>
      </c>
      <c r="AI32" s="12">
        <v>9.34</v>
      </c>
      <c r="AJ32" s="12">
        <v>5.48</v>
      </c>
      <c r="AK32" s="12">
        <v>4.2</v>
      </c>
      <c r="AL32" s="12">
        <v>5.24</v>
      </c>
      <c r="AM32" s="12">
        <v>6.17</v>
      </c>
    </row>
    <row r="33" spans="1:39" ht="19" x14ac:dyDescent="0.25">
      <c r="A33" s="5" t="s">
        <v>26</v>
      </c>
      <c r="B33" s="1">
        <v>336000000</v>
      </c>
      <c r="C33" s="1">
        <v>336666667</v>
      </c>
      <c r="D33" s="1">
        <v>362857143</v>
      </c>
      <c r="E33" s="1">
        <v>353333333</v>
      </c>
      <c r="F33" s="1">
        <v>384000000</v>
      </c>
      <c r="G33" s="1">
        <v>363076923</v>
      </c>
      <c r="H33" s="1">
        <v>367777778</v>
      </c>
      <c r="I33" s="1">
        <v>381600000</v>
      </c>
      <c r="J33" s="1">
        <v>388387097</v>
      </c>
      <c r="K33" s="1">
        <v>386936000</v>
      </c>
      <c r="L33" s="1">
        <v>387744000</v>
      </c>
      <c r="M33" s="1">
        <v>387352000</v>
      </c>
      <c r="N33" s="1">
        <v>385538462</v>
      </c>
      <c r="O33" s="1">
        <v>386341463</v>
      </c>
      <c r="P33" s="1">
        <v>388000000</v>
      </c>
      <c r="Q33" s="1">
        <v>391150442</v>
      </c>
      <c r="R33" s="1">
        <v>392647059</v>
      </c>
      <c r="S33" s="1">
        <v>394971429</v>
      </c>
      <c r="T33" s="1">
        <v>397807018</v>
      </c>
      <c r="U33" s="1">
        <v>401465517</v>
      </c>
      <c r="V33" s="1">
        <v>404311377</v>
      </c>
      <c r="W33" s="1">
        <v>407172775</v>
      </c>
      <c r="X33" s="1">
        <v>410241935</v>
      </c>
      <c r="Y33" s="1">
        <v>408100000</v>
      </c>
      <c r="Z33" s="1">
        <v>397400000</v>
      </c>
      <c r="AA33" s="1">
        <v>396400000</v>
      </c>
      <c r="AB33" s="1">
        <v>386500000</v>
      </c>
      <c r="AC33" s="1">
        <v>380600000</v>
      </c>
      <c r="AD33" s="1">
        <v>378600000</v>
      </c>
      <c r="AE33" s="1">
        <v>378500000</v>
      </c>
      <c r="AF33" s="1">
        <v>376600000</v>
      </c>
      <c r="AG33" s="1">
        <v>374100000</v>
      </c>
      <c r="AH33" s="1">
        <v>374000000</v>
      </c>
      <c r="AI33" s="1">
        <v>374100000</v>
      </c>
      <c r="AJ33" s="1">
        <v>374000000</v>
      </c>
      <c r="AK33" s="1">
        <v>375500000</v>
      </c>
      <c r="AL33" s="1">
        <v>375500000</v>
      </c>
      <c r="AM33" s="1">
        <v>378200000</v>
      </c>
    </row>
    <row r="34" spans="1:39" ht="19" x14ac:dyDescent="0.25">
      <c r="A34" s="5" t="s">
        <v>27</v>
      </c>
      <c r="B34" s="1">
        <v>336000000</v>
      </c>
      <c r="C34" s="1">
        <v>336666667</v>
      </c>
      <c r="D34" s="1">
        <v>362857143</v>
      </c>
      <c r="E34" s="1">
        <v>353333333</v>
      </c>
      <c r="F34" s="1">
        <v>384000000</v>
      </c>
      <c r="G34" s="1">
        <v>363076923</v>
      </c>
      <c r="H34" s="1">
        <v>389411765</v>
      </c>
      <c r="I34" s="1">
        <v>381600000</v>
      </c>
      <c r="J34" s="1">
        <v>388387097</v>
      </c>
      <c r="K34" s="1">
        <v>386936000</v>
      </c>
      <c r="L34" s="1">
        <v>387744000</v>
      </c>
      <c r="M34" s="1">
        <v>387894737</v>
      </c>
      <c r="N34" s="1">
        <v>391562500</v>
      </c>
      <c r="O34" s="1">
        <v>396000000</v>
      </c>
      <c r="P34" s="1">
        <v>388000000</v>
      </c>
      <c r="Q34" s="1">
        <v>401818182</v>
      </c>
      <c r="R34" s="1">
        <v>404545455</v>
      </c>
      <c r="S34" s="1">
        <v>406588235</v>
      </c>
      <c r="T34" s="1">
        <v>406726457</v>
      </c>
      <c r="U34" s="1">
        <v>408508772</v>
      </c>
      <c r="V34" s="1">
        <v>411707317</v>
      </c>
      <c r="W34" s="1">
        <v>411481481</v>
      </c>
      <c r="X34" s="1">
        <v>416967213</v>
      </c>
      <c r="Y34" s="1">
        <v>413600000</v>
      </c>
      <c r="Z34" s="1">
        <v>399400000</v>
      </c>
      <c r="AA34" s="1">
        <v>399500000</v>
      </c>
      <c r="AB34" s="1">
        <v>389500000</v>
      </c>
      <c r="AC34" s="1">
        <v>383000000</v>
      </c>
      <c r="AD34" s="1">
        <v>382100000</v>
      </c>
      <c r="AE34" s="1">
        <v>382800000</v>
      </c>
      <c r="AF34" s="1">
        <v>380900000</v>
      </c>
      <c r="AG34" s="1">
        <v>378500000</v>
      </c>
      <c r="AH34" s="1">
        <v>380100000</v>
      </c>
      <c r="AI34" s="1">
        <v>380300000</v>
      </c>
      <c r="AJ34" s="1">
        <v>379900000</v>
      </c>
      <c r="AK34" s="1">
        <v>380300000</v>
      </c>
      <c r="AL34" s="1">
        <v>380300000</v>
      </c>
      <c r="AM34" s="1">
        <v>382200000</v>
      </c>
    </row>
    <row r="35" spans="1:39" ht="20" customHeight="1" x14ac:dyDescent="0.25">
      <c r="A35" s="14" t="s">
        <v>103</v>
      </c>
      <c r="B35" s="1"/>
      <c r="C35" s="22">
        <f>(C34-B34)/B34</f>
        <v>1.9841279761904761E-3</v>
      </c>
      <c r="D35" s="22">
        <f t="shared" ref="D35:AM35" si="5">(D34-C34)/C34</f>
        <v>7.7793492992283664E-2</v>
      </c>
      <c r="E35" s="22">
        <f t="shared" si="5"/>
        <v>-2.6246720462107589E-2</v>
      </c>
      <c r="F35" s="22">
        <f t="shared" si="5"/>
        <v>8.679245385546458E-2</v>
      </c>
      <c r="G35" s="22">
        <f t="shared" si="5"/>
        <v>-5.4487179687499998E-2</v>
      </c>
      <c r="H35" s="22">
        <f t="shared" si="5"/>
        <v>7.2532403828926353E-2</v>
      </c>
      <c r="I35" s="22">
        <f t="shared" si="5"/>
        <v>-2.0060423700860707E-2</v>
      </c>
      <c r="J35" s="22">
        <f t="shared" si="5"/>
        <v>1.7785893605870021E-2</v>
      </c>
      <c r="K35" s="22">
        <f t="shared" si="5"/>
        <v>-3.7362132038078495E-3</v>
      </c>
      <c r="L35" s="22">
        <f t="shared" si="5"/>
        <v>2.0882006326627661E-3</v>
      </c>
      <c r="M35" s="22">
        <f t="shared" si="5"/>
        <v>3.8875392011223899E-4</v>
      </c>
      <c r="N35" s="22">
        <f t="shared" si="5"/>
        <v>9.4555626827182247E-3</v>
      </c>
      <c r="O35" s="22">
        <f t="shared" si="5"/>
        <v>1.1332801276935355E-2</v>
      </c>
      <c r="P35" s="22">
        <f t="shared" si="5"/>
        <v>-2.0202020202020204E-2</v>
      </c>
      <c r="Q35" s="22">
        <f t="shared" si="5"/>
        <v>3.5613871134020619E-2</v>
      </c>
      <c r="R35" s="22">
        <f t="shared" si="5"/>
        <v>6.7873309924039223E-3</v>
      </c>
      <c r="S35" s="22">
        <f t="shared" si="5"/>
        <v>5.0495685336521701E-3</v>
      </c>
      <c r="T35" s="22">
        <f t="shared" si="5"/>
        <v>3.3995572941258374E-4</v>
      </c>
      <c r="U35" s="22">
        <f t="shared" si="5"/>
        <v>4.3820975235943404E-3</v>
      </c>
      <c r="V35" s="22">
        <f t="shared" si="5"/>
        <v>7.829807385384616E-3</v>
      </c>
      <c r="W35" s="22">
        <f t="shared" si="5"/>
        <v>-5.4853530815436049E-4</v>
      </c>
      <c r="X35" s="22">
        <f t="shared" si="5"/>
        <v>1.3331661941792224E-2</v>
      </c>
      <c r="Y35" s="22">
        <f t="shared" si="5"/>
        <v>-8.0754862613142686E-3</v>
      </c>
      <c r="Z35" s="22">
        <f t="shared" si="5"/>
        <v>-3.433268858800774E-2</v>
      </c>
      <c r="AA35" s="22">
        <f t="shared" si="5"/>
        <v>2.503755633450175E-4</v>
      </c>
      <c r="AB35" s="22">
        <f t="shared" si="5"/>
        <v>-2.5031289111389236E-2</v>
      </c>
      <c r="AC35" s="22">
        <f t="shared" si="5"/>
        <v>-1.668806161745828E-2</v>
      </c>
      <c r="AD35" s="22">
        <f t="shared" si="5"/>
        <v>-2.3498694516971281E-3</v>
      </c>
      <c r="AE35" s="22">
        <f t="shared" si="5"/>
        <v>1.8319811567652448E-3</v>
      </c>
      <c r="AF35" s="22">
        <f t="shared" si="5"/>
        <v>-4.9634273772204808E-3</v>
      </c>
      <c r="AG35" s="22">
        <f t="shared" si="5"/>
        <v>-6.3008663691257547E-3</v>
      </c>
      <c r="AH35" s="22">
        <f t="shared" si="5"/>
        <v>4.2272126816380448E-3</v>
      </c>
      <c r="AI35" s="22">
        <f t="shared" si="5"/>
        <v>5.2617732175743229E-4</v>
      </c>
      <c r="AJ35" s="22">
        <f t="shared" si="5"/>
        <v>-1.0518012095713911E-3</v>
      </c>
      <c r="AK35" s="22">
        <f t="shared" si="5"/>
        <v>1.0529086601737299E-3</v>
      </c>
      <c r="AL35" s="22">
        <f t="shared" si="5"/>
        <v>0</v>
      </c>
      <c r="AM35" s="22">
        <f t="shared" si="5"/>
        <v>4.9960557454641072E-3</v>
      </c>
    </row>
    <row r="36" spans="1:39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  <c r="W36" s="13" t="s">
        <v>93</v>
      </c>
      <c r="X36" s="13" t="s">
        <v>93</v>
      </c>
      <c r="Y36" s="13" t="s">
        <v>93</v>
      </c>
      <c r="Z36" s="13" t="s">
        <v>93</v>
      </c>
      <c r="AA36" s="13" t="s">
        <v>93</v>
      </c>
      <c r="AB36" s="13" t="s">
        <v>93</v>
      </c>
      <c r="AC36" s="13" t="s">
        <v>93</v>
      </c>
      <c r="AD36" s="13" t="s">
        <v>93</v>
      </c>
      <c r="AE36" s="13" t="s">
        <v>93</v>
      </c>
      <c r="AF36" s="13" t="s">
        <v>93</v>
      </c>
      <c r="AG36" s="13" t="s">
        <v>93</v>
      </c>
      <c r="AH36" s="13" t="s">
        <v>93</v>
      </c>
      <c r="AI36" s="13" t="s">
        <v>93</v>
      </c>
      <c r="AJ36" s="13" t="s">
        <v>93</v>
      </c>
      <c r="AK36" s="13" t="s">
        <v>93</v>
      </c>
      <c r="AL36" s="13" t="s">
        <v>93</v>
      </c>
      <c r="AM36" s="13" t="s">
        <v>93</v>
      </c>
    </row>
    <row r="37" spans="1:39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  <c r="W37" s="9" t="s">
        <v>91</v>
      </c>
      <c r="X37" s="9" t="s">
        <v>91</v>
      </c>
      <c r="Y37" s="9" t="s">
        <v>91</v>
      </c>
      <c r="Z37" s="9" t="s">
        <v>91</v>
      </c>
      <c r="AA37" s="9" t="s">
        <v>91</v>
      </c>
      <c r="AB37" s="9" t="s">
        <v>91</v>
      </c>
      <c r="AC37" s="9" t="s">
        <v>91</v>
      </c>
      <c r="AD37" s="9" t="s">
        <v>91</v>
      </c>
      <c r="AE37" s="9" t="s">
        <v>91</v>
      </c>
      <c r="AF37" s="9" t="s">
        <v>91</v>
      </c>
      <c r="AG37" s="9" t="s">
        <v>91</v>
      </c>
      <c r="AH37" s="9" t="s">
        <v>91</v>
      </c>
      <c r="AI37" s="9" t="s">
        <v>91</v>
      </c>
      <c r="AJ37" s="9" t="s">
        <v>91</v>
      </c>
      <c r="AK37" s="9" t="s">
        <v>91</v>
      </c>
      <c r="AL37" s="9" t="s">
        <v>91</v>
      </c>
      <c r="AM37" s="9" t="s">
        <v>91</v>
      </c>
    </row>
    <row r="38" spans="1:39" ht="19" x14ac:dyDescent="0.25">
      <c r="A38" s="5" t="s">
        <v>30</v>
      </c>
      <c r="B38" s="1" t="s">
        <v>92</v>
      </c>
      <c r="C38" s="1" t="s">
        <v>92</v>
      </c>
      <c r="D38" s="1" t="s">
        <v>92</v>
      </c>
      <c r="E38" s="1" t="s">
        <v>92</v>
      </c>
      <c r="F38" s="1" t="s">
        <v>92</v>
      </c>
      <c r="G38" s="1" t="s">
        <v>92</v>
      </c>
      <c r="H38" s="1" t="s">
        <v>92</v>
      </c>
      <c r="I38" s="1" t="s">
        <v>92</v>
      </c>
      <c r="J38" s="1" t="s">
        <v>92</v>
      </c>
      <c r="K38" s="1">
        <v>116800000</v>
      </c>
      <c r="L38" s="1">
        <v>69000000</v>
      </c>
      <c r="M38" s="1">
        <v>175700000</v>
      </c>
      <c r="N38" s="1">
        <v>154000000</v>
      </c>
      <c r="O38" s="1">
        <v>125000000</v>
      </c>
      <c r="P38" s="1">
        <v>80000000</v>
      </c>
      <c r="Q38" s="1">
        <v>54000000</v>
      </c>
      <c r="R38" s="1">
        <v>50100000</v>
      </c>
      <c r="S38" s="1">
        <v>37800000</v>
      </c>
      <c r="T38" s="1">
        <v>65900000</v>
      </c>
      <c r="U38" s="1">
        <v>349400000</v>
      </c>
      <c r="V38" s="1">
        <v>491200000</v>
      </c>
      <c r="W38" s="1">
        <v>416600000</v>
      </c>
      <c r="X38" s="1">
        <v>290500000</v>
      </c>
      <c r="Y38" s="1">
        <v>701100000</v>
      </c>
      <c r="Z38" s="1">
        <v>658700000</v>
      </c>
      <c r="AA38" s="1">
        <v>1757600000</v>
      </c>
      <c r="AB38" s="1">
        <v>905000000</v>
      </c>
      <c r="AC38" s="1">
        <v>1395000000</v>
      </c>
      <c r="AD38" s="1">
        <v>1339000000</v>
      </c>
      <c r="AE38" s="1">
        <v>1795000000</v>
      </c>
      <c r="AF38" s="1">
        <v>3379000000</v>
      </c>
      <c r="AG38" s="1">
        <v>3316000000</v>
      </c>
      <c r="AH38" s="1">
        <v>2542000000</v>
      </c>
      <c r="AI38" s="1">
        <v>3616000000</v>
      </c>
      <c r="AJ38" s="1">
        <v>4337000000</v>
      </c>
      <c r="AK38" s="1">
        <v>2943000000</v>
      </c>
      <c r="AL38" s="1">
        <v>2944000000</v>
      </c>
      <c r="AM38" s="1">
        <v>1844000000</v>
      </c>
    </row>
    <row r="39" spans="1:39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 t="s">
        <v>92</v>
      </c>
      <c r="G39" s="1" t="s">
        <v>92</v>
      </c>
      <c r="H39" s="1" t="s">
        <v>92</v>
      </c>
      <c r="I39" s="1" t="s">
        <v>92</v>
      </c>
      <c r="J39" s="1" t="s">
        <v>92</v>
      </c>
      <c r="K39" s="1" t="s">
        <v>92</v>
      </c>
      <c r="L39" s="1" t="s">
        <v>92</v>
      </c>
      <c r="M39" s="1" t="s">
        <v>92</v>
      </c>
      <c r="N39" s="1" t="s">
        <v>92</v>
      </c>
      <c r="O39" s="1" t="s">
        <v>92</v>
      </c>
      <c r="P39" s="1">
        <v>3500000</v>
      </c>
      <c r="Q39" s="1" t="s">
        <v>92</v>
      </c>
      <c r="R39" s="1" t="s">
        <v>92</v>
      </c>
      <c r="S39" s="1" t="s">
        <v>92</v>
      </c>
      <c r="T39" s="1" t="s">
        <v>92</v>
      </c>
      <c r="U39" s="1" t="s">
        <v>92</v>
      </c>
      <c r="V39" s="1">
        <v>565300000</v>
      </c>
      <c r="W39" s="1">
        <v>998200000</v>
      </c>
      <c r="X39" s="1">
        <v>2120300000</v>
      </c>
      <c r="Y39" s="1">
        <v>1494500000</v>
      </c>
      <c r="Z39" s="1">
        <v>2296100000</v>
      </c>
      <c r="AA39" s="1">
        <v>2622500000</v>
      </c>
      <c r="AB39" s="1">
        <v>2513000000</v>
      </c>
      <c r="AC39" s="1">
        <v>2890000000</v>
      </c>
      <c r="AD39" s="1">
        <v>2641000000</v>
      </c>
      <c r="AE39" s="1">
        <v>3205000000</v>
      </c>
      <c r="AF39" s="1">
        <v>700000000</v>
      </c>
      <c r="AG39" s="1">
        <v>68000000</v>
      </c>
      <c r="AH39" s="1">
        <v>251000000</v>
      </c>
      <c r="AI39" s="1">
        <v>83000000</v>
      </c>
      <c r="AJ39" s="1">
        <v>88000000</v>
      </c>
      <c r="AK39" s="1">
        <v>81000000</v>
      </c>
      <c r="AL39" s="1">
        <v>75000000</v>
      </c>
      <c r="AM39" s="1">
        <v>84000000</v>
      </c>
    </row>
    <row r="40" spans="1:39" ht="19" x14ac:dyDescent="0.25">
      <c r="A40" s="5" t="s">
        <v>32</v>
      </c>
      <c r="B40" s="1" t="s">
        <v>92</v>
      </c>
      <c r="C40" s="1" t="s">
        <v>92</v>
      </c>
      <c r="D40" s="1" t="s">
        <v>92</v>
      </c>
      <c r="E40" s="1" t="s">
        <v>92</v>
      </c>
      <c r="F40" s="1" t="s">
        <v>92</v>
      </c>
      <c r="G40" s="1" t="s">
        <v>92</v>
      </c>
      <c r="H40" s="1" t="s">
        <v>92</v>
      </c>
      <c r="I40" s="1" t="s">
        <v>92</v>
      </c>
      <c r="J40" s="1" t="s">
        <v>92</v>
      </c>
      <c r="K40" s="1">
        <v>116800000</v>
      </c>
      <c r="L40" s="1">
        <v>69000000</v>
      </c>
      <c r="M40" s="1">
        <v>175700000</v>
      </c>
      <c r="N40" s="1">
        <v>154000000</v>
      </c>
      <c r="O40" s="1">
        <v>125000000</v>
      </c>
      <c r="P40" s="1">
        <v>83500000</v>
      </c>
      <c r="Q40" s="1">
        <v>54000000</v>
      </c>
      <c r="R40" s="1">
        <v>50100000</v>
      </c>
      <c r="S40" s="1">
        <v>37800000</v>
      </c>
      <c r="T40" s="1">
        <v>65900000</v>
      </c>
      <c r="U40" s="1">
        <v>349400000</v>
      </c>
      <c r="V40" s="1">
        <v>1056500000</v>
      </c>
      <c r="W40" s="1">
        <v>1414800000</v>
      </c>
      <c r="X40" s="1">
        <v>2410800000</v>
      </c>
      <c r="Y40" s="1">
        <v>2195600000</v>
      </c>
      <c r="Z40" s="1">
        <v>2954800000</v>
      </c>
      <c r="AA40" s="1">
        <v>4380100000</v>
      </c>
      <c r="AB40" s="1">
        <v>3418000000</v>
      </c>
      <c r="AC40" s="1">
        <v>4285000000</v>
      </c>
      <c r="AD40" s="1">
        <v>3980000000</v>
      </c>
      <c r="AE40" s="1">
        <v>5000000000</v>
      </c>
      <c r="AF40" s="1">
        <v>4079000000</v>
      </c>
      <c r="AG40" s="1">
        <v>3384000000</v>
      </c>
      <c r="AH40" s="1">
        <v>2793000000</v>
      </c>
      <c r="AI40" s="1">
        <v>3699000000</v>
      </c>
      <c r="AJ40" s="1">
        <v>4425000000</v>
      </c>
      <c r="AK40" s="1">
        <v>3024000000</v>
      </c>
      <c r="AL40" s="1">
        <v>3019000000</v>
      </c>
      <c r="AM40" s="1">
        <v>1928000000</v>
      </c>
    </row>
    <row r="41" spans="1:39" ht="19" x14ac:dyDescent="0.25">
      <c r="A41" s="5" t="s">
        <v>33</v>
      </c>
      <c r="B41" s="1" t="s">
        <v>92</v>
      </c>
      <c r="C41" s="1" t="s">
        <v>92</v>
      </c>
      <c r="D41" s="1" t="s">
        <v>92</v>
      </c>
      <c r="E41" s="1" t="s">
        <v>92</v>
      </c>
      <c r="F41" s="1" t="s">
        <v>92</v>
      </c>
      <c r="G41" s="1" t="s">
        <v>92</v>
      </c>
      <c r="H41" s="1" t="s">
        <v>92</v>
      </c>
      <c r="I41" s="1" t="s">
        <v>92</v>
      </c>
      <c r="J41" s="1" t="s">
        <v>92</v>
      </c>
      <c r="K41" s="1">
        <v>154600000</v>
      </c>
      <c r="L41" s="1">
        <v>163600000</v>
      </c>
      <c r="M41" s="1">
        <v>166100000</v>
      </c>
      <c r="N41" s="1">
        <v>176200000</v>
      </c>
      <c r="O41" s="1">
        <v>425600000</v>
      </c>
      <c r="P41" s="1">
        <v>377700000</v>
      </c>
      <c r="Q41" s="1">
        <v>343700000</v>
      </c>
      <c r="R41" s="1">
        <v>332100000</v>
      </c>
      <c r="S41" s="1">
        <v>406700000</v>
      </c>
      <c r="T41" s="1">
        <v>498600000</v>
      </c>
      <c r="U41" s="1">
        <v>751100000</v>
      </c>
      <c r="V41" s="1">
        <v>770300000</v>
      </c>
      <c r="W41" s="1">
        <v>907000000</v>
      </c>
      <c r="X41" s="1">
        <v>1030700000</v>
      </c>
      <c r="Y41" s="1">
        <v>1129500000</v>
      </c>
      <c r="Z41" s="1">
        <v>1147100000</v>
      </c>
      <c r="AA41" s="1">
        <v>1251900000</v>
      </c>
      <c r="AB41" s="1">
        <v>1417000000</v>
      </c>
      <c r="AC41" s="1">
        <v>1430000000</v>
      </c>
      <c r="AD41" s="1">
        <v>1518000000</v>
      </c>
      <c r="AE41" s="1">
        <v>1572000000</v>
      </c>
      <c r="AF41" s="1">
        <v>1662000000</v>
      </c>
      <c r="AG41" s="1">
        <v>1967000000</v>
      </c>
      <c r="AH41" s="1">
        <v>2198000000</v>
      </c>
      <c r="AI41" s="1">
        <v>2332000000</v>
      </c>
      <c r="AJ41" s="1">
        <v>2893000000</v>
      </c>
      <c r="AK41" s="1">
        <v>2701000000</v>
      </c>
      <c r="AL41" s="1">
        <v>3022000000</v>
      </c>
      <c r="AM41" s="1">
        <v>3565000000</v>
      </c>
    </row>
    <row r="42" spans="1:39" ht="19" x14ac:dyDescent="0.25">
      <c r="A42" s="5" t="s">
        <v>34</v>
      </c>
      <c r="B42" s="1" t="s">
        <v>92</v>
      </c>
      <c r="C42" s="1" t="s">
        <v>92</v>
      </c>
      <c r="D42" s="1" t="s">
        <v>92</v>
      </c>
      <c r="E42" s="1" t="s">
        <v>92</v>
      </c>
      <c r="F42" s="1" t="s">
        <v>92</v>
      </c>
      <c r="G42" s="1" t="s">
        <v>92</v>
      </c>
      <c r="H42" s="1" t="s">
        <v>92</v>
      </c>
      <c r="I42" s="1" t="s">
        <v>92</v>
      </c>
      <c r="J42" s="1" t="s">
        <v>92</v>
      </c>
      <c r="K42" s="1">
        <v>115800000</v>
      </c>
      <c r="L42" s="1">
        <v>133600000</v>
      </c>
      <c r="M42" s="1">
        <v>127400000</v>
      </c>
      <c r="N42" s="1">
        <v>136200000</v>
      </c>
      <c r="O42" s="1">
        <v>554000000</v>
      </c>
      <c r="P42" s="1">
        <v>386100000</v>
      </c>
      <c r="Q42" s="1">
        <v>392100000</v>
      </c>
      <c r="R42" s="1">
        <v>399800000</v>
      </c>
      <c r="S42" s="1">
        <v>426500000</v>
      </c>
      <c r="T42" s="1">
        <v>467900000</v>
      </c>
      <c r="U42" s="1">
        <v>552500000</v>
      </c>
      <c r="V42" s="1">
        <v>563500000</v>
      </c>
      <c r="W42" s="1">
        <v>677600000</v>
      </c>
      <c r="X42" s="1">
        <v>796200000</v>
      </c>
      <c r="Y42" s="1">
        <v>952700000</v>
      </c>
      <c r="Z42" s="1">
        <v>943000000</v>
      </c>
      <c r="AA42" s="1">
        <v>1056800000</v>
      </c>
      <c r="AB42" s="1">
        <v>1283000000</v>
      </c>
      <c r="AC42" s="1">
        <v>1265000000</v>
      </c>
      <c r="AD42" s="1">
        <v>1422000000</v>
      </c>
      <c r="AE42" s="1">
        <v>1588000000</v>
      </c>
      <c r="AF42" s="1">
        <v>1639000000</v>
      </c>
      <c r="AG42" s="1">
        <v>2030000000</v>
      </c>
      <c r="AH42" s="1">
        <v>2465000000</v>
      </c>
      <c r="AI42" s="1">
        <v>2955000000</v>
      </c>
      <c r="AJ42" s="1">
        <v>3282000000</v>
      </c>
      <c r="AK42" s="1">
        <v>3494000000</v>
      </c>
      <c r="AL42" s="1">
        <v>3314000000</v>
      </c>
      <c r="AM42" s="1">
        <v>3995000000</v>
      </c>
    </row>
    <row r="43" spans="1:39" ht="19" x14ac:dyDescent="0.25">
      <c r="A43" s="5" t="s">
        <v>35</v>
      </c>
      <c r="B43" s="1" t="s">
        <v>92</v>
      </c>
      <c r="C43" s="1" t="s">
        <v>92</v>
      </c>
      <c r="D43" s="1" t="s">
        <v>92</v>
      </c>
      <c r="E43" s="1" t="s">
        <v>92</v>
      </c>
      <c r="F43" s="1" t="s">
        <v>92</v>
      </c>
      <c r="G43" s="1" t="s">
        <v>92</v>
      </c>
      <c r="H43" s="1" t="s">
        <v>92</v>
      </c>
      <c r="I43" s="1" t="s">
        <v>92</v>
      </c>
      <c r="J43" s="1" t="s">
        <v>92</v>
      </c>
      <c r="K43" s="1">
        <v>153300000</v>
      </c>
      <c r="L43" s="1">
        <v>257100000</v>
      </c>
      <c r="M43" s="1">
        <v>284300000</v>
      </c>
      <c r="N43" s="1">
        <v>290200000</v>
      </c>
      <c r="O43" s="1">
        <v>207200000</v>
      </c>
      <c r="P43" s="1">
        <v>263100000</v>
      </c>
      <c r="Q43" s="1">
        <v>207200000</v>
      </c>
      <c r="R43" s="1">
        <v>211100000</v>
      </c>
      <c r="S43" s="1">
        <v>280300000</v>
      </c>
      <c r="T43" s="1">
        <v>365200000</v>
      </c>
      <c r="U43" s="1">
        <v>489600000</v>
      </c>
      <c r="V43" s="1">
        <v>479800000</v>
      </c>
      <c r="W43" s="1">
        <v>534900000</v>
      </c>
      <c r="X43" s="1">
        <v>667200000</v>
      </c>
      <c r="Y43" s="1">
        <v>701500000</v>
      </c>
      <c r="Z43" s="1">
        <v>806300000</v>
      </c>
      <c r="AA43" s="1">
        <v>942600000</v>
      </c>
      <c r="AB43" s="1">
        <v>1093000000</v>
      </c>
      <c r="AC43" s="1">
        <v>1168000000</v>
      </c>
      <c r="AD43" s="1">
        <v>1415000000</v>
      </c>
      <c r="AE43" s="1">
        <v>1513000000</v>
      </c>
      <c r="AF43" s="1">
        <v>564000000</v>
      </c>
      <c r="AG43" s="1">
        <v>480000000</v>
      </c>
      <c r="AH43" s="1">
        <v>537000000</v>
      </c>
      <c r="AI43" s="1">
        <v>747000000</v>
      </c>
      <c r="AJ43" s="1">
        <v>760000000</v>
      </c>
      <c r="AK43" s="1">
        <v>488000000</v>
      </c>
      <c r="AL43" s="1">
        <v>662000000</v>
      </c>
      <c r="AM43" s="1">
        <v>787000000</v>
      </c>
    </row>
    <row r="44" spans="1:39" ht="19" x14ac:dyDescent="0.25">
      <c r="A44" s="6" t="s">
        <v>36</v>
      </c>
      <c r="B44" s="10" t="s">
        <v>92</v>
      </c>
      <c r="C44" s="10" t="s">
        <v>92</v>
      </c>
      <c r="D44" s="10" t="s">
        <v>92</v>
      </c>
      <c r="E44" s="10" t="s">
        <v>92</v>
      </c>
      <c r="F44" s="10" t="s">
        <v>92</v>
      </c>
      <c r="G44" s="10" t="s">
        <v>92</v>
      </c>
      <c r="H44" s="10" t="s">
        <v>92</v>
      </c>
      <c r="I44" s="10" t="s">
        <v>92</v>
      </c>
      <c r="J44" s="10" t="s">
        <v>92</v>
      </c>
      <c r="K44" s="10">
        <v>540500000</v>
      </c>
      <c r="L44" s="10">
        <v>623300000</v>
      </c>
      <c r="M44" s="10">
        <v>753500000</v>
      </c>
      <c r="N44" s="10">
        <v>756600000</v>
      </c>
      <c r="O44" s="10">
        <v>1311800000</v>
      </c>
      <c r="P44" s="10">
        <v>1110400000</v>
      </c>
      <c r="Q44" s="10">
        <v>997000000</v>
      </c>
      <c r="R44" s="10">
        <v>993100000</v>
      </c>
      <c r="S44" s="10">
        <v>1151300000</v>
      </c>
      <c r="T44" s="10">
        <v>1397600000</v>
      </c>
      <c r="U44" s="10">
        <v>2142600000</v>
      </c>
      <c r="V44" s="10">
        <v>2870100000</v>
      </c>
      <c r="W44" s="10">
        <v>3534300000</v>
      </c>
      <c r="X44" s="10">
        <v>4904900000</v>
      </c>
      <c r="Y44" s="10">
        <v>4979300000</v>
      </c>
      <c r="Z44" s="10">
        <v>5851200000</v>
      </c>
      <c r="AA44" s="10">
        <v>7631400000</v>
      </c>
      <c r="AB44" s="10">
        <v>7211000000</v>
      </c>
      <c r="AC44" s="10">
        <v>8148000000</v>
      </c>
      <c r="AD44" s="10">
        <v>8335000000</v>
      </c>
      <c r="AE44" s="10">
        <v>9673000000</v>
      </c>
      <c r="AF44" s="10">
        <v>7944000000</v>
      </c>
      <c r="AG44" s="10">
        <v>7861000000</v>
      </c>
      <c r="AH44" s="10">
        <v>7993000000</v>
      </c>
      <c r="AI44" s="10">
        <v>9733000000</v>
      </c>
      <c r="AJ44" s="10">
        <v>11360000000</v>
      </c>
      <c r="AK44" s="10">
        <v>9707000000</v>
      </c>
      <c r="AL44" s="10">
        <v>10017000000</v>
      </c>
      <c r="AM44" s="10">
        <v>10275000000</v>
      </c>
    </row>
    <row r="45" spans="1:39" ht="19" x14ac:dyDescent="0.25">
      <c r="A45" s="5" t="s">
        <v>37</v>
      </c>
      <c r="B45" s="1" t="s">
        <v>92</v>
      </c>
      <c r="C45" s="1" t="s">
        <v>92</v>
      </c>
      <c r="D45" s="1" t="s">
        <v>92</v>
      </c>
      <c r="E45" s="1" t="s">
        <v>92</v>
      </c>
      <c r="F45" s="1" t="s">
        <v>92</v>
      </c>
      <c r="G45" s="1" t="s">
        <v>92</v>
      </c>
      <c r="H45" s="1" t="s">
        <v>92</v>
      </c>
      <c r="I45" s="1" t="s">
        <v>92</v>
      </c>
      <c r="J45" s="1" t="s">
        <v>92</v>
      </c>
      <c r="K45" s="1">
        <v>180700000</v>
      </c>
      <c r="L45" s="1">
        <v>182600000</v>
      </c>
      <c r="M45" s="1">
        <v>172300000</v>
      </c>
      <c r="N45" s="1">
        <v>163900000</v>
      </c>
      <c r="O45" s="1">
        <v>429500000</v>
      </c>
      <c r="P45" s="1">
        <v>391500000</v>
      </c>
      <c r="Q45" s="1">
        <v>378100000</v>
      </c>
      <c r="R45" s="1">
        <v>444000000</v>
      </c>
      <c r="S45" s="1">
        <v>519200000</v>
      </c>
      <c r="T45" s="1">
        <v>604700000</v>
      </c>
      <c r="U45" s="1">
        <v>700500000</v>
      </c>
      <c r="V45" s="1">
        <v>831000000</v>
      </c>
      <c r="W45" s="1">
        <v>951700000</v>
      </c>
      <c r="X45" s="1">
        <v>991600000</v>
      </c>
      <c r="Y45" s="1">
        <v>963800000</v>
      </c>
      <c r="Z45" s="1">
        <v>947600000</v>
      </c>
      <c r="AA45" s="1">
        <v>798300000</v>
      </c>
      <c r="AB45" s="1">
        <v>888000000</v>
      </c>
      <c r="AC45" s="1">
        <v>948000000</v>
      </c>
      <c r="AD45" s="1">
        <v>1081000000</v>
      </c>
      <c r="AE45" s="1">
        <v>1098000000</v>
      </c>
      <c r="AF45" s="1">
        <v>1199000000</v>
      </c>
      <c r="AG45" s="1">
        <v>1569000000</v>
      </c>
      <c r="AH45" s="1">
        <v>1975000000</v>
      </c>
      <c r="AI45" s="1">
        <v>2291000000</v>
      </c>
      <c r="AJ45" s="1">
        <v>2567000000</v>
      </c>
      <c r="AK45" s="1">
        <v>2752000000</v>
      </c>
      <c r="AL45" s="1">
        <v>2833000000</v>
      </c>
      <c r="AM45" s="1">
        <v>2970000000</v>
      </c>
    </row>
    <row r="46" spans="1:39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 t="s">
        <v>92</v>
      </c>
      <c r="H46" s="1" t="s">
        <v>92</v>
      </c>
      <c r="I46" s="1" t="s">
        <v>92</v>
      </c>
      <c r="J46" s="1" t="s">
        <v>92</v>
      </c>
      <c r="K46" s="1" t="s">
        <v>92</v>
      </c>
      <c r="L46" s="1" t="s">
        <v>92</v>
      </c>
      <c r="M46" s="1" t="s">
        <v>92</v>
      </c>
      <c r="N46" s="1" t="s">
        <v>92</v>
      </c>
      <c r="O46" s="1" t="s">
        <v>92</v>
      </c>
      <c r="P46" s="1" t="s">
        <v>92</v>
      </c>
      <c r="Q46" s="1" t="s">
        <v>92</v>
      </c>
      <c r="R46" s="1" t="s">
        <v>92</v>
      </c>
      <c r="S46" s="1">
        <v>460000000</v>
      </c>
      <c r="T46" s="1" t="s">
        <v>92</v>
      </c>
      <c r="U46" s="1" t="s">
        <v>92</v>
      </c>
      <c r="V46" s="1" t="s">
        <v>92</v>
      </c>
      <c r="W46" s="1">
        <v>531300000</v>
      </c>
      <c r="X46" s="1">
        <v>527400000</v>
      </c>
      <c r="Y46" s="1">
        <v>567500000</v>
      </c>
      <c r="Z46" s="1">
        <v>956800000</v>
      </c>
      <c r="AA46" s="1">
        <v>1072300000</v>
      </c>
      <c r="AB46" s="1">
        <v>2072000000</v>
      </c>
      <c r="AC46" s="1">
        <v>2142000000</v>
      </c>
      <c r="AD46" s="1">
        <v>3844000000</v>
      </c>
      <c r="AE46" s="1">
        <v>4186000000</v>
      </c>
      <c r="AF46" s="1">
        <v>4136000000</v>
      </c>
      <c r="AG46" s="1">
        <v>6356000000</v>
      </c>
      <c r="AH46" s="1">
        <v>7168000000</v>
      </c>
      <c r="AI46" s="1">
        <v>8563000000</v>
      </c>
      <c r="AJ46" s="1">
        <v>9069000000</v>
      </c>
      <c r="AK46" s="1">
        <v>12778000000</v>
      </c>
      <c r="AL46" s="1">
        <v>12918000000</v>
      </c>
      <c r="AM46" s="1" t="s">
        <v>92</v>
      </c>
    </row>
    <row r="47" spans="1:39" ht="19" x14ac:dyDescent="0.25">
      <c r="A47" s="5" t="s">
        <v>39</v>
      </c>
      <c r="B47" s="1" t="s">
        <v>92</v>
      </c>
      <c r="C47" s="1" t="s">
        <v>92</v>
      </c>
      <c r="D47" s="1" t="s">
        <v>92</v>
      </c>
      <c r="E47" s="1" t="s">
        <v>92</v>
      </c>
      <c r="F47" s="1" t="s">
        <v>92</v>
      </c>
      <c r="G47" s="1" t="s">
        <v>92</v>
      </c>
      <c r="H47" s="1" t="s">
        <v>92</v>
      </c>
      <c r="I47" s="1" t="s">
        <v>92</v>
      </c>
      <c r="J47" s="1" t="s">
        <v>92</v>
      </c>
      <c r="K47" s="1">
        <v>17300000</v>
      </c>
      <c r="L47" s="1">
        <v>18200000</v>
      </c>
      <c r="M47" s="1">
        <v>45400000</v>
      </c>
      <c r="N47" s="1">
        <v>46100000</v>
      </c>
      <c r="O47" s="1">
        <v>897900000</v>
      </c>
      <c r="P47" s="1">
        <v>898900000</v>
      </c>
      <c r="Q47" s="1">
        <v>839300000</v>
      </c>
      <c r="R47" s="1">
        <v>802300000</v>
      </c>
      <c r="S47" s="1">
        <v>475100000</v>
      </c>
      <c r="T47" s="1">
        <v>965500000</v>
      </c>
      <c r="U47" s="1">
        <v>963200000</v>
      </c>
      <c r="V47" s="1">
        <v>922900000</v>
      </c>
      <c r="W47" s="1">
        <v>405700000</v>
      </c>
      <c r="X47" s="1">
        <v>398100000</v>
      </c>
      <c r="Y47" s="1">
        <v>368000000</v>
      </c>
      <c r="Z47" s="1">
        <v>634700000</v>
      </c>
      <c r="AA47" s="1">
        <v>703000000</v>
      </c>
      <c r="AB47" s="1">
        <v>1442000000</v>
      </c>
      <c r="AC47" s="1">
        <v>1424000000</v>
      </c>
      <c r="AD47" s="1">
        <v>1989000000</v>
      </c>
      <c r="AE47" s="1">
        <v>2018000000</v>
      </c>
      <c r="AF47" s="1">
        <v>1794000000</v>
      </c>
      <c r="AG47" s="1">
        <v>3508000000</v>
      </c>
      <c r="AH47" s="1">
        <v>3477000000</v>
      </c>
      <c r="AI47" s="1">
        <v>4163000000</v>
      </c>
      <c r="AJ47" s="1">
        <v>4227000000</v>
      </c>
      <c r="AK47" s="1">
        <v>5554000000</v>
      </c>
      <c r="AL47" s="1">
        <v>4840000000</v>
      </c>
      <c r="AM47" s="1" t="s">
        <v>92</v>
      </c>
    </row>
    <row r="48" spans="1:39" ht="19" x14ac:dyDescent="0.25">
      <c r="A48" s="5" t="s">
        <v>40</v>
      </c>
      <c r="B48" s="1" t="s">
        <v>92</v>
      </c>
      <c r="C48" s="1" t="s">
        <v>92</v>
      </c>
      <c r="D48" s="1" t="s">
        <v>92</v>
      </c>
      <c r="E48" s="1" t="s">
        <v>92</v>
      </c>
      <c r="F48" s="1" t="s">
        <v>92</v>
      </c>
      <c r="G48" s="1" t="s">
        <v>92</v>
      </c>
      <c r="H48" s="1" t="s">
        <v>92</v>
      </c>
      <c r="I48" s="1" t="s">
        <v>92</v>
      </c>
      <c r="J48" s="1" t="s">
        <v>92</v>
      </c>
      <c r="K48" s="1">
        <v>17300000</v>
      </c>
      <c r="L48" s="1">
        <v>18200000</v>
      </c>
      <c r="M48" s="1">
        <v>45400000</v>
      </c>
      <c r="N48" s="1">
        <v>46100000</v>
      </c>
      <c r="O48" s="1">
        <v>897900000</v>
      </c>
      <c r="P48" s="1">
        <v>898900000</v>
      </c>
      <c r="Q48" s="1">
        <v>839300000</v>
      </c>
      <c r="R48" s="1">
        <v>802300000</v>
      </c>
      <c r="S48" s="1">
        <v>935100000</v>
      </c>
      <c r="T48" s="1">
        <v>965500000</v>
      </c>
      <c r="U48" s="1">
        <v>963200000</v>
      </c>
      <c r="V48" s="1">
        <v>922900000</v>
      </c>
      <c r="W48" s="1">
        <v>937000000</v>
      </c>
      <c r="X48" s="1">
        <v>925500000</v>
      </c>
      <c r="Y48" s="1">
        <v>935500000</v>
      </c>
      <c r="Z48" s="1">
        <v>1591500000</v>
      </c>
      <c r="AA48" s="1">
        <v>1775300000</v>
      </c>
      <c r="AB48" s="1">
        <v>3514000000</v>
      </c>
      <c r="AC48" s="1">
        <v>3566000000</v>
      </c>
      <c r="AD48" s="1">
        <v>5833000000</v>
      </c>
      <c r="AE48" s="1">
        <v>6204000000</v>
      </c>
      <c r="AF48" s="1">
        <v>5930000000</v>
      </c>
      <c r="AG48" s="1">
        <v>9864000000</v>
      </c>
      <c r="AH48" s="1">
        <v>10645000000</v>
      </c>
      <c r="AI48" s="1">
        <v>12726000000</v>
      </c>
      <c r="AJ48" s="1">
        <v>13296000000</v>
      </c>
      <c r="AK48" s="1">
        <v>18332000000</v>
      </c>
      <c r="AL48" s="1">
        <v>17758000000</v>
      </c>
      <c r="AM48" s="1">
        <v>19765000000</v>
      </c>
    </row>
    <row r="49" spans="1:39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1" t="s">
        <v>92</v>
      </c>
      <c r="N49" s="1" t="s">
        <v>92</v>
      </c>
      <c r="O49" s="1" t="s">
        <v>92</v>
      </c>
      <c r="P49" s="1" t="s">
        <v>92</v>
      </c>
      <c r="Q49" s="1" t="s">
        <v>92</v>
      </c>
      <c r="R49" s="1" t="s">
        <v>92</v>
      </c>
      <c r="S49" s="1" t="s">
        <v>92</v>
      </c>
      <c r="T49" s="1" t="s">
        <v>92</v>
      </c>
      <c r="U49" s="1" t="s">
        <v>92</v>
      </c>
      <c r="V49" s="1" t="s">
        <v>92</v>
      </c>
      <c r="W49" s="1" t="s">
        <v>92</v>
      </c>
      <c r="X49" s="1" t="s">
        <v>92</v>
      </c>
      <c r="Y49" s="1">
        <v>275200000</v>
      </c>
      <c r="Z49" s="1">
        <v>285400000</v>
      </c>
      <c r="AA49" s="1">
        <v>290500000</v>
      </c>
      <c r="AB49" s="1">
        <v>318000000</v>
      </c>
      <c r="AC49" s="1" t="s">
        <v>92</v>
      </c>
      <c r="AD49" s="1" t="s">
        <v>92</v>
      </c>
      <c r="AE49" s="1" t="s">
        <v>92</v>
      </c>
      <c r="AF49" s="1" t="s">
        <v>92</v>
      </c>
      <c r="AG49" s="1" t="s">
        <v>92</v>
      </c>
      <c r="AH49" s="1" t="s">
        <v>92</v>
      </c>
      <c r="AI49" s="1" t="s">
        <v>92</v>
      </c>
      <c r="AJ49" s="1" t="s">
        <v>92</v>
      </c>
      <c r="AK49" s="1" t="s">
        <v>92</v>
      </c>
      <c r="AL49" s="1" t="s">
        <v>92</v>
      </c>
      <c r="AM49" s="1" t="s">
        <v>92</v>
      </c>
    </row>
    <row r="50" spans="1:39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  <c r="I50" s="1" t="s">
        <v>92</v>
      </c>
      <c r="J50" s="1" t="s">
        <v>92</v>
      </c>
      <c r="K50" s="1" t="s">
        <v>92</v>
      </c>
      <c r="L50" s="1" t="s">
        <v>92</v>
      </c>
      <c r="M50" s="1" t="s">
        <v>92</v>
      </c>
      <c r="N50" s="1" t="s">
        <v>92</v>
      </c>
      <c r="O50" s="1" t="s">
        <v>92</v>
      </c>
      <c r="P50" s="1" t="s">
        <v>92</v>
      </c>
      <c r="Q50" s="1">
        <v>84000000</v>
      </c>
      <c r="R50" s="1">
        <v>60400000</v>
      </c>
      <c r="S50" s="1">
        <v>61800000</v>
      </c>
      <c r="T50" s="1">
        <v>26100000</v>
      </c>
      <c r="U50" s="1">
        <v>38600000</v>
      </c>
      <c r="V50" s="1">
        <v>42700000</v>
      </c>
      <c r="W50" s="1">
        <v>118600000</v>
      </c>
      <c r="X50" s="1">
        <v>171800000</v>
      </c>
      <c r="Y50" s="1">
        <v>212200000</v>
      </c>
      <c r="Z50" s="1">
        <v>258900000</v>
      </c>
      <c r="AA50" s="1">
        <v>248300000</v>
      </c>
      <c r="AB50" s="1">
        <v>317000000</v>
      </c>
      <c r="AC50" s="1" t="s">
        <v>92</v>
      </c>
      <c r="AD50" s="1" t="s">
        <v>92</v>
      </c>
      <c r="AE50" s="1" t="s">
        <v>92</v>
      </c>
      <c r="AF50" s="1" t="s">
        <v>92</v>
      </c>
      <c r="AG50" s="1" t="s">
        <v>92</v>
      </c>
      <c r="AH50" s="1" t="s">
        <v>92</v>
      </c>
      <c r="AI50" s="1">
        <v>1678000000</v>
      </c>
      <c r="AJ50" s="1">
        <v>1575000000</v>
      </c>
      <c r="AK50" s="1">
        <v>1530000000</v>
      </c>
      <c r="AL50" s="1">
        <v>1760000000</v>
      </c>
      <c r="AM50" s="1">
        <v>1410000000</v>
      </c>
    </row>
    <row r="51" spans="1:39" ht="19" x14ac:dyDescent="0.25">
      <c r="A51" s="5" t="s">
        <v>43</v>
      </c>
      <c r="B51" s="1" t="s">
        <v>92</v>
      </c>
      <c r="C51" s="1" t="s">
        <v>92</v>
      </c>
      <c r="D51" s="1" t="s">
        <v>92</v>
      </c>
      <c r="E51" s="1" t="s">
        <v>92</v>
      </c>
      <c r="F51" s="1" t="s">
        <v>92</v>
      </c>
      <c r="G51" s="1" t="s">
        <v>92</v>
      </c>
      <c r="H51" s="1" t="s">
        <v>92</v>
      </c>
      <c r="I51" s="1" t="s">
        <v>92</v>
      </c>
      <c r="J51" s="1" t="s">
        <v>92</v>
      </c>
      <c r="K51" s="1">
        <v>29500000</v>
      </c>
      <c r="L51" s="1">
        <v>30800000</v>
      </c>
      <c r="M51" s="1">
        <v>22300000</v>
      </c>
      <c r="N51" s="1">
        <v>18500000</v>
      </c>
      <c r="O51" s="1">
        <v>246700000</v>
      </c>
      <c r="P51" s="1">
        <v>179700000</v>
      </c>
      <c r="Q51" s="1">
        <v>132400000</v>
      </c>
      <c r="R51" s="1">
        <v>123800000</v>
      </c>
      <c r="S51" s="1">
        <v>148100000</v>
      </c>
      <c r="T51" s="1">
        <v>165200000</v>
      </c>
      <c r="U51" s="1">
        <v>238900000</v>
      </c>
      <c r="V51" s="1">
        <v>277400000</v>
      </c>
      <c r="W51" s="1">
        <v>332200000</v>
      </c>
      <c r="X51" s="1">
        <v>360200000</v>
      </c>
      <c r="Y51" s="1">
        <v>237300000</v>
      </c>
      <c r="Z51" s="1">
        <v>136700000</v>
      </c>
      <c r="AA51" s="1">
        <v>151300000</v>
      </c>
      <c r="AB51" s="1">
        <v>157000000</v>
      </c>
      <c r="AC51" s="1">
        <v>544000000</v>
      </c>
      <c r="AD51" s="1">
        <v>494000000</v>
      </c>
      <c r="AE51" s="1">
        <v>738000000</v>
      </c>
      <c r="AF51" s="1">
        <v>1174000000</v>
      </c>
      <c r="AG51" s="1">
        <v>1141000000</v>
      </c>
      <c r="AH51" s="1">
        <v>1584000000</v>
      </c>
      <c r="AI51" s="1">
        <v>801000000</v>
      </c>
      <c r="AJ51" s="1">
        <v>1369000000</v>
      </c>
      <c r="AK51" s="1">
        <v>2009000000</v>
      </c>
      <c r="AL51" s="1">
        <v>2263000000</v>
      </c>
      <c r="AM51" s="1">
        <v>2464000000</v>
      </c>
    </row>
    <row r="52" spans="1:39" ht="19" x14ac:dyDescent="0.25">
      <c r="A52" s="5" t="s">
        <v>44</v>
      </c>
      <c r="B52" s="1" t="s">
        <v>92</v>
      </c>
      <c r="C52" s="1" t="s">
        <v>92</v>
      </c>
      <c r="D52" s="1" t="s">
        <v>92</v>
      </c>
      <c r="E52" s="1" t="s">
        <v>92</v>
      </c>
      <c r="F52" s="1" t="s">
        <v>92</v>
      </c>
      <c r="G52" s="1" t="s">
        <v>92</v>
      </c>
      <c r="H52" s="1" t="s">
        <v>92</v>
      </c>
      <c r="I52" s="1" t="s">
        <v>92</v>
      </c>
      <c r="J52" s="1" t="s">
        <v>92</v>
      </c>
      <c r="K52" s="1">
        <v>227500000</v>
      </c>
      <c r="L52" s="1">
        <v>231600000</v>
      </c>
      <c r="M52" s="1">
        <v>240000000</v>
      </c>
      <c r="N52" s="1">
        <v>228500000</v>
      </c>
      <c r="O52" s="1">
        <v>1574100000</v>
      </c>
      <c r="P52" s="1">
        <v>1470100000</v>
      </c>
      <c r="Q52" s="1">
        <v>1433800000</v>
      </c>
      <c r="R52" s="1">
        <v>1430500000</v>
      </c>
      <c r="S52" s="1">
        <v>1664200000</v>
      </c>
      <c r="T52" s="1">
        <v>1761500000</v>
      </c>
      <c r="U52" s="1">
        <v>1941200000</v>
      </c>
      <c r="V52" s="1">
        <v>2074000000</v>
      </c>
      <c r="W52" s="1">
        <v>2339500000</v>
      </c>
      <c r="X52" s="1">
        <v>2449100000</v>
      </c>
      <c r="Y52" s="1">
        <v>2624000000</v>
      </c>
      <c r="Z52" s="1">
        <v>3220100000</v>
      </c>
      <c r="AA52" s="1">
        <v>3263700000</v>
      </c>
      <c r="AB52" s="1">
        <v>5194000000</v>
      </c>
      <c r="AC52" s="1">
        <v>5058000000</v>
      </c>
      <c r="AD52" s="1">
        <v>7408000000</v>
      </c>
      <c r="AE52" s="1">
        <v>8040000000</v>
      </c>
      <c r="AF52" s="1">
        <v>8303000000</v>
      </c>
      <c r="AG52" s="1">
        <v>12574000000</v>
      </c>
      <c r="AH52" s="1">
        <v>14204000000</v>
      </c>
      <c r="AI52" s="1">
        <v>17496000000</v>
      </c>
      <c r="AJ52" s="1">
        <v>18807000000</v>
      </c>
      <c r="AK52" s="1">
        <v>24623000000</v>
      </c>
      <c r="AL52" s="1">
        <v>24614000000</v>
      </c>
      <c r="AM52" s="1">
        <v>26609000000</v>
      </c>
    </row>
    <row r="53" spans="1:39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  <c r="X53" s="1" t="s">
        <v>92</v>
      </c>
      <c r="Y53" s="1" t="s">
        <v>92</v>
      </c>
      <c r="Z53" s="1" t="s">
        <v>92</v>
      </c>
      <c r="AA53" s="1" t="s">
        <v>92</v>
      </c>
      <c r="AB53" s="1" t="s">
        <v>92</v>
      </c>
      <c r="AC53" s="1" t="s">
        <v>92</v>
      </c>
      <c r="AD53" s="1" t="s">
        <v>92</v>
      </c>
      <c r="AE53" s="1" t="s">
        <v>92</v>
      </c>
      <c r="AF53" s="1" t="s">
        <v>92</v>
      </c>
      <c r="AG53" s="1" t="s">
        <v>92</v>
      </c>
      <c r="AH53" s="1" t="s">
        <v>92</v>
      </c>
      <c r="AI53" s="1" t="s">
        <v>92</v>
      </c>
      <c r="AJ53" s="1" t="s">
        <v>92</v>
      </c>
      <c r="AK53" s="1" t="s">
        <v>92</v>
      </c>
      <c r="AL53" s="1" t="s">
        <v>92</v>
      </c>
      <c r="AM53" s="1" t="s">
        <v>92</v>
      </c>
    </row>
    <row r="54" spans="1:39" ht="20" thickBot="1" x14ac:dyDescent="0.3">
      <c r="A54" s="7" t="s">
        <v>46</v>
      </c>
      <c r="B54" s="11" t="s">
        <v>92</v>
      </c>
      <c r="C54" s="11" t="s">
        <v>92</v>
      </c>
      <c r="D54" s="11" t="s">
        <v>92</v>
      </c>
      <c r="E54" s="11" t="s">
        <v>92</v>
      </c>
      <c r="F54" s="11" t="s">
        <v>92</v>
      </c>
      <c r="G54" s="11" t="s">
        <v>92</v>
      </c>
      <c r="H54" s="11" t="s">
        <v>92</v>
      </c>
      <c r="I54" s="11" t="s">
        <v>92</v>
      </c>
      <c r="J54" s="11" t="s">
        <v>92</v>
      </c>
      <c r="K54" s="11">
        <v>768000000</v>
      </c>
      <c r="L54" s="11">
        <v>854900000</v>
      </c>
      <c r="M54" s="11">
        <v>993500000</v>
      </c>
      <c r="N54" s="11">
        <v>985100000</v>
      </c>
      <c r="O54" s="11">
        <v>2885900000</v>
      </c>
      <c r="P54" s="11">
        <v>2580500000</v>
      </c>
      <c r="Q54" s="11">
        <v>2430800000</v>
      </c>
      <c r="R54" s="11">
        <v>2423600000</v>
      </c>
      <c r="S54" s="11">
        <v>2815500000</v>
      </c>
      <c r="T54" s="11">
        <v>3159100000</v>
      </c>
      <c r="U54" s="11">
        <v>4083800000</v>
      </c>
      <c r="V54" s="11">
        <v>4944100000</v>
      </c>
      <c r="W54" s="11">
        <v>5873800000</v>
      </c>
      <c r="X54" s="11">
        <v>7354000000</v>
      </c>
      <c r="Y54" s="11">
        <v>7603300000</v>
      </c>
      <c r="Z54" s="11">
        <v>9071300000</v>
      </c>
      <c r="AA54" s="11">
        <v>10895100000</v>
      </c>
      <c r="AB54" s="11">
        <v>12405000000</v>
      </c>
      <c r="AC54" s="11">
        <v>13206000000</v>
      </c>
      <c r="AD54" s="11">
        <v>15743000000</v>
      </c>
      <c r="AE54" s="11">
        <v>17713000000</v>
      </c>
      <c r="AF54" s="11">
        <v>16247000000</v>
      </c>
      <c r="AG54" s="11">
        <v>20435000000</v>
      </c>
      <c r="AH54" s="11">
        <v>22197000000</v>
      </c>
      <c r="AI54" s="11">
        <v>27229000000</v>
      </c>
      <c r="AJ54" s="11">
        <v>30167000000</v>
      </c>
      <c r="AK54" s="11">
        <v>34330000000</v>
      </c>
      <c r="AL54" s="11">
        <v>34631000000</v>
      </c>
      <c r="AM54" s="11">
        <v>36884000000</v>
      </c>
    </row>
    <row r="55" spans="1:39" ht="20" thickTop="1" x14ac:dyDescent="0.25">
      <c r="A55" s="5" t="s">
        <v>47</v>
      </c>
      <c r="B55" s="1" t="s">
        <v>92</v>
      </c>
      <c r="C55" s="1" t="s">
        <v>92</v>
      </c>
      <c r="D55" s="1" t="s">
        <v>92</v>
      </c>
      <c r="E55" s="1" t="s">
        <v>92</v>
      </c>
      <c r="F55" s="1" t="s">
        <v>92</v>
      </c>
      <c r="G55" s="1" t="s">
        <v>92</v>
      </c>
      <c r="H55" s="1" t="s">
        <v>92</v>
      </c>
      <c r="I55" s="1" t="s">
        <v>92</v>
      </c>
      <c r="J55" s="1" t="s">
        <v>92</v>
      </c>
      <c r="K55" s="1">
        <v>50400000</v>
      </c>
      <c r="L55" s="1">
        <v>49000000</v>
      </c>
      <c r="M55" s="1">
        <v>62400000</v>
      </c>
      <c r="N55" s="1">
        <v>55000000</v>
      </c>
      <c r="O55" s="1">
        <v>162400000</v>
      </c>
      <c r="P55" s="1">
        <v>110400000</v>
      </c>
      <c r="Q55" s="1">
        <v>94100000</v>
      </c>
      <c r="R55" s="1">
        <v>108500000</v>
      </c>
      <c r="S55" s="1">
        <v>106000000</v>
      </c>
      <c r="T55" s="1">
        <v>137800000</v>
      </c>
      <c r="U55" s="1">
        <v>214500000</v>
      </c>
      <c r="V55" s="1">
        <v>206500000</v>
      </c>
      <c r="W55" s="1">
        <v>252200000</v>
      </c>
      <c r="X55" s="1">
        <v>265500000</v>
      </c>
      <c r="Y55" s="1">
        <v>274300000</v>
      </c>
      <c r="Z55" s="1">
        <v>200200000</v>
      </c>
      <c r="AA55" s="1">
        <v>291700000</v>
      </c>
      <c r="AB55" s="1">
        <v>345000000</v>
      </c>
      <c r="AC55" s="1">
        <v>288000000</v>
      </c>
      <c r="AD55" s="1">
        <v>314000000</v>
      </c>
      <c r="AE55" s="1">
        <v>329000000</v>
      </c>
      <c r="AF55" s="1">
        <v>410000000</v>
      </c>
      <c r="AG55" s="1">
        <v>437000000</v>
      </c>
      <c r="AH55" s="1">
        <v>487000000</v>
      </c>
      <c r="AI55" s="1">
        <v>646000000</v>
      </c>
      <c r="AJ55" s="1">
        <v>675000000</v>
      </c>
      <c r="AK55" s="1">
        <v>810000000</v>
      </c>
      <c r="AL55" s="1">
        <v>1129000000</v>
      </c>
      <c r="AM55" s="1">
        <v>1413000000</v>
      </c>
    </row>
    <row r="56" spans="1:39" ht="19" x14ac:dyDescent="0.25">
      <c r="A56" s="5" t="s">
        <v>48</v>
      </c>
      <c r="B56" s="1" t="s">
        <v>92</v>
      </c>
      <c r="C56" s="1" t="s">
        <v>92</v>
      </c>
      <c r="D56" s="1" t="s">
        <v>92</v>
      </c>
      <c r="E56" s="1" t="s">
        <v>92</v>
      </c>
      <c r="F56" s="1" t="s">
        <v>92</v>
      </c>
      <c r="G56" s="1" t="s">
        <v>92</v>
      </c>
      <c r="H56" s="1" t="s">
        <v>92</v>
      </c>
      <c r="I56" s="1" t="s">
        <v>92</v>
      </c>
      <c r="J56" s="1" t="s">
        <v>92</v>
      </c>
      <c r="K56" s="1">
        <v>5600000</v>
      </c>
      <c r="L56" s="1">
        <v>3100000</v>
      </c>
      <c r="M56" s="1">
        <v>4400000</v>
      </c>
      <c r="N56" s="1">
        <v>73600000</v>
      </c>
      <c r="O56" s="1">
        <v>15000000</v>
      </c>
      <c r="P56" s="1">
        <v>106300000</v>
      </c>
      <c r="Q56" s="1">
        <v>136000000</v>
      </c>
      <c r="R56" s="1">
        <v>1700000</v>
      </c>
      <c r="S56" s="1">
        <v>10700000</v>
      </c>
      <c r="T56" s="1">
        <v>7300000</v>
      </c>
      <c r="U56" s="1">
        <v>9300000</v>
      </c>
      <c r="V56" s="1">
        <v>47400000</v>
      </c>
      <c r="W56" s="1">
        <v>14800000</v>
      </c>
      <c r="X56" s="1">
        <v>16800000</v>
      </c>
      <c r="Y56" s="1">
        <v>20500000</v>
      </c>
      <c r="Z56" s="1">
        <v>18000000</v>
      </c>
      <c r="AA56" s="1">
        <v>25300000</v>
      </c>
      <c r="AB56" s="1">
        <v>17000000</v>
      </c>
      <c r="AC56" s="1">
        <v>16000000</v>
      </c>
      <c r="AD56" s="1">
        <v>25000000</v>
      </c>
      <c r="AE56" s="1">
        <v>727000000</v>
      </c>
      <c r="AF56" s="1">
        <v>769000000</v>
      </c>
      <c r="AG56" s="1">
        <v>228000000</v>
      </c>
      <c r="AH56" s="1">
        <v>632000000</v>
      </c>
      <c r="AI56" s="1">
        <v>1373000000</v>
      </c>
      <c r="AJ56" s="1">
        <v>859000000</v>
      </c>
      <c r="AK56" s="1">
        <v>761000000</v>
      </c>
      <c r="AL56" s="1">
        <v>7000000</v>
      </c>
      <c r="AM56" s="1">
        <v>1191000000</v>
      </c>
    </row>
    <row r="57" spans="1:39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 t="s">
        <v>92</v>
      </c>
      <c r="P57" s="1" t="s">
        <v>92</v>
      </c>
      <c r="Q57" s="1" t="s">
        <v>92</v>
      </c>
      <c r="R57" s="1" t="s">
        <v>92</v>
      </c>
      <c r="S57" s="1" t="s">
        <v>92</v>
      </c>
      <c r="T57" s="1" t="s">
        <v>92</v>
      </c>
      <c r="U57" s="1" t="s">
        <v>92</v>
      </c>
      <c r="V57" s="1" t="s">
        <v>92</v>
      </c>
      <c r="W57" s="1" t="s">
        <v>92</v>
      </c>
      <c r="X57" s="1" t="s">
        <v>92</v>
      </c>
      <c r="Y57" s="1">
        <v>30000000</v>
      </c>
      <c r="Z57" s="1">
        <v>134700000</v>
      </c>
      <c r="AA57" s="1">
        <v>47400000</v>
      </c>
      <c r="AB57" s="1">
        <v>116000000</v>
      </c>
      <c r="AC57" s="1">
        <v>70000000</v>
      </c>
      <c r="AD57" s="1">
        <v>131000000</v>
      </c>
      <c r="AE57" s="1">
        <v>333000000</v>
      </c>
      <c r="AF57" s="1">
        <v>141000000</v>
      </c>
      <c r="AG57" s="1">
        <v>40000000</v>
      </c>
      <c r="AH57" s="1">
        <v>143000000</v>
      </c>
      <c r="AI57" s="1">
        <v>158000000</v>
      </c>
      <c r="AJ57" s="1">
        <v>171000000</v>
      </c>
      <c r="AK57" s="1">
        <v>207000000</v>
      </c>
      <c r="AL57" s="1">
        <v>192000000</v>
      </c>
      <c r="AM57" s="1">
        <v>292000000</v>
      </c>
    </row>
    <row r="58" spans="1:39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 t="s">
        <v>92</v>
      </c>
      <c r="N58" s="1" t="s">
        <v>92</v>
      </c>
      <c r="O58" s="1" t="s">
        <v>92</v>
      </c>
      <c r="P58" s="1" t="s">
        <v>92</v>
      </c>
      <c r="Q58" s="1" t="s">
        <v>92</v>
      </c>
      <c r="R58" s="1" t="s">
        <v>92</v>
      </c>
      <c r="S58" s="1" t="s">
        <v>92</v>
      </c>
      <c r="T58" s="1" t="s">
        <v>92</v>
      </c>
      <c r="U58" s="1" t="s">
        <v>92</v>
      </c>
      <c r="V58" s="1" t="s">
        <v>92</v>
      </c>
      <c r="W58" s="1" t="s">
        <v>92</v>
      </c>
      <c r="X58" s="1" t="s">
        <v>92</v>
      </c>
      <c r="Y58" s="1" t="s">
        <v>92</v>
      </c>
      <c r="Z58" s="1" t="s">
        <v>92</v>
      </c>
      <c r="AA58" s="1" t="s">
        <v>92</v>
      </c>
      <c r="AB58" s="1" t="s">
        <v>92</v>
      </c>
      <c r="AC58" s="1" t="s">
        <v>92</v>
      </c>
      <c r="AD58" s="1" t="s">
        <v>92</v>
      </c>
      <c r="AE58" s="1" t="s">
        <v>92</v>
      </c>
      <c r="AF58" s="1" t="s">
        <v>92</v>
      </c>
      <c r="AG58" s="1" t="s">
        <v>92</v>
      </c>
      <c r="AH58" s="1" t="s">
        <v>92</v>
      </c>
      <c r="AI58" s="1" t="s">
        <v>92</v>
      </c>
      <c r="AJ58" s="1" t="s">
        <v>92</v>
      </c>
      <c r="AK58" s="1" t="s">
        <v>92</v>
      </c>
      <c r="AL58" s="1" t="s">
        <v>92</v>
      </c>
      <c r="AM58" s="1" t="s">
        <v>92</v>
      </c>
    </row>
    <row r="59" spans="1:39" ht="19" x14ac:dyDescent="0.25">
      <c r="A59" s="5" t="s">
        <v>51</v>
      </c>
      <c r="B59" s="1" t="s">
        <v>92</v>
      </c>
      <c r="C59" s="1" t="s">
        <v>92</v>
      </c>
      <c r="D59" s="1" t="s">
        <v>92</v>
      </c>
      <c r="E59" s="1" t="s">
        <v>92</v>
      </c>
      <c r="F59" s="1" t="s">
        <v>92</v>
      </c>
      <c r="G59" s="1" t="s">
        <v>92</v>
      </c>
      <c r="H59" s="1" t="s">
        <v>92</v>
      </c>
      <c r="I59" s="1" t="s">
        <v>92</v>
      </c>
      <c r="J59" s="1" t="s">
        <v>92</v>
      </c>
      <c r="K59" s="1">
        <v>123200000</v>
      </c>
      <c r="L59" s="1">
        <v>122300000</v>
      </c>
      <c r="M59" s="1">
        <v>184900000</v>
      </c>
      <c r="N59" s="1">
        <v>174400000</v>
      </c>
      <c r="O59" s="1">
        <v>522100000</v>
      </c>
      <c r="P59" s="1">
        <v>452900000</v>
      </c>
      <c r="Q59" s="1">
        <v>387300000</v>
      </c>
      <c r="R59" s="1">
        <v>423200000</v>
      </c>
      <c r="S59" s="1">
        <v>590800000</v>
      </c>
      <c r="T59" s="1">
        <v>705400000</v>
      </c>
      <c r="U59" s="1">
        <v>889700000</v>
      </c>
      <c r="V59" s="1">
        <v>994900000</v>
      </c>
      <c r="W59" s="1">
        <v>1084500000</v>
      </c>
      <c r="X59" s="1">
        <v>1050700000</v>
      </c>
      <c r="Y59" s="1">
        <v>1137300000</v>
      </c>
      <c r="Z59" s="1">
        <v>1088100000</v>
      </c>
      <c r="AA59" s="1">
        <v>1240600000</v>
      </c>
      <c r="AB59" s="1">
        <v>1350000000</v>
      </c>
      <c r="AC59" s="1">
        <v>1502000000</v>
      </c>
      <c r="AD59" s="1">
        <v>2187000000</v>
      </c>
      <c r="AE59" s="1">
        <v>3075000000</v>
      </c>
      <c r="AF59" s="1">
        <v>2183000000</v>
      </c>
      <c r="AG59" s="1">
        <v>2443000000</v>
      </c>
      <c r="AH59" s="1">
        <v>2223000000</v>
      </c>
      <c r="AI59" s="1">
        <v>2630000000</v>
      </c>
      <c r="AJ59" s="1">
        <v>2695000000</v>
      </c>
      <c r="AK59" s="1">
        <v>3263000000</v>
      </c>
      <c r="AL59" s="1">
        <v>3221000000</v>
      </c>
      <c r="AM59" s="1">
        <v>6303000000</v>
      </c>
    </row>
    <row r="60" spans="1:39" ht="19" x14ac:dyDescent="0.25">
      <c r="A60" s="6" t="s">
        <v>52</v>
      </c>
      <c r="B60" s="10" t="s">
        <v>92</v>
      </c>
      <c r="C60" s="10" t="s">
        <v>92</v>
      </c>
      <c r="D60" s="10" t="s">
        <v>92</v>
      </c>
      <c r="E60" s="10" t="s">
        <v>92</v>
      </c>
      <c r="F60" s="10" t="s">
        <v>92</v>
      </c>
      <c r="G60" s="10" t="s">
        <v>92</v>
      </c>
      <c r="H60" s="10" t="s">
        <v>92</v>
      </c>
      <c r="I60" s="10" t="s">
        <v>92</v>
      </c>
      <c r="J60" s="10" t="s">
        <v>92</v>
      </c>
      <c r="K60" s="10">
        <v>179200000</v>
      </c>
      <c r="L60" s="10">
        <v>174400000</v>
      </c>
      <c r="M60" s="10">
        <v>251700000</v>
      </c>
      <c r="N60" s="10">
        <v>303000000</v>
      </c>
      <c r="O60" s="10">
        <v>699500000</v>
      </c>
      <c r="P60" s="10">
        <v>669600000</v>
      </c>
      <c r="Q60" s="10">
        <v>617400000</v>
      </c>
      <c r="R60" s="10">
        <v>533400000</v>
      </c>
      <c r="S60" s="10">
        <v>707500000</v>
      </c>
      <c r="T60" s="10">
        <v>850500000</v>
      </c>
      <c r="U60" s="10">
        <v>1113500000</v>
      </c>
      <c r="V60" s="10">
        <v>1248800000</v>
      </c>
      <c r="W60" s="10">
        <v>1351500000</v>
      </c>
      <c r="X60" s="10">
        <v>1333000000</v>
      </c>
      <c r="Y60" s="10">
        <v>1462100000</v>
      </c>
      <c r="Z60" s="10">
        <v>1441000000</v>
      </c>
      <c r="AA60" s="10">
        <v>1605000000</v>
      </c>
      <c r="AB60" s="10">
        <v>1828000000</v>
      </c>
      <c r="AC60" s="10">
        <v>1876000000</v>
      </c>
      <c r="AD60" s="10">
        <v>2657000000</v>
      </c>
      <c r="AE60" s="10">
        <v>4464000000</v>
      </c>
      <c r="AF60" s="10">
        <v>3503000000</v>
      </c>
      <c r="AG60" s="10">
        <v>3148000000</v>
      </c>
      <c r="AH60" s="10">
        <v>3485000000</v>
      </c>
      <c r="AI60" s="10">
        <v>4807000000</v>
      </c>
      <c r="AJ60" s="10">
        <v>4400000000</v>
      </c>
      <c r="AK60" s="10">
        <v>5041000000</v>
      </c>
      <c r="AL60" s="10">
        <v>4549000000</v>
      </c>
      <c r="AM60" s="10">
        <v>6303000000</v>
      </c>
    </row>
    <row r="61" spans="1:39" ht="19" x14ac:dyDescent="0.25">
      <c r="A61" s="5" t="s">
        <v>53</v>
      </c>
      <c r="B61" s="1" t="s">
        <v>92</v>
      </c>
      <c r="C61" s="1" t="s">
        <v>92</v>
      </c>
      <c r="D61" s="1" t="s">
        <v>92</v>
      </c>
      <c r="E61" s="1" t="s">
        <v>92</v>
      </c>
      <c r="F61" s="1" t="s">
        <v>92</v>
      </c>
      <c r="G61" s="1" t="s">
        <v>92</v>
      </c>
      <c r="H61" s="1" t="s">
        <v>92</v>
      </c>
      <c r="I61" s="1" t="s">
        <v>92</v>
      </c>
      <c r="J61" s="1" t="s">
        <v>92</v>
      </c>
      <c r="K61" s="1">
        <v>95300000</v>
      </c>
      <c r="L61" s="1">
        <v>97000000</v>
      </c>
      <c r="M61" s="1">
        <v>89500000</v>
      </c>
      <c r="N61" s="1">
        <v>4400000</v>
      </c>
      <c r="O61" s="1">
        <v>1488000000</v>
      </c>
      <c r="P61" s="1">
        <v>1181100000</v>
      </c>
      <c r="Q61" s="1">
        <v>876500000</v>
      </c>
      <c r="R61" s="1">
        <v>720900000</v>
      </c>
      <c r="S61" s="1">
        <v>491000000</v>
      </c>
      <c r="T61" s="1">
        <v>18800000</v>
      </c>
      <c r="U61" s="1">
        <v>700000</v>
      </c>
      <c r="V61" s="1">
        <v>184200000</v>
      </c>
      <c r="W61" s="1" t="s">
        <v>92</v>
      </c>
      <c r="X61" s="1" t="s">
        <v>92</v>
      </c>
      <c r="Y61" s="1" t="s">
        <v>92</v>
      </c>
      <c r="Z61" s="1" t="s">
        <v>92</v>
      </c>
      <c r="AA61" s="1">
        <v>996500000</v>
      </c>
      <c r="AB61" s="1">
        <v>1751000000</v>
      </c>
      <c r="AC61" s="1">
        <v>1746000000</v>
      </c>
      <c r="AD61" s="1">
        <v>2739000000</v>
      </c>
      <c r="AE61" s="1">
        <v>3246000000</v>
      </c>
      <c r="AF61" s="1">
        <v>3253000000</v>
      </c>
      <c r="AG61" s="1">
        <v>6686000000</v>
      </c>
      <c r="AH61" s="1">
        <v>6590000000</v>
      </c>
      <c r="AI61" s="1">
        <v>8486000000</v>
      </c>
      <c r="AJ61" s="1">
        <v>10231000000</v>
      </c>
      <c r="AK61" s="1">
        <v>13230000000</v>
      </c>
      <c r="AL61" s="1">
        <v>12472000000</v>
      </c>
      <c r="AM61" s="1">
        <v>11857000000</v>
      </c>
    </row>
    <row r="62" spans="1:39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  <c r="W62" s="1" t="s">
        <v>92</v>
      </c>
      <c r="X62" s="1" t="s">
        <v>92</v>
      </c>
      <c r="Y62" s="1" t="s">
        <v>92</v>
      </c>
      <c r="Z62" s="1" t="s">
        <v>92</v>
      </c>
      <c r="AA62" s="1" t="s">
        <v>92</v>
      </c>
      <c r="AB62" s="1" t="s">
        <v>92</v>
      </c>
      <c r="AC62" s="1" t="s">
        <v>92</v>
      </c>
      <c r="AD62" s="1" t="s">
        <v>92</v>
      </c>
      <c r="AE62" s="1" t="s">
        <v>92</v>
      </c>
      <c r="AF62" s="1" t="s">
        <v>92</v>
      </c>
      <c r="AG62" s="1" t="s">
        <v>92</v>
      </c>
      <c r="AH62" s="1" t="s">
        <v>92</v>
      </c>
      <c r="AI62" s="1" t="s">
        <v>92</v>
      </c>
      <c r="AJ62" s="1" t="s">
        <v>92</v>
      </c>
      <c r="AK62" s="1" t="s">
        <v>92</v>
      </c>
      <c r="AL62" s="1" t="s">
        <v>92</v>
      </c>
      <c r="AM62" s="1" t="s">
        <v>92</v>
      </c>
    </row>
    <row r="63" spans="1:39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 t="s">
        <v>92</v>
      </c>
      <c r="I63" s="1" t="s">
        <v>92</v>
      </c>
      <c r="J63" s="1" t="s">
        <v>92</v>
      </c>
      <c r="K63" s="1" t="s">
        <v>92</v>
      </c>
      <c r="L63" s="1" t="s">
        <v>92</v>
      </c>
      <c r="M63" s="1" t="s">
        <v>92</v>
      </c>
      <c r="N63" s="1" t="s">
        <v>92</v>
      </c>
      <c r="O63" s="1" t="s">
        <v>92</v>
      </c>
      <c r="P63" s="1" t="s">
        <v>92</v>
      </c>
      <c r="Q63" s="1" t="s">
        <v>92</v>
      </c>
      <c r="R63" s="1" t="s">
        <v>92</v>
      </c>
      <c r="S63" s="1" t="s">
        <v>92</v>
      </c>
      <c r="T63" s="1" t="s">
        <v>92</v>
      </c>
      <c r="U63" s="1" t="s">
        <v>92</v>
      </c>
      <c r="V63" s="1" t="s">
        <v>92</v>
      </c>
      <c r="W63" s="1" t="s">
        <v>92</v>
      </c>
      <c r="X63" s="1" t="s">
        <v>92</v>
      </c>
      <c r="Y63" s="1" t="s">
        <v>92</v>
      </c>
      <c r="Z63" s="1" t="s">
        <v>92</v>
      </c>
      <c r="AA63" s="1" t="s">
        <v>92</v>
      </c>
      <c r="AB63" s="1" t="s">
        <v>92</v>
      </c>
      <c r="AC63" s="1" t="s">
        <v>92</v>
      </c>
      <c r="AD63" s="1" t="s">
        <v>92</v>
      </c>
      <c r="AE63" s="1" t="s">
        <v>92</v>
      </c>
      <c r="AF63" s="1" t="s">
        <v>92</v>
      </c>
      <c r="AG63" s="1" t="s">
        <v>92</v>
      </c>
      <c r="AH63" s="1" t="s">
        <v>92</v>
      </c>
      <c r="AI63" s="1" t="s">
        <v>92</v>
      </c>
      <c r="AJ63" s="1" t="s">
        <v>92</v>
      </c>
      <c r="AK63" s="1" t="s">
        <v>92</v>
      </c>
      <c r="AL63" s="1">
        <v>1760000000</v>
      </c>
      <c r="AM63" s="1">
        <v>1410000000</v>
      </c>
    </row>
    <row r="64" spans="1:39" ht="19" x14ac:dyDescent="0.25">
      <c r="A64" s="5" t="s">
        <v>55</v>
      </c>
      <c r="B64" s="1" t="s">
        <v>92</v>
      </c>
      <c r="C64" s="1" t="s">
        <v>92</v>
      </c>
      <c r="D64" s="1" t="s">
        <v>92</v>
      </c>
      <c r="E64" s="1" t="s">
        <v>92</v>
      </c>
      <c r="F64" s="1" t="s">
        <v>92</v>
      </c>
      <c r="G64" s="1" t="s">
        <v>92</v>
      </c>
      <c r="H64" s="1" t="s">
        <v>92</v>
      </c>
      <c r="I64" s="1" t="s">
        <v>92</v>
      </c>
      <c r="J64" s="1" t="s">
        <v>92</v>
      </c>
      <c r="K64" s="1">
        <v>35200000</v>
      </c>
      <c r="L64" s="1">
        <v>24200000</v>
      </c>
      <c r="M64" s="1">
        <v>36000000</v>
      </c>
      <c r="N64" s="1">
        <v>29200000</v>
      </c>
      <c r="O64" s="1">
        <v>29600000</v>
      </c>
      <c r="P64" s="1">
        <v>58300000</v>
      </c>
      <c r="Q64" s="1">
        <v>82000000</v>
      </c>
      <c r="R64" s="1">
        <v>113100000</v>
      </c>
      <c r="S64" s="1">
        <v>118800000</v>
      </c>
      <c r="T64" s="1">
        <v>135000000</v>
      </c>
      <c r="U64" s="1">
        <v>217600000</v>
      </c>
      <c r="V64" s="1">
        <v>259300000</v>
      </c>
      <c r="W64" s="1">
        <v>331300000</v>
      </c>
      <c r="X64" s="1">
        <v>642500000</v>
      </c>
      <c r="Y64" s="1">
        <v>734500000</v>
      </c>
      <c r="Z64" s="1">
        <v>1035200000</v>
      </c>
      <c r="AA64" s="1">
        <v>1120000000</v>
      </c>
      <c r="AB64" s="1">
        <v>1143000000</v>
      </c>
      <c r="AC64" s="1">
        <v>987000000</v>
      </c>
      <c r="AD64" s="1">
        <v>1300000000</v>
      </c>
      <c r="AE64" s="1">
        <v>1408000000</v>
      </c>
      <c r="AF64" s="1">
        <v>980000000</v>
      </c>
      <c r="AG64" s="1">
        <v>1051000000</v>
      </c>
      <c r="AH64" s="1">
        <v>2142000000</v>
      </c>
      <c r="AI64" s="1">
        <v>2206000000</v>
      </c>
      <c r="AJ64" s="1">
        <v>2729000000</v>
      </c>
      <c r="AK64" s="1">
        <v>2975000000</v>
      </c>
      <c r="AL64" s="1">
        <v>973000000</v>
      </c>
      <c r="AM64" s="1">
        <v>2108000000</v>
      </c>
    </row>
    <row r="65" spans="1:39" ht="19" x14ac:dyDescent="0.25">
      <c r="A65" s="5" t="s">
        <v>56</v>
      </c>
      <c r="B65" s="1" t="s">
        <v>92</v>
      </c>
      <c r="C65" s="1" t="s">
        <v>92</v>
      </c>
      <c r="D65" s="1" t="s">
        <v>92</v>
      </c>
      <c r="E65" s="1" t="s">
        <v>92</v>
      </c>
      <c r="F65" s="1" t="s">
        <v>92</v>
      </c>
      <c r="G65" s="1" t="s">
        <v>92</v>
      </c>
      <c r="H65" s="1" t="s">
        <v>92</v>
      </c>
      <c r="I65" s="1" t="s">
        <v>92</v>
      </c>
      <c r="J65" s="1" t="s">
        <v>92</v>
      </c>
      <c r="K65" s="1">
        <v>130500000</v>
      </c>
      <c r="L65" s="1">
        <v>121200000</v>
      </c>
      <c r="M65" s="1">
        <v>125500000</v>
      </c>
      <c r="N65" s="1">
        <v>33600000</v>
      </c>
      <c r="O65" s="1">
        <v>1517600000</v>
      </c>
      <c r="P65" s="1">
        <v>1239400000</v>
      </c>
      <c r="Q65" s="1">
        <v>958500000</v>
      </c>
      <c r="R65" s="1">
        <v>834000000</v>
      </c>
      <c r="S65" s="1">
        <v>609800000</v>
      </c>
      <c r="T65" s="1">
        <v>153800000</v>
      </c>
      <c r="U65" s="1">
        <v>218300000</v>
      </c>
      <c r="V65" s="1">
        <v>443500000</v>
      </c>
      <c r="W65" s="1">
        <v>331300000</v>
      </c>
      <c r="X65" s="1">
        <v>642500000</v>
      </c>
      <c r="Y65" s="1">
        <v>734500000</v>
      </c>
      <c r="Z65" s="1">
        <v>1035200000</v>
      </c>
      <c r="AA65" s="1">
        <v>2116500000</v>
      </c>
      <c r="AB65" s="1">
        <v>2894000000</v>
      </c>
      <c r="AC65" s="1">
        <v>2733000000</v>
      </c>
      <c r="AD65" s="1">
        <v>4039000000</v>
      </c>
      <c r="AE65" s="1">
        <v>4654000000</v>
      </c>
      <c r="AF65" s="1">
        <v>4233000000</v>
      </c>
      <c r="AG65" s="1">
        <v>7737000000</v>
      </c>
      <c r="AH65" s="1">
        <v>8732000000</v>
      </c>
      <c r="AI65" s="1">
        <v>10692000000</v>
      </c>
      <c r="AJ65" s="1">
        <v>12960000000</v>
      </c>
      <c r="AK65" s="1">
        <v>16205000000</v>
      </c>
      <c r="AL65" s="1">
        <v>15205000000</v>
      </c>
      <c r="AM65" s="1">
        <v>13965000000</v>
      </c>
    </row>
    <row r="66" spans="1:39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92</v>
      </c>
      <c r="X66" s="1" t="s">
        <v>92</v>
      </c>
      <c r="Y66" s="1" t="s">
        <v>92</v>
      </c>
      <c r="Z66" s="1" t="s">
        <v>92</v>
      </c>
      <c r="AA66" s="1" t="s">
        <v>92</v>
      </c>
      <c r="AB66" s="1" t="s">
        <v>92</v>
      </c>
      <c r="AC66" s="1" t="s">
        <v>92</v>
      </c>
      <c r="AD66" s="1" t="s">
        <v>92</v>
      </c>
      <c r="AE66" s="1" t="s">
        <v>92</v>
      </c>
      <c r="AF66" s="1" t="s">
        <v>92</v>
      </c>
      <c r="AG66" s="1" t="s">
        <v>92</v>
      </c>
      <c r="AH66" s="1" t="s">
        <v>92</v>
      </c>
      <c r="AI66" s="1" t="s">
        <v>92</v>
      </c>
      <c r="AJ66" s="1" t="s">
        <v>92</v>
      </c>
      <c r="AK66" s="1" t="s">
        <v>92</v>
      </c>
      <c r="AL66" s="1" t="s">
        <v>92</v>
      </c>
      <c r="AM66" s="1" t="s">
        <v>92</v>
      </c>
    </row>
    <row r="67" spans="1:39" ht="19" x14ac:dyDescent="0.25">
      <c r="A67" s="6" t="s">
        <v>58</v>
      </c>
      <c r="B67" s="10" t="s">
        <v>92</v>
      </c>
      <c r="C67" s="10" t="s">
        <v>92</v>
      </c>
      <c r="D67" s="10" t="s">
        <v>92</v>
      </c>
      <c r="E67" s="10" t="s">
        <v>92</v>
      </c>
      <c r="F67" s="10" t="s">
        <v>92</v>
      </c>
      <c r="G67" s="10" t="s">
        <v>92</v>
      </c>
      <c r="H67" s="10" t="s">
        <v>92</v>
      </c>
      <c r="I67" s="10" t="s">
        <v>92</v>
      </c>
      <c r="J67" s="10" t="s">
        <v>92</v>
      </c>
      <c r="K67" s="10">
        <v>309700000</v>
      </c>
      <c r="L67" s="10">
        <v>295600000</v>
      </c>
      <c r="M67" s="10">
        <v>377200000</v>
      </c>
      <c r="N67" s="10">
        <v>336600000</v>
      </c>
      <c r="O67" s="10">
        <v>2217100000</v>
      </c>
      <c r="P67" s="10">
        <v>1909000000</v>
      </c>
      <c r="Q67" s="10">
        <v>1575900000</v>
      </c>
      <c r="R67" s="10">
        <v>1367400000</v>
      </c>
      <c r="S67" s="10">
        <v>1317300000</v>
      </c>
      <c r="T67" s="10">
        <v>1004300000</v>
      </c>
      <c r="U67" s="10">
        <v>1331800000</v>
      </c>
      <c r="V67" s="10">
        <v>1692300000</v>
      </c>
      <c r="W67" s="10">
        <v>1682800000</v>
      </c>
      <c r="X67" s="10">
        <v>1975500000</v>
      </c>
      <c r="Y67" s="10">
        <v>2196600000</v>
      </c>
      <c r="Z67" s="10">
        <v>2476200000</v>
      </c>
      <c r="AA67" s="10">
        <v>3721500000</v>
      </c>
      <c r="AB67" s="10">
        <v>4722000000</v>
      </c>
      <c r="AC67" s="10">
        <v>4609000000</v>
      </c>
      <c r="AD67" s="10">
        <v>6696000000</v>
      </c>
      <c r="AE67" s="10">
        <v>9118000000</v>
      </c>
      <c r="AF67" s="10">
        <v>7736000000</v>
      </c>
      <c r="AG67" s="10">
        <v>10885000000</v>
      </c>
      <c r="AH67" s="10">
        <v>12217000000</v>
      </c>
      <c r="AI67" s="10">
        <v>15499000000</v>
      </c>
      <c r="AJ67" s="10">
        <v>17360000000</v>
      </c>
      <c r="AK67" s="10">
        <v>21246000000</v>
      </c>
      <c r="AL67" s="10">
        <v>19754000000</v>
      </c>
      <c r="AM67" s="10">
        <v>20268000000</v>
      </c>
    </row>
    <row r="68" spans="1:39" ht="19" x14ac:dyDescent="0.25">
      <c r="A68" s="5" t="s">
        <v>59</v>
      </c>
      <c r="B68" s="1" t="s">
        <v>92</v>
      </c>
      <c r="C68" s="1" t="s">
        <v>92</v>
      </c>
      <c r="D68" s="1" t="s">
        <v>92</v>
      </c>
      <c r="E68" s="1" t="s">
        <v>92</v>
      </c>
      <c r="F68" s="1" t="s">
        <v>92</v>
      </c>
      <c r="G68" s="1" t="s">
        <v>92</v>
      </c>
      <c r="H68" s="1" t="s">
        <v>92</v>
      </c>
      <c r="I68" s="1" t="s">
        <v>92</v>
      </c>
      <c r="J68" s="1" t="s">
        <v>92</v>
      </c>
      <c r="K68" s="1" t="s">
        <v>92</v>
      </c>
      <c r="L68" s="1" t="s">
        <v>92</v>
      </c>
      <c r="M68" s="1" t="s">
        <v>92</v>
      </c>
      <c r="N68" s="1" t="s">
        <v>92</v>
      </c>
      <c r="O68" s="1" t="s">
        <v>92</v>
      </c>
      <c r="P68" s="1">
        <v>9700000</v>
      </c>
      <c r="Q68" s="1">
        <v>19600000</v>
      </c>
      <c r="R68" s="1">
        <v>19700000</v>
      </c>
      <c r="S68" s="1">
        <v>19800000</v>
      </c>
      <c r="T68" s="1">
        <v>20000000</v>
      </c>
      <c r="U68" s="1">
        <v>40300000</v>
      </c>
      <c r="V68" s="1">
        <v>40500000</v>
      </c>
      <c r="W68" s="1">
        <v>40800000</v>
      </c>
      <c r="X68" s="1">
        <v>41100000</v>
      </c>
      <c r="Y68" s="1">
        <v>39600000</v>
      </c>
      <c r="Z68" s="1">
        <v>39800000</v>
      </c>
      <c r="AA68" s="1">
        <v>39100000</v>
      </c>
      <c r="AB68" s="1">
        <v>38000000</v>
      </c>
      <c r="AC68" s="1">
        <v>38000000</v>
      </c>
      <c r="AD68" s="1">
        <v>38000000</v>
      </c>
      <c r="AE68" s="1">
        <v>38000000</v>
      </c>
      <c r="AF68" s="1">
        <v>37000000</v>
      </c>
      <c r="AG68" s="1">
        <v>37000000</v>
      </c>
      <c r="AH68" s="1">
        <v>37000000</v>
      </c>
      <c r="AI68" s="1">
        <v>37000000</v>
      </c>
      <c r="AJ68" s="1">
        <v>37000000</v>
      </c>
      <c r="AK68" s="1">
        <v>38000000</v>
      </c>
      <c r="AL68" s="1">
        <v>38000000</v>
      </c>
      <c r="AM68" s="1" t="s">
        <v>92</v>
      </c>
    </row>
    <row r="69" spans="1:39" ht="19" x14ac:dyDescent="0.25">
      <c r="A69" s="5" t="s">
        <v>60</v>
      </c>
      <c r="B69" s="1" t="s">
        <v>92</v>
      </c>
      <c r="C69" s="1" t="s">
        <v>92</v>
      </c>
      <c r="D69" s="1" t="s">
        <v>92</v>
      </c>
      <c r="E69" s="1" t="s">
        <v>92</v>
      </c>
      <c r="F69" s="1" t="s">
        <v>92</v>
      </c>
      <c r="G69" s="1" t="s">
        <v>92</v>
      </c>
      <c r="H69" s="1" t="s">
        <v>92</v>
      </c>
      <c r="I69" s="1" t="s">
        <v>92</v>
      </c>
      <c r="J69" s="1" t="s">
        <v>92</v>
      </c>
      <c r="K69" s="1">
        <v>336900000</v>
      </c>
      <c r="L69" s="1">
        <v>419500000</v>
      </c>
      <c r="M69" s="1">
        <v>514300000</v>
      </c>
      <c r="N69" s="1">
        <v>612900000</v>
      </c>
      <c r="O69" s="1">
        <v>640900000</v>
      </c>
      <c r="P69" s="1">
        <v>668100000</v>
      </c>
      <c r="Q69" s="1">
        <v>873400000</v>
      </c>
      <c r="R69" s="1">
        <v>1120700000</v>
      </c>
      <c r="S69" s="1">
        <v>1442600000</v>
      </c>
      <c r="T69" s="1">
        <v>1868100000</v>
      </c>
      <c r="U69" s="1">
        <v>2297600000</v>
      </c>
      <c r="V69" s="1">
        <v>2928200000</v>
      </c>
      <c r="W69" s="1">
        <v>3490500000</v>
      </c>
      <c r="X69" s="1">
        <v>4364700000</v>
      </c>
      <c r="Y69" s="1">
        <v>4389500000</v>
      </c>
      <c r="Z69" s="1">
        <v>5397400000</v>
      </c>
      <c r="AA69" s="1">
        <v>6016900000</v>
      </c>
      <c r="AB69" s="1">
        <v>6479000000</v>
      </c>
      <c r="AC69" s="1">
        <v>7332000000</v>
      </c>
      <c r="AD69" s="1">
        <v>7617000000</v>
      </c>
      <c r="AE69" s="1">
        <v>7559000000</v>
      </c>
      <c r="AF69" s="1">
        <v>7792000000</v>
      </c>
      <c r="AG69" s="1">
        <v>8842000000</v>
      </c>
      <c r="AH69" s="1">
        <v>8986000000</v>
      </c>
      <c r="AI69" s="1">
        <v>10765000000</v>
      </c>
      <c r="AJ69" s="1">
        <v>11748000000</v>
      </c>
      <c r="AK69" s="1">
        <v>12462000000</v>
      </c>
      <c r="AL69" s="1">
        <v>13480000000</v>
      </c>
      <c r="AM69" s="1" t="s">
        <v>92</v>
      </c>
    </row>
    <row r="70" spans="1:39" ht="19" x14ac:dyDescent="0.25">
      <c r="A70" s="5" t="s">
        <v>61</v>
      </c>
      <c r="B70" s="1" t="s">
        <v>92</v>
      </c>
      <c r="C70" s="1" t="s">
        <v>92</v>
      </c>
      <c r="D70" s="1" t="s">
        <v>92</v>
      </c>
      <c r="E70" s="1" t="s">
        <v>92</v>
      </c>
      <c r="F70" s="1" t="s">
        <v>92</v>
      </c>
      <c r="G70" s="1" t="s">
        <v>92</v>
      </c>
      <c r="H70" s="1" t="s">
        <v>92</v>
      </c>
      <c r="I70" s="1" t="s">
        <v>92</v>
      </c>
      <c r="J70" s="1" t="s">
        <v>92</v>
      </c>
      <c r="K70" s="1">
        <v>-90500000</v>
      </c>
      <c r="L70" s="1">
        <v>-102900000</v>
      </c>
      <c r="M70" s="1">
        <v>-117900000</v>
      </c>
      <c r="N70" s="1">
        <v>-136600000</v>
      </c>
      <c r="O70" s="1">
        <v>-167700000</v>
      </c>
      <c r="P70" s="1">
        <v>-221600000</v>
      </c>
      <c r="Q70" s="1">
        <v>-277800000</v>
      </c>
      <c r="R70" s="1">
        <v>-312900000</v>
      </c>
      <c r="S70" s="1">
        <v>-84900000</v>
      </c>
      <c r="T70" s="1">
        <v>96600000</v>
      </c>
      <c r="U70" s="1">
        <v>196000000</v>
      </c>
      <c r="V70" s="1">
        <v>3600000</v>
      </c>
      <c r="W70" s="1">
        <v>90600000</v>
      </c>
      <c r="X70" s="1">
        <v>260800000</v>
      </c>
      <c r="Y70" s="1">
        <v>164800000</v>
      </c>
      <c r="Z70" s="1">
        <v>258000000</v>
      </c>
      <c r="AA70" s="1">
        <v>153500000</v>
      </c>
      <c r="AB70" s="1">
        <v>144000000</v>
      </c>
      <c r="AC70" s="1">
        <v>129000000</v>
      </c>
      <c r="AD70" s="1">
        <v>232000000</v>
      </c>
      <c r="AE70" s="1">
        <v>-254000000</v>
      </c>
      <c r="AF70" s="1">
        <v>-639000000</v>
      </c>
      <c r="AG70" s="1">
        <v>-761000000</v>
      </c>
      <c r="AH70" s="1">
        <v>-553000000</v>
      </c>
      <c r="AI70" s="1">
        <v>-631000000</v>
      </c>
      <c r="AJ70" s="1">
        <v>-606000000</v>
      </c>
      <c r="AK70" s="1">
        <v>-1157000000</v>
      </c>
      <c r="AL70" s="1">
        <v>-531000000</v>
      </c>
      <c r="AM70" s="1" t="s">
        <v>92</v>
      </c>
    </row>
    <row r="71" spans="1:39" ht="19" x14ac:dyDescent="0.25">
      <c r="A71" s="5" t="s">
        <v>62</v>
      </c>
      <c r="B71" s="1" t="s">
        <v>92</v>
      </c>
      <c r="C71" s="1" t="s">
        <v>92</v>
      </c>
      <c r="D71" s="1" t="s">
        <v>92</v>
      </c>
      <c r="E71" s="1" t="s">
        <v>92</v>
      </c>
      <c r="F71" s="1" t="s">
        <v>92</v>
      </c>
      <c r="G71" s="1" t="s">
        <v>92</v>
      </c>
      <c r="H71" s="1" t="s">
        <v>92</v>
      </c>
      <c r="I71" s="1" t="s">
        <v>92</v>
      </c>
      <c r="J71" s="1" t="s">
        <v>92</v>
      </c>
      <c r="K71" s="1">
        <v>111900000</v>
      </c>
      <c r="L71" s="1">
        <v>137700000</v>
      </c>
      <c r="M71" s="1">
        <v>134000000</v>
      </c>
      <c r="N71" s="1">
        <v>136500000</v>
      </c>
      <c r="O71" s="1">
        <v>178900000</v>
      </c>
      <c r="P71" s="1">
        <v>215300000</v>
      </c>
      <c r="Q71" s="1">
        <v>239700000</v>
      </c>
      <c r="R71" s="1">
        <v>228700000</v>
      </c>
      <c r="S71" s="1">
        <v>120700000</v>
      </c>
      <c r="T71" s="1">
        <v>170100000</v>
      </c>
      <c r="U71" s="1">
        <v>218100000</v>
      </c>
      <c r="V71" s="1">
        <v>279500000</v>
      </c>
      <c r="W71" s="1">
        <v>569100000</v>
      </c>
      <c r="X71" s="1">
        <v>711900000</v>
      </c>
      <c r="Y71" s="1">
        <v>812800000</v>
      </c>
      <c r="Z71" s="1">
        <v>899900000</v>
      </c>
      <c r="AA71" s="1">
        <v>964100000</v>
      </c>
      <c r="AB71" s="1">
        <v>1022000000</v>
      </c>
      <c r="AC71" s="1">
        <v>1098000000</v>
      </c>
      <c r="AD71" s="1">
        <v>1160000000</v>
      </c>
      <c r="AE71" s="1">
        <v>1252000000</v>
      </c>
      <c r="AF71" s="1">
        <v>1321000000</v>
      </c>
      <c r="AG71" s="1">
        <v>1432000000</v>
      </c>
      <c r="AH71" s="1">
        <v>1496000000</v>
      </c>
      <c r="AI71" s="1">
        <v>1559000000</v>
      </c>
      <c r="AJ71" s="1">
        <v>1628000000</v>
      </c>
      <c r="AK71" s="1">
        <v>1741000000</v>
      </c>
      <c r="AL71" s="1">
        <v>1890000000</v>
      </c>
      <c r="AM71" s="1" t="s">
        <v>92</v>
      </c>
    </row>
    <row r="72" spans="1:39" ht="19" x14ac:dyDescent="0.25">
      <c r="A72" s="6" t="s">
        <v>63</v>
      </c>
      <c r="B72" s="10" t="s">
        <v>92</v>
      </c>
      <c r="C72" s="10" t="s">
        <v>92</v>
      </c>
      <c r="D72" s="10" t="s">
        <v>92</v>
      </c>
      <c r="E72" s="10" t="s">
        <v>92</v>
      </c>
      <c r="F72" s="10" t="s">
        <v>92</v>
      </c>
      <c r="G72" s="10" t="s">
        <v>92</v>
      </c>
      <c r="H72" s="10" t="s">
        <v>92</v>
      </c>
      <c r="I72" s="10" t="s">
        <v>92</v>
      </c>
      <c r="J72" s="10" t="s">
        <v>92</v>
      </c>
      <c r="K72" s="10">
        <v>358300000</v>
      </c>
      <c r="L72" s="10">
        <v>454300000</v>
      </c>
      <c r="M72" s="10">
        <v>530400000</v>
      </c>
      <c r="N72" s="10">
        <v>612800000</v>
      </c>
      <c r="O72" s="10">
        <v>652100000</v>
      </c>
      <c r="P72" s="10">
        <v>671500000</v>
      </c>
      <c r="Q72" s="10">
        <v>854900000</v>
      </c>
      <c r="R72" s="10">
        <v>1056200000</v>
      </c>
      <c r="S72" s="10">
        <v>1498200000</v>
      </c>
      <c r="T72" s="10">
        <v>2154800000</v>
      </c>
      <c r="U72" s="10">
        <v>2752000000</v>
      </c>
      <c r="V72" s="10">
        <v>3251800000</v>
      </c>
      <c r="W72" s="10">
        <v>4191000000</v>
      </c>
      <c r="X72" s="10">
        <v>5378500000</v>
      </c>
      <c r="Y72" s="10">
        <v>5406700000</v>
      </c>
      <c r="Z72" s="10">
        <v>6595100000</v>
      </c>
      <c r="AA72" s="10">
        <v>7173600000</v>
      </c>
      <c r="AB72" s="10">
        <v>7683000000</v>
      </c>
      <c r="AC72" s="10">
        <v>8597000000</v>
      </c>
      <c r="AD72" s="10">
        <v>9047000000</v>
      </c>
      <c r="AE72" s="10">
        <v>8595000000</v>
      </c>
      <c r="AF72" s="10">
        <v>8511000000</v>
      </c>
      <c r="AG72" s="10">
        <v>9550000000</v>
      </c>
      <c r="AH72" s="10">
        <v>9966000000</v>
      </c>
      <c r="AI72" s="10">
        <v>11730000000</v>
      </c>
      <c r="AJ72" s="10">
        <v>12807000000</v>
      </c>
      <c r="AK72" s="10">
        <v>13084000000</v>
      </c>
      <c r="AL72" s="10">
        <v>14877000000</v>
      </c>
      <c r="AM72" s="10">
        <v>16616000000</v>
      </c>
    </row>
    <row r="73" spans="1:39" ht="20" thickBot="1" x14ac:dyDescent="0.3">
      <c r="A73" s="7" t="s">
        <v>64</v>
      </c>
      <c r="B73" s="11" t="s">
        <v>92</v>
      </c>
      <c r="C73" s="11" t="s">
        <v>92</v>
      </c>
      <c r="D73" s="11" t="s">
        <v>92</v>
      </c>
      <c r="E73" s="11" t="s">
        <v>92</v>
      </c>
      <c r="F73" s="11" t="s">
        <v>92</v>
      </c>
      <c r="G73" s="11" t="s">
        <v>92</v>
      </c>
      <c r="H73" s="11" t="s">
        <v>92</v>
      </c>
      <c r="I73" s="11" t="s">
        <v>92</v>
      </c>
      <c r="J73" s="11" t="s">
        <v>92</v>
      </c>
      <c r="K73" s="11">
        <v>668000000</v>
      </c>
      <c r="L73" s="11">
        <v>749900000</v>
      </c>
      <c r="M73" s="11">
        <v>907600000</v>
      </c>
      <c r="N73" s="11">
        <v>949400000</v>
      </c>
      <c r="O73" s="11">
        <v>2869200000</v>
      </c>
      <c r="P73" s="11">
        <v>2580500000</v>
      </c>
      <c r="Q73" s="11">
        <v>2430800000</v>
      </c>
      <c r="R73" s="11">
        <v>2423600000</v>
      </c>
      <c r="S73" s="11">
        <v>2815500000</v>
      </c>
      <c r="T73" s="11">
        <v>3159100000</v>
      </c>
      <c r="U73" s="11">
        <v>4083800000</v>
      </c>
      <c r="V73" s="11">
        <v>4944100000</v>
      </c>
      <c r="W73" s="11">
        <v>5873800000</v>
      </c>
      <c r="X73" s="11">
        <v>7354000000</v>
      </c>
      <c r="Y73" s="11">
        <v>7603300000</v>
      </c>
      <c r="Z73" s="11">
        <v>9071300000</v>
      </c>
      <c r="AA73" s="11">
        <v>10895100000</v>
      </c>
      <c r="AB73" s="11">
        <v>12405000000</v>
      </c>
      <c r="AC73" s="11">
        <v>13206000000</v>
      </c>
      <c r="AD73" s="11">
        <v>15743000000</v>
      </c>
      <c r="AE73" s="11">
        <v>17713000000</v>
      </c>
      <c r="AF73" s="11">
        <v>16247000000</v>
      </c>
      <c r="AG73" s="11">
        <v>20435000000</v>
      </c>
      <c r="AH73" s="11">
        <v>22183000000</v>
      </c>
      <c r="AI73" s="11">
        <v>27229000000</v>
      </c>
      <c r="AJ73" s="11">
        <v>30167000000</v>
      </c>
      <c r="AK73" s="11">
        <v>34330000000</v>
      </c>
      <c r="AL73" s="11">
        <v>34631000000</v>
      </c>
      <c r="AM73" s="11">
        <v>36884000000</v>
      </c>
    </row>
    <row r="74" spans="1:39" ht="20" thickTop="1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  <c r="W74" s="13" t="s">
        <v>93</v>
      </c>
      <c r="X74" s="13" t="s">
        <v>93</v>
      </c>
      <c r="Y74" s="13" t="s">
        <v>93</v>
      </c>
      <c r="Z74" s="13" t="s">
        <v>93</v>
      </c>
      <c r="AA74" s="13" t="s">
        <v>93</v>
      </c>
      <c r="AB74" s="13" t="s">
        <v>93</v>
      </c>
      <c r="AC74" s="13" t="s">
        <v>93</v>
      </c>
      <c r="AD74" s="13" t="s">
        <v>93</v>
      </c>
      <c r="AE74" s="13" t="s">
        <v>93</v>
      </c>
      <c r="AF74" s="13" t="s">
        <v>93</v>
      </c>
      <c r="AG74" s="13" t="s">
        <v>93</v>
      </c>
      <c r="AH74" s="13" t="s">
        <v>93</v>
      </c>
      <c r="AI74" s="13" t="s">
        <v>93</v>
      </c>
      <c r="AJ74" s="13" t="s">
        <v>93</v>
      </c>
      <c r="AK74" s="13" t="s">
        <v>93</v>
      </c>
      <c r="AL74" s="13" t="s">
        <v>93</v>
      </c>
      <c r="AM74" s="13" t="s">
        <v>93</v>
      </c>
    </row>
    <row r="75" spans="1:39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  <c r="W75" s="9" t="s">
        <v>91</v>
      </c>
      <c r="X75" s="9" t="s">
        <v>91</v>
      </c>
      <c r="Y75" s="9" t="s">
        <v>91</v>
      </c>
      <c r="Z75" s="9" t="s">
        <v>91</v>
      </c>
      <c r="AA75" s="9" t="s">
        <v>91</v>
      </c>
      <c r="AB75" s="9" t="s">
        <v>91</v>
      </c>
      <c r="AC75" s="9" t="s">
        <v>91</v>
      </c>
      <c r="AD75" s="9" t="s">
        <v>91</v>
      </c>
      <c r="AE75" s="9" t="s">
        <v>91</v>
      </c>
      <c r="AF75" s="9" t="s">
        <v>91</v>
      </c>
      <c r="AG75" s="9" t="s">
        <v>91</v>
      </c>
      <c r="AH75" s="9" t="s">
        <v>91</v>
      </c>
      <c r="AI75" s="9" t="s">
        <v>91</v>
      </c>
      <c r="AJ75" s="9" t="s">
        <v>91</v>
      </c>
      <c r="AK75" s="9" t="s">
        <v>91</v>
      </c>
      <c r="AL75" s="9" t="s">
        <v>91</v>
      </c>
      <c r="AM75" s="9" t="s">
        <v>91</v>
      </c>
    </row>
    <row r="76" spans="1:39" ht="19" x14ac:dyDescent="0.25">
      <c r="A76" s="5" t="s">
        <v>66</v>
      </c>
      <c r="B76" s="1" t="s">
        <v>92</v>
      </c>
      <c r="C76" s="1" t="s">
        <v>92</v>
      </c>
      <c r="D76" s="1" t="s">
        <v>92</v>
      </c>
      <c r="E76" s="1" t="s">
        <v>92</v>
      </c>
      <c r="F76" s="1">
        <v>19200000</v>
      </c>
      <c r="G76" s="1">
        <v>23600000</v>
      </c>
      <c r="H76" s="1">
        <v>33100000</v>
      </c>
      <c r="I76" s="1">
        <v>47700000</v>
      </c>
      <c r="J76" s="1">
        <v>60200000</v>
      </c>
      <c r="K76" s="1">
        <v>72400000</v>
      </c>
      <c r="L76" s="1">
        <v>87000000</v>
      </c>
      <c r="M76" s="1">
        <v>104500000</v>
      </c>
      <c r="N76" s="1">
        <v>125300000</v>
      </c>
      <c r="O76" s="1">
        <v>39600000</v>
      </c>
      <c r="P76" s="1">
        <v>19400000</v>
      </c>
      <c r="Q76" s="1">
        <v>221000000</v>
      </c>
      <c r="R76" s="1">
        <v>267000000</v>
      </c>
      <c r="S76" s="1">
        <v>345600000</v>
      </c>
      <c r="T76" s="1">
        <v>453500000</v>
      </c>
      <c r="U76" s="1">
        <v>465700000</v>
      </c>
      <c r="V76" s="1">
        <v>675200000</v>
      </c>
      <c r="W76" s="1">
        <v>777700000</v>
      </c>
      <c r="X76" s="1">
        <v>1017400000</v>
      </c>
      <c r="Y76" s="1">
        <v>1147800000</v>
      </c>
      <c r="Z76" s="1">
        <v>1107400000</v>
      </c>
      <c r="AA76" s="1">
        <v>1273400000</v>
      </c>
      <c r="AB76" s="1">
        <v>1345000000</v>
      </c>
      <c r="AC76" s="1">
        <v>1298000000</v>
      </c>
      <c r="AD76" s="1">
        <v>1006000000</v>
      </c>
      <c r="AE76" s="1">
        <v>515000000</v>
      </c>
      <c r="AF76" s="1">
        <v>1439000000</v>
      </c>
      <c r="AG76" s="1">
        <v>1647000000</v>
      </c>
      <c r="AH76" s="1">
        <v>1020000000</v>
      </c>
      <c r="AI76" s="1">
        <v>3553000000</v>
      </c>
      <c r="AJ76" s="1">
        <v>2083000000</v>
      </c>
      <c r="AK76" s="1">
        <v>1599000000</v>
      </c>
      <c r="AL76" s="1">
        <v>1994000000</v>
      </c>
      <c r="AM76" s="1">
        <v>2358000000</v>
      </c>
    </row>
    <row r="77" spans="1:39" ht="19" x14ac:dyDescent="0.25">
      <c r="A77" s="5" t="s">
        <v>13</v>
      </c>
      <c r="B77" s="1" t="s">
        <v>92</v>
      </c>
      <c r="C77" s="1" t="s">
        <v>92</v>
      </c>
      <c r="D77" s="1" t="s">
        <v>92</v>
      </c>
      <c r="E77" s="1" t="s">
        <v>92</v>
      </c>
      <c r="F77" s="1">
        <v>6300000</v>
      </c>
      <c r="G77" s="1">
        <v>7100000</v>
      </c>
      <c r="H77" s="1">
        <v>11800000</v>
      </c>
      <c r="I77" s="1">
        <v>11400000</v>
      </c>
      <c r="J77" s="1">
        <v>16200000</v>
      </c>
      <c r="K77" s="1">
        <v>20900000</v>
      </c>
      <c r="L77" s="1">
        <v>28700000</v>
      </c>
      <c r="M77" s="1">
        <v>34700000</v>
      </c>
      <c r="N77" s="1">
        <v>33300000</v>
      </c>
      <c r="O77" s="1">
        <v>37600000</v>
      </c>
      <c r="P77" s="1">
        <v>162800000</v>
      </c>
      <c r="Q77" s="1">
        <v>168600000</v>
      </c>
      <c r="R77" s="1">
        <v>172000000</v>
      </c>
      <c r="S77" s="1">
        <v>186100000</v>
      </c>
      <c r="T77" s="1">
        <v>229700000</v>
      </c>
      <c r="U77" s="1">
        <v>250900000</v>
      </c>
      <c r="V77" s="1">
        <v>289900000</v>
      </c>
      <c r="W77" s="1">
        <v>331800000</v>
      </c>
      <c r="X77" s="1">
        <v>366600000</v>
      </c>
      <c r="Y77" s="1">
        <v>387600000</v>
      </c>
      <c r="Z77" s="1">
        <v>385300000</v>
      </c>
      <c r="AA77" s="1">
        <v>410200000</v>
      </c>
      <c r="AB77" s="1">
        <v>481000000</v>
      </c>
      <c r="AC77" s="1">
        <v>277000000</v>
      </c>
      <c r="AD77" s="1">
        <v>307000000</v>
      </c>
      <c r="AE77" s="1">
        <v>378000000</v>
      </c>
      <c r="AF77" s="1">
        <v>397000000</v>
      </c>
      <c r="AG77" s="1">
        <v>546000000</v>
      </c>
      <c r="AH77" s="1">
        <v>642000000</v>
      </c>
      <c r="AI77" s="1">
        <v>723000000</v>
      </c>
      <c r="AJ77" s="1">
        <v>778000000</v>
      </c>
      <c r="AK77" s="1">
        <v>812000000</v>
      </c>
      <c r="AL77" s="1">
        <v>990000000</v>
      </c>
      <c r="AM77" s="1">
        <v>998000000</v>
      </c>
    </row>
    <row r="78" spans="1:39" ht="19" x14ac:dyDescent="0.25">
      <c r="A78" s="5" t="s">
        <v>67</v>
      </c>
      <c r="B78" s="1" t="s">
        <v>92</v>
      </c>
      <c r="C78" s="1" t="s">
        <v>92</v>
      </c>
      <c r="D78" s="1" t="s">
        <v>92</v>
      </c>
      <c r="E78" s="1" t="s">
        <v>92</v>
      </c>
      <c r="F78" s="1">
        <v>200000</v>
      </c>
      <c r="G78" s="1">
        <v>-1800000</v>
      </c>
      <c r="H78" s="1">
        <v>-5900000</v>
      </c>
      <c r="I78" s="1">
        <v>-4200000</v>
      </c>
      <c r="J78" s="1">
        <v>-2900000</v>
      </c>
      <c r="K78" s="1">
        <v>-3800000</v>
      </c>
      <c r="L78" s="1">
        <v>2500000</v>
      </c>
      <c r="M78" s="1">
        <v>-30700000</v>
      </c>
      <c r="N78" s="1">
        <v>2000000</v>
      </c>
      <c r="O78" s="1">
        <v>-44400000</v>
      </c>
      <c r="P78" s="1">
        <v>-48600000</v>
      </c>
      <c r="Q78" s="1">
        <v>28700000</v>
      </c>
      <c r="R78" s="1">
        <v>29100000</v>
      </c>
      <c r="S78" s="1">
        <v>-1800000</v>
      </c>
      <c r="T78" s="1">
        <v>-32900000</v>
      </c>
      <c r="U78" s="1">
        <v>-65500000</v>
      </c>
      <c r="V78" s="1">
        <v>20400000</v>
      </c>
      <c r="W78" s="1">
        <v>-27100000</v>
      </c>
      <c r="X78" s="1">
        <v>-147100000</v>
      </c>
      <c r="Y78" s="1">
        <v>-17600000</v>
      </c>
      <c r="Z78" s="1">
        <v>-72700000</v>
      </c>
      <c r="AA78" s="1">
        <v>-103800000</v>
      </c>
      <c r="AB78" s="1">
        <v>-164000000</v>
      </c>
      <c r="AC78" s="1">
        <v>-39000000</v>
      </c>
      <c r="AD78" s="1">
        <v>23000000</v>
      </c>
      <c r="AE78" s="1">
        <v>60000000</v>
      </c>
      <c r="AF78" s="1">
        <v>87000000</v>
      </c>
      <c r="AG78" s="1">
        <v>-46000000</v>
      </c>
      <c r="AH78" s="1">
        <v>36000000</v>
      </c>
      <c r="AI78" s="1">
        <v>-1582000000</v>
      </c>
      <c r="AJ78" s="1">
        <v>126000000</v>
      </c>
      <c r="AK78" s="1">
        <v>48000000</v>
      </c>
      <c r="AL78" s="1">
        <v>-237000000</v>
      </c>
      <c r="AM78" s="1" t="s">
        <v>92</v>
      </c>
    </row>
    <row r="79" spans="1:39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 t="s">
        <v>92</v>
      </c>
      <c r="L79" s="1" t="s">
        <v>92</v>
      </c>
      <c r="M79" s="1" t="s">
        <v>92</v>
      </c>
      <c r="N79" s="1" t="s">
        <v>92</v>
      </c>
      <c r="O79" s="1" t="s">
        <v>92</v>
      </c>
      <c r="P79" s="1" t="s">
        <v>92</v>
      </c>
      <c r="Q79" s="1" t="s">
        <v>92</v>
      </c>
      <c r="R79" s="1" t="s">
        <v>92</v>
      </c>
      <c r="S79" s="1" t="s">
        <v>92</v>
      </c>
      <c r="T79" s="1" t="s">
        <v>92</v>
      </c>
      <c r="U79" s="1" t="s">
        <v>92</v>
      </c>
      <c r="V79" s="1" t="s">
        <v>92</v>
      </c>
      <c r="W79" s="1" t="s">
        <v>92</v>
      </c>
      <c r="X79" s="1" t="s">
        <v>92</v>
      </c>
      <c r="Y79" s="1">
        <v>65500000</v>
      </c>
      <c r="Z79" s="1">
        <v>62300000</v>
      </c>
      <c r="AA79" s="1">
        <v>68800000</v>
      </c>
      <c r="AB79" s="1">
        <v>75000000</v>
      </c>
      <c r="AC79" s="1">
        <v>75000000</v>
      </c>
      <c r="AD79" s="1">
        <v>76000000</v>
      </c>
      <c r="AE79" s="1">
        <v>77000000</v>
      </c>
      <c r="AF79" s="1">
        <v>86000000</v>
      </c>
      <c r="AG79" s="1">
        <v>97000000</v>
      </c>
      <c r="AH79" s="1">
        <v>113000000</v>
      </c>
      <c r="AI79" s="1">
        <v>119000000</v>
      </c>
      <c r="AJ79" s="1">
        <v>127000000</v>
      </c>
      <c r="AK79" s="1">
        <v>142000000</v>
      </c>
      <c r="AL79" s="1">
        <v>171000000</v>
      </c>
      <c r="AM79" s="1">
        <v>168000000</v>
      </c>
    </row>
    <row r="80" spans="1:39" ht="19" x14ac:dyDescent="0.25">
      <c r="A80" s="14" t="s">
        <v>104</v>
      </c>
      <c r="B80" s="15" t="e">
        <f t="shared" ref="B80:AM80" si="6">B79/B3</f>
        <v>#VALUE!</v>
      </c>
      <c r="C80" s="15" t="e">
        <f t="shared" si="6"/>
        <v>#VALUE!</v>
      </c>
      <c r="D80" s="15" t="e">
        <f t="shared" si="6"/>
        <v>#VALUE!</v>
      </c>
      <c r="E80" s="15" t="e">
        <f t="shared" si="6"/>
        <v>#VALUE!</v>
      </c>
      <c r="F80" s="15" t="e">
        <f t="shared" si="6"/>
        <v>#VALUE!</v>
      </c>
      <c r="G80" s="15" t="e">
        <f t="shared" si="6"/>
        <v>#VALUE!</v>
      </c>
      <c r="H80" s="15" t="e">
        <f t="shared" si="6"/>
        <v>#VALUE!</v>
      </c>
      <c r="I80" s="15" t="e">
        <f t="shared" si="6"/>
        <v>#VALUE!</v>
      </c>
      <c r="J80" s="15" t="e">
        <f t="shared" si="6"/>
        <v>#VALUE!</v>
      </c>
      <c r="K80" s="15" t="e">
        <f t="shared" si="6"/>
        <v>#VALUE!</v>
      </c>
      <c r="L80" s="15" t="e">
        <f t="shared" si="6"/>
        <v>#VALUE!</v>
      </c>
      <c r="M80" s="15" t="e">
        <f t="shared" si="6"/>
        <v>#VALUE!</v>
      </c>
      <c r="N80" s="15" t="e">
        <f t="shared" si="6"/>
        <v>#VALUE!</v>
      </c>
      <c r="O80" s="15" t="e">
        <f t="shared" si="6"/>
        <v>#VALUE!</v>
      </c>
      <c r="P80" s="15" t="e">
        <f t="shared" si="6"/>
        <v>#VALUE!</v>
      </c>
      <c r="Q80" s="15" t="e">
        <f t="shared" si="6"/>
        <v>#VALUE!</v>
      </c>
      <c r="R80" s="15" t="e">
        <f t="shared" si="6"/>
        <v>#VALUE!</v>
      </c>
      <c r="S80" s="15" t="e">
        <f t="shared" si="6"/>
        <v>#VALUE!</v>
      </c>
      <c r="T80" s="15" t="e">
        <f t="shared" si="6"/>
        <v>#VALUE!</v>
      </c>
      <c r="U80" s="15" t="e">
        <f t="shared" si="6"/>
        <v>#VALUE!</v>
      </c>
      <c r="V80" s="15" t="e">
        <f t="shared" si="6"/>
        <v>#VALUE!</v>
      </c>
      <c r="W80" s="15" t="e">
        <f t="shared" si="6"/>
        <v>#VALUE!</v>
      </c>
      <c r="X80" s="15" t="e">
        <f t="shared" si="6"/>
        <v>#VALUE!</v>
      </c>
      <c r="Y80" s="15">
        <f t="shared" si="6"/>
        <v>9.7496353189842518E-3</v>
      </c>
      <c r="Z80" s="15">
        <f t="shared" si="6"/>
        <v>9.2665585816066997E-3</v>
      </c>
      <c r="AA80" s="15">
        <f t="shared" si="6"/>
        <v>9.3989071038251375E-3</v>
      </c>
      <c r="AB80" s="15">
        <f t="shared" si="6"/>
        <v>9.0285301552907194E-3</v>
      </c>
      <c r="AC80" s="15">
        <f t="shared" si="6"/>
        <v>8.6635092988333138E-3</v>
      </c>
      <c r="AD80" s="15">
        <f t="shared" si="6"/>
        <v>8.4247866090233891E-3</v>
      </c>
      <c r="AE80" s="15">
        <f t="shared" si="6"/>
        <v>7.9586563307493547E-3</v>
      </c>
      <c r="AF80" s="15">
        <f t="shared" si="6"/>
        <v>8.6466921375427299E-3</v>
      </c>
      <c r="AG80" s="15">
        <f t="shared" si="6"/>
        <v>8.5651214128035329E-3</v>
      </c>
      <c r="AH80" s="15">
        <f t="shared" si="6"/>
        <v>9.0806814529090316E-3</v>
      </c>
      <c r="AI80" s="15">
        <f t="shared" si="6"/>
        <v>8.7493566649511061E-3</v>
      </c>
      <c r="AJ80" s="15">
        <f t="shared" si="6"/>
        <v>8.5326525127653857E-3</v>
      </c>
      <c r="AK80" s="15">
        <f t="shared" si="6"/>
        <v>9.8947808515086055E-3</v>
      </c>
      <c r="AL80" s="15">
        <f t="shared" si="6"/>
        <v>9.9953238251110597E-3</v>
      </c>
      <c r="AM80" s="15">
        <f t="shared" si="6"/>
        <v>9.1061846170524142E-3</v>
      </c>
    </row>
    <row r="81" spans="1:47" ht="19" x14ac:dyDescent="0.25">
      <c r="A81" s="5" t="s">
        <v>69</v>
      </c>
      <c r="B81" s="1" t="s">
        <v>92</v>
      </c>
      <c r="C81" s="1" t="s">
        <v>92</v>
      </c>
      <c r="D81" s="1" t="s">
        <v>92</v>
      </c>
      <c r="E81" s="1" t="s">
        <v>92</v>
      </c>
      <c r="F81" s="1">
        <v>-7000000</v>
      </c>
      <c r="G81" s="1">
        <v>1800000</v>
      </c>
      <c r="H81" s="1">
        <v>-10700000</v>
      </c>
      <c r="I81" s="1">
        <v>-4700000</v>
      </c>
      <c r="J81" s="1">
        <v>7100000</v>
      </c>
      <c r="K81" s="1">
        <v>-3800000</v>
      </c>
      <c r="L81" s="1">
        <v>-21800000</v>
      </c>
      <c r="M81" s="1">
        <v>35600000</v>
      </c>
      <c r="N81" s="1">
        <v>-73100000</v>
      </c>
      <c r="O81" s="1">
        <v>-15900000</v>
      </c>
      <c r="P81" s="1">
        <v>-66000000</v>
      </c>
      <c r="Q81" s="1">
        <v>-93400000</v>
      </c>
      <c r="R81" s="1">
        <v>-29900000</v>
      </c>
      <c r="S81" s="1">
        <v>-56200000</v>
      </c>
      <c r="T81" s="1">
        <v>43300000</v>
      </c>
      <c r="U81" s="1">
        <v>-243200000</v>
      </c>
      <c r="V81" s="1">
        <v>-189400000</v>
      </c>
      <c r="W81" s="1">
        <v>-345600000</v>
      </c>
      <c r="X81" s="1">
        <v>-274400000</v>
      </c>
      <c r="Y81" s="1">
        <v>-428500000</v>
      </c>
      <c r="Z81" s="1">
        <v>-84900000</v>
      </c>
      <c r="AA81" s="1">
        <v>-230800000</v>
      </c>
      <c r="AB81" s="1">
        <v>-493000000</v>
      </c>
      <c r="AC81" s="1">
        <v>-47000000</v>
      </c>
      <c r="AD81" s="1">
        <v>396000000</v>
      </c>
      <c r="AE81" s="1">
        <v>-117000000</v>
      </c>
      <c r="AF81" s="1">
        <v>-260000000</v>
      </c>
      <c r="AG81" s="1">
        <v>-347000000</v>
      </c>
      <c r="AH81" s="1">
        <v>79000000</v>
      </c>
      <c r="AI81" s="1">
        <v>-152000000</v>
      </c>
      <c r="AJ81" s="1">
        <v>-1005000000</v>
      </c>
      <c r="AK81" s="1">
        <v>413000000</v>
      </c>
      <c r="AL81" s="1">
        <v>-67000000</v>
      </c>
      <c r="AM81" s="1">
        <v>-732000000</v>
      </c>
    </row>
    <row r="82" spans="1:47" ht="19" x14ac:dyDescent="0.25">
      <c r="A82" s="5" t="s">
        <v>70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  <c r="L82" s="1" t="s">
        <v>92</v>
      </c>
      <c r="M82" s="1" t="s">
        <v>92</v>
      </c>
      <c r="N82" s="1" t="s">
        <v>92</v>
      </c>
      <c r="O82" s="1" t="s">
        <v>92</v>
      </c>
      <c r="P82" s="1" t="s">
        <v>92</v>
      </c>
      <c r="Q82" s="1" t="s">
        <v>92</v>
      </c>
      <c r="R82" s="1" t="s">
        <v>92</v>
      </c>
      <c r="S82" s="1" t="s">
        <v>92</v>
      </c>
      <c r="T82" s="1" t="s">
        <v>92</v>
      </c>
      <c r="U82" s="1" t="s">
        <v>92</v>
      </c>
      <c r="V82" s="1" t="s">
        <v>92</v>
      </c>
      <c r="W82" s="1" t="s">
        <v>92</v>
      </c>
      <c r="X82" s="1" t="s">
        <v>92</v>
      </c>
      <c r="Y82" s="1">
        <v>-131200000</v>
      </c>
      <c r="Z82" s="1">
        <v>-9800000</v>
      </c>
      <c r="AA82" s="1">
        <v>-121400000</v>
      </c>
      <c r="AB82" s="1">
        <v>-152000000</v>
      </c>
      <c r="AC82" s="1">
        <v>-20000000</v>
      </c>
      <c r="AD82" s="1">
        <v>-89000000</v>
      </c>
      <c r="AE82" s="1">
        <v>-89000000</v>
      </c>
      <c r="AF82" s="1">
        <v>-151000000</v>
      </c>
      <c r="AG82" s="1">
        <v>-192000000</v>
      </c>
      <c r="AH82" s="1">
        <v>-162000000</v>
      </c>
      <c r="AI82" s="1">
        <v>-60000000</v>
      </c>
      <c r="AJ82" s="1">
        <v>-563000000</v>
      </c>
      <c r="AK82" s="1">
        <v>354000000</v>
      </c>
      <c r="AL82" s="1">
        <v>-377000000</v>
      </c>
      <c r="AM82" s="1" t="s">
        <v>92</v>
      </c>
    </row>
    <row r="83" spans="1:47" ht="21" x14ac:dyDescent="0.25">
      <c r="A83" s="5" t="s">
        <v>34</v>
      </c>
      <c r="B83" s="1" t="s">
        <v>92</v>
      </c>
      <c r="C83" s="1" t="s">
        <v>92</v>
      </c>
      <c r="D83" s="1" t="s">
        <v>92</v>
      </c>
      <c r="E83" s="1" t="s">
        <v>92</v>
      </c>
      <c r="F83" s="1">
        <v>-1600000</v>
      </c>
      <c r="G83" s="1">
        <v>-7500000</v>
      </c>
      <c r="H83" s="1">
        <v>-18100000</v>
      </c>
      <c r="I83" s="1">
        <v>700000</v>
      </c>
      <c r="J83" s="1">
        <v>2300000</v>
      </c>
      <c r="K83" s="1">
        <v>5800000</v>
      </c>
      <c r="L83" s="1">
        <v>-1600000</v>
      </c>
      <c r="M83" s="1">
        <v>3500000</v>
      </c>
      <c r="N83" s="1">
        <v>-18200000</v>
      </c>
      <c r="O83" s="1">
        <v>-30200000</v>
      </c>
      <c r="P83" s="1">
        <v>14700000</v>
      </c>
      <c r="Q83" s="1">
        <v>-20200000</v>
      </c>
      <c r="R83" s="1">
        <v>-10200000</v>
      </c>
      <c r="S83" s="1">
        <v>7000000</v>
      </c>
      <c r="T83" s="1">
        <v>-5800000</v>
      </c>
      <c r="U83" s="1">
        <v>-63000000</v>
      </c>
      <c r="V83" s="1">
        <v>-39700000</v>
      </c>
      <c r="W83" s="1">
        <v>-86800000</v>
      </c>
      <c r="X83" s="1">
        <v>-89900000</v>
      </c>
      <c r="Y83" s="1">
        <v>-180200000</v>
      </c>
      <c r="Z83" s="1">
        <v>33700000</v>
      </c>
      <c r="AA83" s="1">
        <v>-131200000</v>
      </c>
      <c r="AB83" s="1">
        <v>-166000000</v>
      </c>
      <c r="AC83" s="1">
        <v>18000000</v>
      </c>
      <c r="AD83" s="1">
        <v>-77000000</v>
      </c>
      <c r="AE83" s="1">
        <v>-173000000</v>
      </c>
      <c r="AF83" s="1">
        <v>-115000000</v>
      </c>
      <c r="AG83" s="1">
        <v>-299000000</v>
      </c>
      <c r="AH83" s="1">
        <v>-320000000</v>
      </c>
      <c r="AI83" s="1">
        <v>-385000000</v>
      </c>
      <c r="AJ83" s="1">
        <v>-400000000</v>
      </c>
      <c r="AK83" s="1">
        <v>27000000</v>
      </c>
      <c r="AL83" s="1">
        <v>-189000000</v>
      </c>
      <c r="AM83" s="1" t="s">
        <v>92</v>
      </c>
      <c r="AT83" s="62" t="s">
        <v>126</v>
      </c>
      <c r="AU83" s="63"/>
    </row>
    <row r="84" spans="1:47" ht="19" x14ac:dyDescent="0.25">
      <c r="A84" s="5" t="s">
        <v>47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 t="s">
        <v>92</v>
      </c>
      <c r="L84" s="1" t="s">
        <v>92</v>
      </c>
      <c r="M84" s="1" t="s">
        <v>92</v>
      </c>
      <c r="N84" s="1" t="s">
        <v>92</v>
      </c>
      <c r="O84" s="1" t="s">
        <v>92</v>
      </c>
      <c r="P84" s="1" t="s">
        <v>92</v>
      </c>
      <c r="Q84" s="1" t="s">
        <v>92</v>
      </c>
      <c r="R84" s="1" t="s">
        <v>92</v>
      </c>
      <c r="S84" s="1" t="s">
        <v>92</v>
      </c>
      <c r="T84" s="1" t="s">
        <v>92</v>
      </c>
      <c r="U84" s="1" t="s">
        <v>92</v>
      </c>
      <c r="V84" s="1" t="s">
        <v>92</v>
      </c>
      <c r="W84" s="1" t="s">
        <v>92</v>
      </c>
      <c r="X84" s="1" t="s">
        <v>92</v>
      </c>
      <c r="Y84" s="1">
        <v>10400000</v>
      </c>
      <c r="Z84" s="1">
        <v>-80500000</v>
      </c>
      <c r="AA84" s="1">
        <v>95900000</v>
      </c>
      <c r="AB84" s="1">
        <v>44000000</v>
      </c>
      <c r="AC84" s="1">
        <v>-48000000</v>
      </c>
      <c r="AD84" s="1">
        <v>1000000</v>
      </c>
      <c r="AE84" s="1">
        <v>13000000</v>
      </c>
      <c r="AF84" s="1">
        <v>35000000</v>
      </c>
      <c r="AG84" s="1">
        <v>-16000000</v>
      </c>
      <c r="AH84" s="1">
        <v>21000000</v>
      </c>
      <c r="AI84" s="1">
        <v>116000000</v>
      </c>
      <c r="AJ84" s="1">
        <v>63000000</v>
      </c>
      <c r="AK84" s="1">
        <v>100000000</v>
      </c>
      <c r="AL84" s="1">
        <v>329000000</v>
      </c>
      <c r="AM84" s="1" t="s">
        <v>92</v>
      </c>
      <c r="AT84" s="64" t="s">
        <v>127</v>
      </c>
      <c r="AU84" s="65"/>
    </row>
    <row r="85" spans="1:47" ht="20" x14ac:dyDescent="0.25">
      <c r="A85" s="5" t="s">
        <v>71</v>
      </c>
      <c r="B85" s="1" t="s">
        <v>92</v>
      </c>
      <c r="C85" s="1" t="s">
        <v>92</v>
      </c>
      <c r="D85" s="1" t="s">
        <v>92</v>
      </c>
      <c r="E85" s="1" t="s">
        <v>92</v>
      </c>
      <c r="F85" s="1" t="s">
        <v>92</v>
      </c>
      <c r="G85" s="1" t="s">
        <v>92</v>
      </c>
      <c r="H85" s="1" t="s">
        <v>92</v>
      </c>
      <c r="I85" s="1" t="s">
        <v>92</v>
      </c>
      <c r="J85" s="1" t="s">
        <v>92</v>
      </c>
      <c r="K85" s="1">
        <v>361300000</v>
      </c>
      <c r="L85" s="1">
        <v>448900000</v>
      </c>
      <c r="M85" s="1">
        <v>501800000</v>
      </c>
      <c r="N85" s="1">
        <v>453600000</v>
      </c>
      <c r="O85" s="1">
        <v>612300000</v>
      </c>
      <c r="P85" s="1">
        <v>18000000</v>
      </c>
      <c r="Q85" s="1">
        <v>-7600000</v>
      </c>
      <c r="R85" s="1">
        <v>-3900000</v>
      </c>
      <c r="S85" s="1">
        <v>-10000000</v>
      </c>
      <c r="T85" s="1">
        <v>547100000</v>
      </c>
      <c r="U85" s="1">
        <v>-22400000</v>
      </c>
      <c r="V85" s="1">
        <v>16600000</v>
      </c>
      <c r="W85" s="1">
        <v>-201500000</v>
      </c>
      <c r="X85" s="1">
        <v>-166000000</v>
      </c>
      <c r="Y85" s="1">
        <v>-181800000</v>
      </c>
      <c r="Z85" s="1">
        <v>-286400000</v>
      </c>
      <c r="AA85" s="1">
        <v>-141300000</v>
      </c>
      <c r="AB85" s="1">
        <v>-282000000</v>
      </c>
      <c r="AC85" s="1">
        <v>-177000000</v>
      </c>
      <c r="AD85" s="1">
        <v>-96000000</v>
      </c>
      <c r="AE85" s="1">
        <v>40000000</v>
      </c>
      <c r="AF85" s="1">
        <v>-102000000</v>
      </c>
      <c r="AG85" s="1">
        <v>-14000000</v>
      </c>
      <c r="AH85" s="1">
        <v>450000000</v>
      </c>
      <c r="AI85" s="1">
        <v>-112000000</v>
      </c>
      <c r="AJ85" s="1">
        <v>-218000000</v>
      </c>
      <c r="AK85" s="1">
        <v>-14000000</v>
      </c>
      <c r="AL85" s="1">
        <v>-145000000</v>
      </c>
      <c r="AM85" s="1" t="s">
        <v>92</v>
      </c>
      <c r="AT85" s="23" t="s">
        <v>128</v>
      </c>
      <c r="AU85" s="24">
        <f>AM17</f>
        <v>0</v>
      </c>
    </row>
    <row r="86" spans="1:47" ht="20" x14ac:dyDescent="0.25">
      <c r="A86" s="5" t="s">
        <v>72</v>
      </c>
      <c r="B86" s="1" t="s">
        <v>92</v>
      </c>
      <c r="C86" s="1" t="s">
        <v>92</v>
      </c>
      <c r="D86" s="1" t="s">
        <v>92</v>
      </c>
      <c r="E86" s="1" t="s">
        <v>92</v>
      </c>
      <c r="F86" s="1">
        <v>2800000</v>
      </c>
      <c r="G86" s="1">
        <v>17600000</v>
      </c>
      <c r="H86" s="1">
        <v>9300000</v>
      </c>
      <c r="I86" s="1">
        <v>500000</v>
      </c>
      <c r="J86" s="1">
        <v>5500000</v>
      </c>
      <c r="K86" s="1">
        <v>12000000</v>
      </c>
      <c r="L86" s="1">
        <v>15100000</v>
      </c>
      <c r="M86" s="1">
        <v>60200000</v>
      </c>
      <c r="N86" s="1">
        <v>4400000</v>
      </c>
      <c r="O86" s="1">
        <v>137600000</v>
      </c>
      <c r="P86" s="1">
        <v>216400000</v>
      </c>
      <c r="Q86" s="1">
        <v>6900000</v>
      </c>
      <c r="R86" s="1">
        <v>30100000</v>
      </c>
      <c r="S86" s="1">
        <v>30200000</v>
      </c>
      <c r="T86" s="1">
        <v>-45100000</v>
      </c>
      <c r="U86" s="1">
        <v>185400000</v>
      </c>
      <c r="V86" s="1">
        <v>67700000</v>
      </c>
      <c r="W86" s="1">
        <v>130500000</v>
      </c>
      <c r="X86" s="1">
        <v>65800000</v>
      </c>
      <c r="Y86" s="1">
        <v>21100000</v>
      </c>
      <c r="Z86" s="1">
        <v>63300000</v>
      </c>
      <c r="AA86" s="1">
        <v>129600000</v>
      </c>
      <c r="AB86" s="1">
        <v>190000000</v>
      </c>
      <c r="AC86" s="1">
        <v>93000000</v>
      </c>
      <c r="AD86" s="1">
        <v>78000000</v>
      </c>
      <c r="AE86" s="1">
        <v>869000000</v>
      </c>
      <c r="AF86" s="1">
        <v>-850000000</v>
      </c>
      <c r="AG86" s="1">
        <v>-85000000</v>
      </c>
      <c r="AH86" s="1">
        <v>-331000000</v>
      </c>
      <c r="AI86" s="1">
        <v>-51000000</v>
      </c>
      <c r="AJ86" s="1">
        <v>82000000</v>
      </c>
      <c r="AK86" s="1">
        <v>263000000</v>
      </c>
      <c r="AL86" s="1">
        <v>412000000</v>
      </c>
      <c r="AM86" s="1" t="s">
        <v>92</v>
      </c>
      <c r="AT86" s="23" t="s">
        <v>129</v>
      </c>
      <c r="AU86" s="24">
        <f>AM56</f>
        <v>1191000000</v>
      </c>
    </row>
    <row r="87" spans="1:47" ht="20" x14ac:dyDescent="0.25">
      <c r="A87" s="6" t="s">
        <v>73</v>
      </c>
      <c r="B87" s="10" t="s">
        <v>92</v>
      </c>
      <c r="C87" s="10" t="s">
        <v>92</v>
      </c>
      <c r="D87" s="10" t="s">
        <v>92</v>
      </c>
      <c r="E87" s="10" t="s">
        <v>92</v>
      </c>
      <c r="F87" s="10">
        <v>21500000</v>
      </c>
      <c r="G87" s="10">
        <v>48300000</v>
      </c>
      <c r="H87" s="10">
        <v>37600000</v>
      </c>
      <c r="I87" s="10">
        <v>50700000</v>
      </c>
      <c r="J87" s="10">
        <v>86100000</v>
      </c>
      <c r="K87" s="10">
        <v>97700000</v>
      </c>
      <c r="L87" s="10">
        <v>111500000</v>
      </c>
      <c r="M87" s="10">
        <v>204300000</v>
      </c>
      <c r="N87" s="10">
        <v>91900000</v>
      </c>
      <c r="O87" s="10">
        <v>154500000</v>
      </c>
      <c r="P87" s="10">
        <v>284000000</v>
      </c>
      <c r="Q87" s="10">
        <v>331800000</v>
      </c>
      <c r="R87" s="10">
        <v>468300000</v>
      </c>
      <c r="S87" s="10">
        <v>503900000</v>
      </c>
      <c r="T87" s="10">
        <v>648500000</v>
      </c>
      <c r="U87" s="10">
        <v>593300000</v>
      </c>
      <c r="V87" s="10">
        <v>863800000</v>
      </c>
      <c r="W87" s="10">
        <v>867300000</v>
      </c>
      <c r="X87" s="10">
        <v>1028300000</v>
      </c>
      <c r="Y87" s="10">
        <v>1175900000</v>
      </c>
      <c r="Z87" s="10">
        <v>1460700000</v>
      </c>
      <c r="AA87" s="10">
        <v>1547400000</v>
      </c>
      <c r="AB87" s="10">
        <v>1434000000</v>
      </c>
      <c r="AC87" s="10">
        <v>1657000000</v>
      </c>
      <c r="AD87" s="10">
        <v>1886000000</v>
      </c>
      <c r="AE87" s="10">
        <v>1782000000</v>
      </c>
      <c r="AF87" s="10">
        <v>899000000</v>
      </c>
      <c r="AG87" s="10">
        <v>1812000000</v>
      </c>
      <c r="AH87" s="10">
        <v>1559000000</v>
      </c>
      <c r="AI87" s="10">
        <v>2610000000</v>
      </c>
      <c r="AJ87" s="10">
        <v>2191000000</v>
      </c>
      <c r="AK87" s="10">
        <v>3277000000</v>
      </c>
      <c r="AL87" s="10">
        <v>3263000000</v>
      </c>
      <c r="AM87" s="10">
        <v>2624000000</v>
      </c>
      <c r="AT87" s="23" t="s">
        <v>130</v>
      </c>
      <c r="AU87" s="24">
        <f>AM61</f>
        <v>11857000000</v>
      </c>
    </row>
    <row r="88" spans="1:47" ht="20" x14ac:dyDescent="0.25">
      <c r="A88" s="5" t="s">
        <v>74</v>
      </c>
      <c r="B88" s="1" t="s">
        <v>92</v>
      </c>
      <c r="C88" s="1" t="s">
        <v>92</v>
      </c>
      <c r="D88" s="1" t="s">
        <v>92</v>
      </c>
      <c r="E88" s="1" t="s">
        <v>92</v>
      </c>
      <c r="F88" s="1">
        <v>-7100000</v>
      </c>
      <c r="G88" s="1">
        <v>-13100000</v>
      </c>
      <c r="H88" s="1">
        <v>-16600000</v>
      </c>
      <c r="I88" s="1">
        <v>-31600000</v>
      </c>
      <c r="J88" s="1">
        <v>-54800000</v>
      </c>
      <c r="K88" s="1">
        <v>-29200000</v>
      </c>
      <c r="L88" s="1">
        <v>-36300000</v>
      </c>
      <c r="M88" s="1">
        <v>-26700000</v>
      </c>
      <c r="N88" s="1">
        <v>-35200000</v>
      </c>
      <c r="O88" s="1">
        <v>-1745900000</v>
      </c>
      <c r="P88" s="1">
        <v>-76200000</v>
      </c>
      <c r="Q88" s="1">
        <v>-80700000</v>
      </c>
      <c r="R88" s="1">
        <v>-161900000</v>
      </c>
      <c r="S88" s="1">
        <v>-139000000</v>
      </c>
      <c r="T88" s="1">
        <v>-144500000</v>
      </c>
      <c r="U88" s="1">
        <v>-187800000</v>
      </c>
      <c r="V88" s="1">
        <v>-271700000</v>
      </c>
      <c r="W88" s="1">
        <v>-217500000</v>
      </c>
      <c r="X88" s="1">
        <v>-187700000</v>
      </c>
      <c r="Y88" s="1">
        <v>-155200000</v>
      </c>
      <c r="Z88" s="1">
        <v>-131300000</v>
      </c>
      <c r="AA88" s="1">
        <v>-182100000</v>
      </c>
      <c r="AB88" s="1">
        <v>-226000000</v>
      </c>
      <c r="AC88" s="1">
        <v>-210000000</v>
      </c>
      <c r="AD88" s="1">
        <v>-195000000</v>
      </c>
      <c r="AE88" s="1">
        <v>-233000000</v>
      </c>
      <c r="AF88" s="1">
        <v>-270000000</v>
      </c>
      <c r="AG88" s="1">
        <v>-490000000</v>
      </c>
      <c r="AH88" s="1">
        <v>-598000000</v>
      </c>
      <c r="AI88" s="1">
        <v>-572000000</v>
      </c>
      <c r="AJ88" s="1">
        <v>-649000000</v>
      </c>
      <c r="AK88" s="1">
        <v>-487000000</v>
      </c>
      <c r="AL88" s="1">
        <v>-525000000</v>
      </c>
      <c r="AM88" s="1">
        <v>-588000000</v>
      </c>
      <c r="AT88" s="34" t="s">
        <v>131</v>
      </c>
      <c r="AU88" s="35">
        <f>AU85/(AU86+AU87)</f>
        <v>0</v>
      </c>
    </row>
    <row r="89" spans="1:47" ht="20" customHeight="1" x14ac:dyDescent="0.25">
      <c r="A89" s="14" t="s">
        <v>105</v>
      </c>
      <c r="B89" s="15" t="e">
        <f t="shared" ref="B89:AM89" si="7">(-1*B88)/B3</f>
        <v>#VALUE!</v>
      </c>
      <c r="C89" s="15" t="e">
        <f t="shared" si="7"/>
        <v>#VALUE!</v>
      </c>
      <c r="D89" s="15" t="e">
        <f t="shared" si="7"/>
        <v>#VALUE!</v>
      </c>
      <c r="E89" s="15" t="e">
        <f t="shared" si="7"/>
        <v>#VALUE!</v>
      </c>
      <c r="F89" s="15">
        <f t="shared" si="7"/>
        <v>3.1429836210712707E-2</v>
      </c>
      <c r="G89" s="15">
        <f t="shared" si="7"/>
        <v>4.6685673556664288E-2</v>
      </c>
      <c r="H89" s="15">
        <f t="shared" si="7"/>
        <v>4.5504385964912283E-2</v>
      </c>
      <c r="I89" s="15">
        <f t="shared" si="7"/>
        <v>6.6233494026409559E-2</v>
      </c>
      <c r="J89" s="15">
        <f t="shared" si="7"/>
        <v>9.8331239906692985E-2</v>
      </c>
      <c r="K89" s="15">
        <f t="shared" si="7"/>
        <v>4.2821528083296673E-2</v>
      </c>
      <c r="L89" s="15">
        <f t="shared" si="7"/>
        <v>4.1628440366972476E-2</v>
      </c>
      <c r="M89" s="15">
        <f t="shared" si="7"/>
        <v>2.9337435446654212E-2</v>
      </c>
      <c r="N89" s="15">
        <f t="shared" si="7"/>
        <v>3.5914702581369251E-2</v>
      </c>
      <c r="O89" s="15">
        <f t="shared" si="7"/>
        <v>1.582577955039884</v>
      </c>
      <c r="P89" s="15">
        <f t="shared" si="7"/>
        <v>3.6221894756856964E-2</v>
      </c>
      <c r="Q89" s="15">
        <f t="shared" si="7"/>
        <v>3.5249410325849564E-2</v>
      </c>
      <c r="R89" s="15">
        <f t="shared" si="7"/>
        <v>6.2214195135072821E-2</v>
      </c>
      <c r="S89" s="15">
        <f t="shared" si="7"/>
        <v>4.6154867844335236E-2</v>
      </c>
      <c r="T89" s="15">
        <f t="shared" si="7"/>
        <v>3.985877030866411E-2</v>
      </c>
      <c r="U89" s="15">
        <f t="shared" si="7"/>
        <v>4.4060718391478779E-2</v>
      </c>
      <c r="V89" s="15">
        <f t="shared" si="7"/>
        <v>5.5773375756953708E-2</v>
      </c>
      <c r="W89" s="15">
        <f t="shared" si="7"/>
        <v>4.0236051502145924E-2</v>
      </c>
      <c r="X89" s="15">
        <f t="shared" si="7"/>
        <v>3.1280726606116159E-2</v>
      </c>
      <c r="Y89" s="15">
        <f t="shared" si="7"/>
        <v>2.3101425977196274E-2</v>
      </c>
      <c r="Z89" s="15">
        <f t="shared" si="7"/>
        <v>1.9529681248233701E-2</v>
      </c>
      <c r="AA89" s="15">
        <f t="shared" si="7"/>
        <v>2.4877049180327869E-2</v>
      </c>
      <c r="AB89" s="15">
        <f t="shared" si="7"/>
        <v>2.72059708679427E-2</v>
      </c>
      <c r="AC89" s="15">
        <f t="shared" si="7"/>
        <v>2.4257826036733279E-2</v>
      </c>
      <c r="AD89" s="15">
        <f t="shared" si="7"/>
        <v>2.161622879946791E-2</v>
      </c>
      <c r="AE89" s="15">
        <f t="shared" si="7"/>
        <v>2.4082687338501291E-2</v>
      </c>
      <c r="AF89" s="15">
        <f t="shared" si="7"/>
        <v>2.71465915946109E-2</v>
      </c>
      <c r="AG89" s="15">
        <f t="shared" si="7"/>
        <v>4.3267108167770421E-2</v>
      </c>
      <c r="AH89" s="15">
        <f t="shared" si="7"/>
        <v>4.8055287688846031E-2</v>
      </c>
      <c r="AI89" s="15">
        <f t="shared" si="7"/>
        <v>4.2055731196235568E-2</v>
      </c>
      <c r="AJ89" s="15">
        <f t="shared" si="7"/>
        <v>4.3603869927438858E-2</v>
      </c>
      <c r="AK89" s="15">
        <f t="shared" si="7"/>
        <v>3.3934917427356978E-2</v>
      </c>
      <c r="AL89" s="15">
        <f t="shared" si="7"/>
        <v>3.0687397708674305E-2</v>
      </c>
      <c r="AM89" s="15">
        <f t="shared" si="7"/>
        <v>3.187164615968345E-2</v>
      </c>
      <c r="AT89" s="23" t="s">
        <v>106</v>
      </c>
      <c r="AU89" s="24">
        <f>AM27</f>
        <v>325000000</v>
      </c>
    </row>
    <row r="90" spans="1:47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 t="s">
        <v>92</v>
      </c>
      <c r="G90" s="1" t="s">
        <v>92</v>
      </c>
      <c r="H90" s="1" t="s">
        <v>92</v>
      </c>
      <c r="I90" s="1" t="s">
        <v>92</v>
      </c>
      <c r="J90" s="1" t="s">
        <v>92</v>
      </c>
      <c r="K90" s="1" t="s">
        <v>92</v>
      </c>
      <c r="L90" s="1" t="s">
        <v>92</v>
      </c>
      <c r="M90" s="1" t="s">
        <v>92</v>
      </c>
      <c r="N90" s="1" t="s">
        <v>92</v>
      </c>
      <c r="O90" s="1" t="s">
        <v>92</v>
      </c>
      <c r="P90" s="1">
        <v>-14600000</v>
      </c>
      <c r="Q90" s="1">
        <v>-24500000</v>
      </c>
      <c r="R90" s="1">
        <v>-43000000</v>
      </c>
      <c r="S90" s="1">
        <v>-173600000</v>
      </c>
      <c r="T90" s="1">
        <v>-10800000</v>
      </c>
      <c r="U90" s="1">
        <v>-144700000</v>
      </c>
      <c r="V90" s="1">
        <v>-59700000</v>
      </c>
      <c r="W90" s="1">
        <v>-97100000</v>
      </c>
      <c r="X90" s="1">
        <v>-54800000</v>
      </c>
      <c r="Y90" s="1">
        <v>-14200000</v>
      </c>
      <c r="Z90" s="1">
        <v>-570200000</v>
      </c>
      <c r="AA90" s="1">
        <v>-265400000</v>
      </c>
      <c r="AB90" s="1">
        <v>-2066000000</v>
      </c>
      <c r="AC90" s="1">
        <v>-154000000</v>
      </c>
      <c r="AD90" s="1">
        <v>-2320000000</v>
      </c>
      <c r="AE90" s="1">
        <v>-916000000</v>
      </c>
      <c r="AF90" s="1">
        <v>-153000000</v>
      </c>
      <c r="AG90" s="1">
        <v>-4332000000</v>
      </c>
      <c r="AH90" s="1">
        <v>-831000000</v>
      </c>
      <c r="AI90" s="1">
        <v>-2451000000</v>
      </c>
      <c r="AJ90" s="1">
        <v>-802000000</v>
      </c>
      <c r="AK90" s="1">
        <v>-4222000000</v>
      </c>
      <c r="AL90" s="1">
        <v>-339000000</v>
      </c>
      <c r="AM90" s="1">
        <v>-2563000000</v>
      </c>
      <c r="AT90" s="23" t="s">
        <v>19</v>
      </c>
      <c r="AU90" s="24">
        <f>AM25</f>
        <v>2683000000</v>
      </c>
    </row>
    <row r="91" spans="1:47" ht="20" x14ac:dyDescent="0.25">
      <c r="A91" s="5" t="s">
        <v>76</v>
      </c>
      <c r="B91" s="1" t="s">
        <v>92</v>
      </c>
      <c r="C91" s="1" t="s">
        <v>92</v>
      </c>
      <c r="D91" s="1" t="s">
        <v>92</v>
      </c>
      <c r="E91" s="1" t="s">
        <v>92</v>
      </c>
      <c r="F91" s="1" t="s">
        <v>92</v>
      </c>
      <c r="G91" s="1">
        <v>-15400000</v>
      </c>
      <c r="H91" s="1">
        <v>-11700000</v>
      </c>
      <c r="I91" s="1">
        <v>-21600000</v>
      </c>
      <c r="J91" s="1">
        <v>-54300000</v>
      </c>
      <c r="K91" s="1" t="s">
        <v>92</v>
      </c>
      <c r="L91" s="1">
        <v>-110300000</v>
      </c>
      <c r="M91" s="1" t="s">
        <v>92</v>
      </c>
      <c r="N91" s="1">
        <v>-5100000</v>
      </c>
      <c r="O91" s="1" t="s">
        <v>92</v>
      </c>
      <c r="P91" s="1">
        <v>-5000000</v>
      </c>
      <c r="Q91" s="1" t="s">
        <v>92</v>
      </c>
      <c r="R91" s="1" t="s">
        <v>92</v>
      </c>
      <c r="S91" s="1" t="s">
        <v>92</v>
      </c>
      <c r="T91" s="1" t="s">
        <v>92</v>
      </c>
      <c r="U91" s="1" t="s">
        <v>92</v>
      </c>
      <c r="V91" s="1">
        <v>-1543400000</v>
      </c>
      <c r="W91" s="1">
        <v>-9137800000</v>
      </c>
      <c r="X91" s="1">
        <v>-14851900000</v>
      </c>
      <c r="Y91" s="1">
        <v>-16832300000</v>
      </c>
      <c r="Z91" s="1">
        <v>-4602100000</v>
      </c>
      <c r="AA91" s="1">
        <v>-5619000000</v>
      </c>
      <c r="AB91" s="1">
        <v>-6779000000</v>
      </c>
      <c r="AC91" s="1">
        <v>-3480000000</v>
      </c>
      <c r="AD91" s="1">
        <v>-4558000000</v>
      </c>
      <c r="AE91" s="1">
        <v>-4365000000</v>
      </c>
      <c r="AF91" s="1">
        <v>-1715000000</v>
      </c>
      <c r="AG91" s="1">
        <v>-151000000</v>
      </c>
      <c r="AH91" s="1">
        <v>-270000000</v>
      </c>
      <c r="AI91" s="1">
        <v>-226000000</v>
      </c>
      <c r="AJ91" s="1">
        <v>-74000000</v>
      </c>
      <c r="AK91" s="1">
        <v>-54000000</v>
      </c>
      <c r="AL91" s="1">
        <v>-49000000</v>
      </c>
      <c r="AM91" s="1" t="s">
        <v>92</v>
      </c>
      <c r="AT91" s="34" t="s">
        <v>132</v>
      </c>
      <c r="AU91" s="35">
        <f>AU89/AU90</f>
        <v>0.12113306000745434</v>
      </c>
    </row>
    <row r="92" spans="1:47" ht="20" x14ac:dyDescent="0.25">
      <c r="A92" s="5" t="s">
        <v>77</v>
      </c>
      <c r="B92" s="1" t="s">
        <v>92</v>
      </c>
      <c r="C92" s="1" t="s">
        <v>92</v>
      </c>
      <c r="D92" s="1" t="s">
        <v>92</v>
      </c>
      <c r="E92" s="1" t="s">
        <v>92</v>
      </c>
      <c r="F92" s="1" t="s">
        <v>92</v>
      </c>
      <c r="G92" s="1" t="s">
        <v>92</v>
      </c>
      <c r="H92" s="1" t="s">
        <v>92</v>
      </c>
      <c r="I92" s="1" t="s">
        <v>92</v>
      </c>
      <c r="J92" s="1" t="s">
        <v>92</v>
      </c>
      <c r="K92" s="1">
        <v>17700000</v>
      </c>
      <c r="L92" s="1" t="s">
        <v>92</v>
      </c>
      <c r="M92" s="1">
        <v>3700000</v>
      </c>
      <c r="N92" s="1" t="s">
        <v>92</v>
      </c>
      <c r="O92" s="1">
        <v>179800000</v>
      </c>
      <c r="P92" s="1">
        <v>16400000</v>
      </c>
      <c r="Q92" s="1">
        <v>7100000</v>
      </c>
      <c r="R92" s="1" t="s">
        <v>92</v>
      </c>
      <c r="S92" s="1" t="s">
        <v>92</v>
      </c>
      <c r="T92" s="1" t="s">
        <v>92</v>
      </c>
      <c r="U92" s="1" t="s">
        <v>92</v>
      </c>
      <c r="V92" s="1">
        <v>968400000</v>
      </c>
      <c r="W92" s="1">
        <v>8709700000</v>
      </c>
      <c r="X92" s="1">
        <v>13772400000</v>
      </c>
      <c r="Y92" s="1">
        <v>17303200000</v>
      </c>
      <c r="Z92" s="1">
        <v>3973700000</v>
      </c>
      <c r="AA92" s="1">
        <v>5210100000</v>
      </c>
      <c r="AB92" s="1">
        <v>6869000000</v>
      </c>
      <c r="AC92" s="1">
        <v>3108000000</v>
      </c>
      <c r="AD92" s="1">
        <v>4856000000</v>
      </c>
      <c r="AE92" s="1">
        <v>3636000000</v>
      </c>
      <c r="AF92" s="1">
        <v>4094000000</v>
      </c>
      <c r="AG92" s="1">
        <v>785000000</v>
      </c>
      <c r="AH92" s="1">
        <v>87000000</v>
      </c>
      <c r="AI92" s="1">
        <v>394000000</v>
      </c>
      <c r="AJ92" s="1">
        <v>69000000</v>
      </c>
      <c r="AK92" s="1">
        <v>61000000</v>
      </c>
      <c r="AL92" s="1">
        <v>55000000</v>
      </c>
      <c r="AM92" s="1" t="s">
        <v>92</v>
      </c>
      <c r="AT92" s="36" t="s">
        <v>133</v>
      </c>
      <c r="AU92" s="37">
        <f>AU88*(1-AU91)</f>
        <v>0</v>
      </c>
    </row>
    <row r="93" spans="1:47" ht="19" x14ac:dyDescent="0.25">
      <c r="A93" s="5" t="s">
        <v>78</v>
      </c>
      <c r="B93" s="1" t="s">
        <v>92</v>
      </c>
      <c r="C93" s="1" t="s">
        <v>92</v>
      </c>
      <c r="D93" s="1" t="s">
        <v>92</v>
      </c>
      <c r="E93" s="1" t="s">
        <v>92</v>
      </c>
      <c r="F93" s="1" t="s">
        <v>92</v>
      </c>
      <c r="G93" s="1" t="s">
        <v>92</v>
      </c>
      <c r="H93" s="1" t="s">
        <v>92</v>
      </c>
      <c r="I93" s="1">
        <v>-8700000</v>
      </c>
      <c r="J93" s="1" t="s">
        <v>92</v>
      </c>
      <c r="K93" s="1">
        <v>-42600000</v>
      </c>
      <c r="L93" s="1">
        <v>-17800000</v>
      </c>
      <c r="M93" s="1">
        <v>-51300000</v>
      </c>
      <c r="N93" s="1">
        <v>-39400000</v>
      </c>
      <c r="O93" s="1">
        <v>-100000</v>
      </c>
      <c r="P93" s="1" t="s">
        <v>92</v>
      </c>
      <c r="Q93" s="1">
        <v>4800000</v>
      </c>
      <c r="R93" s="1">
        <v>9000000</v>
      </c>
      <c r="S93" s="1">
        <v>800000</v>
      </c>
      <c r="T93" s="1">
        <v>3700000</v>
      </c>
      <c r="U93" s="1">
        <v>8500000</v>
      </c>
      <c r="V93" s="1">
        <v>3400000</v>
      </c>
      <c r="W93" s="1">
        <v>400000</v>
      </c>
      <c r="X93" s="1">
        <v>700000</v>
      </c>
      <c r="Y93" s="1">
        <v>8600000</v>
      </c>
      <c r="Z93" s="1">
        <v>1500000</v>
      </c>
      <c r="AA93" s="1">
        <v>60900000</v>
      </c>
      <c r="AB93" s="1">
        <v>67000000</v>
      </c>
      <c r="AC93" s="1" t="s">
        <v>92</v>
      </c>
      <c r="AD93" s="1" t="s">
        <v>92</v>
      </c>
      <c r="AE93" s="1" t="s">
        <v>92</v>
      </c>
      <c r="AF93" s="1" t="s">
        <v>92</v>
      </c>
      <c r="AG93" s="1">
        <v>-3000000</v>
      </c>
      <c r="AH93" s="1">
        <v>-1000000</v>
      </c>
      <c r="AI93" s="1">
        <v>-2000000</v>
      </c>
      <c r="AJ93" s="1">
        <v>1000000</v>
      </c>
      <c r="AK93" s="1">
        <v>1000000</v>
      </c>
      <c r="AL93" s="1">
        <v>-1000000</v>
      </c>
      <c r="AM93" s="1">
        <v>227000000</v>
      </c>
      <c r="AT93" s="64" t="s">
        <v>134</v>
      </c>
      <c r="AU93" s="65"/>
    </row>
    <row r="94" spans="1:47" ht="20" x14ac:dyDescent="0.25">
      <c r="A94" s="6" t="s">
        <v>79</v>
      </c>
      <c r="B94" s="10" t="s">
        <v>92</v>
      </c>
      <c r="C94" s="10" t="s">
        <v>92</v>
      </c>
      <c r="D94" s="10" t="s">
        <v>92</v>
      </c>
      <c r="E94" s="10" t="s">
        <v>92</v>
      </c>
      <c r="F94" s="10">
        <v>-7100000</v>
      </c>
      <c r="G94" s="10">
        <v>-28500000</v>
      </c>
      <c r="H94" s="10">
        <v>-28300000</v>
      </c>
      <c r="I94" s="10">
        <v>-61900000</v>
      </c>
      <c r="J94" s="10">
        <v>-109100000</v>
      </c>
      <c r="K94" s="10">
        <v>-54100000</v>
      </c>
      <c r="L94" s="10">
        <v>-164400000</v>
      </c>
      <c r="M94" s="10">
        <v>-74300000</v>
      </c>
      <c r="N94" s="10">
        <v>-79700000</v>
      </c>
      <c r="O94" s="10">
        <v>-1566200000</v>
      </c>
      <c r="P94" s="10">
        <v>-79400000</v>
      </c>
      <c r="Q94" s="10">
        <v>-93300000</v>
      </c>
      <c r="R94" s="10">
        <v>-195900000</v>
      </c>
      <c r="S94" s="10">
        <v>-311800000</v>
      </c>
      <c r="T94" s="10">
        <v>-151600000</v>
      </c>
      <c r="U94" s="10">
        <v>-324000000</v>
      </c>
      <c r="V94" s="10">
        <v>-903000000</v>
      </c>
      <c r="W94" s="10">
        <v>-742300000</v>
      </c>
      <c r="X94" s="10">
        <v>-1321300000</v>
      </c>
      <c r="Y94" s="10">
        <v>310100000</v>
      </c>
      <c r="Z94" s="10">
        <v>-1328400000</v>
      </c>
      <c r="AA94" s="10">
        <v>-795500000</v>
      </c>
      <c r="AB94" s="10">
        <v>-2135000000</v>
      </c>
      <c r="AC94" s="10">
        <v>-736000000</v>
      </c>
      <c r="AD94" s="10">
        <v>-2217000000</v>
      </c>
      <c r="AE94" s="10">
        <v>-1878000000</v>
      </c>
      <c r="AF94" s="10">
        <v>1956000000</v>
      </c>
      <c r="AG94" s="10">
        <v>-4191000000</v>
      </c>
      <c r="AH94" s="10">
        <v>-1613000000</v>
      </c>
      <c r="AI94" s="10">
        <v>-2857000000</v>
      </c>
      <c r="AJ94" s="10">
        <v>-1455000000</v>
      </c>
      <c r="AK94" s="10">
        <v>-4701000000</v>
      </c>
      <c r="AL94" s="10">
        <v>-859000000</v>
      </c>
      <c r="AM94" s="10">
        <v>-2924000000</v>
      </c>
      <c r="AT94" s="23" t="s">
        <v>135</v>
      </c>
      <c r="AU94" s="38">
        <v>4.095E-2</v>
      </c>
    </row>
    <row r="95" spans="1:47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 t="s">
        <v>92</v>
      </c>
      <c r="L95" s="1" t="s">
        <v>92</v>
      </c>
      <c r="M95" s="1" t="s">
        <v>92</v>
      </c>
      <c r="N95" s="1" t="s">
        <v>92</v>
      </c>
      <c r="O95" s="1" t="s">
        <v>92</v>
      </c>
      <c r="P95" s="1" t="s">
        <v>92</v>
      </c>
      <c r="Q95" s="1" t="s">
        <v>92</v>
      </c>
      <c r="R95" s="1" t="s">
        <v>92</v>
      </c>
      <c r="S95" s="1" t="s">
        <v>92</v>
      </c>
      <c r="T95" s="1" t="s">
        <v>92</v>
      </c>
      <c r="U95" s="1" t="s">
        <v>92</v>
      </c>
      <c r="V95" s="1" t="s">
        <v>92</v>
      </c>
      <c r="W95" s="1" t="s">
        <v>92</v>
      </c>
      <c r="X95" s="1" t="s">
        <v>92</v>
      </c>
      <c r="Y95" s="1">
        <v>-19300000</v>
      </c>
      <c r="Z95" s="1">
        <v>-19600000</v>
      </c>
      <c r="AA95" s="1">
        <v>-80800000</v>
      </c>
      <c r="AB95" s="1">
        <v>-190000000</v>
      </c>
      <c r="AC95" s="1">
        <v>-182000000</v>
      </c>
      <c r="AD95" s="1">
        <v>-355000000</v>
      </c>
      <c r="AE95" s="1">
        <v>-1428000000</v>
      </c>
      <c r="AF95" s="1">
        <v>-2272000000</v>
      </c>
      <c r="AG95" s="1">
        <v>-1635000000</v>
      </c>
      <c r="AH95" s="1">
        <v>-933000000</v>
      </c>
      <c r="AI95" s="1">
        <v>-669000000</v>
      </c>
      <c r="AJ95" s="1">
        <v>-1342000000</v>
      </c>
      <c r="AK95" s="1">
        <v>-2297000000</v>
      </c>
      <c r="AL95" s="1">
        <v>-1151000000</v>
      </c>
      <c r="AM95" s="1" t="s">
        <v>92</v>
      </c>
      <c r="AT95" s="23" t="s">
        <v>136</v>
      </c>
      <c r="AU95" s="39" cm="1">
        <f t="array" ref="AU95">_FV(A1,"Beta")</f>
        <v>0.94779999999999998</v>
      </c>
    </row>
    <row r="96" spans="1:47" ht="20" x14ac:dyDescent="0.25">
      <c r="A96" s="5" t="s">
        <v>81</v>
      </c>
      <c r="B96" s="1" t="s">
        <v>92</v>
      </c>
      <c r="C96" s="1" t="s">
        <v>92</v>
      </c>
      <c r="D96" s="1" t="s">
        <v>92</v>
      </c>
      <c r="E96" s="1" t="s">
        <v>92</v>
      </c>
      <c r="F96" s="1">
        <v>1500000</v>
      </c>
      <c r="G96" s="1">
        <v>900000</v>
      </c>
      <c r="H96" s="1">
        <v>1300000</v>
      </c>
      <c r="I96" s="1">
        <v>9800000</v>
      </c>
      <c r="J96" s="1">
        <v>1400000</v>
      </c>
      <c r="K96" s="1">
        <v>1800000</v>
      </c>
      <c r="L96" s="1">
        <v>3800000</v>
      </c>
      <c r="M96" s="1">
        <v>4100000</v>
      </c>
      <c r="N96" s="1">
        <v>5400000</v>
      </c>
      <c r="O96" s="1">
        <v>6700000</v>
      </c>
      <c r="P96" s="1">
        <v>7200000</v>
      </c>
      <c r="Q96" s="1">
        <v>14200000</v>
      </c>
      <c r="R96" s="1">
        <v>14700000</v>
      </c>
      <c r="S96" s="1">
        <v>32000000</v>
      </c>
      <c r="T96" s="1">
        <v>26900000</v>
      </c>
      <c r="U96" s="1" t="s">
        <v>92</v>
      </c>
      <c r="V96" s="1">
        <v>30400000</v>
      </c>
      <c r="W96" s="1">
        <v>48600000</v>
      </c>
      <c r="X96" s="1">
        <v>69500000</v>
      </c>
      <c r="Y96" s="1" t="s">
        <v>92</v>
      </c>
      <c r="Z96" s="1" t="s">
        <v>92</v>
      </c>
      <c r="AA96" s="1" t="s">
        <v>92</v>
      </c>
      <c r="AB96" s="1" t="s">
        <v>92</v>
      </c>
      <c r="AC96" s="1" t="s">
        <v>92</v>
      </c>
      <c r="AD96" s="1" t="s">
        <v>92</v>
      </c>
      <c r="AE96" s="1" t="s">
        <v>92</v>
      </c>
      <c r="AF96" s="1" t="s">
        <v>92</v>
      </c>
      <c r="AG96" s="1" t="s">
        <v>92</v>
      </c>
      <c r="AH96" s="1" t="s">
        <v>92</v>
      </c>
      <c r="AI96" s="1" t="s">
        <v>92</v>
      </c>
      <c r="AJ96" s="1" t="s">
        <v>92</v>
      </c>
      <c r="AK96" s="1" t="s">
        <v>92</v>
      </c>
      <c r="AL96" s="1" t="s">
        <v>92</v>
      </c>
      <c r="AM96" s="1" t="s">
        <v>92</v>
      </c>
      <c r="AT96" s="23" t="s">
        <v>137</v>
      </c>
      <c r="AU96" s="38">
        <v>8.4000000000000005E-2</v>
      </c>
    </row>
    <row r="97" spans="1:47" ht="20" x14ac:dyDescent="0.25">
      <c r="A97" s="5" t="s">
        <v>82</v>
      </c>
      <c r="B97" s="1" t="s">
        <v>92</v>
      </c>
      <c r="C97" s="1" t="s">
        <v>92</v>
      </c>
      <c r="D97" s="1" t="s">
        <v>92</v>
      </c>
      <c r="E97" s="1" t="s">
        <v>92</v>
      </c>
      <c r="F97" s="1" t="s">
        <v>92</v>
      </c>
      <c r="G97" s="1" t="s">
        <v>92</v>
      </c>
      <c r="H97" s="1" t="s">
        <v>92</v>
      </c>
      <c r="I97" s="1" t="s">
        <v>92</v>
      </c>
      <c r="J97" s="1" t="s">
        <v>92</v>
      </c>
      <c r="K97" s="1">
        <v>-3100000</v>
      </c>
      <c r="L97" s="1" t="s">
        <v>92</v>
      </c>
      <c r="M97" s="1">
        <v>-15100000</v>
      </c>
      <c r="N97" s="1">
        <v>-25600000</v>
      </c>
      <c r="O97" s="1" t="s">
        <v>92</v>
      </c>
      <c r="P97" s="1" t="s">
        <v>92</v>
      </c>
      <c r="Q97" s="1" t="s">
        <v>92</v>
      </c>
      <c r="R97" s="1" t="s">
        <v>92</v>
      </c>
      <c r="S97" s="1" t="s">
        <v>92</v>
      </c>
      <c r="T97" s="1" t="s">
        <v>92</v>
      </c>
      <c r="U97" s="1" t="s">
        <v>92</v>
      </c>
      <c r="V97" s="1" t="s">
        <v>92</v>
      </c>
      <c r="W97" s="1" t="s">
        <v>92</v>
      </c>
      <c r="X97" s="1" t="s">
        <v>92</v>
      </c>
      <c r="Y97" s="1">
        <v>-1000000000</v>
      </c>
      <c r="Z97" s="1" t="s">
        <v>92</v>
      </c>
      <c r="AA97" s="1">
        <v>-425500000</v>
      </c>
      <c r="AB97" s="1">
        <v>-622000000</v>
      </c>
      <c r="AC97" s="1">
        <v>-108000000</v>
      </c>
      <c r="AD97" s="1">
        <v>-317000000</v>
      </c>
      <c r="AE97" s="1">
        <v>-100000000</v>
      </c>
      <c r="AF97" s="1">
        <v>-700000000</v>
      </c>
      <c r="AG97" s="1">
        <v>-13000000</v>
      </c>
      <c r="AH97" s="1">
        <v>-230000000</v>
      </c>
      <c r="AI97" s="1">
        <v>-300000000</v>
      </c>
      <c r="AJ97" s="1">
        <v>-307000000</v>
      </c>
      <c r="AK97" s="1" t="s">
        <v>92</v>
      </c>
      <c r="AL97" s="1" t="s">
        <v>92</v>
      </c>
      <c r="AM97" s="1" t="s">
        <v>92</v>
      </c>
      <c r="AT97" s="36" t="s">
        <v>138</v>
      </c>
      <c r="AU97" s="37">
        <f>(AU94)+((AU95)*(AU96-AU94))</f>
        <v>8.1752790000000006E-2</v>
      </c>
    </row>
    <row r="98" spans="1:47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 t="s">
        <v>92</v>
      </c>
      <c r="G98" s="1" t="s">
        <v>92</v>
      </c>
      <c r="H98" s="1" t="s">
        <v>92</v>
      </c>
      <c r="I98" s="1">
        <v>-2400000</v>
      </c>
      <c r="J98" s="1">
        <v>-2900000</v>
      </c>
      <c r="K98" s="1">
        <v>-3400000</v>
      </c>
      <c r="L98" s="1">
        <v>-3900000</v>
      </c>
      <c r="M98" s="1">
        <v>-4400000</v>
      </c>
      <c r="N98" s="1">
        <v>-9700000</v>
      </c>
      <c r="O98" s="1">
        <v>-10600000</v>
      </c>
      <c r="P98" s="1">
        <v>-11600000</v>
      </c>
      <c r="Q98" s="1">
        <v>-12700000</v>
      </c>
      <c r="R98" s="1">
        <v>-15700000</v>
      </c>
      <c r="S98" s="1">
        <v>-19700000</v>
      </c>
      <c r="T98" s="1">
        <v>-23700000</v>
      </c>
      <c r="U98" s="1">
        <v>-28000000</v>
      </c>
      <c r="V98" s="1">
        <v>-36200000</v>
      </c>
      <c r="W98" s="1">
        <v>-44600000</v>
      </c>
      <c r="X98" s="1">
        <v>-89700000</v>
      </c>
      <c r="Y98" s="1">
        <v>-135600000</v>
      </c>
      <c r="Z98" s="1">
        <v>-198400000</v>
      </c>
      <c r="AA98" s="1">
        <v>-238300000</v>
      </c>
      <c r="AB98" s="1">
        <v>-279000000</v>
      </c>
      <c r="AC98" s="1">
        <v>-324000000</v>
      </c>
      <c r="AD98" s="1">
        <v>-401000000</v>
      </c>
      <c r="AE98" s="1">
        <v>-462000000</v>
      </c>
      <c r="AF98" s="1">
        <v>-521000000</v>
      </c>
      <c r="AG98" s="1">
        <v>-568000000</v>
      </c>
      <c r="AH98" s="1">
        <v>-636000000</v>
      </c>
      <c r="AI98" s="1">
        <v>-703000000</v>
      </c>
      <c r="AJ98" s="1">
        <v>-778000000</v>
      </c>
      <c r="AK98" s="1">
        <v>-863000000</v>
      </c>
      <c r="AL98" s="1">
        <v>-950000000</v>
      </c>
      <c r="AM98" s="1">
        <v>-1051000000</v>
      </c>
      <c r="AT98" s="64" t="s">
        <v>139</v>
      </c>
      <c r="AU98" s="65"/>
    </row>
    <row r="99" spans="1:47" ht="20" x14ac:dyDescent="0.25">
      <c r="A99" s="5" t="s">
        <v>84</v>
      </c>
      <c r="B99" s="1" t="s">
        <v>92</v>
      </c>
      <c r="C99" s="1" t="s">
        <v>92</v>
      </c>
      <c r="D99" s="1" t="s">
        <v>92</v>
      </c>
      <c r="E99" s="1" t="s">
        <v>92</v>
      </c>
      <c r="F99" s="1">
        <v>-1100000</v>
      </c>
      <c r="G99" s="1">
        <v>-1500000</v>
      </c>
      <c r="H99" s="1">
        <v>3800000</v>
      </c>
      <c r="I99" s="1">
        <v>-7800000</v>
      </c>
      <c r="J99" s="1">
        <v>31400000</v>
      </c>
      <c r="K99" s="1">
        <v>26800000</v>
      </c>
      <c r="L99" s="1">
        <v>5100000</v>
      </c>
      <c r="M99" s="1">
        <v>-6000000</v>
      </c>
      <c r="N99" s="1">
        <v>-500000</v>
      </c>
      <c r="O99" s="1">
        <v>1390700000</v>
      </c>
      <c r="P99" s="1">
        <v>-226200000</v>
      </c>
      <c r="Q99" s="1">
        <v>-260200000</v>
      </c>
      <c r="R99" s="1">
        <v>-276600000</v>
      </c>
      <c r="S99" s="1">
        <v>-224900000</v>
      </c>
      <c r="T99" s="1">
        <v>-479500000</v>
      </c>
      <c r="U99" s="1">
        <v>38600000</v>
      </c>
      <c r="V99" s="1">
        <v>207700000</v>
      </c>
      <c r="W99" s="1">
        <v>-207200000</v>
      </c>
      <c r="X99" s="1">
        <v>33800000</v>
      </c>
      <c r="Y99" s="1">
        <v>108800000</v>
      </c>
      <c r="Z99" s="1">
        <v>24700000</v>
      </c>
      <c r="AA99" s="1">
        <v>1154700000</v>
      </c>
      <c r="AB99" s="1">
        <v>930000000</v>
      </c>
      <c r="AC99" s="1">
        <v>165000000</v>
      </c>
      <c r="AD99" s="1">
        <v>1373000000</v>
      </c>
      <c r="AE99" s="1">
        <v>2619000000</v>
      </c>
      <c r="AF99" s="1">
        <v>2352000000</v>
      </c>
      <c r="AG99" s="1">
        <v>4577000000</v>
      </c>
      <c r="AH99" s="1">
        <v>1005000000</v>
      </c>
      <c r="AI99" s="1">
        <v>3001000000</v>
      </c>
      <c r="AJ99" s="1">
        <v>2430000000</v>
      </c>
      <c r="AK99" s="1">
        <v>3149000000</v>
      </c>
      <c r="AL99" s="1">
        <v>-264000000</v>
      </c>
      <c r="AM99" s="1">
        <v>302000000</v>
      </c>
      <c r="AT99" s="23" t="s">
        <v>140</v>
      </c>
      <c r="AU99" s="24">
        <f>AU86+AU87</f>
        <v>13048000000</v>
      </c>
    </row>
    <row r="100" spans="1:47" ht="20" x14ac:dyDescent="0.25">
      <c r="A100" s="6" t="s">
        <v>85</v>
      </c>
      <c r="B100" s="10" t="s">
        <v>92</v>
      </c>
      <c r="C100" s="10" t="s">
        <v>92</v>
      </c>
      <c r="D100" s="10" t="s">
        <v>92</v>
      </c>
      <c r="E100" s="10" t="s">
        <v>92</v>
      </c>
      <c r="F100" s="10">
        <v>400000</v>
      </c>
      <c r="G100" s="10">
        <v>-600000</v>
      </c>
      <c r="H100" s="10">
        <v>5100000</v>
      </c>
      <c r="I100" s="10">
        <v>-400000</v>
      </c>
      <c r="J100" s="10">
        <v>29900000</v>
      </c>
      <c r="K100" s="10">
        <v>22100000</v>
      </c>
      <c r="L100" s="10">
        <v>5000000</v>
      </c>
      <c r="M100" s="10">
        <v>-21400000</v>
      </c>
      <c r="N100" s="10">
        <v>-30400000</v>
      </c>
      <c r="O100" s="10">
        <v>1386800000</v>
      </c>
      <c r="P100" s="10">
        <v>-230600000</v>
      </c>
      <c r="Q100" s="10">
        <v>-258700000</v>
      </c>
      <c r="R100" s="10">
        <v>-277600000</v>
      </c>
      <c r="S100" s="10">
        <v>-212600000</v>
      </c>
      <c r="T100" s="10">
        <v>-476300000</v>
      </c>
      <c r="U100" s="10">
        <v>10600000</v>
      </c>
      <c r="V100" s="10">
        <v>201900000</v>
      </c>
      <c r="W100" s="10">
        <v>-203200000</v>
      </c>
      <c r="X100" s="10">
        <v>13600000</v>
      </c>
      <c r="Y100" s="10">
        <v>-1046100000</v>
      </c>
      <c r="Z100" s="10">
        <v>-193300000</v>
      </c>
      <c r="AA100" s="10">
        <v>410100000</v>
      </c>
      <c r="AB100" s="10">
        <v>-161000000</v>
      </c>
      <c r="AC100" s="10">
        <v>-449000000</v>
      </c>
      <c r="AD100" s="10">
        <v>300000000</v>
      </c>
      <c r="AE100" s="10">
        <v>629000000</v>
      </c>
      <c r="AF100" s="10">
        <v>-1141000000</v>
      </c>
      <c r="AG100" s="10">
        <v>2361000000</v>
      </c>
      <c r="AH100" s="10">
        <v>-794000000</v>
      </c>
      <c r="AI100" s="10">
        <v>1329000000</v>
      </c>
      <c r="AJ100" s="10">
        <v>3000000</v>
      </c>
      <c r="AK100" s="10">
        <v>-11000000</v>
      </c>
      <c r="AL100" s="10">
        <v>-2365000000</v>
      </c>
      <c r="AM100" s="10">
        <v>-749000000</v>
      </c>
      <c r="AT100" s="34" t="s">
        <v>141</v>
      </c>
      <c r="AU100" s="35">
        <f>AU99/AU103</f>
        <v>0.10750198764979464</v>
      </c>
    </row>
    <row r="101" spans="1:47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 t="s">
        <v>92</v>
      </c>
      <c r="F101" s="1">
        <v>-100000</v>
      </c>
      <c r="G101" s="1">
        <v>200000</v>
      </c>
      <c r="H101" s="1">
        <v>-200000</v>
      </c>
      <c r="I101" s="1">
        <v>1700000</v>
      </c>
      <c r="J101" s="1">
        <v>-300000</v>
      </c>
      <c r="K101" s="1">
        <v>1400000</v>
      </c>
      <c r="L101" s="1">
        <v>200000</v>
      </c>
      <c r="M101" s="1">
        <v>-2000000</v>
      </c>
      <c r="N101" s="1">
        <v>-3300000</v>
      </c>
      <c r="O101" s="1">
        <v>-4200000</v>
      </c>
      <c r="P101" s="1">
        <v>-15300000</v>
      </c>
      <c r="Q101" s="1">
        <v>-5800000</v>
      </c>
      <c r="R101" s="1">
        <v>1300000</v>
      </c>
      <c r="S101" s="1">
        <v>8200000</v>
      </c>
      <c r="T101" s="1">
        <v>7500000</v>
      </c>
      <c r="U101" s="1">
        <v>3600000</v>
      </c>
      <c r="V101" s="1">
        <v>-20900000</v>
      </c>
      <c r="W101" s="1">
        <v>3600000</v>
      </c>
      <c r="X101" s="1">
        <v>10200000</v>
      </c>
      <c r="Y101" s="1">
        <v>-29300000</v>
      </c>
      <c r="Z101" s="1">
        <v>18600000</v>
      </c>
      <c r="AA101" s="1">
        <v>-63100000</v>
      </c>
      <c r="AB101" s="1">
        <v>9000000</v>
      </c>
      <c r="AC101" s="1">
        <v>18000000</v>
      </c>
      <c r="AD101" s="1">
        <v>-25000000</v>
      </c>
      <c r="AE101" s="1">
        <v>-77000000</v>
      </c>
      <c r="AF101" s="1">
        <v>-130000000</v>
      </c>
      <c r="AG101" s="1">
        <v>-45000000</v>
      </c>
      <c r="AH101" s="1">
        <v>74000000</v>
      </c>
      <c r="AI101" s="1">
        <v>-8000000</v>
      </c>
      <c r="AJ101" s="1">
        <v>-18000000</v>
      </c>
      <c r="AK101" s="1">
        <v>41000000</v>
      </c>
      <c r="AL101" s="1">
        <v>-38000000</v>
      </c>
      <c r="AM101" s="1">
        <v>-51000000</v>
      </c>
      <c r="AT101" s="23" t="s">
        <v>142</v>
      </c>
      <c r="AU101" s="40" cm="1">
        <f t="array" ref="AU101">_FV(A1,"Market cap",TRUE)</f>
        <v>108326500000</v>
      </c>
    </row>
    <row r="102" spans="1:47" ht="20" x14ac:dyDescent="0.25">
      <c r="A102" s="6" t="s">
        <v>87</v>
      </c>
      <c r="B102" s="10" t="s">
        <v>92</v>
      </c>
      <c r="C102" s="10" t="s">
        <v>92</v>
      </c>
      <c r="D102" s="10" t="s">
        <v>92</v>
      </c>
      <c r="E102" s="10" t="s">
        <v>92</v>
      </c>
      <c r="F102" s="10">
        <v>400000</v>
      </c>
      <c r="G102" s="10">
        <v>-600000</v>
      </c>
      <c r="H102" s="10">
        <v>5100000</v>
      </c>
      <c r="I102" s="10">
        <v>-400000</v>
      </c>
      <c r="J102" s="10">
        <v>29900000</v>
      </c>
      <c r="K102" s="10" t="s">
        <v>92</v>
      </c>
      <c r="L102" s="10" t="s">
        <v>92</v>
      </c>
      <c r="M102" s="10" t="s">
        <v>92</v>
      </c>
      <c r="N102" s="10" t="s">
        <v>92</v>
      </c>
      <c r="O102" s="10" t="s">
        <v>92</v>
      </c>
      <c r="P102" s="10">
        <v>-41300000</v>
      </c>
      <c r="Q102" s="10">
        <v>-26000000</v>
      </c>
      <c r="R102" s="10">
        <v>-3900000</v>
      </c>
      <c r="S102" s="10">
        <v>-12300000</v>
      </c>
      <c r="T102" s="10">
        <v>28100000</v>
      </c>
      <c r="U102" s="10">
        <v>283500000</v>
      </c>
      <c r="V102" s="10">
        <v>141800000</v>
      </c>
      <c r="W102" s="10">
        <v>-74600000</v>
      </c>
      <c r="X102" s="10">
        <v>-126100000</v>
      </c>
      <c r="Y102" s="10">
        <v>410600000</v>
      </c>
      <c r="Z102" s="10">
        <v>-42400000</v>
      </c>
      <c r="AA102" s="10">
        <v>1098900000</v>
      </c>
      <c r="AB102" s="10">
        <v>-853000000</v>
      </c>
      <c r="AC102" s="10">
        <v>490000000</v>
      </c>
      <c r="AD102" s="10">
        <v>-56000000</v>
      </c>
      <c r="AE102" s="10">
        <v>456000000</v>
      </c>
      <c r="AF102" s="10">
        <v>1584000000</v>
      </c>
      <c r="AG102" s="10">
        <v>-63000000</v>
      </c>
      <c r="AH102" s="10">
        <v>-774000000</v>
      </c>
      <c r="AI102" s="10">
        <v>1074000000</v>
      </c>
      <c r="AJ102" s="10">
        <v>721000000</v>
      </c>
      <c r="AK102" s="10">
        <v>-1394000000</v>
      </c>
      <c r="AL102" s="10">
        <v>1000000</v>
      </c>
      <c r="AM102" s="10">
        <v>-749000000</v>
      </c>
      <c r="AT102" s="34" t="s">
        <v>143</v>
      </c>
      <c r="AU102" s="35">
        <f>AU101/AU103</f>
        <v>0.89249801235020532</v>
      </c>
    </row>
    <row r="103" spans="1:47" ht="20" x14ac:dyDescent="0.25">
      <c r="A103" s="5" t="s">
        <v>88</v>
      </c>
      <c r="B103" s="1" t="s">
        <v>92</v>
      </c>
      <c r="C103" s="1" t="s">
        <v>92</v>
      </c>
      <c r="D103" s="1" t="s">
        <v>92</v>
      </c>
      <c r="E103" s="1" t="s">
        <v>92</v>
      </c>
      <c r="F103" s="1">
        <v>4600000</v>
      </c>
      <c r="G103" s="1">
        <v>19300000</v>
      </c>
      <c r="H103" s="1">
        <v>38700000</v>
      </c>
      <c r="I103" s="1">
        <v>52900000</v>
      </c>
      <c r="J103" s="1">
        <v>43100000</v>
      </c>
      <c r="K103" s="1">
        <v>49700000</v>
      </c>
      <c r="L103" s="1">
        <v>116800000</v>
      </c>
      <c r="M103" s="1">
        <v>69000000</v>
      </c>
      <c r="N103" s="1">
        <v>175700000</v>
      </c>
      <c r="O103" s="1">
        <v>154000000</v>
      </c>
      <c r="P103" s="1">
        <v>121300000</v>
      </c>
      <c r="Q103" s="1">
        <v>80000000</v>
      </c>
      <c r="R103" s="1">
        <v>54000000</v>
      </c>
      <c r="S103" s="1">
        <v>50100000</v>
      </c>
      <c r="T103" s="1">
        <v>37800000</v>
      </c>
      <c r="U103" s="1">
        <v>65900000</v>
      </c>
      <c r="V103" s="1">
        <v>349400000</v>
      </c>
      <c r="W103" s="1">
        <v>491200000</v>
      </c>
      <c r="X103" s="1">
        <v>416600000</v>
      </c>
      <c r="Y103" s="1">
        <v>290500000</v>
      </c>
      <c r="Z103" s="1">
        <v>701100000</v>
      </c>
      <c r="AA103" s="1">
        <v>658700000</v>
      </c>
      <c r="AB103" s="1">
        <v>1758000000</v>
      </c>
      <c r="AC103" s="1">
        <v>905000000</v>
      </c>
      <c r="AD103" s="1">
        <v>1395000000</v>
      </c>
      <c r="AE103" s="1">
        <v>1339000000</v>
      </c>
      <c r="AF103" s="1">
        <v>1795000000</v>
      </c>
      <c r="AG103" s="1">
        <v>3379000000</v>
      </c>
      <c r="AH103" s="1">
        <v>3316000000</v>
      </c>
      <c r="AI103" s="1">
        <v>2542000000</v>
      </c>
      <c r="AJ103" s="1">
        <v>3616000000</v>
      </c>
      <c r="AK103" s="1">
        <v>4337000000</v>
      </c>
      <c r="AL103" s="1">
        <v>2943000000</v>
      </c>
      <c r="AM103" s="1" t="s">
        <v>92</v>
      </c>
      <c r="AT103" s="36" t="s">
        <v>144</v>
      </c>
      <c r="AU103" s="41">
        <f>AU99+AU101</f>
        <v>121374500000</v>
      </c>
    </row>
    <row r="104" spans="1:47" ht="20" thickBot="1" x14ac:dyDescent="0.3">
      <c r="A104" s="7" t="s">
        <v>89</v>
      </c>
      <c r="B104" s="11" t="s">
        <v>92</v>
      </c>
      <c r="C104" s="11" t="s">
        <v>92</v>
      </c>
      <c r="D104" s="11" t="s">
        <v>92</v>
      </c>
      <c r="E104" s="11" t="s">
        <v>92</v>
      </c>
      <c r="F104" s="11" t="s">
        <v>92</v>
      </c>
      <c r="G104" s="11" t="s">
        <v>92</v>
      </c>
      <c r="H104" s="11" t="s">
        <v>92</v>
      </c>
      <c r="I104" s="11" t="s">
        <v>92</v>
      </c>
      <c r="J104" s="11" t="s">
        <v>92</v>
      </c>
      <c r="K104" s="11" t="s">
        <v>92</v>
      </c>
      <c r="L104" s="11" t="s">
        <v>92</v>
      </c>
      <c r="M104" s="11" t="s">
        <v>92</v>
      </c>
      <c r="N104" s="11" t="s">
        <v>92</v>
      </c>
      <c r="O104" s="11" t="s">
        <v>92</v>
      </c>
      <c r="P104" s="11">
        <v>80000000</v>
      </c>
      <c r="Q104" s="11">
        <v>54000000</v>
      </c>
      <c r="R104" s="11">
        <v>50100000</v>
      </c>
      <c r="S104" s="11">
        <v>37800000</v>
      </c>
      <c r="T104" s="11">
        <v>65900000</v>
      </c>
      <c r="U104" s="11">
        <v>349400000</v>
      </c>
      <c r="V104" s="11">
        <v>491200000</v>
      </c>
      <c r="W104" s="11">
        <v>416600000</v>
      </c>
      <c r="X104" s="11">
        <v>290500000</v>
      </c>
      <c r="Y104" s="11">
        <v>701100000</v>
      </c>
      <c r="Z104" s="11">
        <v>658700000</v>
      </c>
      <c r="AA104" s="11">
        <v>1757600000</v>
      </c>
      <c r="AB104" s="11">
        <v>905000000</v>
      </c>
      <c r="AC104" s="11">
        <v>1395000000</v>
      </c>
      <c r="AD104" s="11">
        <v>1339000000</v>
      </c>
      <c r="AE104" s="11">
        <v>1795000000</v>
      </c>
      <c r="AF104" s="11">
        <v>3379000000</v>
      </c>
      <c r="AG104" s="11">
        <v>3316000000</v>
      </c>
      <c r="AH104" s="11">
        <v>2542000000</v>
      </c>
      <c r="AI104" s="11">
        <v>3616000000</v>
      </c>
      <c r="AJ104" s="11">
        <v>4337000000</v>
      </c>
      <c r="AK104" s="11">
        <v>2943000000</v>
      </c>
      <c r="AL104" s="11">
        <v>2944000000</v>
      </c>
      <c r="AM104" s="11" t="s">
        <v>92</v>
      </c>
      <c r="AT104" s="64" t="s">
        <v>145</v>
      </c>
      <c r="AU104" s="65"/>
    </row>
    <row r="105" spans="1:47" ht="21" thickTop="1" x14ac:dyDescent="0.25">
      <c r="A105" s="14" t="s">
        <v>107</v>
      </c>
      <c r="B105" s="1"/>
      <c r="C105" s="15" t="e">
        <f>(C106/B106)-1</f>
        <v>#VALUE!</v>
      </c>
      <c r="D105" s="15" t="e">
        <f>(D106/C106)-1</f>
        <v>#VALUE!</v>
      </c>
      <c r="E105" s="15" t="e">
        <f>(E106/D106)-1</f>
        <v>#VALUE!</v>
      </c>
      <c r="F105" s="15" t="e">
        <f>(F106/E106)-1</f>
        <v>#VALUE!</v>
      </c>
      <c r="G105" s="15">
        <f>(G106/F106)-1</f>
        <v>1.4444444444444446</v>
      </c>
      <c r="H105" s="15">
        <f t="shared" ref="H105:AM105" si="8">(H106/G106)-1</f>
        <v>-0.40340909090909094</v>
      </c>
      <c r="I105" s="15">
        <f t="shared" si="8"/>
        <v>-9.0476190476190488E-2</v>
      </c>
      <c r="J105" s="15">
        <f t="shared" si="8"/>
        <v>0.6387434554973821</v>
      </c>
      <c r="K105" s="15">
        <f t="shared" si="8"/>
        <v>1.1884984025559104</v>
      </c>
      <c r="L105" s="15">
        <f t="shared" si="8"/>
        <v>9.781021897810227E-2</v>
      </c>
      <c r="M105" s="15">
        <f t="shared" si="8"/>
        <v>1.3617021276595747</v>
      </c>
      <c r="N105" s="15">
        <f t="shared" si="8"/>
        <v>-0.6807432432432432</v>
      </c>
      <c r="O105" s="15">
        <f t="shared" si="8"/>
        <v>-29.067019400352734</v>
      </c>
      <c r="P105" s="15">
        <f t="shared" si="8"/>
        <v>-1.1305768505718237</v>
      </c>
      <c r="Q105" s="15">
        <f t="shared" si="8"/>
        <v>0.20837343599615021</v>
      </c>
      <c r="R105" s="15">
        <f t="shared" si="8"/>
        <v>0.22023098367184391</v>
      </c>
      <c r="S105" s="15">
        <f t="shared" si="8"/>
        <v>0.19092689295039156</v>
      </c>
      <c r="T105" s="15">
        <f t="shared" si="8"/>
        <v>0.38120032885722122</v>
      </c>
      <c r="U105" s="15">
        <f t="shared" si="8"/>
        <v>-0.19543650793650791</v>
      </c>
      <c r="V105" s="15">
        <f t="shared" si="8"/>
        <v>0.46017262638717638</v>
      </c>
      <c r="W105" s="15">
        <f t="shared" si="8"/>
        <v>9.7449755108934388E-2</v>
      </c>
      <c r="X105" s="15">
        <f t="shared" si="8"/>
        <v>0.29362880886426601</v>
      </c>
      <c r="Y105" s="15">
        <f t="shared" si="8"/>
        <v>0.21425172495836309</v>
      </c>
      <c r="Z105" s="15">
        <f t="shared" si="8"/>
        <v>0.30243950230234162</v>
      </c>
      <c r="AA105" s="15">
        <f t="shared" si="8"/>
        <v>2.70046637580863E-2</v>
      </c>
      <c r="AB105" s="15">
        <f t="shared" si="8"/>
        <v>-0.11521277374935912</v>
      </c>
      <c r="AC105" s="15">
        <f t="shared" si="8"/>
        <v>0.19784768211920523</v>
      </c>
      <c r="AD105" s="15">
        <f t="shared" si="8"/>
        <v>0.16862474084312362</v>
      </c>
      <c r="AE105" s="15">
        <f t="shared" si="8"/>
        <v>-8.3973979893554151E-2</v>
      </c>
      <c r="AF105" s="15">
        <f t="shared" si="8"/>
        <v>-0.59393156875403486</v>
      </c>
      <c r="AG105" s="15">
        <f t="shared" si="8"/>
        <v>1.1017488076311608</v>
      </c>
      <c r="AH105" s="15">
        <f t="shared" si="8"/>
        <v>-0.27307110438729199</v>
      </c>
      <c r="AI105" s="15">
        <f t="shared" si="8"/>
        <v>1.1207075962539021</v>
      </c>
      <c r="AJ105" s="15">
        <f t="shared" si="8"/>
        <v>-0.24337585868498524</v>
      </c>
      <c r="AK105" s="15">
        <f t="shared" si="8"/>
        <v>0.80933852140077822</v>
      </c>
      <c r="AL105" s="15">
        <f t="shared" si="8"/>
        <v>-1.8637992831541217E-2</v>
      </c>
      <c r="AM105" s="15">
        <f t="shared" si="8"/>
        <v>-0.25639152666179699</v>
      </c>
      <c r="AN105" s="15"/>
      <c r="AO105" s="15"/>
      <c r="AP105" s="15"/>
      <c r="AQ105" s="15"/>
      <c r="AR105" s="15"/>
      <c r="AS105" s="15"/>
      <c r="AT105" s="25" t="s">
        <v>108</v>
      </c>
      <c r="AU105" s="26">
        <f>(AU100*AU92)+(AU102*AU97)</f>
        <v>7.2964202579083745E-2</v>
      </c>
    </row>
    <row r="106" spans="1:47" ht="19" x14ac:dyDescent="0.25">
      <c r="A106" s="5" t="s">
        <v>90</v>
      </c>
      <c r="B106" s="1" t="s">
        <v>92</v>
      </c>
      <c r="C106" s="1" t="s">
        <v>92</v>
      </c>
      <c r="D106" s="1" t="s">
        <v>92</v>
      </c>
      <c r="E106" s="1" t="s">
        <v>92</v>
      </c>
      <c r="F106" s="1">
        <v>14400000</v>
      </c>
      <c r="G106" s="1">
        <v>35200000</v>
      </c>
      <c r="H106" s="1">
        <v>21000000</v>
      </c>
      <c r="I106" s="1">
        <v>19100000</v>
      </c>
      <c r="J106" s="1">
        <v>31300000</v>
      </c>
      <c r="K106" s="1">
        <v>68500000</v>
      </c>
      <c r="L106" s="1">
        <v>75200000</v>
      </c>
      <c r="M106" s="1">
        <v>177600000</v>
      </c>
      <c r="N106" s="1">
        <v>56700000</v>
      </c>
      <c r="O106" s="1">
        <v>-1591400000</v>
      </c>
      <c r="P106" s="1">
        <v>207800000</v>
      </c>
      <c r="Q106" s="1">
        <v>251100000</v>
      </c>
      <c r="R106" s="1">
        <v>306400000</v>
      </c>
      <c r="S106" s="1">
        <v>364900000</v>
      </c>
      <c r="T106" s="1">
        <v>504000000</v>
      </c>
      <c r="U106" s="1">
        <v>405500000</v>
      </c>
      <c r="V106" s="1">
        <v>592100000</v>
      </c>
      <c r="W106" s="1">
        <v>649800000</v>
      </c>
      <c r="X106" s="1">
        <v>840600000</v>
      </c>
      <c r="Y106" s="1">
        <v>1020700000</v>
      </c>
      <c r="Z106" s="1">
        <v>1329400000</v>
      </c>
      <c r="AA106" s="1">
        <v>1365300000</v>
      </c>
      <c r="AB106" s="1">
        <v>1208000000</v>
      </c>
      <c r="AC106" s="1">
        <v>1447000000</v>
      </c>
      <c r="AD106" s="1">
        <v>1691000000</v>
      </c>
      <c r="AE106" s="1">
        <v>1549000000</v>
      </c>
      <c r="AF106" s="1">
        <v>629000000</v>
      </c>
      <c r="AG106" s="1">
        <v>1322000000</v>
      </c>
      <c r="AH106" s="1">
        <v>961000000</v>
      </c>
      <c r="AI106" s="1">
        <v>2038000000</v>
      </c>
      <c r="AJ106" s="1">
        <v>1542000000</v>
      </c>
      <c r="AK106" s="1">
        <v>2790000000</v>
      </c>
      <c r="AL106" s="1">
        <v>2738000000</v>
      </c>
      <c r="AM106" s="1">
        <v>2036000000</v>
      </c>
      <c r="AN106" s="42">
        <f>AM106*(1+$AU$106)</f>
        <v>2177359564.1235394</v>
      </c>
      <c r="AO106" s="42">
        <f t="shared" ref="AO106:AR106" si="9">AN106*(1+$AU$106)</f>
        <v>2328533728.624877</v>
      </c>
      <c r="AP106" s="42">
        <f t="shared" si="9"/>
        <v>2490203921.6137633</v>
      </c>
      <c r="AQ106" s="42">
        <f t="shared" si="9"/>
        <v>2663098882.7817645</v>
      </c>
      <c r="AR106" s="42">
        <f t="shared" si="9"/>
        <v>2847997948.2473416</v>
      </c>
      <c r="AS106" s="43" t="s">
        <v>146</v>
      </c>
      <c r="AT106" s="44" t="s">
        <v>147</v>
      </c>
      <c r="AU106" s="45">
        <f>(SUM(AN4:AR4)/5)</f>
        <v>6.9430041318044866E-2</v>
      </c>
    </row>
    <row r="107" spans="1:47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43"/>
      <c r="AO107" s="43"/>
      <c r="AP107" s="43"/>
      <c r="AQ107" s="43"/>
      <c r="AR107" s="46">
        <f>AR106*(1+AU107)/(AU108-AU107)</f>
        <v>60862012500.6838</v>
      </c>
      <c r="AS107" s="47" t="s">
        <v>148</v>
      </c>
      <c r="AT107" s="48" t="s">
        <v>149</v>
      </c>
      <c r="AU107" s="49">
        <v>2.5000000000000001E-2</v>
      </c>
    </row>
    <row r="108" spans="1:47" ht="19" x14ac:dyDescent="0.25">
      <c r="AN108" s="46">
        <f t="shared" ref="AN108:AP108" si="10">AN107+AN106</f>
        <v>2177359564.1235394</v>
      </c>
      <c r="AO108" s="46">
        <f t="shared" si="10"/>
        <v>2328533728.624877</v>
      </c>
      <c r="AP108" s="46">
        <f t="shared" si="10"/>
        <v>2490203921.6137633</v>
      </c>
      <c r="AQ108" s="46">
        <f>AQ107+AQ106</f>
        <v>2663098882.7817645</v>
      </c>
      <c r="AR108" s="46">
        <f>AR107+AR106</f>
        <v>63710010448.931145</v>
      </c>
      <c r="AS108" s="47" t="s">
        <v>144</v>
      </c>
      <c r="AT108" s="50" t="s">
        <v>150</v>
      </c>
      <c r="AU108" s="51">
        <f>AU105</f>
        <v>7.2964202579083745E-2</v>
      </c>
    </row>
    <row r="109" spans="1:47" ht="19" x14ac:dyDescent="0.25">
      <c r="AN109" s="60" t="s">
        <v>151</v>
      </c>
      <c r="AO109" s="61"/>
    </row>
    <row r="110" spans="1:47" ht="20" x14ac:dyDescent="0.25">
      <c r="AN110" s="52" t="s">
        <v>152</v>
      </c>
      <c r="AO110" s="40">
        <f>NPV(AU108,AN108,AO108,AP108,AQ108,AR108)</f>
        <v>52877519033.425011</v>
      </c>
    </row>
    <row r="111" spans="1:47" ht="20" x14ac:dyDescent="0.25">
      <c r="AN111" s="52" t="s">
        <v>153</v>
      </c>
      <c r="AO111" s="40">
        <f>AM40</f>
        <v>1928000000</v>
      </c>
    </row>
    <row r="112" spans="1:47" ht="20" x14ac:dyDescent="0.25">
      <c r="AN112" s="52" t="s">
        <v>140</v>
      </c>
      <c r="AO112" s="40">
        <f>AU99</f>
        <v>13048000000</v>
      </c>
    </row>
    <row r="113" spans="40:41" ht="20" x14ac:dyDescent="0.25">
      <c r="AN113" s="52" t="s">
        <v>154</v>
      </c>
      <c r="AO113" s="40">
        <f>AO110+AO111-AO112</f>
        <v>41757519033.425011</v>
      </c>
    </row>
    <row r="114" spans="40:41" ht="20" x14ac:dyDescent="0.25">
      <c r="AN114" s="52" t="s">
        <v>155</v>
      </c>
      <c r="AO114" s="53">
        <f>AM34*(1+(5*AS16))</f>
        <v>384311020.74591231</v>
      </c>
    </row>
    <row r="115" spans="40:41" ht="20" x14ac:dyDescent="0.25">
      <c r="AN115" s="54" t="s">
        <v>156</v>
      </c>
      <c r="AO115" s="55">
        <f>AO113/AO114</f>
        <v>108.655533615397</v>
      </c>
    </row>
    <row r="116" spans="40:41" ht="20" x14ac:dyDescent="0.25">
      <c r="AN116" s="52" t="s">
        <v>157</v>
      </c>
      <c r="AO116" s="56" cm="1">
        <f t="array" ref="AO116">_FV(A1,"Price")</f>
        <v>285.37</v>
      </c>
    </row>
    <row r="117" spans="40:41" ht="20" x14ac:dyDescent="0.25">
      <c r="AN117" s="57" t="s">
        <v>158</v>
      </c>
      <c r="AO117" s="58">
        <f>AO115/AO116-1</f>
        <v>-0.61924682476995829</v>
      </c>
    </row>
    <row r="118" spans="40:41" ht="20" x14ac:dyDescent="0.25">
      <c r="AN118" s="57" t="s">
        <v>159</v>
      </c>
      <c r="AO118" s="59" t="str">
        <f>IF(AO115&gt;AO116,"BUY","SELL")</f>
        <v>SELL</v>
      </c>
    </row>
  </sheetData>
  <mergeCells count="6">
    <mergeCell ref="AN109:AO109"/>
    <mergeCell ref="AT83:AU83"/>
    <mergeCell ref="AT84:AU84"/>
    <mergeCell ref="AT93:AU93"/>
    <mergeCell ref="AT98:AU98"/>
    <mergeCell ref="AT104:AU104"/>
  </mergeCells>
  <hyperlinks>
    <hyperlink ref="A1" r:id="rId1" tooltip="https://roic.ai/company/SYK" display="ROIC.AI | SYK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sec.gov" xr:uid="{00000000-0004-0000-0000-000010000000}"/>
    <hyperlink ref="G74" r:id="rId13" tooltip="https://sec.gov" xr:uid="{00000000-0004-0000-0000-000011000000}"/>
    <hyperlink ref="H36" r:id="rId14" tooltip="https://sec.gov" xr:uid="{00000000-0004-0000-0000-000013000000}"/>
    <hyperlink ref="H74" r:id="rId15" tooltip="https://sec.gov" xr:uid="{00000000-0004-0000-0000-000014000000}"/>
    <hyperlink ref="I36" r:id="rId16" tooltip="https://sec.gov" xr:uid="{00000000-0004-0000-0000-000016000000}"/>
    <hyperlink ref="I74" r:id="rId17" tooltip="https://sec.gov" xr:uid="{00000000-0004-0000-0000-000017000000}"/>
    <hyperlink ref="J36" r:id="rId18" tooltip="https://sec.gov" xr:uid="{00000000-0004-0000-0000-000019000000}"/>
    <hyperlink ref="J74" r:id="rId19" tooltip="https://sec.gov" xr:uid="{00000000-0004-0000-0000-00001A000000}"/>
    <hyperlink ref="K36" r:id="rId20" tooltip="https://www.sec.gov/Archives/edgar/data/310764/000031076495000004/0000310764-95-000004-index.html" xr:uid="{00000000-0004-0000-0000-00001C000000}"/>
    <hyperlink ref="K74" r:id="rId21" tooltip="https://www.sec.gov/Archives/edgar/data/310764/000031076495000004/0000310764-95-000004-index.html" xr:uid="{00000000-0004-0000-0000-00001D000000}"/>
    <hyperlink ref="L36" r:id="rId22" tooltip="https://www.sec.gov/Archives/edgar/data/310764/000031076496000004/0000310764-96-000004-index.html" xr:uid="{00000000-0004-0000-0000-00001F000000}"/>
    <hyperlink ref="L74" r:id="rId23" tooltip="https://www.sec.gov/Archives/edgar/data/310764/000031076496000004/0000310764-96-000004-index.html" xr:uid="{00000000-0004-0000-0000-000020000000}"/>
    <hyperlink ref="M36" r:id="rId24" tooltip="https://sec.gov" xr:uid="{00000000-0004-0000-0000-000022000000}"/>
    <hyperlink ref="M74" r:id="rId25" tooltip="https://sec.gov" xr:uid="{00000000-0004-0000-0000-000023000000}"/>
    <hyperlink ref="N36" r:id="rId26" tooltip="https://sec.gov" xr:uid="{00000000-0004-0000-0000-000025000000}"/>
    <hyperlink ref="N74" r:id="rId27" tooltip="https://sec.gov" xr:uid="{00000000-0004-0000-0000-000026000000}"/>
    <hyperlink ref="O36" r:id="rId28" tooltip="https://sec.gov" xr:uid="{00000000-0004-0000-0000-000028000000}"/>
    <hyperlink ref="O74" r:id="rId29" tooltip="https://sec.gov" xr:uid="{00000000-0004-0000-0000-000029000000}"/>
    <hyperlink ref="P36" r:id="rId30" tooltip="https://sec.gov" xr:uid="{00000000-0004-0000-0000-00002B000000}"/>
    <hyperlink ref="P74" r:id="rId31" tooltip="https://sec.gov" xr:uid="{00000000-0004-0000-0000-00002C000000}"/>
    <hyperlink ref="Q36" r:id="rId32" tooltip="https://www.sec.gov/Archives/edgar/data/310764/000031076401500006/0000310764-01-500006-index.htm" xr:uid="{00000000-0004-0000-0000-00002E000000}"/>
    <hyperlink ref="Q74" r:id="rId33" tooltip="https://www.sec.gov/Archives/edgar/data/310764/000031076401500006/0000310764-01-500006-index.htm" xr:uid="{00000000-0004-0000-0000-00002F000000}"/>
    <hyperlink ref="R36" r:id="rId34" tooltip="https://www.sec.gov/Archives/edgar/data/310764/000031076402000013/0000310764-02-000013-index.html" xr:uid="{00000000-0004-0000-0000-000031000000}"/>
    <hyperlink ref="R74" r:id="rId35" tooltip="https://www.sec.gov/Archives/edgar/data/310764/000031076402000013/0000310764-02-000013-index.html" xr:uid="{00000000-0004-0000-0000-000032000000}"/>
    <hyperlink ref="S36" r:id="rId36" tooltip="https://www.sec.gov/Archives/edgar/data/310764/000031076403000008/syk10k02.htm" xr:uid="{00000000-0004-0000-0000-000034000000}"/>
    <hyperlink ref="S74" r:id="rId37" tooltip="https://www.sec.gov/Archives/edgar/data/310764/000031076403000008/syk10k02.htm" xr:uid="{00000000-0004-0000-0000-000035000000}"/>
    <hyperlink ref="T36" r:id="rId38" tooltip="https://www.sec.gov/Archives/edgar/data/310764/000123933804000002/syk10k03.htm" xr:uid="{00000000-0004-0000-0000-000037000000}"/>
    <hyperlink ref="T74" r:id="rId39" tooltip="https://www.sec.gov/Archives/edgar/data/310764/000123933804000002/syk10k03.htm" xr:uid="{00000000-0004-0000-0000-000038000000}"/>
    <hyperlink ref="U36" r:id="rId40" tooltip="https://www.sec.gov/Archives/edgar/data/310764/000031076405000008/syk10k04.htm" xr:uid="{00000000-0004-0000-0000-00003A000000}"/>
    <hyperlink ref="U74" r:id="rId41" tooltip="https://www.sec.gov/Archives/edgar/data/310764/000031076405000008/syk10k04.htm" xr:uid="{00000000-0004-0000-0000-00003B000000}"/>
    <hyperlink ref="V36" r:id="rId42" tooltip="https://www.sec.gov/Archives/edgar/data/310764/000031076406000040/syk10k05.htm" xr:uid="{00000000-0004-0000-0000-00003D000000}"/>
    <hyperlink ref="V74" r:id="rId43" tooltip="https://www.sec.gov/Archives/edgar/data/310764/000031076406000040/syk10k05.htm" xr:uid="{00000000-0004-0000-0000-00003E000000}"/>
    <hyperlink ref="W36" r:id="rId44" tooltip="https://www.sec.gov/Archives/edgar/data/310764/000031076407000062/syk10k06.htm" xr:uid="{00000000-0004-0000-0000-000040000000}"/>
    <hyperlink ref="W74" r:id="rId45" tooltip="https://www.sec.gov/Archives/edgar/data/310764/000031076407000062/syk10k06.htm" xr:uid="{00000000-0004-0000-0000-000041000000}"/>
    <hyperlink ref="X36" r:id="rId46" tooltip="https://www.sec.gov/Archives/edgar/data/310764/000031076408000047/syk10k07.htm" xr:uid="{00000000-0004-0000-0000-000043000000}"/>
    <hyperlink ref="X74" r:id="rId47" tooltip="https://www.sec.gov/Archives/edgar/data/310764/000031076408000047/syk10k07.htm" xr:uid="{00000000-0004-0000-0000-000044000000}"/>
    <hyperlink ref="Y36" r:id="rId48" tooltip="https://www.sec.gov/Archives/edgar/data/310764/000031076409000035/0000310764-09-000035-index.html" xr:uid="{00000000-0004-0000-0000-000046000000}"/>
    <hyperlink ref="Y74" r:id="rId49" tooltip="https://www.sec.gov/Archives/edgar/data/310764/000031076409000035/0000310764-09-000035-index.html" xr:uid="{00000000-0004-0000-0000-000047000000}"/>
    <hyperlink ref="Z36" r:id="rId50" tooltip="https://www.sec.gov/Archives/edgar/data/310764/000119312510042997/0001193125-10-042997-index.html" xr:uid="{00000000-0004-0000-0000-000049000000}"/>
    <hyperlink ref="Z74" r:id="rId51" tooltip="https://www.sec.gov/Archives/edgar/data/310764/000119312510042997/0001193125-10-042997-index.html" xr:uid="{00000000-0004-0000-0000-00004A000000}"/>
    <hyperlink ref="AA36" r:id="rId52" tooltip="https://www.sec.gov/Archives/edgar/data/310764/000119312511039845/d10k.htm" xr:uid="{00000000-0004-0000-0000-00004C000000}"/>
    <hyperlink ref="AA74" r:id="rId53" tooltip="https://www.sec.gov/Archives/edgar/data/310764/000119312511039845/d10k.htm" xr:uid="{00000000-0004-0000-0000-00004D000000}"/>
    <hyperlink ref="AB36" r:id="rId54" tooltip="https://www.sec.gov/Archives/edgar/data/310764/000031076412000031/0000310764-12-000031-index.html" xr:uid="{00000000-0004-0000-0000-00004F000000}"/>
    <hyperlink ref="AB74" r:id="rId55" tooltip="https://www.sec.gov/Archives/edgar/data/310764/000031076412000031/0000310764-12-000031-index.html" xr:uid="{00000000-0004-0000-0000-000050000000}"/>
    <hyperlink ref="AC36" r:id="rId56" tooltip="https://www.sec.gov/Archives/edgar/data/310764/000031076413000054/0000310764-13-000054-index.html" xr:uid="{00000000-0004-0000-0000-000052000000}"/>
    <hyperlink ref="AC74" r:id="rId57" tooltip="https://www.sec.gov/Archives/edgar/data/310764/000031076413000054/0000310764-13-000054-index.html" xr:uid="{00000000-0004-0000-0000-000053000000}"/>
    <hyperlink ref="AD36" r:id="rId58" tooltip="https://www.sec.gov/Archives/edgar/data/310764/000031076414000021/syk10k12312013.htm" xr:uid="{00000000-0004-0000-0000-000055000000}"/>
    <hyperlink ref="AD74" r:id="rId59" tooltip="https://www.sec.gov/Archives/edgar/data/310764/000031076414000021/syk10k12312013.htm" xr:uid="{00000000-0004-0000-0000-000056000000}"/>
    <hyperlink ref="AE36" r:id="rId60" tooltip="https://www.sec.gov/Archives/edgar/data/310764/000031076415000022/syk10k12312014.htm" xr:uid="{00000000-0004-0000-0000-000058000000}"/>
    <hyperlink ref="AE74" r:id="rId61" tooltip="https://www.sec.gov/Archives/edgar/data/310764/000031076415000022/syk10k12312014.htm" xr:uid="{00000000-0004-0000-0000-000059000000}"/>
    <hyperlink ref="AF36" r:id="rId62" tooltip="https://www.sec.gov/Archives/edgar/data/310764/000031076416000226/0000310764-16-000226-index.html" xr:uid="{00000000-0004-0000-0000-00005B000000}"/>
    <hyperlink ref="AF74" r:id="rId63" tooltip="https://www.sec.gov/Archives/edgar/data/310764/000031076416000226/0000310764-16-000226-index.html" xr:uid="{00000000-0004-0000-0000-00005C000000}"/>
    <hyperlink ref="AG36" r:id="rId64" tooltip="https://www.sec.gov/Archives/edgar/data/310764/000031076417000034/0000310764-17-000034-index.html" xr:uid="{00000000-0004-0000-0000-00005E000000}"/>
    <hyperlink ref="AG74" r:id="rId65" tooltip="https://www.sec.gov/Archives/edgar/data/310764/000031076417000034/0000310764-17-000034-index.html" xr:uid="{00000000-0004-0000-0000-00005F000000}"/>
    <hyperlink ref="AH36" r:id="rId66" tooltip="https://www.sec.gov/Archives/edgar/data/310764/000031076418000031/0000310764-18-000031-index.html" xr:uid="{00000000-0004-0000-0000-000061000000}"/>
    <hyperlink ref="AH74" r:id="rId67" tooltip="https://www.sec.gov/Archives/edgar/data/310764/000031076418000031/0000310764-18-000031-index.html" xr:uid="{00000000-0004-0000-0000-000062000000}"/>
    <hyperlink ref="AI36" r:id="rId68" tooltip="https://www.sec.gov/Archives/edgar/data/310764/000031076419000014/0000310764-19-000014-index.html" xr:uid="{00000000-0004-0000-0000-000064000000}"/>
    <hyperlink ref="AI74" r:id="rId69" tooltip="https://www.sec.gov/Archives/edgar/data/310764/000031076419000014/0000310764-19-000014-index.html" xr:uid="{00000000-0004-0000-0000-000065000000}"/>
    <hyperlink ref="AJ36" r:id="rId70" tooltip="https://www.sec.gov/Archives/edgar/data/310764/000031076420000014/0000310764-20-000014-index.html" xr:uid="{00000000-0004-0000-0000-000067000000}"/>
    <hyperlink ref="AJ74" r:id="rId71" tooltip="https://www.sec.gov/Archives/edgar/data/310764/000031076420000014/0000310764-20-000014-index.html" xr:uid="{00000000-0004-0000-0000-000068000000}"/>
    <hyperlink ref="AK36" r:id="rId72" tooltip="https://www.sec.gov/Archives/edgar/data/310764/000031076421000027/0000310764-21-000027-index.htm" xr:uid="{00000000-0004-0000-0000-00006A000000}"/>
    <hyperlink ref="AK74" r:id="rId73" tooltip="https://www.sec.gov/Archives/edgar/data/310764/000031076421000027/0000310764-21-000027-index.htm" xr:uid="{00000000-0004-0000-0000-00006B000000}"/>
    <hyperlink ref="AL36" r:id="rId74" tooltip="https://www.sec.gov/Archives/edgar/data/310764/000031076422000028/0000310764-22-000028-index.htm" xr:uid="{00000000-0004-0000-0000-00006D000000}"/>
    <hyperlink ref="AL74" r:id="rId75" tooltip="https://www.sec.gov/Archives/edgar/data/310764/000031076422000028/0000310764-22-000028-index.htm" xr:uid="{00000000-0004-0000-0000-00006E000000}"/>
    <hyperlink ref="AM36" r:id="rId76" tooltip="https://www.sec.gov/Archives/edgar/data/310764/000031076423000017/0000310764-23-000017-index.htm" xr:uid="{00000000-0004-0000-0000-000070000000}"/>
    <hyperlink ref="AM74" r:id="rId77" tooltip="https://www.sec.gov/Archives/edgar/data/310764/000031076423000017/0000310764-23-000017-index.htm" xr:uid="{00000000-0004-0000-0000-000071000000}"/>
    <hyperlink ref="AN1" r:id="rId78" display="https://finbox.com/NYSE:SYK/explorer/revenue_proj" xr:uid="{BBAF9000-17BD-4541-811E-4EFF8B17736B}"/>
  </hyperlinks>
  <pageMargins left="0.7" right="0.7" top="0.75" bottom="0.75" header="0.3" footer="0.3"/>
  <drawing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2023-03-13T22:22:44Z</dcterms:created>
  <dcterms:modified xsi:type="dcterms:W3CDTF">2023-05-22T08:41:00Z</dcterms:modified>
</cp:coreProperties>
</file>