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Industrials/"/>
    </mc:Choice>
  </mc:AlternateContent>
  <xr:revisionPtr revIDLastSave="0" documentId="13_ncr:1_{882F59D8-02DA-FF4B-BB05-AA5C4E529CB9}" xr6:coauthVersionLast="47" xr6:coauthVersionMax="47" xr10:uidLastSave="{00000000-0000-0000-0000-000000000000}"/>
  <bookViews>
    <workbookView xWindow="40960" yWindow="98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06" i="1" l="1"/>
  <c r="AO106" i="1" s="1"/>
  <c r="AP106" i="1" s="1"/>
  <c r="AQ106" i="1" s="1"/>
  <c r="AM106" i="1"/>
  <c r="AN116" i="1" a="1"/>
  <c r="AN116" i="1" s="1"/>
  <c r="AT101" i="1" a="1"/>
  <c r="AT101" i="1" s="1"/>
  <c r="AT95" i="1" a="1"/>
  <c r="AT95" i="1" s="1"/>
  <c r="AT97" i="1" s="1"/>
  <c r="AN111" i="1"/>
  <c r="AM108" i="1"/>
  <c r="AT90" i="1"/>
  <c r="AT89" i="1"/>
  <c r="AT91" i="1" s="1"/>
  <c r="AT87" i="1"/>
  <c r="AT86" i="1"/>
  <c r="AT99" i="1" s="1"/>
  <c r="AT85" i="1"/>
  <c r="AT88" i="1" s="1"/>
  <c r="AR19" i="1"/>
  <c r="AR16" i="1"/>
  <c r="AN114" i="1" s="1"/>
  <c r="AU13" i="1"/>
  <c r="AT13" i="1"/>
  <c r="AS13" i="1"/>
  <c r="AR13" i="1"/>
  <c r="AU10" i="1"/>
  <c r="AT10" i="1"/>
  <c r="AU7" i="1"/>
  <c r="AT7" i="1"/>
  <c r="AS7" i="1"/>
  <c r="AR7" i="1"/>
  <c r="AU4" i="1"/>
  <c r="AT4" i="1"/>
  <c r="AS4" i="1"/>
  <c r="AR4" i="1"/>
  <c r="AQ4" i="1"/>
  <c r="AP4" i="1"/>
  <c r="AO4" i="1"/>
  <c r="AN4" i="1"/>
  <c r="AM4" i="1"/>
  <c r="AT106" i="1" s="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L13" i="1"/>
  <c r="AS10" i="1" s="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R10" i="1" s="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K54" i="1"/>
  <c r="AK40" i="1"/>
  <c r="AK30" i="1"/>
  <c r="AK26" i="1"/>
  <c r="AK23" i="1"/>
  <c r="AK21" i="1"/>
  <c r="AK7"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N108" i="1" l="1"/>
  <c r="AT103" i="1"/>
  <c r="AT102" i="1" s="1"/>
  <c r="AN112" i="1"/>
  <c r="AT16" i="1"/>
  <c r="AU16" i="1"/>
  <c r="AS16" i="1"/>
  <c r="AT92" i="1"/>
  <c r="AT100" i="1" l="1"/>
  <c r="AT105" i="1" s="1"/>
  <c r="AT108" i="1" s="1"/>
  <c r="AO108" i="1"/>
  <c r="AQ107" i="1" l="1"/>
  <c r="AQ108" i="1" s="1"/>
  <c r="AP108" i="1"/>
  <c r="AN110" i="1" l="1"/>
  <c r="AN113" i="1" s="1"/>
  <c r="AN115" i="1" s="1"/>
  <c r="AN117" i="1" s="1"/>
  <c r="AN118"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<sst xmlns="http://schemas.openxmlformats.org/spreadsheetml/2006/main" count="1281" uniqueCount="160">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</sst>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0" fontId="1" fillId="5" borderId="13" xfId="0" applyFont="1" applyFill="1" applyBorder="1" applyAlignment="1">
      <alignment horizontal="center"/>
    </xf>
    <xf numFmtId="0" fontId="1" fillId="5" borderId="14" xfId="0" applyFont="1" applyFill="1" applyBorder="1" applyAlignment="1">
      <alignment horizont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UNP</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7867549668874173E-2"/>
          <c:y val="0.12026848211054188"/>
          <c:w val="0.87180132450331138"/>
          <c:h val="0.7019450141506569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6574000000</c:v>
                </c:pt>
                <c:pt idx="1">
                  <c:v>5943000000</c:v>
                </c:pt>
                <c:pt idx="2">
                  <c:v>6068000000</c:v>
                </c:pt>
                <c:pt idx="3">
                  <c:v>6492000000</c:v>
                </c:pt>
                <c:pt idx="4">
                  <c:v>6964000000</c:v>
                </c:pt>
                <c:pt idx="5">
                  <c:v>7029000000</c:v>
                </c:pt>
                <c:pt idx="6">
                  <c:v>7294000000</c:v>
                </c:pt>
                <c:pt idx="7">
                  <c:v>7561000000</c:v>
                </c:pt>
                <c:pt idx="8">
                  <c:v>7798000000</c:v>
                </c:pt>
                <c:pt idx="9">
                  <c:v>7486000000</c:v>
                </c:pt>
                <c:pt idx="10">
                  <c:v>8786000000</c:v>
                </c:pt>
                <c:pt idx="11">
                  <c:v>11079000000</c:v>
                </c:pt>
                <c:pt idx="12">
                  <c:v>10553000000</c:v>
                </c:pt>
                <c:pt idx="13">
                  <c:v>11273000000</c:v>
                </c:pt>
                <c:pt idx="14">
                  <c:v>11878000000</c:v>
                </c:pt>
                <c:pt idx="15">
                  <c:v>11973000000</c:v>
                </c:pt>
                <c:pt idx="16">
                  <c:v>12491000000</c:v>
                </c:pt>
                <c:pt idx="17">
                  <c:v>11551000000</c:v>
                </c:pt>
                <c:pt idx="18">
                  <c:v>12215000000</c:v>
                </c:pt>
                <c:pt idx="19">
                  <c:v>13578000000</c:v>
                </c:pt>
                <c:pt idx="20">
                  <c:v>15578000000</c:v>
                </c:pt>
                <c:pt idx="21">
                  <c:v>16283000000</c:v>
                </c:pt>
                <c:pt idx="22">
                  <c:v>17970000000</c:v>
                </c:pt>
                <c:pt idx="23">
                  <c:v>14143000000</c:v>
                </c:pt>
                <c:pt idx="24">
                  <c:v>16965000000</c:v>
                </c:pt>
                <c:pt idx="25">
                  <c:v>19557000000</c:v>
                </c:pt>
                <c:pt idx="26">
                  <c:v>20926000000</c:v>
                </c:pt>
                <c:pt idx="27">
                  <c:v>21963000000</c:v>
                </c:pt>
                <c:pt idx="28">
                  <c:v>23988000000</c:v>
                </c:pt>
                <c:pt idx="29">
                  <c:v>21813000000</c:v>
                </c:pt>
                <c:pt idx="30">
                  <c:v>19941000000</c:v>
                </c:pt>
                <c:pt idx="31">
                  <c:v>21240000000</c:v>
                </c:pt>
                <c:pt idx="32">
                  <c:v>22832000000</c:v>
                </c:pt>
                <c:pt idx="33">
                  <c:v>21708000000</c:v>
                </c:pt>
                <c:pt idx="34">
                  <c:v>19533000000</c:v>
                </c:pt>
                <c:pt idx="35">
                  <c:v>21804000000</c:v>
                </c:pt>
                <c:pt idx="36">
                  <c:v>24875000000</c:v>
                </c:pt>
              </c:numCache>
            </c:numRef>
          </c:val>
          <c:extLst>
            <c:ext xmlns:c16="http://schemas.microsoft.com/office/drawing/2014/chart" uri="{C3380CC4-5D6E-409C-BE32-E72D297353CC}">
              <c16:uniqueId val="{00000000-8583-D94B-8724-6F301A538C0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-331000000</c:v>
                </c:pt>
                <c:pt idx="1">
                  <c:v>1363000000</c:v>
                </c:pt>
                <c:pt idx="2">
                  <c:v>1480000000</c:v>
                </c:pt>
                <c:pt idx="3">
                  <c:v>290000000</c:v>
                </c:pt>
                <c:pt idx="4">
                  <c:v>255000000</c:v>
                </c:pt>
                <c:pt idx="5">
                  <c:v>-636000000</c:v>
                </c:pt>
                <c:pt idx="6">
                  <c:v>192000000</c:v>
                </c:pt>
                <c:pt idx="7">
                  <c:v>31000000</c:v>
                </c:pt>
                <c:pt idx="8">
                  <c:v>2000000</c:v>
                </c:pt>
                <c:pt idx="9">
                  <c:v>2352000000</c:v>
                </c:pt>
                <c:pt idx="10">
                  <c:v>2547000000</c:v>
                </c:pt>
                <c:pt idx="11">
                  <c:v>2324000000</c:v>
                </c:pt>
                <c:pt idx="12">
                  <c:v>1088000000</c:v>
                </c:pt>
                <c:pt idx="13">
                  <c:v>3045000000</c:v>
                </c:pt>
                <c:pt idx="14">
                  <c:v>3173000000</c:v>
                </c:pt>
                <c:pt idx="15">
                  <c:v>3408000000</c:v>
                </c:pt>
                <c:pt idx="16">
                  <c:v>3855000000</c:v>
                </c:pt>
                <c:pt idx="17">
                  <c:v>3807000000</c:v>
                </c:pt>
                <c:pt idx="18">
                  <c:v>2494000000</c:v>
                </c:pt>
                <c:pt idx="19">
                  <c:v>3115000000</c:v>
                </c:pt>
                <c:pt idx="20">
                  <c:v>4239000000</c:v>
                </c:pt>
                <c:pt idx="21">
                  <c:v>4812000000</c:v>
                </c:pt>
                <c:pt idx="22">
                  <c:v>5554000000</c:v>
                </c:pt>
                <c:pt idx="23">
                  <c:v>5031000000</c:v>
                </c:pt>
                <c:pt idx="24">
                  <c:v>6522000000</c:v>
                </c:pt>
                <c:pt idx="25">
                  <c:v>7453000000</c:v>
                </c:pt>
                <c:pt idx="26">
                  <c:v>8613000000</c:v>
                </c:pt>
                <c:pt idx="27">
                  <c:v>9351000000</c:v>
                </c:pt>
                <c:pt idx="28">
                  <c:v>10808000000</c:v>
                </c:pt>
                <c:pt idx="29">
                  <c:v>10290000000</c:v>
                </c:pt>
                <c:pt idx="30">
                  <c:v>9502000000</c:v>
                </c:pt>
                <c:pt idx="31">
                  <c:v>10456000000</c:v>
                </c:pt>
                <c:pt idx="32">
                  <c:v>10802000000</c:v>
                </c:pt>
                <c:pt idx="33">
                  <c:v>11013000000</c:v>
                </c:pt>
                <c:pt idx="34">
                  <c:v>10331000000</c:v>
                </c:pt>
                <c:pt idx="35">
                  <c:v>11843000000</c:v>
                </c:pt>
                <c:pt idx="36">
                  <c:v>12589000000</c:v>
                </c:pt>
              </c:numCache>
            </c:numRef>
          </c:val>
          <c:extLst>
            <c:ext xmlns:c16="http://schemas.microsoft.com/office/drawing/2014/chart" uri="{C3380CC4-5D6E-409C-BE32-E72D297353CC}">
              <c16:uniqueId val="{00000001-8583-D94B-8724-6F301A538C0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309000000</c:v>
                </c:pt>
                <c:pt idx="3">
                  <c:v>261000000</c:v>
                </c:pt>
                <c:pt idx="4">
                  <c:v>161000000</c:v>
                </c:pt>
                <c:pt idx="5">
                  <c:v>93000000</c:v>
                </c:pt>
                <c:pt idx="6">
                  <c:v>-11000000</c:v>
                </c:pt>
                <c:pt idx="7">
                  <c:v>312000000</c:v>
                </c:pt>
                <c:pt idx="8">
                  <c:v>396000000</c:v>
                </c:pt>
                <c:pt idx="9">
                  <c:v>297000000</c:v>
                </c:pt>
                <c:pt idx="10">
                  <c:v>-501000000</c:v>
                </c:pt>
                <c:pt idx="11">
                  <c:v>-1546000000</c:v>
                </c:pt>
                <c:pt idx="12">
                  <c:v>35000000</c:v>
                </c:pt>
                <c:pt idx="13">
                  <c:v>175000000</c:v>
                </c:pt>
                <c:pt idx="14">
                  <c:v>1992000000</c:v>
                </c:pt>
                <c:pt idx="15">
                  <c:v>363000000</c:v>
                </c:pt>
                <c:pt idx="16">
                  <c:v>670000000</c:v>
                </c:pt>
                <c:pt idx="17">
                  <c:v>361000000</c:v>
                </c:pt>
                <c:pt idx="18">
                  <c:v>426000000</c:v>
                </c:pt>
                <c:pt idx="19">
                  <c:v>102000000</c:v>
                </c:pt>
                <c:pt idx="20">
                  <c:v>160000000</c:v>
                </c:pt>
                <c:pt idx="21">
                  <c:v>902000000</c:v>
                </c:pt>
                <c:pt idx="22">
                  <c:v>750000000</c:v>
                </c:pt>
                <c:pt idx="23">
                  <c:v>1623000000</c:v>
                </c:pt>
                <c:pt idx="24">
                  <c:v>2612000000</c:v>
                </c:pt>
                <c:pt idx="25">
                  <c:v>2423000000</c:v>
                </c:pt>
                <c:pt idx="26">
                  <c:v>3327000000</c:v>
                </c:pt>
                <c:pt idx="27">
                  <c:v>3039000000</c:v>
                </c:pt>
                <c:pt idx="28">
                  <c:v>2694000000</c:v>
                </c:pt>
                <c:pt idx="29">
                  <c:v>4020000000</c:v>
                </c:pt>
                <c:pt idx="30">
                  <c:v>3992000000</c:v>
                </c:pt>
                <c:pt idx="31">
                  <c:v>5249000000</c:v>
                </c:pt>
                <c:pt idx="32">
                  <c:v>5156000000</c:v>
                </c:pt>
                <c:pt idx="33">
                  <c:v>5156000000</c:v>
                </c:pt>
                <c:pt idx="34">
                  <c:v>5613000000</c:v>
                </c:pt>
                <c:pt idx="35">
                  <c:v>6096000000</c:v>
                </c:pt>
                <c:pt idx="36">
                  <c:v>5742000000</c:v>
                </c:pt>
              </c:numCache>
            </c:numRef>
          </c:val>
          <c:extLst>
            <c:ext xmlns:c16="http://schemas.microsoft.com/office/drawing/2014/chart" uri="{C3380CC4-5D6E-409C-BE32-E72D297353CC}">
              <c16:uniqueId val="{00000002-8583-D94B-8724-6F301A538C01}"/>
            </c:ext>
          </c:extLst>
        </c:ser>
        <c:dLbls>
          <c:showLegendKey val="0"/>
          <c:showVal val="0"/>
          <c:showCatName val="0"/>
          <c:showSerName val="0"/>
          <c:showPercent val="0"/>
          <c:showBubbleSize val="0"/>
        </c:dLbls>
        <c:gapWidth val="100"/>
        <c:overlap val="-24"/>
        <c:axId val="1229303839"/>
        <c:axId val="1229544831"/>
      </c:barChart>
      <c:catAx>
        <c:axId val="122930383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229544831"/>
        <c:crosses val="autoZero"/>
        <c:auto val="1"/>
        <c:lblAlgn val="ctr"/>
        <c:lblOffset val="100"/>
        <c:noMultiLvlLbl val="0"/>
      </c:catAx>
      <c:valAx>
        <c:axId val="1229544831"/>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229303839"/>
        <c:crosses val="autoZero"/>
        <c:crossBetween val="between"/>
      </c:valAx>
      <c:spPr>
        <a:noFill/>
        <a:ln>
          <a:noFill/>
        </a:ln>
        <a:effectLst/>
      </c:spPr>
    </c:plotArea>
    <c:legend>
      <c:legendPos val="b"/>
      <c:layout>
        <c:manualLayout>
          <c:xMode val="edge"/>
          <c:yMode val="edge"/>
          <c:x val="0.34822224539813323"/>
          <c:y val="0.90607256447712492"/>
          <c:w val="0.30415980019750349"/>
          <c:h val="5.038035249274671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31750</xdr:colOff>
      <xdr:row>108</xdr:row>
      <xdr:rowOff>17463</xdr:rowOff>
    </xdr:from>
    <xdr:to>
      <xdr:col>46</xdr:col>
      <xdr:colOff>0</xdr:colOff>
      <xdr:row>131</xdr:row>
      <xdr:rowOff>15875</xdr:rowOff>
    </xdr:to>
    <xdr:graphicFrame macro="">
      <xdr:nvGraphicFramePr>
        <xdr:cNvPr id="2" name="Chart 1">
          <a:extLst>
            <a:ext uri="{FF2B5EF4-FFF2-40B4-BE49-F238E27FC236}">
              <a16:creationId xmlns:a16="http://schemas.microsoft.com/office/drawing/2014/main" id="{D13896E0-DB26-C37C-B3A5-D9D0A094D4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https://www.bing.com/financeapi/forcetrigger?t=a24xww&amp;q=XNYS%3aUNP&amp;form=skydnc</v>
    <v>Learn more on Bing</v>
  </rv>
  <rv s="1">
    <v>0</v>
    <v>UNION PACIFIC CORPORATION (XNYS:UNP)</v>
    <v>2</v>
    <v>3</v>
    <v>Finance</v>
    <v>4</v>
    <v>en-US</v>
    <v>a24xww</v>
    <v>268435456</v>
    <v>1</v>
    <v>Powered by Refinitiv</v>
    <v>242.35499999999999</v>
    <v>183.69</v>
    <v>1.1008</v>
    <v>-0.68</v>
    <v>-3.418E-3</v>
    <v>1.5</v>
    <v>7.5649999999999997E-3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201.95</v>
    <v>Freight &amp; Logistics Services</v>
    <v>Stock</v>
    <v>45068.979663599217</v>
    <v>0</v>
    <v>196.07599999999999</v>
    <v>120896500866</v>
    <v>UNION PACIFIC CORPORATION</v>
    <v>UNION PACIFIC CORPORATION</v>
    <v>201.01</v>
    <v>17.591100000000001</v>
    <v>198.97</v>
    <v>198.29</v>
    <v>199.79</v>
    <v>609695400</v>
    <v>UNP</v>
    <v>UNION PACIFIC CORPORATION (XNYS:UNP)</v>
    <v>1744054</v>
    <v>2283495</v>
    <v>1969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100885/000095010996001749/0000950109-96-001749-index.html" TargetMode="External"/><Relationship Id="rId42" Type="http://schemas.openxmlformats.org/officeDocument/2006/relationships/hyperlink" Target="https://www.sec.gov/Archives/edgar/data/100885/000119312507038387/0001193125-07-038387-index.htm" TargetMode="External"/><Relationship Id="rId47" Type="http://schemas.openxmlformats.org/officeDocument/2006/relationships/hyperlink" Target="https://www.sec.gov/Archives/edgar/data/100885/000119312509021370/0001193125-09-021370-index.htm" TargetMode="External"/><Relationship Id="rId63" Type="http://schemas.openxmlformats.org/officeDocument/2006/relationships/hyperlink" Target="https://www.sec.gov/Archives/edgar/data/100885/000010088517000056/0000100885-17-000056-index.htm" TargetMode="External"/><Relationship Id="rId68" Type="http://schemas.openxmlformats.org/officeDocument/2006/relationships/hyperlink" Target="https://www.sec.gov/Archives/edgar/data/100885/000010088520000065/0000100885-20-000065-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100885/000095013498002114/0000950134-98-002114-index.html" TargetMode="External"/><Relationship Id="rId32" Type="http://schemas.openxmlformats.org/officeDocument/2006/relationships/hyperlink" Target="https://www.sec.gov/Archives/edgar/data/100885/000095013402001771/0000950134-02-001771-index.html" TargetMode="External"/><Relationship Id="rId37" Type="http://schemas.openxmlformats.org/officeDocument/2006/relationships/hyperlink" Target="https://www.sec.gov/Archives/edgar/data/100885/000119312504025678/0001193125-04-025678-index.htm" TargetMode="External"/><Relationship Id="rId40" Type="http://schemas.openxmlformats.org/officeDocument/2006/relationships/hyperlink" Target="https://www.sec.gov/Archives/edgar/data/100885/000119312506038383/0001193125-06-038383-index.htm" TargetMode="External"/><Relationship Id="rId45" Type="http://schemas.openxmlformats.org/officeDocument/2006/relationships/hyperlink" Target="https://www.sec.gov/Archives/edgar/data/100885/000119312508041700/0001193125-08-041700-index.htm" TargetMode="External"/><Relationship Id="rId53" Type="http://schemas.openxmlformats.org/officeDocument/2006/relationships/hyperlink" Target="https://www.sec.gov/Archives/edgar/data/100885/000119312512038569/0001193125-12-038569-index.htm" TargetMode="External"/><Relationship Id="rId58" Type="http://schemas.openxmlformats.org/officeDocument/2006/relationships/hyperlink" Target="https://www.sec.gov/Archives/edgar/data/100885/000119312515037518/0001193125-15-037518-index.htm" TargetMode="External"/><Relationship Id="rId66" Type="http://schemas.openxmlformats.org/officeDocument/2006/relationships/hyperlink" Target="https://www.sec.gov/Archives/edgar/data/100885/000010088519000060/0000100885-19-000060-index.htm" TargetMode="External"/><Relationship Id="rId74" Type="http://schemas.openxmlformats.org/officeDocument/2006/relationships/hyperlink" Target="https://www.sec.gov/Archives/edgar/data/100885/000143774923002959/0001437749-23-002959-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100885/000010088516000260/0000100885-16-000260-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100885/000010088597000002/0000100885-97-000002-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100885/000095013401002416/0000950134-01-002416-index.html" TargetMode="External"/><Relationship Id="rId35" Type="http://schemas.openxmlformats.org/officeDocument/2006/relationships/hyperlink" Target="https://www.sec.gov/Archives/edgar/data/100885/000095013403002918/0000950134-03-002918-index.html" TargetMode="External"/><Relationship Id="rId43" Type="http://schemas.openxmlformats.org/officeDocument/2006/relationships/hyperlink" Target="https://www.sec.gov/Archives/edgar/data/100885/000119312507038387/0001193125-07-038387-index.htm" TargetMode="External"/><Relationship Id="rId48" Type="http://schemas.openxmlformats.org/officeDocument/2006/relationships/hyperlink" Target="https://www.sec.gov/Archives/edgar/data/100885/000119312510023294/0001193125-10-023294-index.htm" TargetMode="External"/><Relationship Id="rId56" Type="http://schemas.openxmlformats.org/officeDocument/2006/relationships/hyperlink" Target="https://www.sec.gov/Archives/edgar/data/100885/000119312514040752/0001193125-14-040752-index.htm" TargetMode="External"/><Relationship Id="rId64" Type="http://schemas.openxmlformats.org/officeDocument/2006/relationships/hyperlink" Target="https://www.sec.gov/Archives/edgar/data/100885/000010088518000048/0000100885-18-000048-index.htm" TargetMode="External"/><Relationship Id="rId69" Type="http://schemas.openxmlformats.org/officeDocument/2006/relationships/hyperlink" Target="https://www.sec.gov/Archives/edgar/data/100885/000010088520000065/0000100885-20-000065-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100885/000119312511024531/0001193125-11-024531-index.htm" TargetMode="External"/><Relationship Id="rId72"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100885/000095013498002114/0000950134-98-002114-index.html" TargetMode="External"/><Relationship Id="rId33" Type="http://schemas.openxmlformats.org/officeDocument/2006/relationships/hyperlink" Target="https://www.sec.gov/Archives/edgar/data/100885/000095013402001771/0000950134-02-001771-index.html" TargetMode="External"/><Relationship Id="rId38" Type="http://schemas.openxmlformats.org/officeDocument/2006/relationships/hyperlink" Target="https://www.sec.gov/Archives/edgar/data/100885/000119312505037425/0001193125-05-037425-index.htm" TargetMode="External"/><Relationship Id="rId46" Type="http://schemas.openxmlformats.org/officeDocument/2006/relationships/hyperlink" Target="https://www.sec.gov/Archives/edgar/data/100885/000119312509021370/0001193125-09-021370-index.htm" TargetMode="External"/><Relationship Id="rId59" Type="http://schemas.openxmlformats.org/officeDocument/2006/relationships/hyperlink" Target="https://www.sec.gov/Archives/edgar/data/100885/000119312515037518/0001193125-15-037518-index.htm" TargetMode="External"/><Relationship Id="rId67" Type="http://schemas.openxmlformats.org/officeDocument/2006/relationships/hyperlink" Target="https://www.sec.gov/Archives/edgar/data/100885/000010088519000060/0000100885-19-000060-index.htm" TargetMode="External"/><Relationship Id="rId20" Type="http://schemas.openxmlformats.org/officeDocument/2006/relationships/hyperlink" Target="https://www.sec.gov/Archives/edgar/data/100885/000095010996001749/0000950109-96-001749-index.html" TargetMode="External"/><Relationship Id="rId41" Type="http://schemas.openxmlformats.org/officeDocument/2006/relationships/hyperlink" Target="https://www.sec.gov/Archives/edgar/data/100885/000119312506038383/0001193125-06-038383-index.htm" TargetMode="External"/><Relationship Id="rId54" Type="http://schemas.openxmlformats.org/officeDocument/2006/relationships/hyperlink" Target="https://www.sec.gov/Archives/edgar/data/100885/000119312513045658/0001193125-13-045658-index.htm" TargetMode="External"/><Relationship Id="rId62" Type="http://schemas.openxmlformats.org/officeDocument/2006/relationships/hyperlink" Target="https://www.sec.gov/Archives/edgar/data/100885/000010088517000056/0000100885-17-000056-index.htm" TargetMode="External"/><Relationship Id="rId70" Type="http://schemas.openxmlformats.org/officeDocument/2006/relationships/hyperlink" Target="https://www.sec.gov/Archives/edgar/data/100885/000010088521000068/0000100885-21-000068-index.htm" TargetMode="External"/><Relationship Id="rId75" Type="http://schemas.openxmlformats.org/officeDocument/2006/relationships/hyperlink" Target="https://www.sec.gov/Archives/edgar/data/100885/000143774923002959/0001437749-23-002959-index.htm" TargetMode="External"/><Relationship Id="rId1" Type="http://schemas.openxmlformats.org/officeDocument/2006/relationships/hyperlink" Target="https://roic.ai/company/UNP"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100885/000010088597000002/0000100885-97-000002-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100885/000119312504025678/0001193125-04-025678-index.htm" TargetMode="External"/><Relationship Id="rId49" Type="http://schemas.openxmlformats.org/officeDocument/2006/relationships/hyperlink" Target="https://www.sec.gov/Archives/edgar/data/100885/000119312510023294/0001193125-10-023294-index.htm" TargetMode="External"/><Relationship Id="rId57" Type="http://schemas.openxmlformats.org/officeDocument/2006/relationships/hyperlink" Target="https://www.sec.gov/Archives/edgar/data/100885/000119312514040752/0001193125-14-04075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100885/000095013401002416/0000950134-01-002416-index.html" TargetMode="External"/><Relationship Id="rId44" Type="http://schemas.openxmlformats.org/officeDocument/2006/relationships/hyperlink" Target="https://www.sec.gov/Archives/edgar/data/100885/000119312508041700/0001193125-08-041700-index.htm" TargetMode="External"/><Relationship Id="rId52" Type="http://schemas.openxmlformats.org/officeDocument/2006/relationships/hyperlink" Target="https://www.sec.gov/Archives/edgar/data/100885/000119312512038569/0001193125-12-038569-index.htm" TargetMode="External"/><Relationship Id="rId60" Type="http://schemas.openxmlformats.org/officeDocument/2006/relationships/hyperlink" Target="https://www.sec.gov/Archives/edgar/data/100885/000010088516000260/0000100885-16-000260-index.htm" TargetMode="External"/><Relationship Id="rId65" Type="http://schemas.openxmlformats.org/officeDocument/2006/relationships/hyperlink" Target="https://www.sec.gov/Archives/edgar/data/100885/000010088518000048/0000100885-18-000048-index.htm" TargetMode="External"/><Relationship Id="rId73" Type="http://schemas.openxmlformats.org/officeDocument/2006/relationships/hyperlink" Target="https://sec.gov/"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100885/000119312505037425/0001193125-05-037425-index.htm" TargetMode="External"/><Relationship Id="rId34" Type="http://schemas.openxmlformats.org/officeDocument/2006/relationships/hyperlink" Target="https://www.sec.gov/Archives/edgar/data/100885/000095013403002918/0000950134-03-002918-index.html" TargetMode="External"/><Relationship Id="rId50" Type="http://schemas.openxmlformats.org/officeDocument/2006/relationships/hyperlink" Target="https://www.sec.gov/Archives/edgar/data/100885/000119312511024531/0001193125-11-024531-index.htm" TargetMode="External"/><Relationship Id="rId55" Type="http://schemas.openxmlformats.org/officeDocument/2006/relationships/hyperlink" Target="https://www.sec.gov/Archives/edgar/data/100885/000119312513045658/0001193125-13-045658-index.htm" TargetMode="External"/><Relationship Id="rId76" Type="http://schemas.openxmlformats.org/officeDocument/2006/relationships/hyperlink" Target="https://finbox.com/NYSE:UNP/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100885/000010088521000068/0000100885-21-000068-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80" zoomScaleNormal="80" workbookViewId="0">
      <pane xSplit="1" ySplit="1" topLeftCell="AI2" activePane="bottomRight" state="frozen"/>
      <selection pane="topRight"/>
      <selection pane="bottomLeft"/>
      <selection pane="bottomRight" activeCell="AP9" sqref="AP9"/>
    </sheetView>
  </sheetViews>
  <sheetFormatPr baseColWidth="10" defaultRowHeight="16" x14ac:dyDescent="0.2"/>
  <cols>
    <col min="1" max="1" width="50" customWidth="1"/>
    <col min="2" max="38" width="15" customWidth="1"/>
    <col min="39" max="47" width="21"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27">
        <v>2023</v>
      </c>
      <c r="AN1" s="27">
        <v>2024</v>
      </c>
      <c r="AO1" s="27">
        <v>2025</v>
      </c>
      <c r="AP1" s="27">
        <v>2026</v>
      </c>
      <c r="AQ1" s="27">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row>
    <row r="3" spans="1:47" ht="40" x14ac:dyDescent="0.25">
      <c r="A3" s="5" t="s">
        <v>1</v>
      </c>
      <c r="B3" s="1">
        <v>6574000000</v>
      </c>
      <c r="C3" s="1">
        <v>5943000000</v>
      </c>
      <c r="D3" s="1">
        <v>6068000000</v>
      </c>
      <c r="E3" s="1">
        <v>6492000000</v>
      </c>
      <c r="F3" s="1">
        <v>6964000000</v>
      </c>
      <c r="G3" s="1">
        <v>7029000000</v>
      </c>
      <c r="H3" s="1">
        <v>7294000000</v>
      </c>
      <c r="I3" s="1">
        <v>7561000000</v>
      </c>
      <c r="J3" s="1">
        <v>7798000000</v>
      </c>
      <c r="K3" s="1">
        <v>7486000000</v>
      </c>
      <c r="L3" s="1">
        <v>8786000000</v>
      </c>
      <c r="M3" s="1">
        <v>11079000000</v>
      </c>
      <c r="N3" s="1">
        <v>10553000000</v>
      </c>
      <c r="O3" s="1">
        <v>11273000000</v>
      </c>
      <c r="P3" s="1">
        <v>11878000000</v>
      </c>
      <c r="Q3" s="1">
        <v>11973000000</v>
      </c>
      <c r="R3" s="1">
        <v>12491000000</v>
      </c>
      <c r="S3" s="1">
        <v>11551000000</v>
      </c>
      <c r="T3" s="1">
        <v>12215000000</v>
      </c>
      <c r="U3" s="1">
        <v>13578000000</v>
      </c>
      <c r="V3" s="1">
        <v>15578000000</v>
      </c>
      <c r="W3" s="1">
        <v>16283000000</v>
      </c>
      <c r="X3" s="1">
        <v>17970000000</v>
      </c>
      <c r="Y3" s="1">
        <v>14143000000</v>
      </c>
      <c r="Z3" s="1">
        <v>16965000000</v>
      </c>
      <c r="AA3" s="1">
        <v>19557000000</v>
      </c>
      <c r="AB3" s="1">
        <v>20926000000</v>
      </c>
      <c r="AC3" s="1">
        <v>21963000000</v>
      </c>
      <c r="AD3" s="1">
        <v>23988000000</v>
      </c>
      <c r="AE3" s="1">
        <v>21813000000</v>
      </c>
      <c r="AF3" s="1">
        <v>19941000000</v>
      </c>
      <c r="AG3" s="1">
        <v>21240000000</v>
      </c>
      <c r="AH3" s="1">
        <v>22832000000</v>
      </c>
      <c r="AI3" s="1">
        <v>21708000000</v>
      </c>
      <c r="AJ3" s="1">
        <v>19533000000</v>
      </c>
      <c r="AK3" s="1">
        <v>21804000000</v>
      </c>
      <c r="AL3" s="1">
        <v>24875000000</v>
      </c>
      <c r="AM3" s="28">
        <v>24848000000</v>
      </c>
      <c r="AN3" s="28">
        <v>25809000000</v>
      </c>
      <c r="AO3" s="28">
        <v>26600000000</v>
      </c>
      <c r="AP3" s="28">
        <v>28136000000</v>
      </c>
      <c r="AQ3" s="28">
        <v>29329000000</v>
      </c>
      <c r="AR3" s="18" t="s">
        <v>109</v>
      </c>
      <c r="AS3" s="19" t="s">
        <v>110</v>
      </c>
      <c r="AT3" s="19" t="s">
        <v>111</v>
      </c>
      <c r="AU3" s="19" t="s">
        <v>112</v>
      </c>
    </row>
    <row r="4" spans="1:47" ht="19" x14ac:dyDescent="0.25">
      <c r="A4" s="14" t="s">
        <v>94</v>
      </c>
      <c r="B4" s="1"/>
      <c r="C4" s="15">
        <f>(C3/B3)-1</f>
        <v>-9.5984180103437788E-2</v>
      </c>
      <c r="D4" s="15">
        <f>(D3/C3)-1</f>
        <v>2.103314824162883E-2</v>
      </c>
      <c r="E4" s="15">
        <f>(E3/D3)-1</f>
        <v>6.9874752801582174E-2</v>
      </c>
      <c r="F4" s="15">
        <f t="shared" ref="F4:AQ4" si="0">(F3/E3)-1</f>
        <v>7.2704867529266748E-2</v>
      </c>
      <c r="G4" s="15">
        <f t="shared" si="0"/>
        <v>9.3337162550257702E-3</v>
      </c>
      <c r="H4" s="16">
        <f t="shared" si="0"/>
        <v>3.770095319391098E-2</v>
      </c>
      <c r="I4" s="16">
        <f t="shared" si="0"/>
        <v>3.6605429119824562E-2</v>
      </c>
      <c r="J4" s="16">
        <f t="shared" si="0"/>
        <v>3.1345060177225159E-2</v>
      </c>
      <c r="K4" s="16">
        <f t="shared" si="0"/>
        <v>-4.0010259040779705E-2</v>
      </c>
      <c r="L4" s="16">
        <f t="shared" si="0"/>
        <v>0.17365749398877894</v>
      </c>
      <c r="M4" s="16">
        <f t="shared" si="0"/>
        <v>0.26098338265422272</v>
      </c>
      <c r="N4" s="16">
        <f t="shared" si="0"/>
        <v>-4.7477209134398457E-2</v>
      </c>
      <c r="O4" s="16">
        <f t="shared" si="0"/>
        <v>6.8227044442338736E-2</v>
      </c>
      <c r="P4" s="16">
        <f t="shared" si="0"/>
        <v>5.3668056417989884E-2</v>
      </c>
      <c r="Q4" s="16">
        <f t="shared" si="0"/>
        <v>7.9979794578211028E-3</v>
      </c>
      <c r="R4" s="16">
        <f t="shared" si="0"/>
        <v>4.3264010690720722E-2</v>
      </c>
      <c r="S4" s="16">
        <f t="shared" si="0"/>
        <v>-7.525418301176845E-2</v>
      </c>
      <c r="T4" s="16">
        <f t="shared" si="0"/>
        <v>5.7484200502120997E-2</v>
      </c>
      <c r="U4" s="16">
        <f t="shared" si="0"/>
        <v>0.11158411788784273</v>
      </c>
      <c r="V4" s="16">
        <f t="shared" si="0"/>
        <v>0.14729709824716464</v>
      </c>
      <c r="W4" s="16">
        <f t="shared" si="0"/>
        <v>4.5256130440364695E-2</v>
      </c>
      <c r="X4" s="16">
        <f t="shared" si="0"/>
        <v>0.10360498679604491</v>
      </c>
      <c r="Y4" s="16">
        <f t="shared" si="0"/>
        <v>-0.21296605453533668</v>
      </c>
      <c r="Z4" s="16">
        <f t="shared" si="0"/>
        <v>0.1995333380470905</v>
      </c>
      <c r="AA4" s="16">
        <f t="shared" si="0"/>
        <v>0.15278514588859426</v>
      </c>
      <c r="AB4" s="16">
        <f t="shared" si="0"/>
        <v>7.0000511325867931E-2</v>
      </c>
      <c r="AC4" s="16">
        <f t="shared" si="0"/>
        <v>4.9555576794418466E-2</v>
      </c>
      <c r="AD4" s="16">
        <f t="shared" si="0"/>
        <v>9.2200519054773888E-2</v>
      </c>
      <c r="AE4" s="16">
        <f t="shared" si="0"/>
        <v>-9.0670335167583826E-2</v>
      </c>
      <c r="AF4" s="16">
        <f t="shared" si="0"/>
        <v>-8.5820382340805912E-2</v>
      </c>
      <c r="AG4" s="16">
        <f t="shared" si="0"/>
        <v>6.5142169399729166E-2</v>
      </c>
      <c r="AH4" s="16">
        <f t="shared" si="0"/>
        <v>7.4952919020715658E-2</v>
      </c>
      <c r="AI4" s="16">
        <f t="shared" si="0"/>
        <v>-4.9229152067273962E-2</v>
      </c>
      <c r="AJ4" s="16">
        <f t="shared" si="0"/>
        <v>-0.10019347705914872</v>
      </c>
      <c r="AK4" s="16">
        <f t="shared" si="0"/>
        <v>0.11626478267547236</v>
      </c>
      <c r="AL4" s="16">
        <f t="shared" si="0"/>
        <v>0.14084571638231513</v>
      </c>
      <c r="AM4" s="16">
        <f t="shared" si="0"/>
        <v>-1.0854271356783851E-3</v>
      </c>
      <c r="AN4" s="16">
        <f t="shared" si="0"/>
        <v>3.8675144880875756E-2</v>
      </c>
      <c r="AO4" s="16">
        <f t="shared" si="0"/>
        <v>3.0648223487930615E-2</v>
      </c>
      <c r="AP4" s="16">
        <f t="shared" si="0"/>
        <v>5.7744360902255654E-2</v>
      </c>
      <c r="AQ4" s="16">
        <f t="shared" si="0"/>
        <v>4.2401194199601866E-2</v>
      </c>
      <c r="AR4" s="17">
        <f>(AL4+AK4+AJ4)/3</f>
        <v>5.2305673999546255E-2</v>
      </c>
      <c r="AS4" s="17">
        <f>(AL20+AK20+AJ20)/3</f>
        <v>4.9139870391916508E-2</v>
      </c>
      <c r="AT4" s="17">
        <f>(AL29+AK29+AJ29)/3</f>
        <v>6.5333160315679373E-2</v>
      </c>
      <c r="AU4" s="17">
        <f>(AL105+AK105+AJ105)/3</f>
        <v>3.8871324945613149E-2</v>
      </c>
    </row>
    <row r="5" spans="1:47" ht="19" x14ac:dyDescent="0.25">
      <c r="A5" s="5" t="s">
        <v>2</v>
      </c>
      <c r="B5" s="1">
        <v>2209000000</v>
      </c>
      <c r="C5" s="1">
        <v>1175000000</v>
      </c>
      <c r="D5" s="1">
        <v>2294000000</v>
      </c>
      <c r="E5" s="1">
        <v>2105000000</v>
      </c>
      <c r="F5" s="1">
        <v>2303000000</v>
      </c>
      <c r="G5" s="1">
        <v>2318000000</v>
      </c>
      <c r="H5" s="1">
        <v>2306000000</v>
      </c>
      <c r="I5" s="1">
        <v>2588000000</v>
      </c>
      <c r="J5" s="1">
        <v>3282000000</v>
      </c>
      <c r="K5" s="1">
        <v>1720000000</v>
      </c>
      <c r="L5" s="1">
        <v>2635000000</v>
      </c>
      <c r="M5" s="1">
        <v>3684000000</v>
      </c>
      <c r="N5" s="1">
        <v>2834000000</v>
      </c>
      <c r="O5" s="1">
        <v>2758000000</v>
      </c>
      <c r="P5" s="1">
        <v>3224000000</v>
      </c>
      <c r="Q5" s="1">
        <v>3160000000</v>
      </c>
      <c r="R5" s="1">
        <v>4046000000</v>
      </c>
      <c r="S5" s="1">
        <v>4043000000</v>
      </c>
      <c r="T5" s="1">
        <v>4948000000</v>
      </c>
      <c r="U5" s="1">
        <v>5822000000</v>
      </c>
      <c r="V5" s="1">
        <v>6448000000</v>
      </c>
      <c r="W5" s="1">
        <v>6675000000</v>
      </c>
      <c r="X5" s="1">
        <v>7211000000</v>
      </c>
      <c r="Y5" s="1">
        <v>4557000000</v>
      </c>
      <c r="Z5" s="1">
        <v>5464000000</v>
      </c>
      <c r="AA5" s="1">
        <v>6753000000</v>
      </c>
      <c r="AB5" s="1">
        <v>13393000000</v>
      </c>
      <c r="AC5" s="1">
        <v>13668000000</v>
      </c>
      <c r="AD5" s="1">
        <v>14311000000</v>
      </c>
      <c r="AE5" s="1">
        <v>12837000000</v>
      </c>
      <c r="AF5" s="1">
        <v>11672000000</v>
      </c>
      <c r="AG5" s="1">
        <v>12231000000</v>
      </c>
      <c r="AH5" s="1">
        <v>13293000000</v>
      </c>
      <c r="AI5" s="1">
        <v>12094000000</v>
      </c>
      <c r="AJ5" s="1">
        <v>10354000000</v>
      </c>
      <c r="AK5" s="1">
        <v>11290000000</v>
      </c>
      <c r="AL5" s="1">
        <v>13670000000</v>
      </c>
    </row>
    <row r="6" spans="1:47" ht="20" x14ac:dyDescent="0.25">
      <c r="A6" s="6" t="s">
        <v>3</v>
      </c>
      <c r="B6" s="10">
        <v>4365000000</v>
      </c>
      <c r="C6" s="10">
        <v>4768000000</v>
      </c>
      <c r="D6" s="10">
        <v>3774000000</v>
      </c>
      <c r="E6" s="10">
        <v>4387000000</v>
      </c>
      <c r="F6" s="10">
        <v>4661000000</v>
      </c>
      <c r="G6" s="10">
        <v>4711000000</v>
      </c>
      <c r="H6" s="10">
        <v>4988000000</v>
      </c>
      <c r="I6" s="10">
        <v>4973000000</v>
      </c>
      <c r="J6" s="10">
        <v>4516000000</v>
      </c>
      <c r="K6" s="10">
        <v>5766000000</v>
      </c>
      <c r="L6" s="10">
        <v>6151000000</v>
      </c>
      <c r="M6" s="10">
        <v>7395000000</v>
      </c>
      <c r="N6" s="10">
        <v>7719000000</v>
      </c>
      <c r="O6" s="10">
        <v>8515000000</v>
      </c>
      <c r="P6" s="10">
        <v>8654000000</v>
      </c>
      <c r="Q6" s="10">
        <v>8813000000</v>
      </c>
      <c r="R6" s="10">
        <v>8445000000</v>
      </c>
      <c r="S6" s="10">
        <v>7508000000</v>
      </c>
      <c r="T6" s="10">
        <v>7267000000</v>
      </c>
      <c r="U6" s="10">
        <v>7756000000</v>
      </c>
      <c r="V6" s="10">
        <v>9130000000</v>
      </c>
      <c r="W6" s="10">
        <v>9608000000</v>
      </c>
      <c r="X6" s="10">
        <v>10759000000</v>
      </c>
      <c r="Y6" s="10">
        <v>9586000000</v>
      </c>
      <c r="Z6" s="10">
        <v>11501000000</v>
      </c>
      <c r="AA6" s="10">
        <v>12804000000</v>
      </c>
      <c r="AB6" s="10">
        <v>7533000000</v>
      </c>
      <c r="AC6" s="10">
        <v>8295000000</v>
      </c>
      <c r="AD6" s="10">
        <v>9677000000</v>
      </c>
      <c r="AE6" s="10">
        <v>8976000000</v>
      </c>
      <c r="AF6" s="10">
        <v>8269000000</v>
      </c>
      <c r="AG6" s="10">
        <v>9009000000</v>
      </c>
      <c r="AH6" s="10">
        <v>9539000000</v>
      </c>
      <c r="AI6" s="10">
        <v>9614000000</v>
      </c>
      <c r="AJ6" s="10">
        <v>9179000000</v>
      </c>
      <c r="AK6" s="10">
        <v>10514000000</v>
      </c>
      <c r="AL6" s="10">
        <v>11205000000</v>
      </c>
      <c r="AR6" s="18" t="s">
        <v>113</v>
      </c>
      <c r="AS6" s="19" t="s">
        <v>114</v>
      </c>
      <c r="AT6" s="19" t="s">
        <v>115</v>
      </c>
      <c r="AU6" s="19" t="s">
        <v>116</v>
      </c>
    </row>
    <row r="7" spans="1:47" ht="19" x14ac:dyDescent="0.25">
      <c r="A7" s="5" t="s">
        <v>4</v>
      </c>
      <c r="B7" s="2">
        <v>0.66400000000000003</v>
      </c>
      <c r="C7" s="2">
        <v>0.80230000000000001</v>
      </c>
      <c r="D7" s="2">
        <v>0.622</v>
      </c>
      <c r="E7" s="2">
        <v>0.67579999999999996</v>
      </c>
      <c r="F7" s="2">
        <v>0.66930000000000001</v>
      </c>
      <c r="G7" s="2">
        <v>0.67020000000000002</v>
      </c>
      <c r="H7" s="2">
        <v>0.68379999999999996</v>
      </c>
      <c r="I7" s="2">
        <v>0.65769999999999995</v>
      </c>
      <c r="J7" s="2">
        <v>0.57909999999999995</v>
      </c>
      <c r="K7" s="2">
        <v>0.7702</v>
      </c>
      <c r="L7" s="2">
        <v>0.70009999999999994</v>
      </c>
      <c r="M7" s="2">
        <v>0.66749999999999998</v>
      </c>
      <c r="N7" s="2">
        <v>0.73150000000000004</v>
      </c>
      <c r="O7" s="2">
        <v>0.75529999999999997</v>
      </c>
      <c r="P7" s="2">
        <v>0.72860000000000003</v>
      </c>
      <c r="Q7" s="2">
        <v>0.73609999999999998</v>
      </c>
      <c r="R7" s="2">
        <v>0.67610000000000003</v>
      </c>
      <c r="S7" s="2">
        <v>0.65</v>
      </c>
      <c r="T7" s="2">
        <v>0.59489999999999998</v>
      </c>
      <c r="U7" s="2">
        <v>0.57120000000000004</v>
      </c>
      <c r="V7" s="2">
        <v>0.58609999999999995</v>
      </c>
      <c r="W7" s="2">
        <v>0.59009999999999996</v>
      </c>
      <c r="X7" s="2">
        <v>0.59870000000000001</v>
      </c>
      <c r="Y7" s="2">
        <v>0.67779999999999996</v>
      </c>
      <c r="Z7" s="2">
        <v>0.67789999999999995</v>
      </c>
      <c r="AA7" s="2">
        <v>0.65469999999999995</v>
      </c>
      <c r="AB7" s="2">
        <v>0.36</v>
      </c>
      <c r="AC7" s="2">
        <v>0.37769999999999998</v>
      </c>
      <c r="AD7" s="2">
        <v>0.40339999999999998</v>
      </c>
      <c r="AE7" s="2">
        <v>0.41149999999999998</v>
      </c>
      <c r="AF7" s="2">
        <v>0.41470000000000001</v>
      </c>
      <c r="AG7" s="2">
        <v>0.42420000000000002</v>
      </c>
      <c r="AH7" s="2">
        <v>0.4178</v>
      </c>
      <c r="AI7" s="2">
        <v>0.44290000000000002</v>
      </c>
      <c r="AJ7" s="2">
        <v>0.46989999999999998</v>
      </c>
      <c r="AK7" s="2">
        <f>AK6/AK3</f>
        <v>0.48220509998165473</v>
      </c>
      <c r="AL7" s="2">
        <v>0.45050000000000001</v>
      </c>
      <c r="AR7" s="17">
        <f>AL7</f>
        <v>0.45050000000000001</v>
      </c>
      <c r="AS7" s="20">
        <f>AL21</f>
        <v>0.50609999999999999</v>
      </c>
      <c r="AT7" s="20">
        <f>AL30</f>
        <v>0.28129999999999999</v>
      </c>
      <c r="AU7" s="20">
        <f>AL106/AL3</f>
        <v>0.23083417085427135</v>
      </c>
    </row>
    <row r="8" spans="1:47"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row>
    <row r="9" spans="1:47" ht="19" customHeight="1" x14ac:dyDescent="0.25">
      <c r="A9" s="14" t="s">
        <v>95</v>
      </c>
      <c r="B9" s="15">
        <f>B8/B3</f>
        <v>0</v>
      </c>
      <c r="C9" s="15">
        <f t="shared" ref="C9:AL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R9" s="18" t="s">
        <v>96</v>
      </c>
      <c r="AS9" s="19" t="s">
        <v>97</v>
      </c>
      <c r="AT9" s="19" t="s">
        <v>98</v>
      </c>
      <c r="AU9" s="19" t="s">
        <v>99</v>
      </c>
    </row>
    <row r="10" spans="1:47" ht="19" x14ac:dyDescent="0.25">
      <c r="A10" s="5" t="s">
        <v>6</v>
      </c>
      <c r="B10" s="1" t="s">
        <v>92</v>
      </c>
      <c r="C10" s="1" t="s">
        <v>92</v>
      </c>
      <c r="D10" s="1" t="s">
        <v>92</v>
      </c>
      <c r="E10" s="1" t="s">
        <v>92</v>
      </c>
      <c r="F10" s="1" t="s">
        <v>92</v>
      </c>
      <c r="G10" s="1" t="s">
        <v>92</v>
      </c>
      <c r="H10" s="1" t="s">
        <v>92</v>
      </c>
      <c r="I10" s="1" t="s">
        <v>92</v>
      </c>
      <c r="J10" s="1">
        <v>745000000</v>
      </c>
      <c r="K10" s="1">
        <v>2826000000</v>
      </c>
      <c r="L10" s="1">
        <v>3260000000</v>
      </c>
      <c r="M10" s="1">
        <v>4166000000</v>
      </c>
      <c r="N10" s="1">
        <v>4348000000</v>
      </c>
      <c r="O10" s="1">
        <v>4285000000</v>
      </c>
      <c r="P10" s="1">
        <v>4311000000</v>
      </c>
      <c r="Q10" s="1">
        <v>4276000000</v>
      </c>
      <c r="R10" s="1">
        <v>4501000000</v>
      </c>
      <c r="S10" s="1">
        <v>3892000000</v>
      </c>
      <c r="T10" s="1">
        <v>4167000000</v>
      </c>
      <c r="U10" s="1">
        <v>4375000000</v>
      </c>
      <c r="V10" s="1">
        <v>4599000000</v>
      </c>
      <c r="W10" s="1">
        <v>4591000000</v>
      </c>
      <c r="X10" s="1">
        <v>4457000000</v>
      </c>
      <c r="Y10" s="1">
        <v>4063000000</v>
      </c>
      <c r="Z10" s="1">
        <v>4314000000</v>
      </c>
      <c r="AA10" s="1">
        <v>4681000000</v>
      </c>
      <c r="AB10" s="1" t="s">
        <v>92</v>
      </c>
      <c r="AC10" s="1" t="s">
        <v>92</v>
      </c>
      <c r="AD10" s="1" t="s">
        <v>92</v>
      </c>
      <c r="AE10" s="1" t="s">
        <v>92</v>
      </c>
      <c r="AF10" s="1" t="s">
        <v>92</v>
      </c>
      <c r="AG10" s="1" t="s">
        <v>92</v>
      </c>
      <c r="AH10" s="1" t="s">
        <v>92</v>
      </c>
      <c r="AI10" s="1" t="s">
        <v>92</v>
      </c>
      <c r="AJ10" s="1" t="s">
        <v>92</v>
      </c>
      <c r="AK10" s="1" t="s">
        <v>92</v>
      </c>
      <c r="AL10" s="1" t="s">
        <v>92</v>
      </c>
      <c r="AR10" s="17">
        <f>AL9</f>
        <v>0</v>
      </c>
      <c r="AS10" s="20">
        <f>AL13</f>
        <v>0</v>
      </c>
      <c r="AT10" s="20">
        <f>AL80</f>
        <v>0</v>
      </c>
      <c r="AU10" s="20">
        <f>AL89</f>
        <v>0.14552763819095477</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row>
    <row r="12" spans="1:47" ht="20" x14ac:dyDescent="0.25">
      <c r="A12" s="5" t="s">
        <v>8</v>
      </c>
      <c r="B12" s="1">
        <v>1782000000</v>
      </c>
      <c r="C12" s="1">
        <v>2168000000</v>
      </c>
      <c r="D12" s="1">
        <v>1905000000</v>
      </c>
      <c r="E12" s="1">
        <v>2473000000</v>
      </c>
      <c r="F12" s="1">
        <v>2545000000</v>
      </c>
      <c r="G12" s="1">
        <v>2517000000</v>
      </c>
      <c r="H12" s="1">
        <v>2606000000</v>
      </c>
      <c r="I12" s="1">
        <v>2634000000</v>
      </c>
      <c r="J12" s="1">
        <v>745000000</v>
      </c>
      <c r="K12" s="1">
        <v>2826000000</v>
      </c>
      <c r="L12" s="1">
        <v>3260000000</v>
      </c>
      <c r="M12" s="1">
        <v>4166000000</v>
      </c>
      <c r="N12" s="1">
        <v>4348000000</v>
      </c>
      <c r="O12" s="1">
        <v>4285000000</v>
      </c>
      <c r="P12" s="1">
        <v>4311000000</v>
      </c>
      <c r="Q12" s="1">
        <v>4276000000</v>
      </c>
      <c r="R12" s="1">
        <v>4501000000</v>
      </c>
      <c r="S12" s="1">
        <v>3892000000</v>
      </c>
      <c r="T12" s="1">
        <v>4167000000</v>
      </c>
      <c r="U12" s="1">
        <v>4375000000</v>
      </c>
      <c r="V12" s="1">
        <v>4599000000</v>
      </c>
      <c r="W12" s="1">
        <v>4591000000</v>
      </c>
      <c r="X12" s="1">
        <v>4457000000</v>
      </c>
      <c r="Y12" s="1">
        <v>4063000000</v>
      </c>
      <c r="Z12" s="1">
        <v>4314000000</v>
      </c>
      <c r="AA12" s="1">
        <v>4681000000</v>
      </c>
      <c r="AB12" s="1">
        <v>0</v>
      </c>
      <c r="AC12" s="1">
        <v>0</v>
      </c>
      <c r="AD12" s="1">
        <v>0</v>
      </c>
      <c r="AE12" s="1">
        <v>0</v>
      </c>
      <c r="AF12" s="1">
        <v>0</v>
      </c>
      <c r="AG12" s="1">
        <v>0</v>
      </c>
      <c r="AH12" s="1">
        <v>0</v>
      </c>
      <c r="AI12" s="1">
        <v>0</v>
      </c>
      <c r="AJ12" s="1">
        <v>0</v>
      </c>
      <c r="AK12" s="1">
        <v>0</v>
      </c>
      <c r="AL12" s="1">
        <v>0</v>
      </c>
      <c r="AR12" s="18" t="s">
        <v>117</v>
      </c>
      <c r="AS12" s="19" t="s">
        <v>118</v>
      </c>
      <c r="AT12" s="19" t="s">
        <v>119</v>
      </c>
      <c r="AU12" s="19" t="s">
        <v>120</v>
      </c>
    </row>
    <row r="13" spans="1:47" ht="19" x14ac:dyDescent="0.25">
      <c r="A13" s="14" t="s">
        <v>100</v>
      </c>
      <c r="B13" s="15">
        <f>B12/B3</f>
        <v>0.27106784301794951</v>
      </c>
      <c r="C13" s="15">
        <f t="shared" ref="C13:AL13" si="2">C12/C3</f>
        <v>0.36479892310281004</v>
      </c>
      <c r="D13" s="15">
        <f t="shared" si="2"/>
        <v>0.31394199077125906</v>
      </c>
      <c r="E13" s="15">
        <f t="shared" si="2"/>
        <v>0.38093037584719652</v>
      </c>
      <c r="F13" s="15">
        <f t="shared" si="2"/>
        <v>0.36545089029293509</v>
      </c>
      <c r="G13" s="15">
        <f t="shared" si="2"/>
        <v>0.35808792146820317</v>
      </c>
      <c r="H13" s="15">
        <f t="shared" si="2"/>
        <v>0.35727995612832464</v>
      </c>
      <c r="I13" s="15">
        <f t="shared" si="2"/>
        <v>0.34836661817219944</v>
      </c>
      <c r="J13" s="15">
        <f t="shared" si="2"/>
        <v>9.5537317260836113E-2</v>
      </c>
      <c r="K13" s="15">
        <f t="shared" si="2"/>
        <v>0.37750467539406896</v>
      </c>
      <c r="L13" s="15">
        <f t="shared" si="2"/>
        <v>0.37104484407011157</v>
      </c>
      <c r="M13" s="15">
        <f t="shared" si="2"/>
        <v>0.37602671721274483</v>
      </c>
      <c r="N13" s="15">
        <f t="shared" si="2"/>
        <v>0.41201554060456741</v>
      </c>
      <c r="O13" s="15">
        <f t="shared" si="2"/>
        <v>0.38011177148939945</v>
      </c>
      <c r="P13" s="15">
        <f t="shared" si="2"/>
        <v>0.36293988887018014</v>
      </c>
      <c r="Q13" s="15">
        <f t="shared" si="2"/>
        <v>0.35713689133884574</v>
      </c>
      <c r="R13" s="15">
        <f t="shared" si="2"/>
        <v>0.36033944439996796</v>
      </c>
      <c r="S13" s="15">
        <f t="shared" si="2"/>
        <v>0.33694052462990215</v>
      </c>
      <c r="T13" s="15">
        <f t="shared" si="2"/>
        <v>0.34113794514940649</v>
      </c>
      <c r="U13" s="15">
        <f t="shared" si="2"/>
        <v>0.32221240241567239</v>
      </c>
      <c r="V13" s="15">
        <f t="shared" si="2"/>
        <v>0.29522403389395302</v>
      </c>
      <c r="W13" s="15">
        <f t="shared" si="2"/>
        <v>0.28195050052201681</v>
      </c>
      <c r="X13" s="15">
        <f t="shared" si="2"/>
        <v>0.24802448525319978</v>
      </c>
      <c r="Y13" s="15">
        <f t="shared" si="2"/>
        <v>0.28727992646538925</v>
      </c>
      <c r="Z13" s="15">
        <f t="shared" si="2"/>
        <v>0.25428824049513704</v>
      </c>
      <c r="AA13" s="15">
        <f t="shared" si="2"/>
        <v>0.23935163879940685</v>
      </c>
      <c r="AB13" s="15">
        <f t="shared" si="2"/>
        <v>0</v>
      </c>
      <c r="AC13" s="15">
        <f t="shared" si="2"/>
        <v>0</v>
      </c>
      <c r="AD13" s="15">
        <f t="shared" si="2"/>
        <v>0</v>
      </c>
      <c r="AE13" s="15">
        <f t="shared" si="2"/>
        <v>0</v>
      </c>
      <c r="AF13" s="15">
        <f t="shared" si="2"/>
        <v>0</v>
      </c>
      <c r="AG13" s="15">
        <f t="shared" si="2"/>
        <v>0</v>
      </c>
      <c r="AH13" s="15">
        <f t="shared" si="2"/>
        <v>0</v>
      </c>
      <c r="AI13" s="15">
        <f t="shared" si="2"/>
        <v>0</v>
      </c>
      <c r="AJ13" s="15">
        <f t="shared" si="2"/>
        <v>0</v>
      </c>
      <c r="AK13" s="15">
        <f t="shared" si="2"/>
        <v>0</v>
      </c>
      <c r="AL13" s="15">
        <f t="shared" si="2"/>
        <v>0</v>
      </c>
      <c r="AR13" s="17">
        <f>AL28/AL72</f>
        <v>0.57535147578722357</v>
      </c>
      <c r="AS13" s="20">
        <f>AL28/AL54</f>
        <v>0.10692294763861938</v>
      </c>
      <c r="AT13" s="20">
        <f>AL22/(AL72+AL56+AL61)</f>
        <v>0.21195152706832804</v>
      </c>
      <c r="AU13" s="21">
        <f>AL67/AL72</f>
        <v>4.380991531694483</v>
      </c>
    </row>
    <row r="14" spans="1:47" ht="19" x14ac:dyDescent="0.25">
      <c r="A14" s="5" t="s">
        <v>9</v>
      </c>
      <c r="B14" s="1">
        <v>375000000</v>
      </c>
      <c r="C14" s="1">
        <v>297000000</v>
      </c>
      <c r="D14" s="1">
        <v>377000000</v>
      </c>
      <c r="E14" s="1">
        <v>456000000</v>
      </c>
      <c r="F14" s="1">
        <v>515000000</v>
      </c>
      <c r="G14" s="1">
        <v>550000000</v>
      </c>
      <c r="H14" s="1">
        <v>751000000</v>
      </c>
      <c r="I14" s="1">
        <v>949000000</v>
      </c>
      <c r="J14" s="1">
        <v>2129000000</v>
      </c>
      <c r="K14" s="1">
        <v>642000000</v>
      </c>
      <c r="L14" s="1">
        <v>762000000</v>
      </c>
      <c r="M14" s="1">
        <v>1043000000</v>
      </c>
      <c r="N14" s="1">
        <v>1070000000</v>
      </c>
      <c r="O14" s="1">
        <v>1083000000</v>
      </c>
      <c r="P14" s="1">
        <v>1140000000</v>
      </c>
      <c r="Q14" s="1">
        <v>1174000000</v>
      </c>
      <c r="R14" s="1">
        <v>1206000000</v>
      </c>
      <c r="S14" s="1">
        <v>1067000000</v>
      </c>
      <c r="T14" s="1">
        <v>1111000000</v>
      </c>
      <c r="U14" s="1">
        <v>1175000000</v>
      </c>
      <c r="V14" s="1">
        <v>1237000000</v>
      </c>
      <c r="W14" s="1">
        <v>1321000000</v>
      </c>
      <c r="X14" s="1">
        <v>1387000000</v>
      </c>
      <c r="Y14" s="1">
        <v>1444000000</v>
      </c>
      <c r="Z14" s="1">
        <v>1487000000</v>
      </c>
      <c r="AA14" s="1">
        <v>2399000000</v>
      </c>
      <c r="AB14" s="1">
        <v>788000000</v>
      </c>
      <c r="AC14" s="1">
        <v>849000000</v>
      </c>
      <c r="AD14" s="1">
        <v>924000000</v>
      </c>
      <c r="AE14" s="1">
        <v>924000000</v>
      </c>
      <c r="AF14" s="1">
        <v>997000000</v>
      </c>
      <c r="AG14" s="1">
        <v>948000000</v>
      </c>
      <c r="AH14" s="1">
        <v>1022000000</v>
      </c>
      <c r="AI14" s="1">
        <v>1060000000</v>
      </c>
      <c r="AJ14" s="1">
        <v>1345000000</v>
      </c>
      <c r="AK14" s="1">
        <v>1117600000</v>
      </c>
      <c r="AL14" s="1">
        <v>1288000000</v>
      </c>
    </row>
    <row r="15" spans="1:47" ht="20" x14ac:dyDescent="0.25">
      <c r="A15" s="5" t="s">
        <v>10</v>
      </c>
      <c r="B15" s="1">
        <v>2157000000</v>
      </c>
      <c r="C15" s="1">
        <v>2465000000</v>
      </c>
      <c r="D15" s="1">
        <v>2282000000</v>
      </c>
      <c r="E15" s="1">
        <v>2929000000</v>
      </c>
      <c r="F15" s="1">
        <v>3060000000</v>
      </c>
      <c r="G15" s="1">
        <v>3067000000</v>
      </c>
      <c r="H15" s="1">
        <v>3357000000</v>
      </c>
      <c r="I15" s="1">
        <v>3583000000</v>
      </c>
      <c r="J15" s="1">
        <v>2874000000</v>
      </c>
      <c r="K15" s="1">
        <v>3468000000</v>
      </c>
      <c r="L15" s="1">
        <v>4022000000</v>
      </c>
      <c r="M15" s="1">
        <v>5209000000</v>
      </c>
      <c r="N15" s="1">
        <v>5418000000</v>
      </c>
      <c r="O15" s="1">
        <v>5368000000</v>
      </c>
      <c r="P15" s="1">
        <v>5451000000</v>
      </c>
      <c r="Q15" s="1">
        <v>5450000000</v>
      </c>
      <c r="R15" s="1">
        <v>5707000000</v>
      </c>
      <c r="S15" s="1">
        <v>4959000000</v>
      </c>
      <c r="T15" s="1">
        <v>5278000000</v>
      </c>
      <c r="U15" s="1">
        <v>5550000000</v>
      </c>
      <c r="V15" s="1">
        <v>5836000000</v>
      </c>
      <c r="W15" s="1">
        <v>5912000000</v>
      </c>
      <c r="X15" s="1">
        <v>5844000000</v>
      </c>
      <c r="Y15" s="1">
        <v>5507000000</v>
      </c>
      <c r="Z15" s="1">
        <v>5801000000</v>
      </c>
      <c r="AA15" s="1">
        <v>7080000000</v>
      </c>
      <c r="AB15" s="1">
        <v>788000000</v>
      </c>
      <c r="AC15" s="1">
        <v>849000000</v>
      </c>
      <c r="AD15" s="1">
        <v>924000000</v>
      </c>
      <c r="AE15" s="1">
        <v>924000000</v>
      </c>
      <c r="AF15" s="1">
        <v>997000000</v>
      </c>
      <c r="AG15" s="1">
        <v>948000000</v>
      </c>
      <c r="AH15" s="1">
        <v>1022000000</v>
      </c>
      <c r="AI15" s="1">
        <v>1060000000</v>
      </c>
      <c r="AJ15" s="1">
        <v>1345000000</v>
      </c>
      <c r="AK15" s="1">
        <v>1117600000</v>
      </c>
      <c r="AL15" s="1">
        <v>1288000000</v>
      </c>
      <c r="AR15" s="18" t="s">
        <v>121</v>
      </c>
      <c r="AS15" s="19" t="s">
        <v>122</v>
      </c>
      <c r="AT15" s="19" t="s">
        <v>123</v>
      </c>
      <c r="AU15" s="19" t="s">
        <v>124</v>
      </c>
    </row>
    <row r="16" spans="1:47" ht="19" x14ac:dyDescent="0.25">
      <c r="A16" s="5" t="s">
        <v>11</v>
      </c>
      <c r="B16" s="1">
        <v>4366000000</v>
      </c>
      <c r="C16" s="1">
        <v>3640000000</v>
      </c>
      <c r="D16" s="1">
        <v>4576000000</v>
      </c>
      <c r="E16" s="1">
        <v>5034000000</v>
      </c>
      <c r="F16" s="1">
        <v>5363000000</v>
      </c>
      <c r="G16" s="1">
        <v>5385000000</v>
      </c>
      <c r="H16" s="1">
        <v>5663000000</v>
      </c>
      <c r="I16" s="1">
        <v>6171000000</v>
      </c>
      <c r="J16" s="1">
        <v>6156000000</v>
      </c>
      <c r="K16" s="1">
        <v>5188000000</v>
      </c>
      <c r="L16" s="1">
        <v>6657000000</v>
      </c>
      <c r="M16" s="1">
        <v>8893000000</v>
      </c>
      <c r="N16" s="1">
        <v>8252000000</v>
      </c>
      <c r="O16" s="1">
        <v>8126000000</v>
      </c>
      <c r="P16" s="1">
        <v>8675000000</v>
      </c>
      <c r="Q16" s="1">
        <v>8610000000</v>
      </c>
      <c r="R16" s="1">
        <v>9753000000</v>
      </c>
      <c r="S16" s="1">
        <v>9002000000</v>
      </c>
      <c r="T16" s="1">
        <v>10226000000</v>
      </c>
      <c r="U16" s="1">
        <v>11372000000</v>
      </c>
      <c r="V16" s="1">
        <v>12284000000</v>
      </c>
      <c r="W16" s="1">
        <v>12587000000</v>
      </c>
      <c r="X16" s="1">
        <v>13055000000</v>
      </c>
      <c r="Y16" s="1">
        <v>10064000000</v>
      </c>
      <c r="Z16" s="1">
        <v>11265000000</v>
      </c>
      <c r="AA16" s="1">
        <v>13833000000</v>
      </c>
      <c r="AB16" s="1">
        <v>14181000000</v>
      </c>
      <c r="AC16" s="1">
        <v>14517000000</v>
      </c>
      <c r="AD16" s="1">
        <v>15235000000</v>
      </c>
      <c r="AE16" s="1">
        <v>13761000000</v>
      </c>
      <c r="AF16" s="1">
        <v>12669000000</v>
      </c>
      <c r="AG16" s="1">
        <v>13179000000</v>
      </c>
      <c r="AH16" s="1">
        <v>14315000000</v>
      </c>
      <c r="AI16" s="1">
        <v>13154000000</v>
      </c>
      <c r="AJ16" s="1">
        <v>11699000000</v>
      </c>
      <c r="AK16" s="1">
        <v>12466000000</v>
      </c>
      <c r="AL16" s="1">
        <v>14958000000</v>
      </c>
      <c r="AR16" s="29">
        <f>(AL35+AK35+AJ35+AI35+AH35)/5</f>
        <v>-4.8814336044420058E-2</v>
      </c>
      <c r="AS16" s="30">
        <f>AT101/AL3</f>
        <v>4.8601608388341706</v>
      </c>
      <c r="AT16" s="30">
        <f>AT101/AL28</f>
        <v>17.275864656473278</v>
      </c>
      <c r="AU16" s="31">
        <f>AT101/AL106</f>
        <v>21.054772007314526</v>
      </c>
    </row>
    <row r="17" spans="1:44" ht="19" x14ac:dyDescent="0.25">
      <c r="A17" s="5" t="s">
        <v>12</v>
      </c>
      <c r="B17" s="1" t="s">
        <v>92</v>
      </c>
      <c r="C17" s="1" t="s">
        <v>92</v>
      </c>
      <c r="D17" s="1" t="s">
        <v>92</v>
      </c>
      <c r="E17" s="1" t="s">
        <v>92</v>
      </c>
      <c r="F17" s="1" t="s">
        <v>92</v>
      </c>
      <c r="G17" s="1" t="s">
        <v>92</v>
      </c>
      <c r="H17" s="1" t="s">
        <v>92</v>
      </c>
      <c r="I17" s="1" t="s">
        <v>92</v>
      </c>
      <c r="J17" s="1" t="s">
        <v>92</v>
      </c>
      <c r="K17" s="1">
        <v>450000000</v>
      </c>
      <c r="L17" s="1">
        <v>501000000</v>
      </c>
      <c r="M17" s="1">
        <v>605000000</v>
      </c>
      <c r="N17" s="1">
        <v>714000000</v>
      </c>
      <c r="O17" s="1">
        <v>733000000</v>
      </c>
      <c r="P17" s="1">
        <v>723000000</v>
      </c>
      <c r="Q17" s="1">
        <v>701000000</v>
      </c>
      <c r="R17" s="1">
        <v>633000000</v>
      </c>
      <c r="S17" s="1">
        <v>574000000</v>
      </c>
      <c r="T17" s="1">
        <v>527000000</v>
      </c>
      <c r="U17" s="1">
        <v>504000000</v>
      </c>
      <c r="V17" s="1">
        <v>477000000</v>
      </c>
      <c r="W17" s="1">
        <v>482000000</v>
      </c>
      <c r="X17" s="1">
        <v>511000000</v>
      </c>
      <c r="Y17" s="1">
        <v>600000000</v>
      </c>
      <c r="Z17" s="1">
        <v>602000000</v>
      </c>
      <c r="AA17" s="1">
        <v>572000000</v>
      </c>
      <c r="AB17" s="1">
        <v>535000000</v>
      </c>
      <c r="AC17" s="1">
        <v>526000000</v>
      </c>
      <c r="AD17" s="1">
        <v>561000000</v>
      </c>
      <c r="AE17" s="1">
        <v>622000000</v>
      </c>
      <c r="AF17" s="1">
        <v>698000000</v>
      </c>
      <c r="AG17" s="1">
        <v>719000000</v>
      </c>
      <c r="AH17" s="1">
        <v>870000000</v>
      </c>
      <c r="AI17" s="1">
        <v>1050000000</v>
      </c>
      <c r="AJ17" s="1">
        <v>1141000000</v>
      </c>
      <c r="AK17" s="1">
        <v>1157000000</v>
      </c>
      <c r="AL17" s="1">
        <v>1271000000</v>
      </c>
    </row>
    <row r="18" spans="1:44" ht="20" x14ac:dyDescent="0.25">
      <c r="A18" s="5" t="s">
        <v>13</v>
      </c>
      <c r="B18" s="1">
        <v>520000000</v>
      </c>
      <c r="C18" s="1">
        <v>453000000</v>
      </c>
      <c r="D18" s="1">
        <v>523000000</v>
      </c>
      <c r="E18" s="1">
        <v>-603000000</v>
      </c>
      <c r="F18" s="1">
        <v>-697000000</v>
      </c>
      <c r="G18" s="1">
        <v>-748000000</v>
      </c>
      <c r="H18" s="1">
        <v>-909000000</v>
      </c>
      <c r="I18" s="1">
        <v>-949000000</v>
      </c>
      <c r="J18" s="1">
        <v>-1005000000</v>
      </c>
      <c r="K18" s="1">
        <v>642000000</v>
      </c>
      <c r="L18" s="1">
        <v>762000000</v>
      </c>
      <c r="M18" s="1">
        <v>1043000000</v>
      </c>
      <c r="N18" s="1">
        <v>1070000000</v>
      </c>
      <c r="O18" s="1">
        <v>1083000000</v>
      </c>
      <c r="P18" s="1">
        <v>1140000000</v>
      </c>
      <c r="Q18" s="1">
        <v>1174000000</v>
      </c>
      <c r="R18" s="1">
        <v>1206000000</v>
      </c>
      <c r="S18" s="1">
        <v>1067000000</v>
      </c>
      <c r="T18" s="1">
        <v>1111000000</v>
      </c>
      <c r="U18" s="1">
        <v>1175000000</v>
      </c>
      <c r="V18" s="1">
        <v>1237000000</v>
      </c>
      <c r="W18" s="1">
        <v>1321000000</v>
      </c>
      <c r="X18" s="1">
        <v>1387000000</v>
      </c>
      <c r="Y18" s="1">
        <v>1444000000</v>
      </c>
      <c r="Z18" s="1">
        <v>1487000000</v>
      </c>
      <c r="AA18" s="1">
        <v>1617000000</v>
      </c>
      <c r="AB18" s="1">
        <v>1760000000</v>
      </c>
      <c r="AC18" s="1">
        <v>1777000000</v>
      </c>
      <c r="AD18" s="1">
        <v>1904000000</v>
      </c>
      <c r="AE18" s="1">
        <v>2012000000</v>
      </c>
      <c r="AF18" s="1">
        <v>2038000000</v>
      </c>
      <c r="AG18" s="1">
        <v>2105000000</v>
      </c>
      <c r="AH18" s="1">
        <v>2191000000</v>
      </c>
      <c r="AI18" s="1">
        <v>2216000000</v>
      </c>
      <c r="AJ18" s="1">
        <v>2210000000</v>
      </c>
      <c r="AK18" s="1">
        <v>2208000000</v>
      </c>
      <c r="AL18" s="1">
        <v>2246000000</v>
      </c>
      <c r="AR18" s="18" t="s">
        <v>125</v>
      </c>
    </row>
    <row r="19" spans="1:44" ht="19" x14ac:dyDescent="0.25">
      <c r="A19" s="6" t="s">
        <v>14</v>
      </c>
      <c r="B19" s="10">
        <v>-331000000</v>
      </c>
      <c r="C19" s="10">
        <v>1363000000</v>
      </c>
      <c r="D19" s="10">
        <v>1480000000</v>
      </c>
      <c r="E19" s="10">
        <v>290000000</v>
      </c>
      <c r="F19" s="10">
        <v>255000000</v>
      </c>
      <c r="G19" s="10">
        <v>-636000000</v>
      </c>
      <c r="H19" s="10">
        <v>192000000</v>
      </c>
      <c r="I19" s="10">
        <v>31000000</v>
      </c>
      <c r="J19" s="10">
        <v>2000000</v>
      </c>
      <c r="K19" s="10">
        <v>2352000000</v>
      </c>
      <c r="L19" s="10">
        <v>2547000000</v>
      </c>
      <c r="M19" s="10">
        <v>2324000000</v>
      </c>
      <c r="N19" s="10">
        <v>1088000000</v>
      </c>
      <c r="O19" s="10">
        <v>3045000000</v>
      </c>
      <c r="P19" s="10">
        <v>3173000000</v>
      </c>
      <c r="Q19" s="10">
        <v>3408000000</v>
      </c>
      <c r="R19" s="10">
        <v>3855000000</v>
      </c>
      <c r="S19" s="10">
        <v>3807000000</v>
      </c>
      <c r="T19" s="10">
        <v>2494000000</v>
      </c>
      <c r="U19" s="10">
        <v>3115000000</v>
      </c>
      <c r="V19" s="10">
        <v>4239000000</v>
      </c>
      <c r="W19" s="10">
        <v>4812000000</v>
      </c>
      <c r="X19" s="10">
        <v>5554000000</v>
      </c>
      <c r="Y19" s="10">
        <v>5031000000</v>
      </c>
      <c r="Z19" s="10">
        <v>6522000000</v>
      </c>
      <c r="AA19" s="10">
        <v>7453000000</v>
      </c>
      <c r="AB19" s="10">
        <v>8613000000</v>
      </c>
      <c r="AC19" s="10">
        <v>9351000000</v>
      </c>
      <c r="AD19" s="10">
        <v>10808000000</v>
      </c>
      <c r="AE19" s="10">
        <v>10290000000</v>
      </c>
      <c r="AF19" s="10">
        <v>9502000000</v>
      </c>
      <c r="AG19" s="10">
        <v>10456000000</v>
      </c>
      <c r="AH19" s="10">
        <v>10802000000</v>
      </c>
      <c r="AI19" s="10">
        <v>11013000000</v>
      </c>
      <c r="AJ19" s="10">
        <v>10331000000</v>
      </c>
      <c r="AK19" s="10">
        <v>11843000000</v>
      </c>
      <c r="AL19" s="10">
        <v>12589000000</v>
      </c>
      <c r="AR19" s="32">
        <f>AL40-AL56-AL61</f>
        <v>-33607000000</v>
      </c>
    </row>
    <row r="20" spans="1:44" ht="19" customHeight="1" x14ac:dyDescent="0.25">
      <c r="A20" s="14" t="s">
        <v>101</v>
      </c>
      <c r="B20" s="1"/>
      <c r="C20" s="15">
        <f>(C19/B19)-1</f>
        <v>-5.1178247734138971</v>
      </c>
      <c r="D20" s="15">
        <f>(D19/C19)-1</f>
        <v>8.5840058694057308E-2</v>
      </c>
      <c r="E20" s="15">
        <f>(E19/D19)-1</f>
        <v>-0.80405405405405406</v>
      </c>
      <c r="F20" s="15">
        <f t="shared" ref="F20:AL20" si="3">(F19/E19)-1</f>
        <v>-0.12068965517241381</v>
      </c>
      <c r="G20" s="15">
        <f t="shared" si="3"/>
        <v>-3.4941176470588236</v>
      </c>
      <c r="H20" s="15">
        <f t="shared" si="3"/>
        <v>-1.3018867924528301</v>
      </c>
      <c r="I20" s="15">
        <f t="shared" si="3"/>
        <v>-0.83854166666666663</v>
      </c>
      <c r="J20" s="15">
        <f t="shared" si="3"/>
        <v>-0.93548387096774199</v>
      </c>
      <c r="K20" s="15">
        <f t="shared" si="3"/>
        <v>1175</v>
      </c>
      <c r="L20" s="15">
        <f t="shared" si="3"/>
        <v>8.2908163265306145E-2</v>
      </c>
      <c r="M20" s="15">
        <f t="shared" si="3"/>
        <v>-8.755398508048684E-2</v>
      </c>
      <c r="N20" s="15">
        <f t="shared" si="3"/>
        <v>-0.53184165232358005</v>
      </c>
      <c r="O20" s="15">
        <f t="shared" si="3"/>
        <v>1.7987132352941178</v>
      </c>
      <c r="P20" s="15">
        <f t="shared" si="3"/>
        <v>4.2036124794745389E-2</v>
      </c>
      <c r="Q20" s="15">
        <f t="shared" si="3"/>
        <v>7.4062401512763998E-2</v>
      </c>
      <c r="R20" s="15">
        <f t="shared" si="3"/>
        <v>0.13116197183098599</v>
      </c>
      <c r="S20" s="15">
        <f t="shared" si="3"/>
        <v>-1.2451361867704236E-2</v>
      </c>
      <c r="T20" s="15">
        <f t="shared" si="3"/>
        <v>-0.34489099028106118</v>
      </c>
      <c r="U20" s="15">
        <f t="shared" si="3"/>
        <v>0.24899759422614265</v>
      </c>
      <c r="V20" s="15">
        <f t="shared" si="3"/>
        <v>0.36083467094703048</v>
      </c>
      <c r="W20" s="15">
        <f t="shared" si="3"/>
        <v>0.13517338995045991</v>
      </c>
      <c r="X20" s="15">
        <f t="shared" si="3"/>
        <v>0.15419783873649218</v>
      </c>
      <c r="Y20" s="15">
        <f t="shared" si="3"/>
        <v>-9.4166366582643102E-2</v>
      </c>
      <c r="Z20" s="15">
        <f t="shared" si="3"/>
        <v>0.29636255217650564</v>
      </c>
      <c r="AA20" s="15">
        <f t="shared" si="3"/>
        <v>0.1427476234283962</v>
      </c>
      <c r="AB20" s="15">
        <f t="shared" si="3"/>
        <v>0.15564202334630339</v>
      </c>
      <c r="AC20" s="15">
        <f t="shared" si="3"/>
        <v>8.5684430512016796E-2</v>
      </c>
      <c r="AD20" s="15">
        <f t="shared" si="3"/>
        <v>0.15581221259758316</v>
      </c>
      <c r="AE20" s="15">
        <f t="shared" si="3"/>
        <v>-4.7927461139896321E-2</v>
      </c>
      <c r="AF20" s="15">
        <f t="shared" si="3"/>
        <v>-7.6579203109815364E-2</v>
      </c>
      <c r="AG20" s="15">
        <f t="shared" si="3"/>
        <v>0.10039991580719843</v>
      </c>
      <c r="AH20" s="15">
        <f t="shared" si="3"/>
        <v>3.309104820198927E-2</v>
      </c>
      <c r="AI20" s="15">
        <f t="shared" si="3"/>
        <v>1.9533419737085778E-2</v>
      </c>
      <c r="AJ20" s="15">
        <f t="shared" si="3"/>
        <v>-6.192681376554976E-2</v>
      </c>
      <c r="AK20" s="15">
        <f t="shared" si="3"/>
        <v>0.14635562869034935</v>
      </c>
      <c r="AL20" s="15">
        <f t="shared" si="3"/>
        <v>6.2990796250949943E-2</v>
      </c>
    </row>
    <row r="21" spans="1:44" ht="19" x14ac:dyDescent="0.25">
      <c r="A21" s="5" t="s">
        <v>15</v>
      </c>
      <c r="B21" s="2">
        <v>-5.0299999999999997E-2</v>
      </c>
      <c r="C21" s="2">
        <v>0.2293</v>
      </c>
      <c r="D21" s="2">
        <v>0.24390000000000001</v>
      </c>
      <c r="E21" s="2">
        <v>4.4699999999999997E-2</v>
      </c>
      <c r="F21" s="2">
        <v>3.6600000000000001E-2</v>
      </c>
      <c r="G21" s="2">
        <v>-9.0499999999999997E-2</v>
      </c>
      <c r="H21" s="2">
        <v>2.63E-2</v>
      </c>
      <c r="I21" s="2">
        <v>4.1000000000000003E-3</v>
      </c>
      <c r="J21" s="2">
        <v>2.9999999999999997E-4</v>
      </c>
      <c r="K21" s="2">
        <v>0.31419999999999998</v>
      </c>
      <c r="L21" s="2">
        <v>0.28989999999999999</v>
      </c>
      <c r="M21" s="2">
        <v>0.20979999999999999</v>
      </c>
      <c r="N21" s="2">
        <v>0.1031</v>
      </c>
      <c r="O21" s="2">
        <v>0.27010000000000001</v>
      </c>
      <c r="P21" s="2">
        <v>0.2671</v>
      </c>
      <c r="Q21" s="2">
        <v>0.28460000000000002</v>
      </c>
      <c r="R21" s="2">
        <v>0.30859999999999999</v>
      </c>
      <c r="S21" s="2">
        <v>0.3296</v>
      </c>
      <c r="T21" s="2">
        <v>0.20419999999999999</v>
      </c>
      <c r="U21" s="2">
        <v>0.22939999999999999</v>
      </c>
      <c r="V21" s="2">
        <v>0.27210000000000001</v>
      </c>
      <c r="W21" s="2">
        <v>0.29549999999999998</v>
      </c>
      <c r="X21" s="2">
        <v>0.30909999999999999</v>
      </c>
      <c r="Y21" s="2">
        <v>0.35570000000000002</v>
      </c>
      <c r="Z21" s="2">
        <v>0.38440000000000002</v>
      </c>
      <c r="AA21" s="2">
        <v>0.38109999999999999</v>
      </c>
      <c r="AB21" s="2">
        <v>0.41160000000000002</v>
      </c>
      <c r="AC21" s="2">
        <v>0.42580000000000001</v>
      </c>
      <c r="AD21" s="2">
        <v>0.4506</v>
      </c>
      <c r="AE21" s="2">
        <v>0.47170000000000001</v>
      </c>
      <c r="AF21" s="2">
        <v>0.47649999999999998</v>
      </c>
      <c r="AG21" s="2">
        <v>0.49230000000000002</v>
      </c>
      <c r="AH21" s="2">
        <v>0.47310000000000002</v>
      </c>
      <c r="AI21" s="2">
        <v>0.50729999999999997</v>
      </c>
      <c r="AJ21" s="2">
        <v>0.52890000000000004</v>
      </c>
      <c r="AK21" s="2">
        <f>AK19/AK3</f>
        <v>0.54315721885892498</v>
      </c>
      <c r="AL21" s="2">
        <v>0.50609999999999999</v>
      </c>
    </row>
    <row r="22" spans="1:44" ht="19" x14ac:dyDescent="0.25">
      <c r="A22" s="6" t="s">
        <v>16</v>
      </c>
      <c r="B22" s="10">
        <v>2208000000</v>
      </c>
      <c r="C22" s="10">
        <v>2303000000</v>
      </c>
      <c r="D22" s="10">
        <v>1492000000</v>
      </c>
      <c r="E22" s="10">
        <v>1458000000</v>
      </c>
      <c r="F22" s="10">
        <v>1601000000</v>
      </c>
      <c r="G22" s="10">
        <v>1644000000</v>
      </c>
      <c r="H22" s="10">
        <v>1631000000</v>
      </c>
      <c r="I22" s="10">
        <v>1390000000</v>
      </c>
      <c r="J22" s="10">
        <v>1642000000</v>
      </c>
      <c r="K22" s="10">
        <v>1341000000</v>
      </c>
      <c r="L22" s="10">
        <v>1533000000</v>
      </c>
      <c r="M22" s="10">
        <v>1253000000</v>
      </c>
      <c r="N22" s="10">
        <v>-171000000</v>
      </c>
      <c r="O22" s="10">
        <v>1804000000</v>
      </c>
      <c r="P22" s="10">
        <v>1903000000</v>
      </c>
      <c r="Q22" s="10">
        <v>2072000000</v>
      </c>
      <c r="R22" s="10">
        <v>2324000000</v>
      </c>
      <c r="S22" s="10">
        <v>2133000000</v>
      </c>
      <c r="T22" s="10">
        <v>1295000000</v>
      </c>
      <c r="U22" s="10">
        <v>1795000000</v>
      </c>
      <c r="V22" s="10">
        <v>2884000000</v>
      </c>
      <c r="W22" s="10">
        <v>3375000000</v>
      </c>
      <c r="X22" s="10">
        <v>4075000000</v>
      </c>
      <c r="Y22" s="10">
        <v>3392000000</v>
      </c>
      <c r="Z22" s="10">
        <v>4981000000</v>
      </c>
      <c r="AA22" s="10">
        <v>5724000000</v>
      </c>
      <c r="AB22" s="10">
        <v>6745000000</v>
      </c>
      <c r="AC22" s="10">
        <v>7446000000</v>
      </c>
      <c r="AD22" s="10">
        <v>8753000000</v>
      </c>
      <c r="AE22" s="10">
        <v>8052000000</v>
      </c>
      <c r="AF22" s="10">
        <v>7272000000</v>
      </c>
      <c r="AG22" s="10">
        <v>8061000000</v>
      </c>
      <c r="AH22" s="10">
        <v>8517000000</v>
      </c>
      <c r="AI22" s="10">
        <v>8554000000</v>
      </c>
      <c r="AJ22" s="10">
        <v>7834000000</v>
      </c>
      <c r="AK22" s="10">
        <v>9338000000</v>
      </c>
      <c r="AL22" s="10">
        <v>9917000000</v>
      </c>
    </row>
    <row r="23" spans="1:44" ht="19" x14ac:dyDescent="0.25">
      <c r="A23" s="5" t="s">
        <v>17</v>
      </c>
      <c r="B23" s="2">
        <v>0.33589999999999998</v>
      </c>
      <c r="C23" s="2">
        <v>0.38750000000000001</v>
      </c>
      <c r="D23" s="2">
        <v>0.24590000000000001</v>
      </c>
      <c r="E23" s="2">
        <v>0.22459999999999999</v>
      </c>
      <c r="F23" s="2">
        <v>0.22989999999999999</v>
      </c>
      <c r="G23" s="2">
        <v>0.2339</v>
      </c>
      <c r="H23" s="2">
        <v>0.22359999999999999</v>
      </c>
      <c r="I23" s="2">
        <v>0.18379999999999999</v>
      </c>
      <c r="J23" s="2">
        <v>0.21060000000000001</v>
      </c>
      <c r="K23" s="2">
        <v>0.17910000000000001</v>
      </c>
      <c r="L23" s="2">
        <v>0.17449999999999999</v>
      </c>
      <c r="M23" s="2">
        <v>0.11310000000000001</v>
      </c>
      <c r="N23" s="2">
        <v>-1.6199999999999999E-2</v>
      </c>
      <c r="O23" s="2">
        <v>0.16</v>
      </c>
      <c r="P23" s="2">
        <v>0.16020000000000001</v>
      </c>
      <c r="Q23" s="2">
        <v>0.1731</v>
      </c>
      <c r="R23" s="2">
        <v>0.18609999999999999</v>
      </c>
      <c r="S23" s="2">
        <v>0.1847</v>
      </c>
      <c r="T23" s="2">
        <v>0.106</v>
      </c>
      <c r="U23" s="2">
        <v>0.13220000000000001</v>
      </c>
      <c r="V23" s="2">
        <v>0.18509999999999999</v>
      </c>
      <c r="W23" s="2">
        <v>0.20730000000000001</v>
      </c>
      <c r="X23" s="2">
        <v>0.2268</v>
      </c>
      <c r="Y23" s="2">
        <v>0.23980000000000001</v>
      </c>
      <c r="Z23" s="2">
        <v>0.29360000000000003</v>
      </c>
      <c r="AA23" s="2">
        <v>0.29270000000000002</v>
      </c>
      <c r="AB23" s="2">
        <v>0.32229999999999998</v>
      </c>
      <c r="AC23" s="2">
        <v>0.33900000000000002</v>
      </c>
      <c r="AD23" s="2">
        <v>0.3649</v>
      </c>
      <c r="AE23" s="2">
        <v>0.36909999999999998</v>
      </c>
      <c r="AF23" s="2">
        <v>0.36470000000000002</v>
      </c>
      <c r="AG23" s="2">
        <v>0.3795</v>
      </c>
      <c r="AH23" s="2">
        <v>0.373</v>
      </c>
      <c r="AI23" s="2">
        <v>0.39400000000000002</v>
      </c>
      <c r="AJ23" s="2">
        <v>0.40110000000000001</v>
      </c>
      <c r="AK23" s="2">
        <f>AK22/AK3</f>
        <v>0.42827004219409281</v>
      </c>
      <c r="AL23" s="2">
        <v>0.3987</v>
      </c>
    </row>
    <row r="24" spans="1:44" ht="19" x14ac:dyDescent="0.25">
      <c r="A24" s="5" t="s">
        <v>18</v>
      </c>
      <c r="B24" s="1">
        <v>-3013000000</v>
      </c>
      <c r="C24" s="1">
        <v>-1416000000</v>
      </c>
      <c r="D24" s="1">
        <v>-620000000</v>
      </c>
      <c r="E24" s="1">
        <v>-565000000</v>
      </c>
      <c r="F24" s="1">
        <v>-649000000</v>
      </c>
      <c r="G24" s="1">
        <v>-1532000000</v>
      </c>
      <c r="H24" s="1">
        <v>-530000000</v>
      </c>
      <c r="I24" s="1">
        <v>-235000000</v>
      </c>
      <c r="J24" s="1">
        <v>-223000000</v>
      </c>
      <c r="K24" s="1">
        <v>-408000000</v>
      </c>
      <c r="L24" s="1">
        <v>-420000000</v>
      </c>
      <c r="M24" s="1">
        <v>-577000000</v>
      </c>
      <c r="N24" s="1">
        <v>-525000000</v>
      </c>
      <c r="O24" s="1">
        <v>-602000000</v>
      </c>
      <c r="P24" s="1">
        <v>-593000000</v>
      </c>
      <c r="Q24" s="1">
        <v>-539000000</v>
      </c>
      <c r="R24" s="1">
        <v>-308000000</v>
      </c>
      <c r="S24" s="1">
        <v>-496000000</v>
      </c>
      <c r="T24" s="1">
        <v>-439000000</v>
      </c>
      <c r="U24" s="1">
        <v>-359000000</v>
      </c>
      <c r="V24" s="1">
        <v>-359000000</v>
      </c>
      <c r="W24" s="1">
        <v>-366000000</v>
      </c>
      <c r="X24" s="1">
        <v>-419000000</v>
      </c>
      <c r="Y24" s="1">
        <v>-405000000</v>
      </c>
      <c r="Z24" s="1">
        <v>-548000000</v>
      </c>
      <c r="AA24" s="1">
        <v>-460000000</v>
      </c>
      <c r="AB24" s="1">
        <v>-427000000</v>
      </c>
      <c r="AC24" s="1">
        <v>-398000000</v>
      </c>
      <c r="AD24" s="1">
        <v>-410000000</v>
      </c>
      <c r="AE24" s="1">
        <v>-396000000</v>
      </c>
      <c r="AF24" s="1">
        <v>-506000000</v>
      </c>
      <c r="AG24" s="1">
        <v>-429000000</v>
      </c>
      <c r="AH24" s="1">
        <v>-776000000</v>
      </c>
      <c r="AI24" s="1">
        <v>-807000000</v>
      </c>
      <c r="AJ24" s="1">
        <v>-854000000</v>
      </c>
      <c r="AK24" s="1">
        <v>-859000000</v>
      </c>
      <c r="AL24" s="1">
        <v>-845000000</v>
      </c>
    </row>
    <row r="25" spans="1:44" ht="19" x14ac:dyDescent="0.25">
      <c r="A25" s="6" t="s">
        <v>19</v>
      </c>
      <c r="B25" s="10">
        <v>-805000000</v>
      </c>
      <c r="C25" s="10">
        <v>887000000</v>
      </c>
      <c r="D25" s="10">
        <v>872000000</v>
      </c>
      <c r="E25" s="10">
        <v>893000000</v>
      </c>
      <c r="F25" s="10">
        <v>952000000</v>
      </c>
      <c r="G25" s="10">
        <v>112000000</v>
      </c>
      <c r="H25" s="10">
        <v>1101000000</v>
      </c>
      <c r="I25" s="10">
        <v>1155000000</v>
      </c>
      <c r="J25" s="10">
        <v>1419000000</v>
      </c>
      <c r="K25" s="10">
        <v>933000000</v>
      </c>
      <c r="L25" s="10">
        <v>1113000000</v>
      </c>
      <c r="M25" s="10">
        <v>676000000</v>
      </c>
      <c r="N25" s="10">
        <v>-696000000</v>
      </c>
      <c r="O25" s="10">
        <v>1202000000</v>
      </c>
      <c r="P25" s="10">
        <v>1310000000</v>
      </c>
      <c r="Q25" s="10">
        <v>1533000000</v>
      </c>
      <c r="R25" s="10">
        <v>2016000000</v>
      </c>
      <c r="S25" s="10">
        <v>1637000000</v>
      </c>
      <c r="T25" s="10">
        <v>856000000</v>
      </c>
      <c r="U25" s="10">
        <v>1436000000</v>
      </c>
      <c r="V25" s="10">
        <v>2525000000</v>
      </c>
      <c r="W25" s="10">
        <v>3009000000</v>
      </c>
      <c r="X25" s="10">
        <v>3656000000</v>
      </c>
      <c r="Y25" s="10">
        <v>2987000000</v>
      </c>
      <c r="Z25" s="10">
        <v>4433000000</v>
      </c>
      <c r="AA25" s="10">
        <v>5264000000</v>
      </c>
      <c r="AB25" s="10">
        <v>6318000000</v>
      </c>
      <c r="AC25" s="10">
        <v>7048000000</v>
      </c>
      <c r="AD25" s="10">
        <v>8343000000</v>
      </c>
      <c r="AE25" s="10">
        <v>7656000000</v>
      </c>
      <c r="AF25" s="10">
        <v>6766000000</v>
      </c>
      <c r="AG25" s="10">
        <v>7632000000</v>
      </c>
      <c r="AH25" s="10">
        <v>7741000000</v>
      </c>
      <c r="AI25" s="10">
        <v>7747000000</v>
      </c>
      <c r="AJ25" s="10">
        <v>6980000000</v>
      </c>
      <c r="AK25" s="10">
        <v>8478000000</v>
      </c>
      <c r="AL25" s="10">
        <v>9072000000</v>
      </c>
    </row>
    <row r="26" spans="1:44" ht="19" x14ac:dyDescent="0.25">
      <c r="A26" s="5" t="s">
        <v>20</v>
      </c>
      <c r="B26" s="2">
        <v>-0.1225</v>
      </c>
      <c r="C26" s="2">
        <v>0.14929999999999999</v>
      </c>
      <c r="D26" s="2">
        <v>0.14369999999999999</v>
      </c>
      <c r="E26" s="2">
        <v>0.1376</v>
      </c>
      <c r="F26" s="2">
        <v>0.13669999999999999</v>
      </c>
      <c r="G26" s="2">
        <v>1.5900000000000001E-2</v>
      </c>
      <c r="H26" s="2">
        <v>0.15090000000000001</v>
      </c>
      <c r="I26" s="2">
        <v>0.15279999999999999</v>
      </c>
      <c r="J26" s="2">
        <v>0.182</v>
      </c>
      <c r="K26" s="2">
        <v>0.1246</v>
      </c>
      <c r="L26" s="2">
        <v>0.12670000000000001</v>
      </c>
      <c r="M26" s="2">
        <v>6.0999999999999999E-2</v>
      </c>
      <c r="N26" s="2">
        <v>-6.6000000000000003E-2</v>
      </c>
      <c r="O26" s="2">
        <v>0.1066</v>
      </c>
      <c r="P26" s="2">
        <v>0.1103</v>
      </c>
      <c r="Q26" s="2">
        <v>0.128</v>
      </c>
      <c r="R26" s="2">
        <v>0.16139999999999999</v>
      </c>
      <c r="S26" s="2">
        <v>0.14169999999999999</v>
      </c>
      <c r="T26" s="2">
        <v>7.0099999999999996E-2</v>
      </c>
      <c r="U26" s="2">
        <v>0.10580000000000001</v>
      </c>
      <c r="V26" s="2">
        <v>0.16209999999999999</v>
      </c>
      <c r="W26" s="2">
        <v>0.18479999999999999</v>
      </c>
      <c r="X26" s="2">
        <v>0.20349999999999999</v>
      </c>
      <c r="Y26" s="2">
        <v>0.2112</v>
      </c>
      <c r="Z26" s="2">
        <v>0.26129999999999998</v>
      </c>
      <c r="AA26" s="2">
        <v>0.26919999999999999</v>
      </c>
      <c r="AB26" s="2">
        <v>0.3019</v>
      </c>
      <c r="AC26" s="2">
        <v>0.32090000000000002</v>
      </c>
      <c r="AD26" s="2">
        <v>0.3478</v>
      </c>
      <c r="AE26" s="2">
        <v>0.35099999999999998</v>
      </c>
      <c r="AF26" s="2">
        <v>0.33929999999999999</v>
      </c>
      <c r="AG26" s="2">
        <v>0.35930000000000001</v>
      </c>
      <c r="AH26" s="2">
        <v>0.33900000000000002</v>
      </c>
      <c r="AI26" s="2">
        <v>0.3569</v>
      </c>
      <c r="AJ26" s="2">
        <v>0.35730000000000001</v>
      </c>
      <c r="AK26" s="2">
        <f>AK25/AK3</f>
        <v>0.38882773802971932</v>
      </c>
      <c r="AL26" s="2">
        <v>0.36470000000000002</v>
      </c>
    </row>
    <row r="27" spans="1:44" ht="19" x14ac:dyDescent="0.25">
      <c r="A27" s="5" t="s">
        <v>21</v>
      </c>
      <c r="B27" s="1">
        <v>-391000000</v>
      </c>
      <c r="C27" s="1">
        <v>327000000</v>
      </c>
      <c r="D27" s="1">
        <v>313000000</v>
      </c>
      <c r="E27" s="1">
        <v>298000000</v>
      </c>
      <c r="F27" s="1">
        <v>334000000</v>
      </c>
      <c r="G27" s="1">
        <v>48000000</v>
      </c>
      <c r="H27" s="1">
        <v>373000000</v>
      </c>
      <c r="I27" s="1">
        <v>450000000</v>
      </c>
      <c r="J27" s="1">
        <v>461000000</v>
      </c>
      <c r="K27" s="1">
        <v>314000000</v>
      </c>
      <c r="L27" s="1">
        <v>380000000</v>
      </c>
      <c r="M27" s="1">
        <v>244000000</v>
      </c>
      <c r="N27" s="1">
        <v>-63000000</v>
      </c>
      <c r="O27" s="1">
        <v>419000000</v>
      </c>
      <c r="P27" s="1">
        <v>468000000</v>
      </c>
      <c r="Q27" s="1">
        <v>567000000</v>
      </c>
      <c r="R27" s="1">
        <v>675000000</v>
      </c>
      <c r="S27" s="1">
        <v>581000000</v>
      </c>
      <c r="T27" s="1">
        <v>252000000</v>
      </c>
      <c r="U27" s="1">
        <v>410000000</v>
      </c>
      <c r="V27" s="1">
        <v>919000000</v>
      </c>
      <c r="W27" s="1">
        <v>1154000000</v>
      </c>
      <c r="X27" s="1">
        <v>1318000000</v>
      </c>
      <c r="Y27" s="1">
        <v>1089000000</v>
      </c>
      <c r="Z27" s="1">
        <v>1653000000</v>
      </c>
      <c r="AA27" s="1">
        <v>1972000000</v>
      </c>
      <c r="AB27" s="1">
        <v>2375000000</v>
      </c>
      <c r="AC27" s="1">
        <v>2660000000</v>
      </c>
      <c r="AD27" s="1">
        <v>3163000000</v>
      </c>
      <c r="AE27" s="1">
        <v>2884000000</v>
      </c>
      <c r="AF27" s="1">
        <v>2533000000</v>
      </c>
      <c r="AG27" s="1">
        <v>-3080000000</v>
      </c>
      <c r="AH27" s="1">
        <v>1775000000</v>
      </c>
      <c r="AI27" s="1">
        <v>1828000000</v>
      </c>
      <c r="AJ27" s="1">
        <v>1631000000</v>
      </c>
      <c r="AK27" s="1">
        <v>1955000000</v>
      </c>
      <c r="AL27" s="1">
        <v>2074000000</v>
      </c>
    </row>
    <row r="28" spans="1:44" ht="20" thickBot="1" x14ac:dyDescent="0.3">
      <c r="A28" s="7" t="s">
        <v>22</v>
      </c>
      <c r="B28" s="11">
        <v>-460000000</v>
      </c>
      <c r="C28" s="11">
        <v>583000000</v>
      </c>
      <c r="D28" s="11">
        <v>644000000</v>
      </c>
      <c r="E28" s="11">
        <v>595000000</v>
      </c>
      <c r="F28" s="11">
        <v>618000000</v>
      </c>
      <c r="G28" s="11">
        <v>64000000</v>
      </c>
      <c r="H28" s="11">
        <v>728000000</v>
      </c>
      <c r="I28" s="11">
        <v>530000000</v>
      </c>
      <c r="J28" s="11">
        <v>546000000</v>
      </c>
      <c r="K28" s="11">
        <v>946000000</v>
      </c>
      <c r="L28" s="11">
        <v>904000000</v>
      </c>
      <c r="M28" s="11">
        <v>432000000</v>
      </c>
      <c r="N28" s="11">
        <v>-633000000</v>
      </c>
      <c r="O28" s="11">
        <v>810000000</v>
      </c>
      <c r="P28" s="11">
        <v>842000000</v>
      </c>
      <c r="Q28" s="11">
        <v>966000000</v>
      </c>
      <c r="R28" s="11">
        <v>1341000000</v>
      </c>
      <c r="S28" s="11">
        <v>1585000000</v>
      </c>
      <c r="T28" s="11">
        <v>604000000</v>
      </c>
      <c r="U28" s="11">
        <v>1026000000</v>
      </c>
      <c r="V28" s="11">
        <v>1606000000</v>
      </c>
      <c r="W28" s="11">
        <v>1855000000</v>
      </c>
      <c r="X28" s="11">
        <v>2338000000</v>
      </c>
      <c r="Y28" s="11">
        <v>1898000000</v>
      </c>
      <c r="Z28" s="11">
        <v>2780000000</v>
      </c>
      <c r="AA28" s="11">
        <v>3292000000</v>
      </c>
      <c r="AB28" s="11">
        <v>3943000000</v>
      </c>
      <c r="AC28" s="11">
        <v>4388000000</v>
      </c>
      <c r="AD28" s="11">
        <v>5180000000</v>
      </c>
      <c r="AE28" s="11">
        <v>4772000000</v>
      </c>
      <c r="AF28" s="11">
        <v>4233000000</v>
      </c>
      <c r="AG28" s="11">
        <v>10712000000</v>
      </c>
      <c r="AH28" s="11">
        <v>5966000000</v>
      </c>
      <c r="AI28" s="11">
        <v>5919000000</v>
      </c>
      <c r="AJ28" s="11">
        <v>5349000000</v>
      </c>
      <c r="AK28" s="11">
        <v>6523000000</v>
      </c>
      <c r="AL28" s="11">
        <v>6998000000</v>
      </c>
    </row>
    <row r="29" spans="1:44" ht="20" customHeight="1" thickTop="1" x14ac:dyDescent="0.25">
      <c r="A29" s="14" t="s">
        <v>102</v>
      </c>
      <c r="B29" s="1"/>
      <c r="C29" s="15">
        <f>(C28/B28)-1</f>
        <v>-2.267391304347826</v>
      </c>
      <c r="D29" s="15">
        <f>(D28/C28)-1</f>
        <v>0.10463121783876494</v>
      </c>
      <c r="E29" s="15">
        <f>(E28/D28)-1</f>
        <v>-7.6086956521739135E-2</v>
      </c>
      <c r="F29" s="15">
        <f t="shared" ref="F29:AL29" si="4">(F28/E28)-1</f>
        <v>3.8655462184874034E-2</v>
      </c>
      <c r="G29" s="15">
        <f t="shared" si="4"/>
        <v>-0.8964401294498382</v>
      </c>
      <c r="H29" s="15">
        <f t="shared" si="4"/>
        <v>10.375</v>
      </c>
      <c r="I29" s="15">
        <f t="shared" si="4"/>
        <v>-0.27197802197802201</v>
      </c>
      <c r="J29" s="15">
        <f t="shared" si="4"/>
        <v>3.0188679245283012E-2</v>
      </c>
      <c r="K29" s="15">
        <f t="shared" si="4"/>
        <v>0.73260073260073266</v>
      </c>
      <c r="L29" s="15">
        <f t="shared" si="4"/>
        <v>-4.4397463002114113E-2</v>
      </c>
      <c r="M29" s="15">
        <f t="shared" si="4"/>
        <v>-0.52212389380530966</v>
      </c>
      <c r="N29" s="15">
        <f t="shared" si="4"/>
        <v>-2.4652777777777777</v>
      </c>
      <c r="O29" s="15">
        <f t="shared" si="4"/>
        <v>-2.2796208530805684</v>
      </c>
      <c r="P29" s="15">
        <f t="shared" si="4"/>
        <v>3.9506172839506082E-2</v>
      </c>
      <c r="Q29" s="15">
        <f t="shared" si="4"/>
        <v>0.14726840855106893</v>
      </c>
      <c r="R29" s="15">
        <f t="shared" si="4"/>
        <v>0.38819875776397517</v>
      </c>
      <c r="S29" s="15">
        <f t="shared" si="4"/>
        <v>0.18195376584638323</v>
      </c>
      <c r="T29" s="15">
        <f t="shared" si="4"/>
        <v>-0.61892744479495265</v>
      </c>
      <c r="U29" s="15">
        <f t="shared" si="4"/>
        <v>0.69867549668874163</v>
      </c>
      <c r="V29" s="15">
        <f t="shared" si="4"/>
        <v>0.56530214424951275</v>
      </c>
      <c r="W29" s="15">
        <f t="shared" si="4"/>
        <v>0.15504358655043582</v>
      </c>
      <c r="X29" s="15">
        <f t="shared" si="4"/>
        <v>0.26037735849056598</v>
      </c>
      <c r="Y29" s="15">
        <f t="shared" si="4"/>
        <v>-0.18819503849443964</v>
      </c>
      <c r="Z29" s="15">
        <f t="shared" si="4"/>
        <v>0.46469968387776617</v>
      </c>
      <c r="AA29" s="15">
        <f t="shared" si="4"/>
        <v>0.18417266187050352</v>
      </c>
      <c r="AB29" s="15">
        <f t="shared" si="4"/>
        <v>0.19775212636695016</v>
      </c>
      <c r="AC29" s="15">
        <f t="shared" si="4"/>
        <v>0.1128582297742835</v>
      </c>
      <c r="AD29" s="15">
        <f t="shared" si="4"/>
        <v>0.18049225159525983</v>
      </c>
      <c r="AE29" s="15">
        <f t="shared" si="4"/>
        <v>-7.8764478764478785E-2</v>
      </c>
      <c r="AF29" s="15">
        <f t="shared" si="4"/>
        <v>-0.11295054484492872</v>
      </c>
      <c r="AG29" s="15">
        <f t="shared" si="4"/>
        <v>1.5305929600755963</v>
      </c>
      <c r="AH29" s="15">
        <f t="shared" si="4"/>
        <v>-0.44305451829723674</v>
      </c>
      <c r="AI29" s="15">
        <f t="shared" si="4"/>
        <v>-7.8779751927590125E-3</v>
      </c>
      <c r="AJ29" s="15">
        <f t="shared" si="4"/>
        <v>-9.6300050684237193E-2</v>
      </c>
      <c r="AK29" s="15">
        <f t="shared" si="4"/>
        <v>0.21948027668723125</v>
      </c>
      <c r="AL29" s="15">
        <f t="shared" si="4"/>
        <v>7.2819254944044065E-2</v>
      </c>
    </row>
    <row r="30" spans="1:44" ht="19" x14ac:dyDescent="0.25">
      <c r="A30" s="5" t="s">
        <v>23</v>
      </c>
      <c r="B30" s="2">
        <v>-7.0000000000000007E-2</v>
      </c>
      <c r="C30" s="2">
        <v>9.8100000000000007E-2</v>
      </c>
      <c r="D30" s="2">
        <v>0.1061</v>
      </c>
      <c r="E30" s="2">
        <v>9.1700000000000004E-2</v>
      </c>
      <c r="F30" s="2">
        <v>8.8700000000000001E-2</v>
      </c>
      <c r="G30" s="2">
        <v>9.1000000000000004E-3</v>
      </c>
      <c r="H30" s="2">
        <v>9.98E-2</v>
      </c>
      <c r="I30" s="2">
        <v>7.0099999999999996E-2</v>
      </c>
      <c r="J30" s="2">
        <v>7.0000000000000007E-2</v>
      </c>
      <c r="K30" s="2">
        <v>0.12640000000000001</v>
      </c>
      <c r="L30" s="2">
        <v>0.10290000000000001</v>
      </c>
      <c r="M30" s="2">
        <v>3.9E-2</v>
      </c>
      <c r="N30" s="2">
        <v>-0.06</v>
      </c>
      <c r="O30" s="2">
        <v>7.1900000000000006E-2</v>
      </c>
      <c r="P30" s="2">
        <v>7.0900000000000005E-2</v>
      </c>
      <c r="Q30" s="2">
        <v>8.0699999999999994E-2</v>
      </c>
      <c r="R30" s="2">
        <v>0.1074</v>
      </c>
      <c r="S30" s="2">
        <v>0.13719999999999999</v>
      </c>
      <c r="T30" s="2">
        <v>4.9399999999999999E-2</v>
      </c>
      <c r="U30" s="2">
        <v>7.5600000000000001E-2</v>
      </c>
      <c r="V30" s="2">
        <v>0.1031</v>
      </c>
      <c r="W30" s="2">
        <v>0.1139</v>
      </c>
      <c r="X30" s="2">
        <v>0.13009999999999999</v>
      </c>
      <c r="Y30" s="2">
        <v>0.13420000000000001</v>
      </c>
      <c r="Z30" s="2">
        <v>0.16389999999999999</v>
      </c>
      <c r="AA30" s="2">
        <v>0.16830000000000001</v>
      </c>
      <c r="AB30" s="2">
        <v>0.18840000000000001</v>
      </c>
      <c r="AC30" s="2">
        <v>0.19980000000000001</v>
      </c>
      <c r="AD30" s="2">
        <v>0.21590000000000001</v>
      </c>
      <c r="AE30" s="2">
        <v>0.21879999999999999</v>
      </c>
      <c r="AF30" s="2">
        <v>0.21229999999999999</v>
      </c>
      <c r="AG30" s="2">
        <v>0.50429999999999997</v>
      </c>
      <c r="AH30" s="2">
        <v>0.26129999999999998</v>
      </c>
      <c r="AI30" s="2">
        <v>0.2727</v>
      </c>
      <c r="AJ30" s="2">
        <v>0.27379999999999999</v>
      </c>
      <c r="AK30" s="2">
        <f>AK28/AK3</f>
        <v>0.29916529077233533</v>
      </c>
      <c r="AL30" s="2">
        <v>0.28129999999999999</v>
      </c>
    </row>
    <row r="31" spans="1:44" ht="19" x14ac:dyDescent="0.25">
      <c r="A31" s="5" t="s">
        <v>24</v>
      </c>
      <c r="B31" s="12">
        <v>-0.56999999999999995</v>
      </c>
      <c r="C31" s="12">
        <v>0.65</v>
      </c>
      <c r="D31" s="12">
        <v>0.71</v>
      </c>
      <c r="E31" s="12">
        <v>0.7</v>
      </c>
      <c r="F31" s="12">
        <v>0.77</v>
      </c>
      <c r="G31" s="12">
        <v>0.08</v>
      </c>
      <c r="H31" s="12">
        <v>0.9</v>
      </c>
      <c r="I31" s="12">
        <v>0.65</v>
      </c>
      <c r="J31" s="12">
        <v>0.67</v>
      </c>
      <c r="K31" s="12">
        <v>1.1499999999999999</v>
      </c>
      <c r="L31" s="12">
        <v>1.03</v>
      </c>
      <c r="M31" s="12">
        <v>0.44</v>
      </c>
      <c r="N31" s="12">
        <v>-0.64</v>
      </c>
      <c r="O31" s="12">
        <v>0.82</v>
      </c>
      <c r="P31" s="12">
        <v>0.85</v>
      </c>
      <c r="Q31" s="12">
        <v>0.97</v>
      </c>
      <c r="R31" s="12">
        <v>1.33</v>
      </c>
      <c r="S31" s="12">
        <v>1.56</v>
      </c>
      <c r="T31" s="12">
        <v>0.57999999999999996</v>
      </c>
      <c r="U31" s="12">
        <v>0.97</v>
      </c>
      <c r="V31" s="12">
        <v>1.49</v>
      </c>
      <c r="W31" s="12">
        <v>1.74</v>
      </c>
      <c r="X31" s="12">
        <v>2.29</v>
      </c>
      <c r="Y31" s="12">
        <v>1.88</v>
      </c>
      <c r="Z31" s="12">
        <v>2.79</v>
      </c>
      <c r="AA31" s="12">
        <v>3.39</v>
      </c>
      <c r="AB31" s="12">
        <v>4.17</v>
      </c>
      <c r="AC31" s="12">
        <v>4.74</v>
      </c>
      <c r="AD31" s="12">
        <v>5.77</v>
      </c>
      <c r="AE31" s="12">
        <v>5.51</v>
      </c>
      <c r="AF31" s="12">
        <v>5.09</v>
      </c>
      <c r="AG31" s="12">
        <v>13.42</v>
      </c>
      <c r="AH31" s="12">
        <v>7.95</v>
      </c>
      <c r="AI31" s="12">
        <v>8.41</v>
      </c>
      <c r="AJ31" s="12">
        <v>7.9</v>
      </c>
      <c r="AK31" s="12">
        <v>9.98</v>
      </c>
      <c r="AL31" s="12">
        <v>11.24</v>
      </c>
    </row>
    <row r="32" spans="1:44" ht="19" x14ac:dyDescent="0.25">
      <c r="A32" s="5" t="s">
        <v>25</v>
      </c>
      <c r="B32" s="12">
        <v>-0.56999999999999995</v>
      </c>
      <c r="C32" s="12">
        <v>0.65</v>
      </c>
      <c r="D32" s="12">
        <v>0.71</v>
      </c>
      <c r="E32" s="12">
        <v>0.7</v>
      </c>
      <c r="F32" s="12">
        <v>0.77</v>
      </c>
      <c r="G32" s="12">
        <v>0.08</v>
      </c>
      <c r="H32" s="12">
        <v>0.89</v>
      </c>
      <c r="I32" s="12">
        <v>0.65</v>
      </c>
      <c r="J32" s="12">
        <v>0.67</v>
      </c>
      <c r="K32" s="12">
        <v>1.1499999999999999</v>
      </c>
      <c r="L32" s="12">
        <v>1.03</v>
      </c>
      <c r="M32" s="12">
        <v>0.43</v>
      </c>
      <c r="N32" s="12">
        <v>-0.64</v>
      </c>
      <c r="O32" s="12">
        <v>0.81</v>
      </c>
      <c r="P32" s="12">
        <v>0.83</v>
      </c>
      <c r="Q32" s="12">
        <v>0.94</v>
      </c>
      <c r="R32" s="12">
        <v>1.26</v>
      </c>
      <c r="S32" s="12">
        <v>1.51</v>
      </c>
      <c r="T32" s="12">
        <v>0.56999999999999995</v>
      </c>
      <c r="U32" s="12">
        <v>0.96</v>
      </c>
      <c r="V32" s="12">
        <v>1.48</v>
      </c>
      <c r="W32" s="12">
        <v>1.73</v>
      </c>
      <c r="X32" s="12">
        <v>2.27</v>
      </c>
      <c r="Y32" s="12">
        <v>1.87</v>
      </c>
      <c r="Z32" s="12">
        <v>2.77</v>
      </c>
      <c r="AA32" s="12">
        <v>3.36</v>
      </c>
      <c r="AB32" s="12">
        <v>4.13</v>
      </c>
      <c r="AC32" s="12">
        <v>4.71</v>
      </c>
      <c r="AD32" s="12">
        <v>5.75</v>
      </c>
      <c r="AE32" s="12">
        <v>5.49</v>
      </c>
      <c r="AF32" s="12">
        <v>5.07</v>
      </c>
      <c r="AG32" s="12">
        <v>13.36</v>
      </c>
      <c r="AH32" s="12">
        <v>7.91</v>
      </c>
      <c r="AI32" s="12">
        <v>8.3800000000000008</v>
      </c>
      <c r="AJ32" s="12">
        <v>7.88</v>
      </c>
      <c r="AK32" s="12">
        <v>9.9499999999999993</v>
      </c>
      <c r="AL32" s="12">
        <v>11.21</v>
      </c>
    </row>
    <row r="33" spans="1:38" ht="19" x14ac:dyDescent="0.25">
      <c r="A33" s="5" t="s">
        <v>26</v>
      </c>
      <c r="B33" s="1">
        <v>857641921</v>
      </c>
      <c r="C33" s="1">
        <v>849230769</v>
      </c>
      <c r="D33" s="1">
        <v>894035088</v>
      </c>
      <c r="E33" s="1">
        <v>843971631</v>
      </c>
      <c r="F33" s="1">
        <v>800000000</v>
      </c>
      <c r="G33" s="1">
        <v>800000000</v>
      </c>
      <c r="H33" s="1">
        <v>813407821</v>
      </c>
      <c r="I33" s="1">
        <v>818532819</v>
      </c>
      <c r="J33" s="1">
        <v>821052632</v>
      </c>
      <c r="K33" s="1">
        <v>822608696</v>
      </c>
      <c r="L33" s="1">
        <v>873429952</v>
      </c>
      <c r="M33" s="1">
        <v>982800000</v>
      </c>
      <c r="N33" s="1">
        <v>984000000</v>
      </c>
      <c r="O33" s="1">
        <v>986400000</v>
      </c>
      <c r="P33" s="1">
        <v>986000000</v>
      </c>
      <c r="Q33" s="1">
        <v>992000000</v>
      </c>
      <c r="R33" s="1">
        <v>1008400000</v>
      </c>
      <c r="S33" s="1">
        <v>1017600000</v>
      </c>
      <c r="T33" s="1">
        <v>1036400000</v>
      </c>
      <c r="U33" s="1">
        <v>1053600000</v>
      </c>
      <c r="V33" s="1">
        <v>1077600000</v>
      </c>
      <c r="W33" s="1">
        <v>1063600000</v>
      </c>
      <c r="X33" s="1">
        <v>1021200000</v>
      </c>
      <c r="Y33" s="1">
        <v>1006000000</v>
      </c>
      <c r="Z33" s="1">
        <v>996400000</v>
      </c>
      <c r="AA33" s="1">
        <v>971400000</v>
      </c>
      <c r="AB33" s="1">
        <v>946200000</v>
      </c>
      <c r="AC33" s="1">
        <v>926600000</v>
      </c>
      <c r="AD33" s="1">
        <v>897100000</v>
      </c>
      <c r="AE33" s="1">
        <v>866200000</v>
      </c>
      <c r="AF33" s="1">
        <v>832400000</v>
      </c>
      <c r="AG33" s="1">
        <v>798400000</v>
      </c>
      <c r="AH33" s="1">
        <v>750900000</v>
      </c>
      <c r="AI33" s="1">
        <v>703500000</v>
      </c>
      <c r="AJ33" s="1">
        <v>677300000</v>
      </c>
      <c r="AK33" s="1">
        <v>653800000</v>
      </c>
      <c r="AL33" s="1">
        <v>622700000</v>
      </c>
    </row>
    <row r="34" spans="1:38" ht="19" x14ac:dyDescent="0.25">
      <c r="A34" s="5" t="s">
        <v>27</v>
      </c>
      <c r="B34" s="1">
        <v>857641921</v>
      </c>
      <c r="C34" s="1">
        <v>849230769</v>
      </c>
      <c r="D34" s="1">
        <v>900353357</v>
      </c>
      <c r="E34" s="1">
        <v>846975089</v>
      </c>
      <c r="F34" s="1">
        <v>802597403</v>
      </c>
      <c r="G34" s="1">
        <v>825806452</v>
      </c>
      <c r="H34" s="1">
        <v>815686275</v>
      </c>
      <c r="I34" s="1">
        <v>821705426</v>
      </c>
      <c r="J34" s="1">
        <v>821052632</v>
      </c>
      <c r="K34" s="1">
        <v>822712934</v>
      </c>
      <c r="L34" s="1">
        <v>873429952</v>
      </c>
      <c r="M34" s="1">
        <v>992400000</v>
      </c>
      <c r="N34" s="1">
        <v>984000000</v>
      </c>
      <c r="O34" s="1">
        <v>1079200000</v>
      </c>
      <c r="P34" s="1">
        <v>1078000000</v>
      </c>
      <c r="Q34" s="1">
        <v>1087600000</v>
      </c>
      <c r="R34" s="1">
        <v>1107200000</v>
      </c>
      <c r="S34" s="1">
        <v>1072000000</v>
      </c>
      <c r="T34" s="1">
        <v>1048800000</v>
      </c>
      <c r="U34" s="1">
        <v>1066000000</v>
      </c>
      <c r="V34" s="1">
        <v>1088000000</v>
      </c>
      <c r="W34" s="1">
        <v>1073600000</v>
      </c>
      <c r="X34" s="1">
        <v>1030000000</v>
      </c>
      <c r="Y34" s="1">
        <v>1011600000</v>
      </c>
      <c r="Z34" s="1">
        <v>1005800000</v>
      </c>
      <c r="AA34" s="1">
        <v>979600000</v>
      </c>
      <c r="AB34" s="1">
        <v>953000000</v>
      </c>
      <c r="AC34" s="1">
        <v>931600000</v>
      </c>
      <c r="AD34" s="1">
        <v>901100000</v>
      </c>
      <c r="AE34" s="1">
        <v>869400000</v>
      </c>
      <c r="AF34" s="1">
        <v>835400000</v>
      </c>
      <c r="AG34" s="1">
        <v>801700000</v>
      </c>
      <c r="AH34" s="1">
        <v>754300000</v>
      </c>
      <c r="AI34" s="1">
        <v>706100000</v>
      </c>
      <c r="AJ34" s="1">
        <v>679100000</v>
      </c>
      <c r="AK34" s="1">
        <v>655400000</v>
      </c>
      <c r="AL34" s="1">
        <v>624000000</v>
      </c>
    </row>
    <row r="35" spans="1:38" ht="20" customHeight="1" x14ac:dyDescent="0.25">
      <c r="A35" s="14" t="s">
        <v>103</v>
      </c>
      <c r="B35" s="1"/>
      <c r="C35" s="22">
        <f>(C34-B34)/B34</f>
        <v>-9.8073004526092883E-3</v>
      </c>
      <c r="D35" s="22">
        <f t="shared" ref="D35:AL35" si="5">(D34-C34)/C34</f>
        <v>6.0198699654039504E-2</v>
      </c>
      <c r="E35" s="22">
        <f t="shared" si="5"/>
        <v>-5.9285909898595515E-2</v>
      </c>
      <c r="F35" s="22">
        <f t="shared" si="5"/>
        <v>-5.2395503216506052E-2</v>
      </c>
      <c r="G35" s="22">
        <f t="shared" si="5"/>
        <v>2.8917423496821356E-2</v>
      </c>
      <c r="H35" s="22">
        <f t="shared" si="5"/>
        <v>-1.2254901830193015E-2</v>
      </c>
      <c r="I35" s="22">
        <f t="shared" si="5"/>
        <v>7.3792476157576638E-3</v>
      </c>
      <c r="J35" s="22">
        <f t="shared" si="5"/>
        <v>-7.9443798147683161E-4</v>
      </c>
      <c r="K35" s="22">
        <f t="shared" si="5"/>
        <v>2.0221626912706857E-3</v>
      </c>
      <c r="L35" s="22">
        <f t="shared" si="5"/>
        <v>6.1646068639538372E-2</v>
      </c>
      <c r="M35" s="22">
        <f t="shared" si="5"/>
        <v>0.13621017658895215</v>
      </c>
      <c r="N35" s="22">
        <f t="shared" si="5"/>
        <v>-8.4643288996372433E-3</v>
      </c>
      <c r="O35" s="22">
        <f t="shared" si="5"/>
        <v>9.674796747967479E-2</v>
      </c>
      <c r="P35" s="22">
        <f t="shared" si="5"/>
        <v>-1.111934766493699E-3</v>
      </c>
      <c r="Q35" s="22">
        <f t="shared" si="5"/>
        <v>8.905380333951763E-3</v>
      </c>
      <c r="R35" s="22">
        <f t="shared" si="5"/>
        <v>1.8021331371827879E-2</v>
      </c>
      <c r="S35" s="22">
        <f t="shared" si="5"/>
        <v>-3.1791907514450865E-2</v>
      </c>
      <c r="T35" s="22">
        <f t="shared" si="5"/>
        <v>-2.1641791044776121E-2</v>
      </c>
      <c r="U35" s="22">
        <f t="shared" si="5"/>
        <v>1.6399694889397406E-2</v>
      </c>
      <c r="V35" s="22">
        <f t="shared" si="5"/>
        <v>2.0637898686679174E-2</v>
      </c>
      <c r="W35" s="22">
        <f t="shared" si="5"/>
        <v>-1.3235294117647059E-2</v>
      </c>
      <c r="X35" s="22">
        <f t="shared" si="5"/>
        <v>-4.0611028315946346E-2</v>
      </c>
      <c r="Y35" s="22">
        <f t="shared" si="5"/>
        <v>-1.7864077669902913E-2</v>
      </c>
      <c r="Z35" s="22">
        <f t="shared" si="5"/>
        <v>-5.7334914986160541E-3</v>
      </c>
      <c r="AA35" s="22">
        <f t="shared" si="5"/>
        <v>-2.6048916285543847E-2</v>
      </c>
      <c r="AB35" s="22">
        <f t="shared" si="5"/>
        <v>-2.7153940383830136E-2</v>
      </c>
      <c r="AC35" s="22">
        <f t="shared" si="5"/>
        <v>-2.2455403987408185E-2</v>
      </c>
      <c r="AD35" s="22">
        <f t="shared" si="5"/>
        <v>-3.273937312151138E-2</v>
      </c>
      <c r="AE35" s="22">
        <f t="shared" si="5"/>
        <v>-3.5179225391188548E-2</v>
      </c>
      <c r="AF35" s="22">
        <f t="shared" si="5"/>
        <v>-3.9107430411778235E-2</v>
      </c>
      <c r="AG35" s="22">
        <f t="shared" si="5"/>
        <v>-4.0339956906870963E-2</v>
      </c>
      <c r="AH35" s="22">
        <f t="shared" si="5"/>
        <v>-5.912436073344144E-2</v>
      </c>
      <c r="AI35" s="22">
        <f t="shared" si="5"/>
        <v>-6.390030491846746E-2</v>
      </c>
      <c r="AJ35" s="22">
        <f t="shared" si="5"/>
        <v>-3.8238209885285368E-2</v>
      </c>
      <c r="AK35" s="22">
        <f t="shared" si="5"/>
        <v>-3.4899131203062879E-2</v>
      </c>
      <c r="AL35" s="22">
        <f t="shared" si="5"/>
        <v>-4.7909673481843149E-2</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t="s">
        <v>92</v>
      </c>
      <c r="C38" s="1" t="s">
        <v>92</v>
      </c>
      <c r="D38" s="1" t="s">
        <v>92</v>
      </c>
      <c r="E38" s="1" t="s">
        <v>92</v>
      </c>
      <c r="F38" s="1" t="s">
        <v>92</v>
      </c>
      <c r="G38" s="1" t="s">
        <v>92</v>
      </c>
      <c r="H38" s="1" t="s">
        <v>92</v>
      </c>
      <c r="I38" s="1" t="s">
        <v>92</v>
      </c>
      <c r="J38" s="1">
        <v>121000000</v>
      </c>
      <c r="K38" s="1">
        <v>230000000</v>
      </c>
      <c r="L38" s="1">
        <v>191000000</v>
      </c>
      <c r="M38" s="1">
        <v>90000000</v>
      </c>
      <c r="N38" s="1">
        <v>176000000</v>
      </c>
      <c r="O38" s="1">
        <v>175000000</v>
      </c>
      <c r="P38" s="1">
        <v>105000000</v>
      </c>
      <c r="Q38" s="1">
        <v>113000000</v>
      </c>
      <c r="R38" s="1">
        <v>369000000</v>
      </c>
      <c r="S38" s="1">
        <v>527000000</v>
      </c>
      <c r="T38" s="1">
        <v>977000000</v>
      </c>
      <c r="U38" s="1">
        <v>773000000</v>
      </c>
      <c r="V38" s="1">
        <v>827000000</v>
      </c>
      <c r="W38" s="1">
        <v>878000000</v>
      </c>
      <c r="X38" s="1">
        <v>1249000000</v>
      </c>
      <c r="Y38" s="1">
        <v>1850000000</v>
      </c>
      <c r="Z38" s="1">
        <v>1086000000</v>
      </c>
      <c r="AA38" s="1">
        <v>1217000000</v>
      </c>
      <c r="AB38" s="1">
        <v>1063000000</v>
      </c>
      <c r="AC38" s="1">
        <v>1432000000</v>
      </c>
      <c r="AD38" s="1">
        <v>1586000000</v>
      </c>
      <c r="AE38" s="1">
        <v>1391000000</v>
      </c>
      <c r="AF38" s="1">
        <v>1277000000</v>
      </c>
      <c r="AG38" s="1">
        <v>1275000000</v>
      </c>
      <c r="AH38" s="1">
        <v>1273000000</v>
      </c>
      <c r="AI38" s="1">
        <v>831000000</v>
      </c>
      <c r="AJ38" s="1">
        <v>1799000000</v>
      </c>
      <c r="AK38" s="1">
        <v>960000000</v>
      </c>
      <c r="AL38" s="1">
        <v>973000000</v>
      </c>
    </row>
    <row r="39" spans="1:38"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v>60000000</v>
      </c>
      <c r="AG39" s="1">
        <v>90000000</v>
      </c>
      <c r="AH39" s="1">
        <v>60000000</v>
      </c>
      <c r="AI39" s="1">
        <v>60000000</v>
      </c>
      <c r="AJ39" s="1">
        <v>60000000</v>
      </c>
      <c r="AK39" s="1">
        <v>46000000</v>
      </c>
      <c r="AL39" s="1">
        <v>46000000</v>
      </c>
    </row>
    <row r="40" spans="1:38" ht="19" x14ac:dyDescent="0.25">
      <c r="A40" s="5" t="s">
        <v>32</v>
      </c>
      <c r="B40" s="1" t="s">
        <v>92</v>
      </c>
      <c r="C40" s="1" t="s">
        <v>92</v>
      </c>
      <c r="D40" s="1" t="s">
        <v>92</v>
      </c>
      <c r="E40" s="1" t="s">
        <v>92</v>
      </c>
      <c r="F40" s="1" t="s">
        <v>92</v>
      </c>
      <c r="G40" s="1" t="s">
        <v>92</v>
      </c>
      <c r="H40" s="1" t="s">
        <v>92</v>
      </c>
      <c r="I40" s="1" t="s">
        <v>92</v>
      </c>
      <c r="J40" s="1">
        <v>121000000</v>
      </c>
      <c r="K40" s="1">
        <v>230000000</v>
      </c>
      <c r="L40" s="1">
        <v>191000000</v>
      </c>
      <c r="M40" s="1">
        <v>90000000</v>
      </c>
      <c r="N40" s="1">
        <v>176000000</v>
      </c>
      <c r="O40" s="1">
        <v>175000000</v>
      </c>
      <c r="P40" s="1">
        <v>105000000</v>
      </c>
      <c r="Q40" s="1">
        <v>113000000</v>
      </c>
      <c r="R40" s="1">
        <v>369000000</v>
      </c>
      <c r="S40" s="1">
        <v>527000000</v>
      </c>
      <c r="T40" s="1">
        <v>977000000</v>
      </c>
      <c r="U40" s="1">
        <v>773000000</v>
      </c>
      <c r="V40" s="1">
        <v>827000000</v>
      </c>
      <c r="W40" s="1">
        <v>878000000</v>
      </c>
      <c r="X40" s="1">
        <v>1249000000</v>
      </c>
      <c r="Y40" s="1">
        <v>1850000000</v>
      </c>
      <c r="Z40" s="1">
        <v>1086000000</v>
      </c>
      <c r="AA40" s="1">
        <v>1217000000</v>
      </c>
      <c r="AB40" s="1">
        <v>1063000000</v>
      </c>
      <c r="AC40" s="1">
        <v>1432000000</v>
      </c>
      <c r="AD40" s="1">
        <v>1586000000</v>
      </c>
      <c r="AE40" s="1">
        <v>1391000000</v>
      </c>
      <c r="AF40" s="1">
        <v>1337000000</v>
      </c>
      <c r="AG40" s="1">
        <v>1365000000</v>
      </c>
      <c r="AH40" s="1">
        <v>1333000000</v>
      </c>
      <c r="AI40" s="1">
        <v>891000000</v>
      </c>
      <c r="AJ40" s="1">
        <v>1859000000</v>
      </c>
      <c r="AK40" s="1">
        <f>AK38+AK39</f>
        <v>1006000000</v>
      </c>
      <c r="AL40" s="1">
        <v>1019000000</v>
      </c>
    </row>
    <row r="41" spans="1:38" ht="19" x14ac:dyDescent="0.25">
      <c r="A41" s="5" t="s">
        <v>33</v>
      </c>
      <c r="B41" s="1" t="s">
        <v>92</v>
      </c>
      <c r="C41" s="1" t="s">
        <v>92</v>
      </c>
      <c r="D41" s="1" t="s">
        <v>92</v>
      </c>
      <c r="E41" s="1" t="s">
        <v>92</v>
      </c>
      <c r="F41" s="1" t="s">
        <v>92</v>
      </c>
      <c r="G41" s="1" t="s">
        <v>92</v>
      </c>
      <c r="H41" s="1" t="s">
        <v>92</v>
      </c>
      <c r="I41" s="1" t="s">
        <v>92</v>
      </c>
      <c r="J41" s="1">
        <v>939000000</v>
      </c>
      <c r="K41" s="1">
        <v>1002000000</v>
      </c>
      <c r="L41" s="1">
        <v>494000000</v>
      </c>
      <c r="M41" s="1">
        <v>631000000</v>
      </c>
      <c r="N41" s="1">
        <v>887000000</v>
      </c>
      <c r="O41" s="1">
        <v>692000000</v>
      </c>
      <c r="P41" s="1">
        <v>597000000</v>
      </c>
      <c r="Q41" s="1">
        <v>604000000</v>
      </c>
      <c r="R41" s="1">
        <v>696000000</v>
      </c>
      <c r="S41" s="1">
        <v>498000000</v>
      </c>
      <c r="T41" s="1">
        <v>538000000</v>
      </c>
      <c r="U41" s="1">
        <v>747000000</v>
      </c>
      <c r="V41" s="1">
        <v>679000000</v>
      </c>
      <c r="W41" s="1">
        <v>632000000</v>
      </c>
      <c r="X41" s="1">
        <v>594000000</v>
      </c>
      <c r="Y41" s="1">
        <v>666000000</v>
      </c>
      <c r="Z41" s="1">
        <v>1184000000</v>
      </c>
      <c r="AA41" s="1">
        <v>1401000000</v>
      </c>
      <c r="AB41" s="1">
        <v>1331000000</v>
      </c>
      <c r="AC41" s="1">
        <v>1414000000</v>
      </c>
      <c r="AD41" s="1">
        <v>1611000000</v>
      </c>
      <c r="AE41" s="1">
        <v>1356000000</v>
      </c>
      <c r="AF41" s="1">
        <v>1258000000</v>
      </c>
      <c r="AG41" s="1">
        <v>1493000000</v>
      </c>
      <c r="AH41" s="1">
        <v>1755000000</v>
      </c>
      <c r="AI41" s="1">
        <v>1595000000</v>
      </c>
      <c r="AJ41" s="1">
        <v>1505000000</v>
      </c>
      <c r="AK41" s="1">
        <v>1722000000</v>
      </c>
      <c r="AL41" s="1">
        <v>1891000000</v>
      </c>
    </row>
    <row r="42" spans="1:38" ht="19" x14ac:dyDescent="0.25">
      <c r="A42" s="5" t="s">
        <v>34</v>
      </c>
      <c r="B42" s="1" t="s">
        <v>92</v>
      </c>
      <c r="C42" s="1" t="s">
        <v>92</v>
      </c>
      <c r="D42" s="1" t="s">
        <v>92</v>
      </c>
      <c r="E42" s="1" t="s">
        <v>92</v>
      </c>
      <c r="F42" s="1" t="s">
        <v>92</v>
      </c>
      <c r="G42" s="1" t="s">
        <v>92</v>
      </c>
      <c r="H42" s="1" t="s">
        <v>92</v>
      </c>
      <c r="I42" s="1" t="s">
        <v>92</v>
      </c>
      <c r="J42" s="1">
        <v>315000000</v>
      </c>
      <c r="K42" s="1">
        <v>238000000</v>
      </c>
      <c r="L42" s="1">
        <v>304000000</v>
      </c>
      <c r="M42" s="1">
        <v>296000000</v>
      </c>
      <c r="N42" s="1">
        <v>343000000</v>
      </c>
      <c r="O42" s="1">
        <v>337000000</v>
      </c>
      <c r="P42" s="1">
        <v>360000000</v>
      </c>
      <c r="Q42" s="1">
        <v>265000000</v>
      </c>
      <c r="R42" s="1">
        <v>288000000</v>
      </c>
      <c r="S42" s="1">
        <v>267000000</v>
      </c>
      <c r="T42" s="1">
        <v>309000000</v>
      </c>
      <c r="U42" s="1">
        <v>331000000</v>
      </c>
      <c r="V42" s="1">
        <v>395000000</v>
      </c>
      <c r="W42" s="1">
        <v>453000000</v>
      </c>
      <c r="X42" s="1">
        <v>450000000</v>
      </c>
      <c r="Y42" s="1">
        <v>475000000</v>
      </c>
      <c r="Z42" s="1">
        <v>534000000</v>
      </c>
      <c r="AA42" s="1">
        <v>614000000</v>
      </c>
      <c r="AB42" s="1">
        <v>660000000</v>
      </c>
      <c r="AC42" s="1">
        <v>653000000</v>
      </c>
      <c r="AD42" s="1">
        <v>712000000</v>
      </c>
      <c r="AE42" s="1">
        <v>736000000</v>
      </c>
      <c r="AF42" s="1">
        <v>717000000</v>
      </c>
      <c r="AG42" s="1">
        <v>749000000</v>
      </c>
      <c r="AH42" s="1">
        <v>742000000</v>
      </c>
      <c r="AI42" s="1">
        <v>751000000</v>
      </c>
      <c r="AJ42" s="1">
        <v>638000000</v>
      </c>
      <c r="AK42" s="1">
        <v>621000000</v>
      </c>
      <c r="AL42" s="1">
        <v>741000000</v>
      </c>
    </row>
    <row r="43" spans="1:38" ht="19" x14ac:dyDescent="0.25">
      <c r="A43" s="5" t="s">
        <v>35</v>
      </c>
      <c r="B43" s="1" t="s">
        <v>92</v>
      </c>
      <c r="C43" s="1" t="s">
        <v>92</v>
      </c>
      <c r="D43" s="1" t="s">
        <v>92</v>
      </c>
      <c r="E43" s="1" t="s">
        <v>92</v>
      </c>
      <c r="F43" s="1" t="s">
        <v>92</v>
      </c>
      <c r="G43" s="1" t="s">
        <v>92</v>
      </c>
      <c r="H43" s="1" t="s">
        <v>92</v>
      </c>
      <c r="I43" s="1" t="s">
        <v>92</v>
      </c>
      <c r="J43" s="1">
        <v>447000000</v>
      </c>
      <c r="K43" s="1">
        <v>209000000</v>
      </c>
      <c r="L43" s="1">
        <v>345000000</v>
      </c>
      <c r="M43" s="1">
        <v>398000000</v>
      </c>
      <c r="N43" s="1">
        <v>96000000</v>
      </c>
      <c r="O43" s="1">
        <v>110000000</v>
      </c>
      <c r="P43" s="1">
        <v>223000000</v>
      </c>
      <c r="Q43" s="1">
        <v>560000000</v>
      </c>
      <c r="R43" s="1">
        <v>799000000</v>
      </c>
      <c r="S43" s="1">
        <v>797000000</v>
      </c>
      <c r="T43" s="1">
        <v>466000000</v>
      </c>
      <c r="U43" s="1">
        <v>474000000</v>
      </c>
      <c r="V43" s="1">
        <v>510000000</v>
      </c>
      <c r="W43" s="1">
        <v>631000000</v>
      </c>
      <c r="X43" s="1">
        <v>520000000</v>
      </c>
      <c r="Y43" s="1">
        <v>689000000</v>
      </c>
      <c r="Z43" s="1">
        <v>628000000</v>
      </c>
      <c r="AA43" s="1">
        <v>495000000</v>
      </c>
      <c r="AB43" s="1">
        <v>560000000</v>
      </c>
      <c r="AC43" s="1">
        <v>491000000</v>
      </c>
      <c r="AD43" s="1">
        <v>770000000</v>
      </c>
      <c r="AE43" s="1">
        <v>647000000</v>
      </c>
      <c r="AF43" s="1">
        <v>284000000</v>
      </c>
      <c r="AG43" s="1">
        <v>399000000</v>
      </c>
      <c r="AH43" s="1">
        <v>333000000</v>
      </c>
      <c r="AI43" s="1">
        <v>222000000</v>
      </c>
      <c r="AJ43" s="1">
        <v>212000000</v>
      </c>
      <c r="AK43" s="1">
        <v>2545000000</v>
      </c>
      <c r="AL43" s="1">
        <v>2933000000</v>
      </c>
    </row>
    <row r="44" spans="1:38" ht="19" x14ac:dyDescent="0.25">
      <c r="A44" s="6" t="s">
        <v>36</v>
      </c>
      <c r="B44" s="10" t="s">
        <v>92</v>
      </c>
      <c r="C44" s="10" t="s">
        <v>92</v>
      </c>
      <c r="D44" s="10" t="s">
        <v>92</v>
      </c>
      <c r="E44" s="10" t="s">
        <v>92</v>
      </c>
      <c r="F44" s="10" t="s">
        <v>92</v>
      </c>
      <c r="G44" s="10" t="s">
        <v>92</v>
      </c>
      <c r="H44" s="10" t="s">
        <v>92</v>
      </c>
      <c r="I44" s="10" t="s">
        <v>92</v>
      </c>
      <c r="J44" s="10">
        <v>1822000000</v>
      </c>
      <c r="K44" s="10">
        <v>1679000000</v>
      </c>
      <c r="L44" s="10">
        <v>1334000000</v>
      </c>
      <c r="M44" s="10">
        <v>1415000000</v>
      </c>
      <c r="N44" s="10">
        <v>1502000000</v>
      </c>
      <c r="O44" s="10">
        <v>1314000000</v>
      </c>
      <c r="P44" s="10">
        <v>1285000000</v>
      </c>
      <c r="Q44" s="10">
        <v>1542000000</v>
      </c>
      <c r="R44" s="10">
        <v>2152000000</v>
      </c>
      <c r="S44" s="10">
        <v>2089000000</v>
      </c>
      <c r="T44" s="10">
        <v>2290000000</v>
      </c>
      <c r="U44" s="10">
        <v>2325000000</v>
      </c>
      <c r="V44" s="10">
        <v>2411000000</v>
      </c>
      <c r="W44" s="10">
        <v>2594000000</v>
      </c>
      <c r="X44" s="10">
        <v>2813000000</v>
      </c>
      <c r="Y44" s="10">
        <v>3680000000</v>
      </c>
      <c r="Z44" s="10">
        <v>3432000000</v>
      </c>
      <c r="AA44" s="10">
        <v>3727000000</v>
      </c>
      <c r="AB44" s="10">
        <v>3614000000</v>
      </c>
      <c r="AC44" s="10">
        <v>3990000000</v>
      </c>
      <c r="AD44" s="10">
        <v>4679000000</v>
      </c>
      <c r="AE44" s="10">
        <v>4130000000</v>
      </c>
      <c r="AF44" s="10">
        <v>3596000000</v>
      </c>
      <c r="AG44" s="10">
        <v>4006000000</v>
      </c>
      <c r="AH44" s="10">
        <v>4163000000</v>
      </c>
      <c r="AI44" s="10">
        <v>3459000000</v>
      </c>
      <c r="AJ44" s="10">
        <v>4214000000</v>
      </c>
      <c r="AK44" s="10">
        <v>3551000000</v>
      </c>
      <c r="AL44" s="10">
        <v>3952000000</v>
      </c>
    </row>
    <row r="45" spans="1:38" ht="19" x14ac:dyDescent="0.25">
      <c r="A45" s="5" t="s">
        <v>37</v>
      </c>
      <c r="B45" s="1" t="s">
        <v>92</v>
      </c>
      <c r="C45" s="1" t="s">
        <v>92</v>
      </c>
      <c r="D45" s="1" t="s">
        <v>92</v>
      </c>
      <c r="E45" s="1" t="s">
        <v>92</v>
      </c>
      <c r="F45" s="1" t="s">
        <v>92</v>
      </c>
      <c r="G45" s="1" t="s">
        <v>92</v>
      </c>
      <c r="H45" s="1" t="s">
        <v>92</v>
      </c>
      <c r="I45" s="1" t="s">
        <v>92</v>
      </c>
      <c r="J45" s="1">
        <v>12271000000</v>
      </c>
      <c r="K45" s="1">
        <v>14105000000</v>
      </c>
      <c r="L45" s="1">
        <v>25044000000</v>
      </c>
      <c r="M45" s="1">
        <v>25977000000</v>
      </c>
      <c r="N45" s="1">
        <v>26939000000</v>
      </c>
      <c r="O45" s="1">
        <v>27519000000</v>
      </c>
      <c r="P45" s="1">
        <v>28196000000</v>
      </c>
      <c r="Q45" s="1">
        <v>28792000000</v>
      </c>
      <c r="R45" s="1">
        <v>29505000000</v>
      </c>
      <c r="S45" s="1">
        <v>30283000000</v>
      </c>
      <c r="T45" s="1">
        <v>31014000000</v>
      </c>
      <c r="U45" s="1">
        <v>31975000000</v>
      </c>
      <c r="V45" s="1">
        <v>32873000000</v>
      </c>
      <c r="W45" s="1">
        <v>34158000000</v>
      </c>
      <c r="X45" s="1">
        <v>35701000000</v>
      </c>
      <c r="Y45" s="1">
        <v>37428000000</v>
      </c>
      <c r="Z45" s="1">
        <v>38253000000</v>
      </c>
      <c r="AA45" s="1">
        <v>39934000000</v>
      </c>
      <c r="AB45" s="1">
        <v>41997000000</v>
      </c>
      <c r="AC45" s="1">
        <v>43749000000</v>
      </c>
      <c r="AD45" s="1">
        <v>46272000000</v>
      </c>
      <c r="AE45" s="1">
        <v>48866000000</v>
      </c>
      <c r="AF45" s="1">
        <v>50389000000</v>
      </c>
      <c r="AG45" s="1">
        <v>51605000000</v>
      </c>
      <c r="AH45" s="1">
        <v>52679000000</v>
      </c>
      <c r="AI45" s="1">
        <v>55728000000</v>
      </c>
      <c r="AJ45" s="1">
        <v>55771000000</v>
      </c>
      <c r="AK45" s="1">
        <v>56658000000</v>
      </c>
      <c r="AL45" s="1">
        <v>57710000000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t="s">
        <v>92</v>
      </c>
      <c r="W46" s="1" t="s">
        <v>92</v>
      </c>
      <c r="X46" s="1" t="s">
        <v>92</v>
      </c>
      <c r="Y46" s="1" t="s">
        <v>92</v>
      </c>
      <c r="Z46" s="1" t="s">
        <v>92</v>
      </c>
      <c r="AA46" s="1" t="s">
        <v>92</v>
      </c>
      <c r="AB46" s="1" t="s">
        <v>92</v>
      </c>
      <c r="AC46" s="1" t="s">
        <v>92</v>
      </c>
      <c r="AD46" s="1" t="s">
        <v>92</v>
      </c>
      <c r="AE46" s="1" t="s">
        <v>92</v>
      </c>
      <c r="AF46" s="1" t="s">
        <v>92</v>
      </c>
      <c r="AG46" s="1" t="s">
        <v>92</v>
      </c>
      <c r="AH46" s="1" t="s">
        <v>92</v>
      </c>
      <c r="AI46" s="1" t="s">
        <v>92</v>
      </c>
      <c r="AJ46" s="1" t="s">
        <v>92</v>
      </c>
      <c r="AK46" s="1" t="s">
        <v>92</v>
      </c>
      <c r="AL46" s="1" t="s">
        <v>92</v>
      </c>
    </row>
    <row r="47" spans="1:38" ht="19" x14ac:dyDescent="0.25">
      <c r="A47" s="5" t="s">
        <v>39</v>
      </c>
      <c r="B47" s="1" t="s">
        <v>92</v>
      </c>
      <c r="C47" s="1" t="s">
        <v>92</v>
      </c>
      <c r="D47" s="1" t="s">
        <v>92</v>
      </c>
      <c r="E47" s="1" t="s">
        <v>92</v>
      </c>
      <c r="F47" s="1" t="s">
        <v>92</v>
      </c>
      <c r="G47" s="1" t="s">
        <v>92</v>
      </c>
      <c r="H47" s="1" t="s">
        <v>92</v>
      </c>
      <c r="I47" s="1" t="s">
        <v>92</v>
      </c>
      <c r="J47" s="1">
        <v>939000000</v>
      </c>
      <c r="K47" s="1" t="s">
        <v>92</v>
      </c>
      <c r="L47" s="1" t="s">
        <v>92</v>
      </c>
      <c r="M47" s="1" t="s">
        <v>92</v>
      </c>
      <c r="N47" s="1" t="s">
        <v>92</v>
      </c>
      <c r="O47" s="1" t="s">
        <v>92</v>
      </c>
      <c r="P47" s="1" t="s">
        <v>92</v>
      </c>
      <c r="Q47" s="1" t="s">
        <v>92</v>
      </c>
      <c r="R47" s="1" t="s">
        <v>92</v>
      </c>
      <c r="S47" s="1" t="s">
        <v>92</v>
      </c>
      <c r="T47" s="1" t="s">
        <v>92</v>
      </c>
      <c r="U47" s="1" t="s">
        <v>92</v>
      </c>
      <c r="V47" s="1" t="s">
        <v>92</v>
      </c>
      <c r="W47" s="1" t="s">
        <v>92</v>
      </c>
      <c r="X47" s="1" t="s">
        <v>92</v>
      </c>
      <c r="Y47" s="1" t="s">
        <v>92</v>
      </c>
      <c r="Z47" s="1" t="s">
        <v>92</v>
      </c>
      <c r="AA47" s="1" t="s">
        <v>92</v>
      </c>
      <c r="AB47" s="1" t="s">
        <v>92</v>
      </c>
      <c r="AC47" s="1" t="s">
        <v>92</v>
      </c>
      <c r="AD47" s="1" t="s">
        <v>92</v>
      </c>
      <c r="AE47" s="1" t="s">
        <v>92</v>
      </c>
      <c r="AF47" s="1" t="s">
        <v>92</v>
      </c>
      <c r="AG47" s="1" t="s">
        <v>92</v>
      </c>
      <c r="AH47" s="1" t="s">
        <v>92</v>
      </c>
      <c r="AI47" s="1" t="s">
        <v>92</v>
      </c>
      <c r="AJ47" s="1" t="s">
        <v>92</v>
      </c>
      <c r="AK47" s="1" t="s">
        <v>92</v>
      </c>
      <c r="AL47" s="1" t="s">
        <v>92</v>
      </c>
    </row>
    <row r="48" spans="1:38" ht="19" x14ac:dyDescent="0.25">
      <c r="A48" s="5" t="s">
        <v>40</v>
      </c>
      <c r="B48" s="1" t="s">
        <v>92</v>
      </c>
      <c r="C48" s="1" t="s">
        <v>92</v>
      </c>
      <c r="D48" s="1" t="s">
        <v>92</v>
      </c>
      <c r="E48" s="1" t="s">
        <v>92</v>
      </c>
      <c r="F48" s="1" t="s">
        <v>92</v>
      </c>
      <c r="G48" s="1" t="s">
        <v>92</v>
      </c>
      <c r="H48" s="1" t="s">
        <v>92</v>
      </c>
      <c r="I48" s="1" t="s">
        <v>92</v>
      </c>
      <c r="J48" s="1">
        <v>939000000</v>
      </c>
      <c r="K48" s="1" t="s">
        <v>92</v>
      </c>
      <c r="L48" s="1" t="s">
        <v>92</v>
      </c>
      <c r="M48" s="1" t="s">
        <v>92</v>
      </c>
      <c r="N48" s="1" t="s">
        <v>92</v>
      </c>
      <c r="O48" s="1" t="s">
        <v>92</v>
      </c>
      <c r="P48" s="1" t="s">
        <v>92</v>
      </c>
      <c r="Q48" s="1" t="s">
        <v>92</v>
      </c>
      <c r="R48" s="1" t="s">
        <v>92</v>
      </c>
      <c r="S48" s="1" t="s">
        <v>92</v>
      </c>
      <c r="T48" s="1" t="s">
        <v>92</v>
      </c>
      <c r="U48" s="1" t="s">
        <v>92</v>
      </c>
      <c r="V48" s="1" t="s">
        <v>92</v>
      </c>
      <c r="W48" s="1" t="s">
        <v>92</v>
      </c>
      <c r="X48" s="1" t="s">
        <v>92</v>
      </c>
      <c r="Y48" s="1" t="s">
        <v>92</v>
      </c>
      <c r="Z48" s="1" t="s">
        <v>92</v>
      </c>
      <c r="AA48" s="1" t="s">
        <v>92</v>
      </c>
      <c r="AB48" s="1" t="s">
        <v>92</v>
      </c>
      <c r="AC48" s="1" t="s">
        <v>92</v>
      </c>
      <c r="AD48" s="1" t="s">
        <v>92</v>
      </c>
      <c r="AE48" s="1" t="s">
        <v>92</v>
      </c>
      <c r="AF48" s="1" t="s">
        <v>92</v>
      </c>
      <c r="AG48" s="1" t="s">
        <v>92</v>
      </c>
      <c r="AH48" s="1" t="s">
        <v>92</v>
      </c>
      <c r="AI48" s="1" t="s">
        <v>92</v>
      </c>
      <c r="AJ48" s="1" t="s">
        <v>92</v>
      </c>
      <c r="AK48" s="1" t="s">
        <v>92</v>
      </c>
      <c r="AL48" s="1" t="s">
        <v>92</v>
      </c>
    </row>
    <row r="49" spans="1:38" ht="19" x14ac:dyDescent="0.25">
      <c r="A49" s="5" t="s">
        <v>41</v>
      </c>
      <c r="B49" s="1" t="s">
        <v>92</v>
      </c>
      <c r="C49" s="1" t="s">
        <v>92</v>
      </c>
      <c r="D49" s="1" t="s">
        <v>92</v>
      </c>
      <c r="E49" s="1" t="s">
        <v>92</v>
      </c>
      <c r="F49" s="1" t="s">
        <v>92</v>
      </c>
      <c r="G49" s="1" t="s">
        <v>92</v>
      </c>
      <c r="H49" s="1" t="s">
        <v>92</v>
      </c>
      <c r="I49" s="1" t="s">
        <v>92</v>
      </c>
      <c r="J49" s="1" t="s">
        <v>92</v>
      </c>
      <c r="K49" s="1">
        <v>1260000000</v>
      </c>
      <c r="L49" s="1">
        <v>387000000</v>
      </c>
      <c r="M49" s="1">
        <v>443000000</v>
      </c>
      <c r="N49" s="1" t="s">
        <v>92</v>
      </c>
      <c r="O49" s="1">
        <v>657000000</v>
      </c>
      <c r="P49" s="1">
        <v>644000000</v>
      </c>
      <c r="Q49" s="1">
        <v>708000000</v>
      </c>
      <c r="R49" s="1">
        <v>699000000</v>
      </c>
      <c r="S49" s="1">
        <v>726000000</v>
      </c>
      <c r="T49" s="1">
        <v>767000000</v>
      </c>
      <c r="U49" s="1">
        <v>806000000</v>
      </c>
      <c r="V49" s="1">
        <v>877000000</v>
      </c>
      <c r="W49" s="1">
        <v>923000000</v>
      </c>
      <c r="X49" s="1">
        <v>974000000</v>
      </c>
      <c r="Y49" s="1">
        <v>1036000000</v>
      </c>
      <c r="Z49" s="1">
        <v>1137000000</v>
      </c>
      <c r="AA49" s="1">
        <v>1175000000</v>
      </c>
      <c r="AB49" s="1">
        <v>1259000000</v>
      </c>
      <c r="AC49" s="1">
        <v>1321000000</v>
      </c>
      <c r="AD49" s="1">
        <v>1390000000</v>
      </c>
      <c r="AE49" s="1">
        <v>1410000000</v>
      </c>
      <c r="AF49" s="1">
        <v>1457000000</v>
      </c>
      <c r="AG49" s="1">
        <v>1809000000</v>
      </c>
      <c r="AH49" s="1">
        <v>1912000000</v>
      </c>
      <c r="AI49" s="1">
        <v>2050000000</v>
      </c>
      <c r="AJ49" s="1">
        <v>2164000000</v>
      </c>
      <c r="AK49" s="1">
        <v>2241000000</v>
      </c>
      <c r="AL49" s="1">
        <v>2375000000</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t="s">
        <v>92</v>
      </c>
      <c r="C51" s="1" t="s">
        <v>92</v>
      </c>
      <c r="D51" s="1" t="s">
        <v>92</v>
      </c>
      <c r="E51" s="1" t="s">
        <v>92</v>
      </c>
      <c r="F51" s="1" t="s">
        <v>92</v>
      </c>
      <c r="G51" s="1" t="s">
        <v>92</v>
      </c>
      <c r="H51" s="1" t="s">
        <v>92</v>
      </c>
      <c r="I51" s="1" t="s">
        <v>92</v>
      </c>
      <c r="J51" s="1">
        <v>910000000</v>
      </c>
      <c r="K51" s="1">
        <v>2402000000</v>
      </c>
      <c r="L51" s="1">
        <v>1149000000</v>
      </c>
      <c r="M51" s="1">
        <v>929000000</v>
      </c>
      <c r="N51" s="1">
        <v>933000000</v>
      </c>
      <c r="O51" s="1">
        <v>398000000</v>
      </c>
      <c r="P51" s="1">
        <v>374000000</v>
      </c>
      <c r="Q51" s="1">
        <v>509000000</v>
      </c>
      <c r="R51" s="1">
        <v>408000000</v>
      </c>
      <c r="S51" s="1">
        <v>362000000</v>
      </c>
      <c r="T51" s="1">
        <v>518000000</v>
      </c>
      <c r="U51" s="1">
        <v>514000000</v>
      </c>
      <c r="V51" s="1">
        <v>354000000</v>
      </c>
      <c r="W51" s="1">
        <v>358000000</v>
      </c>
      <c r="X51" s="1">
        <v>234000000</v>
      </c>
      <c r="Y51" s="1">
        <v>266000000</v>
      </c>
      <c r="Z51" s="1">
        <v>266000000</v>
      </c>
      <c r="AA51" s="1">
        <v>260000000</v>
      </c>
      <c r="AB51" s="1">
        <v>283000000</v>
      </c>
      <c r="AC51" s="1">
        <v>671000000</v>
      </c>
      <c r="AD51" s="1">
        <v>375000000</v>
      </c>
      <c r="AE51" s="1">
        <v>194000000</v>
      </c>
      <c r="AF51" s="1">
        <v>276000000</v>
      </c>
      <c r="AG51" s="1">
        <v>386000000</v>
      </c>
      <c r="AH51" s="1">
        <v>393000000</v>
      </c>
      <c r="AI51" s="1">
        <v>436000000</v>
      </c>
      <c r="AJ51" s="1">
        <v>249000000</v>
      </c>
      <c r="AK51" s="1">
        <v>1075000000</v>
      </c>
      <c r="AL51" s="1">
        <v>1412000000</v>
      </c>
    </row>
    <row r="52" spans="1:38" ht="19" x14ac:dyDescent="0.25">
      <c r="A52" s="5" t="s">
        <v>44</v>
      </c>
      <c r="B52" s="1" t="s">
        <v>92</v>
      </c>
      <c r="C52" s="1" t="s">
        <v>92</v>
      </c>
      <c r="D52" s="1" t="s">
        <v>92</v>
      </c>
      <c r="E52" s="1" t="s">
        <v>92</v>
      </c>
      <c r="F52" s="1" t="s">
        <v>92</v>
      </c>
      <c r="G52" s="1" t="s">
        <v>92</v>
      </c>
      <c r="H52" s="1" t="s">
        <v>92</v>
      </c>
      <c r="I52" s="1" t="s">
        <v>92</v>
      </c>
      <c r="J52" s="1">
        <v>14120000000</v>
      </c>
      <c r="K52" s="1">
        <v>17767000000</v>
      </c>
      <c r="L52" s="1">
        <v>26580000000</v>
      </c>
      <c r="M52" s="1">
        <v>27349000000</v>
      </c>
      <c r="N52" s="1">
        <v>27872000000</v>
      </c>
      <c r="O52" s="1">
        <v>28574000000</v>
      </c>
      <c r="P52" s="1">
        <v>29214000000</v>
      </c>
      <c r="Q52" s="1">
        <v>30009000000</v>
      </c>
      <c r="R52" s="1">
        <v>30612000000</v>
      </c>
      <c r="S52" s="1">
        <v>31371000000</v>
      </c>
      <c r="T52" s="1">
        <v>32299000000</v>
      </c>
      <c r="U52" s="1">
        <v>33295000000</v>
      </c>
      <c r="V52" s="1">
        <v>34104000000</v>
      </c>
      <c r="W52" s="1">
        <v>35439000000</v>
      </c>
      <c r="X52" s="1">
        <v>36909000000</v>
      </c>
      <c r="Y52" s="1">
        <v>38730000000</v>
      </c>
      <c r="Z52" s="1">
        <v>39656000000</v>
      </c>
      <c r="AA52" s="1">
        <v>41369000000</v>
      </c>
      <c r="AB52" s="1">
        <v>43539000000</v>
      </c>
      <c r="AC52" s="1">
        <v>45741000000</v>
      </c>
      <c r="AD52" s="1">
        <v>48037000000</v>
      </c>
      <c r="AE52" s="1">
        <v>50470000000</v>
      </c>
      <c r="AF52" s="1">
        <v>52122000000</v>
      </c>
      <c r="AG52" s="1">
        <v>53800000000</v>
      </c>
      <c r="AH52" s="1">
        <v>54984000000</v>
      </c>
      <c r="AI52" s="1">
        <v>58214000000</v>
      </c>
      <c r="AJ52" s="1">
        <v>58184000000</v>
      </c>
      <c r="AK52" s="1">
        <v>59974000000</v>
      </c>
      <c r="AL52" s="1">
        <v>61497000000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20" thickBot="1" x14ac:dyDescent="0.3">
      <c r="A54" s="7" t="s">
        <v>46</v>
      </c>
      <c r="B54" s="11" t="s">
        <v>92</v>
      </c>
      <c r="C54" s="11" t="s">
        <v>92</v>
      </c>
      <c r="D54" s="11" t="s">
        <v>92</v>
      </c>
      <c r="E54" s="11" t="s">
        <v>92</v>
      </c>
      <c r="F54" s="11" t="s">
        <v>92</v>
      </c>
      <c r="G54" s="11" t="s">
        <v>92</v>
      </c>
      <c r="H54" s="11" t="s">
        <v>92</v>
      </c>
      <c r="I54" s="11" t="s">
        <v>92</v>
      </c>
      <c r="J54" s="11">
        <v>15942000000</v>
      </c>
      <c r="K54" s="11">
        <v>19446000000</v>
      </c>
      <c r="L54" s="11">
        <v>27914000000</v>
      </c>
      <c r="M54" s="11">
        <v>28764000000</v>
      </c>
      <c r="N54" s="11">
        <v>29374000000</v>
      </c>
      <c r="O54" s="11">
        <v>29888000000</v>
      </c>
      <c r="P54" s="11">
        <v>30499000000</v>
      </c>
      <c r="Q54" s="11">
        <v>31551000000</v>
      </c>
      <c r="R54" s="11">
        <v>32764000000</v>
      </c>
      <c r="S54" s="11">
        <v>33460000000</v>
      </c>
      <c r="T54" s="11">
        <v>34589000000</v>
      </c>
      <c r="U54" s="11">
        <v>35620000000</v>
      </c>
      <c r="V54" s="11">
        <v>36515000000</v>
      </c>
      <c r="W54" s="11">
        <v>38033000000</v>
      </c>
      <c r="X54" s="11">
        <v>39722000000</v>
      </c>
      <c r="Y54" s="11">
        <v>42410000000</v>
      </c>
      <c r="Z54" s="11">
        <v>43088000000</v>
      </c>
      <c r="AA54" s="11">
        <v>45096000000</v>
      </c>
      <c r="AB54" s="11">
        <v>47153000000</v>
      </c>
      <c r="AC54" s="11">
        <v>49731000000</v>
      </c>
      <c r="AD54" s="11">
        <v>52716000000</v>
      </c>
      <c r="AE54" s="11">
        <v>54600000000</v>
      </c>
      <c r="AF54" s="11">
        <v>55718000000</v>
      </c>
      <c r="AG54" s="11">
        <v>57806000000</v>
      </c>
      <c r="AH54" s="11">
        <v>59147000000</v>
      </c>
      <c r="AI54" s="11">
        <v>61673000000</v>
      </c>
      <c r="AJ54" s="11">
        <v>62398000000</v>
      </c>
      <c r="AK54" s="11">
        <f>63525000000</f>
        <v>63525000000</v>
      </c>
      <c r="AL54" s="11">
        <v>65449000000</v>
      </c>
    </row>
    <row r="55" spans="1:38" ht="20" thickTop="1" x14ac:dyDescent="0.25">
      <c r="A55" s="5" t="s">
        <v>47</v>
      </c>
      <c r="B55" s="1" t="s">
        <v>92</v>
      </c>
      <c r="C55" s="1" t="s">
        <v>92</v>
      </c>
      <c r="D55" s="1" t="s">
        <v>92</v>
      </c>
      <c r="E55" s="1" t="s">
        <v>92</v>
      </c>
      <c r="F55" s="1" t="s">
        <v>92</v>
      </c>
      <c r="G55" s="1" t="s">
        <v>92</v>
      </c>
      <c r="H55" s="1" t="s">
        <v>92</v>
      </c>
      <c r="I55" s="1" t="s">
        <v>92</v>
      </c>
      <c r="J55" s="1">
        <v>463000000</v>
      </c>
      <c r="K55" s="1">
        <v>145000000</v>
      </c>
      <c r="L55" s="1">
        <v>705000000</v>
      </c>
      <c r="M55" s="1">
        <v>758000000</v>
      </c>
      <c r="N55" s="1">
        <v>586000000</v>
      </c>
      <c r="O55" s="1">
        <v>598000000</v>
      </c>
      <c r="P55" s="1">
        <v>658000000</v>
      </c>
      <c r="Q55" s="1">
        <v>567000000</v>
      </c>
      <c r="R55" s="1">
        <v>483000000</v>
      </c>
      <c r="S55" s="1">
        <v>511000000</v>
      </c>
      <c r="T55" s="1">
        <v>590000000</v>
      </c>
      <c r="U55" s="1">
        <v>783000000</v>
      </c>
      <c r="V55" s="1">
        <v>684000000</v>
      </c>
      <c r="W55" s="1">
        <v>732000000</v>
      </c>
      <c r="X55" s="1">
        <v>629000000</v>
      </c>
      <c r="Y55" s="1">
        <v>612000000</v>
      </c>
      <c r="Z55" s="1">
        <v>677000000</v>
      </c>
      <c r="AA55" s="1">
        <v>819000000</v>
      </c>
      <c r="AB55" s="1">
        <v>825000000</v>
      </c>
      <c r="AC55" s="1">
        <v>803000000</v>
      </c>
      <c r="AD55" s="1">
        <v>877000000</v>
      </c>
      <c r="AE55" s="1">
        <v>743000000</v>
      </c>
      <c r="AF55" s="1">
        <v>955000000</v>
      </c>
      <c r="AG55" s="1">
        <v>1013000000</v>
      </c>
      <c r="AH55" s="1">
        <v>872000000</v>
      </c>
      <c r="AI55" s="1">
        <v>749000000</v>
      </c>
      <c r="AJ55" s="1">
        <v>612000000</v>
      </c>
      <c r="AK55" s="1">
        <v>752000000</v>
      </c>
      <c r="AL55" s="1">
        <v>784000000</v>
      </c>
    </row>
    <row r="56" spans="1:38" ht="19" x14ac:dyDescent="0.25">
      <c r="A56" s="5" t="s">
        <v>48</v>
      </c>
      <c r="B56" s="1" t="s">
        <v>92</v>
      </c>
      <c r="C56" s="1" t="s">
        <v>92</v>
      </c>
      <c r="D56" s="1" t="s">
        <v>92</v>
      </c>
      <c r="E56" s="1" t="s">
        <v>92</v>
      </c>
      <c r="F56" s="1" t="s">
        <v>92</v>
      </c>
      <c r="G56" s="1" t="s">
        <v>92</v>
      </c>
      <c r="H56" s="1" t="s">
        <v>92</v>
      </c>
      <c r="I56" s="1" t="s">
        <v>92</v>
      </c>
      <c r="J56" s="1">
        <v>470000000</v>
      </c>
      <c r="K56" s="1">
        <v>132000000</v>
      </c>
      <c r="L56" s="1">
        <v>127000000</v>
      </c>
      <c r="M56" s="1">
        <v>233000000</v>
      </c>
      <c r="N56" s="1">
        <v>181000000</v>
      </c>
      <c r="O56" s="1">
        <v>214000000</v>
      </c>
      <c r="P56" s="1">
        <v>207000000</v>
      </c>
      <c r="Q56" s="1">
        <v>194000000</v>
      </c>
      <c r="R56" s="1">
        <v>276000000</v>
      </c>
      <c r="S56" s="1">
        <v>167000000</v>
      </c>
      <c r="T56" s="1">
        <v>150000000</v>
      </c>
      <c r="U56" s="1">
        <v>656000000</v>
      </c>
      <c r="V56" s="1">
        <v>780000000</v>
      </c>
      <c r="W56" s="1">
        <v>139000000</v>
      </c>
      <c r="X56" s="1">
        <v>320000000</v>
      </c>
      <c r="Y56" s="1">
        <v>212000000</v>
      </c>
      <c r="Z56" s="1">
        <v>239000000</v>
      </c>
      <c r="AA56" s="1">
        <v>209000000</v>
      </c>
      <c r="AB56" s="1">
        <v>196000000</v>
      </c>
      <c r="AC56" s="1">
        <v>705000000</v>
      </c>
      <c r="AD56" s="1">
        <v>462000000</v>
      </c>
      <c r="AE56" s="1">
        <v>594000000</v>
      </c>
      <c r="AF56" s="1">
        <v>758000000</v>
      </c>
      <c r="AG56" s="1">
        <v>800000000</v>
      </c>
      <c r="AH56" s="1">
        <v>1466000000</v>
      </c>
      <c r="AI56" s="1">
        <v>1619000000</v>
      </c>
      <c r="AJ56" s="1">
        <v>1390000000</v>
      </c>
      <c r="AK56" s="1">
        <v>2166000000</v>
      </c>
      <c r="AL56" s="1">
        <v>1678000000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v>236000000</v>
      </c>
      <c r="S57" s="1">
        <v>219000000</v>
      </c>
      <c r="T57" s="1">
        <v>208000000</v>
      </c>
      <c r="U57" s="1">
        <v>212000000</v>
      </c>
      <c r="V57" s="1">
        <v>279000000</v>
      </c>
      <c r="W57" s="1">
        <v>343000000</v>
      </c>
      <c r="X57" s="1">
        <v>207000000</v>
      </c>
      <c r="Y57" s="1">
        <v>224000000</v>
      </c>
      <c r="Z57" s="1">
        <v>86000000</v>
      </c>
      <c r="AA57" s="1">
        <v>482000000</v>
      </c>
      <c r="AB57" s="1">
        <v>368000000</v>
      </c>
      <c r="AC57" s="1">
        <v>491000000</v>
      </c>
      <c r="AD57" s="1">
        <v>412000000</v>
      </c>
      <c r="AE57" s="1">
        <v>434000000</v>
      </c>
      <c r="AF57" s="1">
        <v>472000000</v>
      </c>
      <c r="AG57" s="1">
        <v>547000000</v>
      </c>
      <c r="AH57" s="1">
        <v>694000000</v>
      </c>
      <c r="AI57" s="1">
        <v>496000000</v>
      </c>
      <c r="AJ57" s="1">
        <v>635000000</v>
      </c>
      <c r="AK57" s="1">
        <v>823000000</v>
      </c>
      <c r="AL57" s="1">
        <v>628000000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row>
    <row r="59" spans="1:38" ht="19" x14ac:dyDescent="0.25">
      <c r="A59" s="5" t="s">
        <v>51</v>
      </c>
      <c r="B59" s="1" t="s">
        <v>92</v>
      </c>
      <c r="C59" s="1" t="s">
        <v>92</v>
      </c>
      <c r="D59" s="1" t="s">
        <v>92</v>
      </c>
      <c r="E59" s="1" t="s">
        <v>92</v>
      </c>
      <c r="F59" s="1" t="s">
        <v>92</v>
      </c>
      <c r="G59" s="1" t="s">
        <v>92</v>
      </c>
      <c r="H59" s="1" t="s">
        <v>92</v>
      </c>
      <c r="I59" s="1" t="s">
        <v>92</v>
      </c>
      <c r="J59" s="1">
        <v>1572000000</v>
      </c>
      <c r="K59" s="1">
        <v>1622000000</v>
      </c>
      <c r="L59" s="1">
        <v>2224000000</v>
      </c>
      <c r="M59" s="1">
        <v>2256000000</v>
      </c>
      <c r="N59" s="1">
        <v>2165000000</v>
      </c>
      <c r="O59" s="1">
        <v>2073000000</v>
      </c>
      <c r="P59" s="1">
        <v>2097000000</v>
      </c>
      <c r="Q59" s="1">
        <v>1931000000</v>
      </c>
      <c r="R59" s="1">
        <v>1706000000</v>
      </c>
      <c r="S59" s="1">
        <v>1559000000</v>
      </c>
      <c r="T59" s="1">
        <v>1568000000</v>
      </c>
      <c r="U59" s="1">
        <v>1733000000</v>
      </c>
      <c r="V59" s="1">
        <v>1796000000</v>
      </c>
      <c r="W59" s="1">
        <v>1827000000</v>
      </c>
      <c r="X59" s="1">
        <v>1724000000</v>
      </c>
      <c r="Y59" s="1">
        <v>1634000000</v>
      </c>
      <c r="Z59" s="1">
        <v>1950000000</v>
      </c>
      <c r="AA59" s="1">
        <v>1807000000</v>
      </c>
      <c r="AB59" s="1">
        <v>1730000000</v>
      </c>
      <c r="AC59" s="1">
        <v>1792000000</v>
      </c>
      <c r="AD59" s="1">
        <v>2014000000</v>
      </c>
      <c r="AE59" s="1">
        <v>1435000000</v>
      </c>
      <c r="AF59" s="1">
        <v>1455000000</v>
      </c>
      <c r="AG59" s="1">
        <v>1579000000</v>
      </c>
      <c r="AH59" s="1">
        <v>1594000000</v>
      </c>
      <c r="AI59" s="1">
        <v>1487000000</v>
      </c>
      <c r="AJ59" s="1">
        <v>1536000000</v>
      </c>
      <c r="AK59" s="1">
        <v>3578000000</v>
      </c>
      <c r="AL59" s="1">
        <v>3842000000</v>
      </c>
    </row>
    <row r="60" spans="1:38" ht="19" x14ac:dyDescent="0.25">
      <c r="A60" s="6" t="s">
        <v>52</v>
      </c>
      <c r="B60" s="10" t="s">
        <v>92</v>
      </c>
      <c r="C60" s="10" t="s">
        <v>92</v>
      </c>
      <c r="D60" s="10" t="s">
        <v>92</v>
      </c>
      <c r="E60" s="10" t="s">
        <v>92</v>
      </c>
      <c r="F60" s="10" t="s">
        <v>92</v>
      </c>
      <c r="G60" s="10" t="s">
        <v>92</v>
      </c>
      <c r="H60" s="10" t="s">
        <v>92</v>
      </c>
      <c r="I60" s="10" t="s">
        <v>92</v>
      </c>
      <c r="J60" s="10">
        <v>2505000000</v>
      </c>
      <c r="K60" s="10">
        <v>1899000000</v>
      </c>
      <c r="L60" s="10">
        <v>3056000000</v>
      </c>
      <c r="M60" s="10">
        <v>3247000000</v>
      </c>
      <c r="N60" s="10">
        <v>2932000000</v>
      </c>
      <c r="O60" s="10">
        <v>2885000000</v>
      </c>
      <c r="P60" s="10">
        <v>2962000000</v>
      </c>
      <c r="Q60" s="10">
        <v>2692000000</v>
      </c>
      <c r="R60" s="10">
        <v>2701000000</v>
      </c>
      <c r="S60" s="10">
        <v>2456000000</v>
      </c>
      <c r="T60" s="10">
        <v>2516000000</v>
      </c>
      <c r="U60" s="10">
        <v>3384000000</v>
      </c>
      <c r="V60" s="10">
        <v>3539000000</v>
      </c>
      <c r="W60" s="10">
        <v>3041000000</v>
      </c>
      <c r="X60" s="10">
        <v>2880000000</v>
      </c>
      <c r="Y60" s="10">
        <v>2682000000</v>
      </c>
      <c r="Z60" s="10">
        <v>2952000000</v>
      </c>
      <c r="AA60" s="10">
        <v>3317000000</v>
      </c>
      <c r="AB60" s="10">
        <v>3119000000</v>
      </c>
      <c r="AC60" s="10">
        <v>3791000000</v>
      </c>
      <c r="AD60" s="10">
        <v>3765000000</v>
      </c>
      <c r="AE60" s="10">
        <v>3206000000</v>
      </c>
      <c r="AF60" s="10">
        <v>3640000000</v>
      </c>
      <c r="AG60" s="10">
        <v>3939000000</v>
      </c>
      <c r="AH60" s="10">
        <v>4626000000</v>
      </c>
      <c r="AI60" s="10">
        <v>4351000000</v>
      </c>
      <c r="AJ60" s="10">
        <v>4173000000</v>
      </c>
      <c r="AK60" s="10">
        <v>5744000000</v>
      </c>
      <c r="AL60" s="10">
        <v>5520000000</v>
      </c>
    </row>
    <row r="61" spans="1:38" ht="19" x14ac:dyDescent="0.25">
      <c r="A61" s="5" t="s">
        <v>53</v>
      </c>
      <c r="B61" s="1" t="s">
        <v>92</v>
      </c>
      <c r="C61" s="1" t="s">
        <v>92</v>
      </c>
      <c r="D61" s="1" t="s">
        <v>92</v>
      </c>
      <c r="E61" s="1" t="s">
        <v>92</v>
      </c>
      <c r="F61" s="1" t="s">
        <v>92</v>
      </c>
      <c r="G61" s="1" t="s">
        <v>92</v>
      </c>
      <c r="H61" s="1" t="s">
        <v>92</v>
      </c>
      <c r="I61" s="1" t="s">
        <v>92</v>
      </c>
      <c r="J61" s="1">
        <v>4090000000</v>
      </c>
      <c r="K61" s="1">
        <v>6232000000</v>
      </c>
      <c r="L61" s="1">
        <v>7900000000</v>
      </c>
      <c r="M61" s="1">
        <v>8285000000</v>
      </c>
      <c r="N61" s="1">
        <v>8511000000</v>
      </c>
      <c r="O61" s="1">
        <v>8426000000</v>
      </c>
      <c r="P61" s="1">
        <v>8144000000</v>
      </c>
      <c r="Q61" s="1">
        <v>7886000000</v>
      </c>
      <c r="R61" s="1">
        <v>7428000000</v>
      </c>
      <c r="S61" s="1">
        <v>7822000000</v>
      </c>
      <c r="T61" s="1">
        <v>7981000000</v>
      </c>
      <c r="U61" s="1">
        <v>6760000000</v>
      </c>
      <c r="V61" s="1">
        <v>6000000000</v>
      </c>
      <c r="W61" s="1">
        <v>7543000000</v>
      </c>
      <c r="X61" s="1">
        <v>8607000000</v>
      </c>
      <c r="Y61" s="1">
        <v>9636000000</v>
      </c>
      <c r="Z61" s="1">
        <v>9003000000</v>
      </c>
      <c r="AA61" s="1">
        <v>8697000000</v>
      </c>
      <c r="AB61" s="1">
        <v>8801000000</v>
      </c>
      <c r="AC61" s="1">
        <v>8872000000</v>
      </c>
      <c r="AD61" s="1">
        <v>11018000000</v>
      </c>
      <c r="AE61" s="1">
        <v>13607000000</v>
      </c>
      <c r="AF61" s="1">
        <v>14249000000</v>
      </c>
      <c r="AG61" s="1">
        <v>16144000000</v>
      </c>
      <c r="AH61" s="1">
        <v>20925000000</v>
      </c>
      <c r="AI61" s="1">
        <v>25414000000</v>
      </c>
      <c r="AJ61" s="1">
        <v>26943000000</v>
      </c>
      <c r="AK61" s="1">
        <v>28992000000</v>
      </c>
      <c r="AL61" s="1">
        <v>32948000000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t="s">
        <v>92</v>
      </c>
      <c r="AJ62" s="1" t="s">
        <v>92</v>
      </c>
      <c r="AK62" s="1" t="s">
        <v>92</v>
      </c>
      <c r="AL62" s="1" t="s">
        <v>92</v>
      </c>
    </row>
    <row r="63" spans="1:38" ht="19" x14ac:dyDescent="0.25">
      <c r="A63" s="5" t="s">
        <v>54</v>
      </c>
      <c r="B63" s="1" t="s">
        <v>92</v>
      </c>
      <c r="C63" s="1" t="s">
        <v>92</v>
      </c>
      <c r="D63" s="1" t="s">
        <v>92</v>
      </c>
      <c r="E63" s="1" t="s">
        <v>92</v>
      </c>
      <c r="F63" s="1" t="s">
        <v>92</v>
      </c>
      <c r="G63" s="1" t="s">
        <v>92</v>
      </c>
      <c r="H63" s="1" t="s">
        <v>92</v>
      </c>
      <c r="I63" s="1" t="s">
        <v>92</v>
      </c>
      <c r="J63" s="1">
        <v>2856000000</v>
      </c>
      <c r="K63" s="1">
        <v>3498000000</v>
      </c>
      <c r="L63" s="1">
        <v>5939000000</v>
      </c>
      <c r="M63" s="1">
        <v>6252000000</v>
      </c>
      <c r="N63" s="1">
        <v>6308000000</v>
      </c>
      <c r="O63" s="1">
        <v>6715000000</v>
      </c>
      <c r="P63" s="1">
        <v>7143000000</v>
      </c>
      <c r="Q63" s="1">
        <v>7882000000</v>
      </c>
      <c r="R63" s="1">
        <v>8478000000</v>
      </c>
      <c r="S63" s="1">
        <v>9169000000</v>
      </c>
      <c r="T63" s="1">
        <v>9180000000</v>
      </c>
      <c r="U63" s="1">
        <v>9482000000</v>
      </c>
      <c r="V63" s="1">
        <v>9696000000</v>
      </c>
      <c r="W63" s="1">
        <v>10050000000</v>
      </c>
      <c r="X63" s="1">
        <v>10282000000</v>
      </c>
      <c r="Y63" s="1">
        <v>11130000000</v>
      </c>
      <c r="Z63" s="1">
        <v>11557000000</v>
      </c>
      <c r="AA63" s="1">
        <v>12368000000</v>
      </c>
      <c r="AB63" s="1">
        <v>13108000000</v>
      </c>
      <c r="AC63" s="1">
        <v>14163000000</v>
      </c>
      <c r="AD63" s="1">
        <v>14680000000</v>
      </c>
      <c r="AE63" s="1">
        <v>15241000000</v>
      </c>
      <c r="AF63" s="1">
        <v>15996000000</v>
      </c>
      <c r="AG63" s="1">
        <v>10936000000</v>
      </c>
      <c r="AH63" s="1">
        <v>11302000000</v>
      </c>
      <c r="AI63" s="1">
        <v>11992000000</v>
      </c>
      <c r="AJ63" s="1">
        <v>12247000000</v>
      </c>
      <c r="AK63" s="1">
        <v>12675000000</v>
      </c>
      <c r="AL63" s="1">
        <v>13033000000</v>
      </c>
    </row>
    <row r="64" spans="1:38" ht="19" x14ac:dyDescent="0.25">
      <c r="A64" s="5" t="s">
        <v>55</v>
      </c>
      <c r="B64" s="1" t="s">
        <v>92</v>
      </c>
      <c r="C64" s="1" t="s">
        <v>92</v>
      </c>
      <c r="D64" s="1" t="s">
        <v>92</v>
      </c>
      <c r="E64" s="1" t="s">
        <v>92</v>
      </c>
      <c r="F64" s="1" t="s">
        <v>92</v>
      </c>
      <c r="G64" s="1" t="s">
        <v>92</v>
      </c>
      <c r="H64" s="1" t="s">
        <v>92</v>
      </c>
      <c r="I64" s="1" t="s">
        <v>92</v>
      </c>
      <c r="J64" s="1">
        <v>1360000000</v>
      </c>
      <c r="K64" s="1">
        <v>1237000000</v>
      </c>
      <c r="L64" s="1">
        <v>2794000000</v>
      </c>
      <c r="M64" s="1">
        <v>2755000000</v>
      </c>
      <c r="N64" s="1">
        <v>2730000000</v>
      </c>
      <c r="O64" s="1">
        <v>3861000000</v>
      </c>
      <c r="P64" s="1">
        <v>3588000000</v>
      </c>
      <c r="Q64" s="1">
        <v>3516000000</v>
      </c>
      <c r="R64" s="1">
        <v>3506000000</v>
      </c>
      <c r="S64" s="1">
        <v>1659000000</v>
      </c>
      <c r="T64" s="1">
        <v>2257000000</v>
      </c>
      <c r="U64" s="1">
        <v>2287000000</v>
      </c>
      <c r="V64" s="1">
        <v>1968000000</v>
      </c>
      <c r="W64" s="1">
        <v>1814000000</v>
      </c>
      <c r="X64" s="1">
        <v>2506000000</v>
      </c>
      <c r="Y64" s="1">
        <v>2021000000</v>
      </c>
      <c r="Z64" s="1">
        <v>1813000000</v>
      </c>
      <c r="AA64" s="1">
        <v>2136000000</v>
      </c>
      <c r="AB64" s="1">
        <v>2248000000</v>
      </c>
      <c r="AC64" s="1">
        <v>1680000000</v>
      </c>
      <c r="AD64" s="1">
        <v>2064000000</v>
      </c>
      <c r="AE64" s="1">
        <v>1844000000</v>
      </c>
      <c r="AF64" s="1">
        <v>1901000000</v>
      </c>
      <c r="AG64" s="1">
        <v>1931000000</v>
      </c>
      <c r="AH64" s="1">
        <v>1871000000</v>
      </c>
      <c r="AI64" s="1">
        <v>1788000000</v>
      </c>
      <c r="AJ64" s="1">
        <v>2077000000</v>
      </c>
      <c r="AK64" s="1">
        <v>1953000000</v>
      </c>
      <c r="AL64" s="1">
        <v>1785000000</v>
      </c>
    </row>
    <row r="65" spans="1:38" ht="19" x14ac:dyDescent="0.25">
      <c r="A65" s="5" t="s">
        <v>56</v>
      </c>
      <c r="B65" s="1" t="s">
        <v>92</v>
      </c>
      <c r="C65" s="1" t="s">
        <v>92</v>
      </c>
      <c r="D65" s="1" t="s">
        <v>92</v>
      </c>
      <c r="E65" s="1" t="s">
        <v>92</v>
      </c>
      <c r="F65" s="1" t="s">
        <v>92</v>
      </c>
      <c r="G65" s="1" t="s">
        <v>92</v>
      </c>
      <c r="H65" s="1" t="s">
        <v>92</v>
      </c>
      <c r="I65" s="1" t="s">
        <v>92</v>
      </c>
      <c r="J65" s="1">
        <v>8306000000</v>
      </c>
      <c r="K65" s="1">
        <v>10967000000</v>
      </c>
      <c r="L65" s="1">
        <v>16633000000</v>
      </c>
      <c r="M65" s="1">
        <v>17292000000</v>
      </c>
      <c r="N65" s="1">
        <v>17549000000</v>
      </c>
      <c r="O65" s="1">
        <v>19002000000</v>
      </c>
      <c r="P65" s="1">
        <v>18875000000</v>
      </c>
      <c r="Q65" s="1">
        <v>19284000000</v>
      </c>
      <c r="R65" s="1">
        <v>19412000000</v>
      </c>
      <c r="S65" s="1">
        <v>18650000000</v>
      </c>
      <c r="T65" s="1">
        <v>19418000000</v>
      </c>
      <c r="U65" s="1">
        <v>18529000000</v>
      </c>
      <c r="V65" s="1">
        <v>17664000000</v>
      </c>
      <c r="W65" s="1">
        <v>19407000000</v>
      </c>
      <c r="X65" s="1">
        <v>21395000000</v>
      </c>
      <c r="Y65" s="1">
        <v>22787000000</v>
      </c>
      <c r="Z65" s="1">
        <v>22373000000</v>
      </c>
      <c r="AA65" s="1">
        <v>23201000000</v>
      </c>
      <c r="AB65" s="1">
        <v>24157000000</v>
      </c>
      <c r="AC65" s="1">
        <v>24715000000</v>
      </c>
      <c r="AD65" s="1">
        <v>27762000000</v>
      </c>
      <c r="AE65" s="1">
        <v>30692000000</v>
      </c>
      <c r="AF65" s="1">
        <v>32146000000</v>
      </c>
      <c r="AG65" s="1">
        <v>29011000000</v>
      </c>
      <c r="AH65" s="1">
        <v>34098000000</v>
      </c>
      <c r="AI65" s="1">
        <v>39194000000</v>
      </c>
      <c r="AJ65" s="1">
        <v>41267000000</v>
      </c>
      <c r="AK65" s="1">
        <v>43620000000</v>
      </c>
      <c r="AL65" s="1">
        <v>47766000000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t="s">
        <v>92</v>
      </c>
      <c r="C67" s="10" t="s">
        <v>92</v>
      </c>
      <c r="D67" s="10" t="s">
        <v>92</v>
      </c>
      <c r="E67" s="10" t="s">
        <v>92</v>
      </c>
      <c r="F67" s="10" t="s">
        <v>92</v>
      </c>
      <c r="G67" s="10" t="s">
        <v>92</v>
      </c>
      <c r="H67" s="10" t="s">
        <v>92</v>
      </c>
      <c r="I67" s="10" t="s">
        <v>92</v>
      </c>
      <c r="J67" s="10">
        <v>10811000000</v>
      </c>
      <c r="K67" s="10">
        <v>12866000000</v>
      </c>
      <c r="L67" s="10">
        <v>19689000000</v>
      </c>
      <c r="M67" s="10">
        <v>20539000000</v>
      </c>
      <c r="N67" s="10">
        <v>20481000000</v>
      </c>
      <c r="O67" s="10">
        <v>21887000000</v>
      </c>
      <c r="P67" s="10">
        <v>21837000000</v>
      </c>
      <c r="Q67" s="10">
        <v>21976000000</v>
      </c>
      <c r="R67" s="10">
        <v>22113000000</v>
      </c>
      <c r="S67" s="10">
        <v>21106000000</v>
      </c>
      <c r="T67" s="10">
        <v>21934000000</v>
      </c>
      <c r="U67" s="10">
        <v>21913000000</v>
      </c>
      <c r="V67" s="10">
        <v>21203000000</v>
      </c>
      <c r="W67" s="10">
        <v>22448000000</v>
      </c>
      <c r="X67" s="10">
        <v>24275000000</v>
      </c>
      <c r="Y67" s="10">
        <v>25469000000</v>
      </c>
      <c r="Z67" s="10">
        <v>25325000000</v>
      </c>
      <c r="AA67" s="10">
        <v>26518000000</v>
      </c>
      <c r="AB67" s="10">
        <v>27276000000</v>
      </c>
      <c r="AC67" s="10">
        <v>28506000000</v>
      </c>
      <c r="AD67" s="10">
        <v>31527000000</v>
      </c>
      <c r="AE67" s="10">
        <v>33898000000</v>
      </c>
      <c r="AF67" s="10">
        <v>35786000000</v>
      </c>
      <c r="AG67" s="10">
        <v>32950000000</v>
      </c>
      <c r="AH67" s="10">
        <v>38724000000</v>
      </c>
      <c r="AI67" s="10">
        <v>43545000000</v>
      </c>
      <c r="AJ67" s="10">
        <v>45440000000</v>
      </c>
      <c r="AK67" s="10">
        <v>49364000000</v>
      </c>
      <c r="AL67" s="10">
        <v>53286000000</v>
      </c>
    </row>
    <row r="68" spans="1:38" ht="19" x14ac:dyDescent="0.25">
      <c r="A68" s="5" t="s">
        <v>59</v>
      </c>
      <c r="B68" s="1" t="s">
        <v>92</v>
      </c>
      <c r="C68" s="1" t="s">
        <v>92</v>
      </c>
      <c r="D68" s="1" t="s">
        <v>92</v>
      </c>
      <c r="E68" s="1" t="s">
        <v>92</v>
      </c>
      <c r="F68" s="1" t="s">
        <v>92</v>
      </c>
      <c r="G68" s="1" t="s">
        <v>92</v>
      </c>
      <c r="H68" s="1" t="s">
        <v>92</v>
      </c>
      <c r="I68" s="1" t="s">
        <v>92</v>
      </c>
      <c r="J68" s="1">
        <v>580000000</v>
      </c>
      <c r="K68" s="1">
        <v>581000000</v>
      </c>
      <c r="L68" s="1">
        <v>686000000</v>
      </c>
      <c r="M68" s="1">
        <v>690000000</v>
      </c>
      <c r="N68" s="1">
        <v>691000000</v>
      </c>
      <c r="O68" s="1">
        <v>691000000</v>
      </c>
      <c r="P68" s="1">
        <v>688000000</v>
      </c>
      <c r="Q68" s="1">
        <v>689000000</v>
      </c>
      <c r="R68" s="1">
        <v>689000000</v>
      </c>
      <c r="S68" s="1">
        <v>689000000</v>
      </c>
      <c r="T68" s="1">
        <v>689000000</v>
      </c>
      <c r="U68" s="1">
        <v>689000000</v>
      </c>
      <c r="V68" s="1">
        <v>690000000</v>
      </c>
      <c r="W68" s="1">
        <v>690000000</v>
      </c>
      <c r="X68" s="1">
        <v>1382000000</v>
      </c>
      <c r="Y68" s="1">
        <v>1384000000</v>
      </c>
      <c r="Z68" s="1">
        <v>1385000000</v>
      </c>
      <c r="AA68" s="1">
        <v>1386000000</v>
      </c>
      <c r="AB68" s="1">
        <v>1386000000</v>
      </c>
      <c r="AC68" s="1">
        <v>1387000000</v>
      </c>
      <c r="AD68" s="1">
        <v>2775000000</v>
      </c>
      <c r="AE68" s="1">
        <v>2776000000</v>
      </c>
      <c r="AF68" s="1">
        <v>2777000000</v>
      </c>
      <c r="AG68" s="1">
        <v>2778000000</v>
      </c>
      <c r="AH68" s="1">
        <v>2779000000</v>
      </c>
      <c r="AI68" s="1">
        <v>2780000000</v>
      </c>
      <c r="AJ68" s="1">
        <v>2781000000</v>
      </c>
      <c r="AK68" s="1" t="s">
        <v>92</v>
      </c>
      <c r="AL68" s="1" t="s">
        <v>92</v>
      </c>
    </row>
    <row r="69" spans="1:38" ht="19" x14ac:dyDescent="0.25">
      <c r="A69" s="5" t="s">
        <v>60</v>
      </c>
      <c r="B69" s="1" t="s">
        <v>92</v>
      </c>
      <c r="C69" s="1" t="s">
        <v>92</v>
      </c>
      <c r="D69" s="1" t="s">
        <v>92</v>
      </c>
      <c r="E69" s="1" t="s">
        <v>92</v>
      </c>
      <c r="F69" s="1" t="s">
        <v>92</v>
      </c>
      <c r="G69" s="1" t="s">
        <v>92</v>
      </c>
      <c r="H69" s="1" t="s">
        <v>92</v>
      </c>
      <c r="I69" s="1" t="s">
        <v>92</v>
      </c>
      <c r="J69" s="1">
        <v>4734000000</v>
      </c>
      <c r="K69" s="1">
        <v>5327000000</v>
      </c>
      <c r="L69" s="1">
        <v>5262000000</v>
      </c>
      <c r="M69" s="1">
        <v>5271000000</v>
      </c>
      <c r="N69" s="1">
        <v>4441000000</v>
      </c>
      <c r="O69" s="1">
        <v>5053000000</v>
      </c>
      <c r="P69" s="1">
        <v>5699000000</v>
      </c>
      <c r="Q69" s="1">
        <v>6466000000</v>
      </c>
      <c r="R69" s="1">
        <v>7597000000</v>
      </c>
      <c r="S69" s="1">
        <v>8930000000</v>
      </c>
      <c r="T69" s="1">
        <v>9222000000</v>
      </c>
      <c r="U69" s="1">
        <v>9932000000</v>
      </c>
      <c r="V69" s="1">
        <v>11215000000</v>
      </c>
      <c r="W69" s="1">
        <v>12667000000</v>
      </c>
      <c r="X69" s="1">
        <v>13813000000</v>
      </c>
      <c r="Y69" s="1">
        <v>15167000000</v>
      </c>
      <c r="Z69" s="1">
        <v>17154000000</v>
      </c>
      <c r="AA69" s="1">
        <v>19508000000</v>
      </c>
      <c r="AB69" s="1">
        <v>22271000000</v>
      </c>
      <c r="AC69" s="1">
        <v>25288000000</v>
      </c>
      <c r="AD69" s="1">
        <v>27367000000</v>
      </c>
      <c r="AE69" s="1">
        <v>30233000000</v>
      </c>
      <c r="AF69" s="1">
        <v>32587000000</v>
      </c>
      <c r="AG69" s="1">
        <v>41317000000</v>
      </c>
      <c r="AH69" s="1">
        <v>45284000000</v>
      </c>
      <c r="AI69" s="1">
        <v>48605000000</v>
      </c>
      <c r="AJ69" s="1">
        <v>51326000000</v>
      </c>
      <c r="AK69" s="1" t="s">
        <v>92</v>
      </c>
      <c r="AL69" s="1" t="s">
        <v>92</v>
      </c>
    </row>
    <row r="70" spans="1:38" ht="19" x14ac:dyDescent="0.25">
      <c r="A70" s="5" t="s">
        <v>61</v>
      </c>
      <c r="B70" s="1" t="s">
        <v>92</v>
      </c>
      <c r="C70" s="1" t="s">
        <v>92</v>
      </c>
      <c r="D70" s="1" t="s">
        <v>92</v>
      </c>
      <c r="E70" s="1" t="s">
        <v>92</v>
      </c>
      <c r="F70" s="1" t="s">
        <v>92</v>
      </c>
      <c r="G70" s="1" t="s">
        <v>92</v>
      </c>
      <c r="H70" s="1" t="s">
        <v>92</v>
      </c>
      <c r="I70" s="1" t="s">
        <v>92</v>
      </c>
      <c r="J70" s="1">
        <v>-6614000000</v>
      </c>
      <c r="K70" s="1">
        <v>-4643000000</v>
      </c>
      <c r="L70" s="1">
        <v>-5053000000</v>
      </c>
      <c r="M70" s="1">
        <v>-5537000000</v>
      </c>
      <c r="N70" s="1">
        <v>-6206000000</v>
      </c>
      <c r="O70" s="1">
        <v>-6851000000</v>
      </c>
      <c r="P70" s="1">
        <v>-7262000000</v>
      </c>
      <c r="Q70" s="1">
        <v>-7644000000</v>
      </c>
      <c r="R70" s="1">
        <v>-234000000</v>
      </c>
      <c r="S70" s="1">
        <v>-124000000</v>
      </c>
      <c r="T70" s="1">
        <v>-237000000</v>
      </c>
      <c r="U70" s="1">
        <v>-230000000</v>
      </c>
      <c r="V70" s="1">
        <v>-142000000</v>
      </c>
      <c r="W70" s="1">
        <v>-74000000</v>
      </c>
      <c r="X70" s="1">
        <v>-704000000</v>
      </c>
      <c r="Y70" s="1">
        <v>-654000000</v>
      </c>
      <c r="Z70" s="1">
        <v>-734000000</v>
      </c>
      <c r="AA70" s="1">
        <v>-1054000000</v>
      </c>
      <c r="AB70" s="1">
        <v>-1186000000</v>
      </c>
      <c r="AC70" s="1">
        <v>-750000000</v>
      </c>
      <c r="AD70" s="1">
        <v>-1210000000</v>
      </c>
      <c r="AE70" s="1">
        <v>-1195000000</v>
      </c>
      <c r="AF70" s="1">
        <v>-1272000000</v>
      </c>
      <c r="AG70" s="1">
        <v>-1141000000</v>
      </c>
      <c r="AH70" s="1">
        <v>-1415000000</v>
      </c>
      <c r="AI70" s="1">
        <v>-1356000000</v>
      </c>
      <c r="AJ70" s="1">
        <v>-1593000000</v>
      </c>
      <c r="AK70" s="1" t="s">
        <v>92</v>
      </c>
      <c r="AL70" s="1" t="s">
        <v>92</v>
      </c>
    </row>
    <row r="71" spans="1:38" ht="19" x14ac:dyDescent="0.25">
      <c r="A71" s="5" t="s">
        <v>62</v>
      </c>
      <c r="B71" s="1" t="s">
        <v>92</v>
      </c>
      <c r="C71" s="1" t="s">
        <v>92</v>
      </c>
      <c r="D71" s="1" t="s">
        <v>92</v>
      </c>
      <c r="E71" s="1" t="s">
        <v>92</v>
      </c>
      <c r="F71" s="1" t="s">
        <v>92</v>
      </c>
      <c r="G71" s="1" t="s">
        <v>92</v>
      </c>
      <c r="H71" s="1" t="s">
        <v>92</v>
      </c>
      <c r="I71" s="1" t="s">
        <v>92</v>
      </c>
      <c r="J71" s="1">
        <v>6431000000</v>
      </c>
      <c r="K71" s="1">
        <v>5099000000</v>
      </c>
      <c r="L71" s="1">
        <v>7330000000</v>
      </c>
      <c r="M71" s="1">
        <v>7801000000</v>
      </c>
      <c r="N71" s="1">
        <v>8467000000</v>
      </c>
      <c r="O71" s="1">
        <v>9108000000</v>
      </c>
      <c r="P71" s="1">
        <v>9537000000</v>
      </c>
      <c r="Q71" s="1">
        <v>10064000000</v>
      </c>
      <c r="R71" s="1">
        <v>2599000000</v>
      </c>
      <c r="S71" s="1">
        <v>2859000000</v>
      </c>
      <c r="T71" s="1">
        <v>2981000000</v>
      </c>
      <c r="U71" s="1">
        <v>3316000000</v>
      </c>
      <c r="V71" s="1">
        <v>3549000000</v>
      </c>
      <c r="W71" s="1">
        <v>2302000000</v>
      </c>
      <c r="X71" s="1">
        <v>956000000</v>
      </c>
      <c r="Y71" s="1">
        <v>1044000000</v>
      </c>
      <c r="Z71" s="1">
        <v>-42000000</v>
      </c>
      <c r="AA71" s="1">
        <v>-1262000000</v>
      </c>
      <c r="AB71" s="1">
        <v>-2594000000</v>
      </c>
      <c r="AC71" s="1">
        <v>-4700000000</v>
      </c>
      <c r="AD71" s="1">
        <v>-7743000000</v>
      </c>
      <c r="AE71" s="1">
        <v>-11112000000</v>
      </c>
      <c r="AF71" s="1">
        <v>-14160000000</v>
      </c>
      <c r="AG71" s="1">
        <v>-18098000000</v>
      </c>
      <c r="AH71" s="1">
        <v>-26225000000</v>
      </c>
      <c r="AI71" s="1">
        <v>-31901000000</v>
      </c>
      <c r="AJ71" s="1">
        <v>-35556000000</v>
      </c>
      <c r="AK71" s="1" t="s">
        <v>92</v>
      </c>
      <c r="AL71" s="1" t="s">
        <v>92</v>
      </c>
    </row>
    <row r="72" spans="1:38" ht="19" x14ac:dyDescent="0.25">
      <c r="A72" s="6" t="s">
        <v>63</v>
      </c>
      <c r="B72" s="10" t="s">
        <v>92</v>
      </c>
      <c r="C72" s="10" t="s">
        <v>92</v>
      </c>
      <c r="D72" s="10" t="s">
        <v>92</v>
      </c>
      <c r="E72" s="10" t="s">
        <v>92</v>
      </c>
      <c r="F72" s="10" t="s">
        <v>92</v>
      </c>
      <c r="G72" s="10" t="s">
        <v>92</v>
      </c>
      <c r="H72" s="10" t="s">
        <v>92</v>
      </c>
      <c r="I72" s="10" t="s">
        <v>92</v>
      </c>
      <c r="J72" s="10">
        <v>5131000000</v>
      </c>
      <c r="K72" s="10">
        <v>6364000000</v>
      </c>
      <c r="L72" s="10">
        <v>8225000000</v>
      </c>
      <c r="M72" s="10">
        <v>8225000000</v>
      </c>
      <c r="N72" s="10">
        <v>7393000000</v>
      </c>
      <c r="O72" s="10">
        <v>8001000000</v>
      </c>
      <c r="P72" s="10">
        <v>8662000000</v>
      </c>
      <c r="Q72" s="10">
        <v>9575000000</v>
      </c>
      <c r="R72" s="10">
        <v>10651000000</v>
      </c>
      <c r="S72" s="10">
        <v>12354000000</v>
      </c>
      <c r="T72" s="10">
        <v>12655000000</v>
      </c>
      <c r="U72" s="10">
        <v>13707000000</v>
      </c>
      <c r="V72" s="10">
        <v>15312000000</v>
      </c>
      <c r="W72" s="10">
        <v>15585000000</v>
      </c>
      <c r="X72" s="10">
        <v>15447000000</v>
      </c>
      <c r="Y72" s="10">
        <v>16941000000</v>
      </c>
      <c r="Z72" s="10">
        <v>17763000000</v>
      </c>
      <c r="AA72" s="10">
        <v>18578000000</v>
      </c>
      <c r="AB72" s="10">
        <v>19877000000</v>
      </c>
      <c r="AC72" s="10">
        <v>21225000000</v>
      </c>
      <c r="AD72" s="10">
        <v>21189000000</v>
      </c>
      <c r="AE72" s="10">
        <v>20702000000</v>
      </c>
      <c r="AF72" s="10">
        <v>19932000000</v>
      </c>
      <c r="AG72" s="10">
        <v>24856000000</v>
      </c>
      <c r="AH72" s="10">
        <v>20423000000</v>
      </c>
      <c r="AI72" s="10">
        <v>18128000000</v>
      </c>
      <c r="AJ72" s="10">
        <v>16958000000</v>
      </c>
      <c r="AK72" s="10">
        <v>14161000000</v>
      </c>
      <c r="AL72" s="10">
        <v>12163000000</v>
      </c>
    </row>
    <row r="73" spans="1:38" ht="20" thickBot="1" x14ac:dyDescent="0.3">
      <c r="A73" s="7" t="s">
        <v>64</v>
      </c>
      <c r="B73" s="11" t="s">
        <v>92</v>
      </c>
      <c r="C73" s="11" t="s">
        <v>92</v>
      </c>
      <c r="D73" s="11" t="s">
        <v>92</v>
      </c>
      <c r="E73" s="11" t="s">
        <v>92</v>
      </c>
      <c r="F73" s="11" t="s">
        <v>92</v>
      </c>
      <c r="G73" s="11" t="s">
        <v>92</v>
      </c>
      <c r="H73" s="11" t="s">
        <v>92</v>
      </c>
      <c r="I73" s="11" t="s">
        <v>92</v>
      </c>
      <c r="J73" s="11">
        <v>15942000000</v>
      </c>
      <c r="K73" s="11">
        <v>19230000000</v>
      </c>
      <c r="L73" s="11">
        <v>27914000000</v>
      </c>
      <c r="M73" s="11">
        <v>28764000000</v>
      </c>
      <c r="N73" s="11">
        <v>27874000000</v>
      </c>
      <c r="O73" s="11">
        <v>29888000000</v>
      </c>
      <c r="P73" s="11">
        <v>30499000000</v>
      </c>
      <c r="Q73" s="11">
        <v>31551000000</v>
      </c>
      <c r="R73" s="11">
        <v>32764000000</v>
      </c>
      <c r="S73" s="11">
        <v>33460000000</v>
      </c>
      <c r="T73" s="11">
        <v>34589000000</v>
      </c>
      <c r="U73" s="11">
        <v>35620000000</v>
      </c>
      <c r="V73" s="11">
        <v>36515000000</v>
      </c>
      <c r="W73" s="11">
        <v>38033000000</v>
      </c>
      <c r="X73" s="11">
        <v>39722000000</v>
      </c>
      <c r="Y73" s="11">
        <v>42410000000</v>
      </c>
      <c r="Z73" s="11">
        <v>43088000000</v>
      </c>
      <c r="AA73" s="11">
        <v>45096000000</v>
      </c>
      <c r="AB73" s="11">
        <v>47153000000</v>
      </c>
      <c r="AC73" s="11">
        <v>49731000000</v>
      </c>
      <c r="AD73" s="11">
        <v>52716000000</v>
      </c>
      <c r="AE73" s="11">
        <v>54600000000</v>
      </c>
      <c r="AF73" s="11">
        <v>55718000000</v>
      </c>
      <c r="AG73" s="11">
        <v>57806000000</v>
      </c>
      <c r="AH73" s="11">
        <v>59147000000</v>
      </c>
      <c r="AI73" s="11">
        <v>61673000000</v>
      </c>
      <c r="AJ73" s="11">
        <v>62398000000</v>
      </c>
      <c r="AK73" s="11">
        <v>63525000000</v>
      </c>
      <c r="AL73" s="11">
        <v>65449000000</v>
      </c>
    </row>
    <row r="74" spans="1:38"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v>595000000</v>
      </c>
      <c r="E76" s="1">
        <v>618000000</v>
      </c>
      <c r="F76" s="1">
        <v>64000000</v>
      </c>
      <c r="G76" s="1">
        <v>728000000</v>
      </c>
      <c r="H76" s="1">
        <v>705000000</v>
      </c>
      <c r="I76" s="1">
        <v>546000000</v>
      </c>
      <c r="J76" s="1">
        <v>946000000</v>
      </c>
      <c r="K76" s="1">
        <v>904000000</v>
      </c>
      <c r="L76" s="1">
        <v>432000000</v>
      </c>
      <c r="M76" s="1">
        <v>-633000000</v>
      </c>
      <c r="N76" s="1">
        <v>783000000</v>
      </c>
      <c r="O76" s="1">
        <v>842000000</v>
      </c>
      <c r="P76" s="1">
        <v>966000000</v>
      </c>
      <c r="Q76" s="1">
        <v>1341000000</v>
      </c>
      <c r="R76" s="1">
        <v>1330000000</v>
      </c>
      <c r="S76" s="1">
        <v>604000000</v>
      </c>
      <c r="T76" s="1">
        <v>1026000000</v>
      </c>
      <c r="U76" s="1">
        <v>1606000000</v>
      </c>
      <c r="V76" s="1">
        <v>1855000000</v>
      </c>
      <c r="W76" s="1">
        <v>2338000000</v>
      </c>
      <c r="X76" s="1">
        <v>1898000000</v>
      </c>
      <c r="Y76" s="1">
        <v>2780000000</v>
      </c>
      <c r="Z76" s="1">
        <v>3292000000</v>
      </c>
      <c r="AA76" s="1">
        <v>3943000000</v>
      </c>
      <c r="AB76" s="1">
        <v>4388000000</v>
      </c>
      <c r="AC76" s="1">
        <v>5180000000</v>
      </c>
      <c r="AD76" s="1">
        <v>4772000000</v>
      </c>
      <c r="AE76" s="1">
        <v>4233000000</v>
      </c>
      <c r="AF76" s="1">
        <v>10712000000</v>
      </c>
      <c r="AG76" s="1">
        <v>5966000000</v>
      </c>
      <c r="AH76" s="1">
        <v>5919000000</v>
      </c>
      <c r="AI76" s="1">
        <v>5349000000</v>
      </c>
      <c r="AJ76" s="1">
        <v>6998000000</v>
      </c>
      <c r="AK76" s="1">
        <v>6523000000</v>
      </c>
      <c r="AL76" s="1">
        <v>6998000000</v>
      </c>
    </row>
    <row r="77" spans="1:38" ht="19" x14ac:dyDescent="0.25">
      <c r="A77" s="5" t="s">
        <v>13</v>
      </c>
      <c r="B77" s="1" t="s">
        <v>92</v>
      </c>
      <c r="C77" s="1" t="s">
        <v>92</v>
      </c>
      <c r="D77" s="1">
        <v>-603000000</v>
      </c>
      <c r="E77" s="1">
        <v>-697000000</v>
      </c>
      <c r="F77" s="1">
        <v>-748000000</v>
      </c>
      <c r="G77" s="1">
        <v>-909000000</v>
      </c>
      <c r="H77" s="1">
        <v>-949000000</v>
      </c>
      <c r="I77" s="1">
        <v>-1005000000</v>
      </c>
      <c r="J77" s="1">
        <v>642000000</v>
      </c>
      <c r="K77" s="1">
        <v>762000000</v>
      </c>
      <c r="L77" s="1">
        <v>1043000000</v>
      </c>
      <c r="M77" s="1">
        <v>1070000000</v>
      </c>
      <c r="N77" s="1">
        <v>1083000000</v>
      </c>
      <c r="O77" s="1">
        <v>1140000000</v>
      </c>
      <c r="P77" s="1">
        <v>1174000000</v>
      </c>
      <c r="Q77" s="1">
        <v>1206000000</v>
      </c>
      <c r="R77" s="1">
        <v>1067000000</v>
      </c>
      <c r="S77" s="1">
        <v>1111000000</v>
      </c>
      <c r="T77" s="1">
        <v>1175000000</v>
      </c>
      <c r="U77" s="1">
        <v>1237000000</v>
      </c>
      <c r="V77" s="1">
        <v>1321000000</v>
      </c>
      <c r="W77" s="1">
        <v>1387000000</v>
      </c>
      <c r="X77" s="1">
        <v>1444000000</v>
      </c>
      <c r="Y77" s="1">
        <v>1487000000</v>
      </c>
      <c r="Z77" s="1">
        <v>1617000000</v>
      </c>
      <c r="AA77" s="1">
        <v>1760000000</v>
      </c>
      <c r="AB77" s="1">
        <v>1777000000</v>
      </c>
      <c r="AC77" s="1">
        <v>1904000000</v>
      </c>
      <c r="AD77" s="1">
        <v>2012000000</v>
      </c>
      <c r="AE77" s="1">
        <v>2038000000</v>
      </c>
      <c r="AF77" s="1">
        <v>2105000000</v>
      </c>
      <c r="AG77" s="1">
        <v>2191000000</v>
      </c>
      <c r="AH77" s="1">
        <v>2216000000</v>
      </c>
      <c r="AI77" s="1">
        <v>2210000000</v>
      </c>
      <c r="AJ77" s="1">
        <v>2246000000</v>
      </c>
      <c r="AK77" s="1">
        <v>2208000000</v>
      </c>
      <c r="AL77" s="1">
        <v>2246000000</v>
      </c>
    </row>
    <row r="78" spans="1:38" ht="19" x14ac:dyDescent="0.25">
      <c r="A78" s="5" t="s">
        <v>67</v>
      </c>
      <c r="B78" s="1" t="s">
        <v>92</v>
      </c>
      <c r="C78" s="1" t="s">
        <v>92</v>
      </c>
      <c r="D78" s="1">
        <v>197000000</v>
      </c>
      <c r="E78" s="1">
        <v>161000000</v>
      </c>
      <c r="F78" s="1">
        <v>-58000000</v>
      </c>
      <c r="G78" s="1">
        <v>217000000</v>
      </c>
      <c r="H78" s="1">
        <v>320000000</v>
      </c>
      <c r="I78" s="1">
        <v>349000000</v>
      </c>
      <c r="J78" s="1">
        <v>151000000</v>
      </c>
      <c r="K78" s="1">
        <v>166000000</v>
      </c>
      <c r="L78" s="1">
        <v>300000000</v>
      </c>
      <c r="M78" s="1">
        <v>-74000000</v>
      </c>
      <c r="N78" s="1">
        <v>529000000</v>
      </c>
      <c r="O78" s="1">
        <v>447000000</v>
      </c>
      <c r="P78" s="1">
        <v>424000000</v>
      </c>
      <c r="Q78" s="1">
        <v>573000000</v>
      </c>
      <c r="R78" s="1">
        <v>494000000</v>
      </c>
      <c r="S78" s="1">
        <v>359000000</v>
      </c>
      <c r="T78" s="1">
        <v>320000000</v>
      </c>
      <c r="U78" s="1">
        <v>235000000</v>
      </c>
      <c r="V78" s="1">
        <v>332000000</v>
      </c>
      <c r="W78" s="1">
        <v>547000000</v>
      </c>
      <c r="X78" s="1">
        <v>723000000</v>
      </c>
      <c r="Y78" s="1">
        <v>672000000</v>
      </c>
      <c r="Z78" s="1">
        <v>986000000</v>
      </c>
      <c r="AA78" s="1">
        <v>887000000</v>
      </c>
      <c r="AB78" s="1">
        <v>723000000</v>
      </c>
      <c r="AC78" s="1">
        <v>895000000</v>
      </c>
      <c r="AD78" s="1">
        <v>765000000</v>
      </c>
      <c r="AE78" s="1">
        <v>831000000</v>
      </c>
      <c r="AF78" s="1">
        <v>-5067000000</v>
      </c>
      <c r="AG78" s="1">
        <v>338000000</v>
      </c>
      <c r="AH78" s="1">
        <v>566000000</v>
      </c>
      <c r="AI78" s="1">
        <v>566000000</v>
      </c>
      <c r="AJ78" s="1">
        <v>340000000</v>
      </c>
      <c r="AK78" s="1">
        <v>154000000</v>
      </c>
      <c r="AL78" s="1">
        <v>262000000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v>35000000</v>
      </c>
      <c r="V79" s="1">
        <v>44000000</v>
      </c>
      <c r="W79" s="1">
        <v>65000000</v>
      </c>
      <c r="X79" s="1" t="s">
        <v>92</v>
      </c>
      <c r="Y79" s="1" t="s">
        <v>92</v>
      </c>
      <c r="Z79" s="1" t="s">
        <v>92</v>
      </c>
      <c r="AA79" s="1" t="s">
        <v>92</v>
      </c>
      <c r="AB79" s="1" t="s">
        <v>92</v>
      </c>
      <c r="AC79" s="1" t="s">
        <v>92</v>
      </c>
      <c r="AD79" s="1" t="s">
        <v>92</v>
      </c>
      <c r="AE79" s="1" t="s">
        <v>92</v>
      </c>
      <c r="AF79" s="1" t="s">
        <v>92</v>
      </c>
      <c r="AG79" s="1" t="s">
        <v>92</v>
      </c>
      <c r="AH79" s="1" t="s">
        <v>92</v>
      </c>
      <c r="AI79" s="1" t="s">
        <v>92</v>
      </c>
      <c r="AJ79" s="1" t="s">
        <v>92</v>
      </c>
      <c r="AK79" s="1" t="s">
        <v>92</v>
      </c>
      <c r="AL79" s="1">
        <v>0</v>
      </c>
    </row>
    <row r="80" spans="1:38" ht="19" x14ac:dyDescent="0.25">
      <c r="A80" s="14" t="s">
        <v>104</v>
      </c>
      <c r="B80" s="15" t="e">
        <f t="shared" ref="B80:AL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f t="shared" si="6"/>
        <v>2.5776992193253792E-3</v>
      </c>
      <c r="V80" s="15">
        <f t="shared" si="6"/>
        <v>2.8244960842213379E-3</v>
      </c>
      <c r="W80" s="15">
        <f t="shared" si="6"/>
        <v>3.9918933857397282E-3</v>
      </c>
      <c r="X80" s="15" t="e">
        <f t="shared" si="6"/>
        <v>#VALUE!</v>
      </c>
      <c r="Y80" s="15" t="e">
        <f t="shared" si="6"/>
        <v>#VALUE!</v>
      </c>
      <c r="Z80" s="15" t="e">
        <f t="shared" si="6"/>
        <v>#VALUE!</v>
      </c>
      <c r="AA80" s="15" t="e">
        <f t="shared" si="6"/>
        <v>#VALUE!</v>
      </c>
      <c r="AB80" s="15" t="e">
        <f t="shared" si="6"/>
        <v>#VALUE!</v>
      </c>
      <c r="AC80" s="15" t="e">
        <f t="shared" si="6"/>
        <v>#VALUE!</v>
      </c>
      <c r="AD80" s="15" t="e">
        <f t="shared" si="6"/>
        <v>#VALUE!</v>
      </c>
      <c r="AE80" s="15" t="e">
        <f t="shared" si="6"/>
        <v>#VALUE!</v>
      </c>
      <c r="AF80" s="15" t="e">
        <f t="shared" si="6"/>
        <v>#VALUE!</v>
      </c>
      <c r="AG80" s="15" t="e">
        <f t="shared" si="6"/>
        <v>#VALUE!</v>
      </c>
      <c r="AH80" s="15" t="e">
        <f t="shared" si="6"/>
        <v>#VALUE!</v>
      </c>
      <c r="AI80" s="15" t="e">
        <f t="shared" si="6"/>
        <v>#VALUE!</v>
      </c>
      <c r="AJ80" s="15" t="e">
        <f t="shared" si="6"/>
        <v>#VALUE!</v>
      </c>
      <c r="AK80" s="15" t="e">
        <f t="shared" si="6"/>
        <v>#VALUE!</v>
      </c>
      <c r="AL80" s="15">
        <f t="shared" si="6"/>
        <v>0</v>
      </c>
    </row>
    <row r="81" spans="1:46" ht="19" x14ac:dyDescent="0.25">
      <c r="A81" s="5" t="s">
        <v>69</v>
      </c>
      <c r="B81" s="1" t="s">
        <v>92</v>
      </c>
      <c r="C81" s="1" t="s">
        <v>92</v>
      </c>
      <c r="D81" s="1">
        <v>168000000</v>
      </c>
      <c r="E81" s="1">
        <v>-72000000</v>
      </c>
      <c r="F81" s="1">
        <v>116000000</v>
      </c>
      <c r="G81" s="1">
        <v>104000000</v>
      </c>
      <c r="H81" s="1">
        <v>-128000000</v>
      </c>
      <c r="I81" s="1">
        <v>-58000000</v>
      </c>
      <c r="J81" s="1">
        <v>-316000000</v>
      </c>
      <c r="K81" s="1">
        <v>568000000</v>
      </c>
      <c r="L81" s="1">
        <v>21000000</v>
      </c>
      <c r="M81" s="1">
        <v>-316000000</v>
      </c>
      <c r="N81" s="1">
        <v>140000000</v>
      </c>
      <c r="O81" s="1">
        <v>36000000</v>
      </c>
      <c r="P81" s="1">
        <v>-120000000</v>
      </c>
      <c r="Q81" s="1">
        <v>-324000000</v>
      </c>
      <c r="R81" s="1">
        <v>30000000</v>
      </c>
      <c r="S81" s="1">
        <v>96000000</v>
      </c>
      <c r="T81" s="1">
        <v>151000000</v>
      </c>
      <c r="U81" s="1">
        <v>14000000</v>
      </c>
      <c r="V81" s="1">
        <v>28000000</v>
      </c>
      <c r="W81" s="1">
        <v>-250000000</v>
      </c>
      <c r="X81" s="1">
        <v>-293000000</v>
      </c>
      <c r="Y81" s="1">
        <v>-351000000</v>
      </c>
      <c r="Z81" s="1">
        <v>276000000</v>
      </c>
      <c r="AA81" s="1">
        <v>-269000000</v>
      </c>
      <c r="AB81" s="1">
        <v>161000000</v>
      </c>
      <c r="AC81" s="1">
        <v>-309000000</v>
      </c>
      <c r="AD81" s="1">
        <v>-177000000</v>
      </c>
      <c r="AE81" s="1">
        <v>745000000</v>
      </c>
      <c r="AF81" s="1">
        <v>-127000000</v>
      </c>
      <c r="AG81" s="1">
        <v>-126000000</v>
      </c>
      <c r="AH81" s="1">
        <v>-170000000</v>
      </c>
      <c r="AI81" s="1">
        <v>-170000000</v>
      </c>
      <c r="AJ81" s="1">
        <v>266000000</v>
      </c>
      <c r="AK81" s="1">
        <v>203000000</v>
      </c>
      <c r="AL81" s="1">
        <v>8000000</v>
      </c>
    </row>
    <row r="82" spans="1:46" ht="19" x14ac:dyDescent="0.25">
      <c r="A82" s="5" t="s">
        <v>70</v>
      </c>
      <c r="B82" s="1" t="s">
        <v>92</v>
      </c>
      <c r="C82" s="1" t="s">
        <v>92</v>
      </c>
      <c r="D82" s="1">
        <v>236000000</v>
      </c>
      <c r="E82" s="1">
        <v>-69000000</v>
      </c>
      <c r="F82" s="1">
        <v>29000000</v>
      </c>
      <c r="G82" s="1">
        <v>-59000000</v>
      </c>
      <c r="H82" s="1">
        <v>-76000000</v>
      </c>
      <c r="I82" s="1" t="s">
        <v>92</v>
      </c>
      <c r="J82" s="1">
        <v>47000000</v>
      </c>
      <c r="K82" s="1">
        <v>14000000</v>
      </c>
      <c r="L82" s="1">
        <v>-124000000</v>
      </c>
      <c r="M82" s="1">
        <v>84000000</v>
      </c>
      <c r="N82" s="1">
        <v>62000000</v>
      </c>
      <c r="O82" s="1">
        <v>-16000000</v>
      </c>
      <c r="P82" s="1">
        <v>10000000</v>
      </c>
      <c r="Q82" s="1">
        <v>-92000000</v>
      </c>
      <c r="R82" s="1">
        <v>59000000</v>
      </c>
      <c r="S82" s="1">
        <v>-40000000</v>
      </c>
      <c r="T82" s="1">
        <v>-201000000</v>
      </c>
      <c r="U82" s="1">
        <v>68000000</v>
      </c>
      <c r="V82" s="1">
        <v>47000000</v>
      </c>
      <c r="W82" s="1">
        <v>38000000</v>
      </c>
      <c r="X82" s="1">
        <v>-72000000</v>
      </c>
      <c r="Y82" s="1">
        <v>-518000000</v>
      </c>
      <c r="Z82" s="1">
        <v>-217000000</v>
      </c>
      <c r="AA82" s="1">
        <v>70000000</v>
      </c>
      <c r="AB82" s="1">
        <v>-83000000</v>
      </c>
      <c r="AC82" s="1">
        <v>-197000000</v>
      </c>
      <c r="AD82" s="1">
        <v>255000000</v>
      </c>
      <c r="AE82" s="1">
        <v>98000000</v>
      </c>
      <c r="AF82" s="1">
        <v>-235000000</v>
      </c>
      <c r="AG82" s="1">
        <v>-262000000</v>
      </c>
      <c r="AH82" s="1">
        <v>160000000</v>
      </c>
      <c r="AI82" s="1">
        <v>160000000</v>
      </c>
      <c r="AJ82" s="1">
        <v>90000000</v>
      </c>
      <c r="AK82" s="1">
        <v>-217000000</v>
      </c>
      <c r="AL82" s="1">
        <v>-169000000</v>
      </c>
    </row>
    <row r="83" spans="1:46" ht="21" x14ac:dyDescent="0.25">
      <c r="A83" s="5" t="s">
        <v>34</v>
      </c>
      <c r="B83" s="1" t="s">
        <v>92</v>
      </c>
      <c r="C83" s="1" t="s">
        <v>92</v>
      </c>
      <c r="D83" s="1">
        <v>5000000</v>
      </c>
      <c r="E83" s="1">
        <v>19000000</v>
      </c>
      <c r="F83" s="1">
        <v>21000000</v>
      </c>
      <c r="G83" s="1">
        <v>-22000000</v>
      </c>
      <c r="H83" s="1">
        <v>-8000000</v>
      </c>
      <c r="I83" s="1" t="s">
        <v>92</v>
      </c>
      <c r="J83" s="1">
        <v>19000000</v>
      </c>
      <c r="K83" s="1">
        <v>12000000</v>
      </c>
      <c r="L83" s="1">
        <v>8000000</v>
      </c>
      <c r="M83" s="1">
        <v>-47000000</v>
      </c>
      <c r="N83" s="1">
        <v>6000000</v>
      </c>
      <c r="O83" s="1">
        <v>-23000000</v>
      </c>
      <c r="P83" s="1">
        <v>96000000</v>
      </c>
      <c r="Q83" s="1">
        <v>-23000000</v>
      </c>
      <c r="R83" s="1">
        <v>10000000</v>
      </c>
      <c r="S83" s="1">
        <v>-42000000</v>
      </c>
      <c r="T83" s="1">
        <v>-22000000</v>
      </c>
      <c r="U83" s="1">
        <v>-64000000</v>
      </c>
      <c r="V83" s="1">
        <v>-58000000</v>
      </c>
      <c r="W83" s="1">
        <v>3000000</v>
      </c>
      <c r="X83" s="1">
        <v>-25000000</v>
      </c>
      <c r="Y83" s="1">
        <v>-59000000</v>
      </c>
      <c r="Z83" s="1">
        <v>-80000000</v>
      </c>
      <c r="AA83" s="1">
        <v>-46000000</v>
      </c>
      <c r="AB83" s="1">
        <v>7000000</v>
      </c>
      <c r="AC83" s="1">
        <v>-59000000</v>
      </c>
      <c r="AD83" s="1">
        <v>-24000000</v>
      </c>
      <c r="AE83" s="1">
        <v>19000000</v>
      </c>
      <c r="AF83" s="1">
        <v>-32000000</v>
      </c>
      <c r="AG83" s="1">
        <v>7000000</v>
      </c>
      <c r="AH83" s="1">
        <v>-9000000</v>
      </c>
      <c r="AI83" s="1">
        <v>-9000000</v>
      </c>
      <c r="AJ83" s="1">
        <v>113000000</v>
      </c>
      <c r="AK83" s="1">
        <v>17000000</v>
      </c>
      <c r="AL83" s="1">
        <v>-120000000</v>
      </c>
      <c r="AS83" s="60" t="s">
        <v>126</v>
      </c>
      <c r="AT83" s="61"/>
    </row>
    <row r="84" spans="1:46" ht="19" x14ac:dyDescent="0.25">
      <c r="A84" s="5" t="s">
        <v>47</v>
      </c>
      <c r="B84" s="1" t="s">
        <v>92</v>
      </c>
      <c r="C84" s="1" t="s">
        <v>92</v>
      </c>
      <c r="D84" s="1">
        <v>13000000</v>
      </c>
      <c r="E84" s="1">
        <v>-27000000</v>
      </c>
      <c r="F84" s="1">
        <v>64000000</v>
      </c>
      <c r="G84" s="1">
        <v>143000000</v>
      </c>
      <c r="H84" s="1">
        <v>-35000000</v>
      </c>
      <c r="I84" s="1" t="s">
        <v>92</v>
      </c>
      <c r="J84" s="1">
        <v>80000000</v>
      </c>
      <c r="K84" s="1">
        <v>4000000</v>
      </c>
      <c r="L84" s="1">
        <v>47000000</v>
      </c>
      <c r="M84" s="1">
        <v>-183000000</v>
      </c>
      <c r="N84" s="1">
        <v>11000000</v>
      </c>
      <c r="O84" s="1">
        <v>73000000</v>
      </c>
      <c r="P84" s="1">
        <v>-112000000</v>
      </c>
      <c r="Q84" s="1">
        <v>-66000000</v>
      </c>
      <c r="R84" s="1">
        <v>79000000</v>
      </c>
      <c r="S84" s="1">
        <v>100000000</v>
      </c>
      <c r="T84" s="1">
        <v>224000000</v>
      </c>
      <c r="U84" s="1">
        <v>-102000000</v>
      </c>
      <c r="V84" s="1">
        <v>30000000</v>
      </c>
      <c r="W84" s="1" t="s">
        <v>92</v>
      </c>
      <c r="X84" s="1">
        <v>-90000000</v>
      </c>
      <c r="Y84" s="1" t="s">
        <v>92</v>
      </c>
      <c r="Z84" s="1" t="s">
        <v>92</v>
      </c>
      <c r="AA84" s="1">
        <v>-185000000</v>
      </c>
      <c r="AB84" s="1">
        <v>163000000</v>
      </c>
      <c r="AC84" s="1">
        <v>217000000</v>
      </c>
      <c r="AD84" s="1">
        <v>-276000000</v>
      </c>
      <c r="AE84" s="1">
        <v>232000000</v>
      </c>
      <c r="AF84" s="1">
        <v>182000000</v>
      </c>
      <c r="AG84" s="1">
        <v>-125000000</v>
      </c>
      <c r="AH84" s="1">
        <v>-179000000</v>
      </c>
      <c r="AI84" s="1">
        <v>-179000000</v>
      </c>
      <c r="AJ84" s="1">
        <v>-73000000</v>
      </c>
      <c r="AK84" s="1">
        <v>184000000</v>
      </c>
      <c r="AL84" s="1">
        <v>565000000</v>
      </c>
      <c r="AS84" s="62" t="s">
        <v>127</v>
      </c>
      <c r="AT84" s="63"/>
    </row>
    <row r="85" spans="1:46" ht="20" x14ac:dyDescent="0.25">
      <c r="A85" s="5" t="s">
        <v>71</v>
      </c>
      <c r="B85" s="1" t="s">
        <v>92</v>
      </c>
      <c r="C85" s="1" t="s">
        <v>92</v>
      </c>
      <c r="D85" s="1" t="s">
        <v>92</v>
      </c>
      <c r="E85" s="1" t="s">
        <v>92</v>
      </c>
      <c r="F85" s="1" t="s">
        <v>92</v>
      </c>
      <c r="G85" s="1" t="s">
        <v>92</v>
      </c>
      <c r="H85" s="1" t="s">
        <v>92</v>
      </c>
      <c r="I85" s="1">
        <v>-36000000</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t="s">
        <v>92</v>
      </c>
      <c r="Z85" s="1" t="s">
        <v>92</v>
      </c>
      <c r="AA85" s="1" t="s">
        <v>92</v>
      </c>
      <c r="AB85" s="1" t="s">
        <v>92</v>
      </c>
      <c r="AC85" s="1" t="s">
        <v>92</v>
      </c>
      <c r="AD85" s="1">
        <v>-85000000</v>
      </c>
      <c r="AE85" s="1">
        <v>374000000</v>
      </c>
      <c r="AF85" s="1">
        <v>-51000000</v>
      </c>
      <c r="AG85" s="1">
        <v>278000000</v>
      </c>
      <c r="AH85" s="1">
        <v>-229000000</v>
      </c>
      <c r="AI85" s="1">
        <v>-229000000</v>
      </c>
      <c r="AJ85" s="1">
        <v>170000000</v>
      </c>
      <c r="AK85" s="1">
        <v>188000000</v>
      </c>
      <c r="AL85" s="1">
        <v>-273000000</v>
      </c>
      <c r="AS85" s="23" t="s">
        <v>128</v>
      </c>
      <c r="AT85" s="24">
        <f>AL17</f>
        <v>1271000000</v>
      </c>
    </row>
    <row r="86" spans="1:46" ht="20" x14ac:dyDescent="0.25">
      <c r="A86" s="5" t="s">
        <v>72</v>
      </c>
      <c r="B86" s="1" t="s">
        <v>92</v>
      </c>
      <c r="C86" s="1" t="s">
        <v>92</v>
      </c>
      <c r="D86" s="1">
        <v>1126000000</v>
      </c>
      <c r="E86" s="1">
        <v>1457000000</v>
      </c>
      <c r="F86" s="1">
        <v>2018000000</v>
      </c>
      <c r="G86" s="1">
        <v>1520000000</v>
      </c>
      <c r="H86" s="1">
        <v>1615000000</v>
      </c>
      <c r="I86" s="1">
        <v>2077000000</v>
      </c>
      <c r="J86" s="1">
        <v>31000000</v>
      </c>
      <c r="K86" s="1">
        <v>-743000000</v>
      </c>
      <c r="L86" s="1">
        <v>-196000000</v>
      </c>
      <c r="M86" s="1">
        <v>518000000</v>
      </c>
      <c r="N86" s="1">
        <v>-666000000</v>
      </c>
      <c r="O86" s="1">
        <v>-507000000</v>
      </c>
      <c r="P86" s="1">
        <v>-452000000</v>
      </c>
      <c r="Q86" s="1">
        <v>-546000000</v>
      </c>
      <c r="R86" s="1">
        <v>-499000000</v>
      </c>
      <c r="S86" s="1">
        <v>67000000</v>
      </c>
      <c r="T86" s="1">
        <v>-77000000</v>
      </c>
      <c r="U86" s="1">
        <v>-247000000</v>
      </c>
      <c r="V86" s="1">
        <v>-303000000</v>
      </c>
      <c r="W86" s="1">
        <v>-17000000</v>
      </c>
      <c r="X86" s="1">
        <v>-538000000</v>
      </c>
      <c r="Y86" s="1">
        <v>-483000000</v>
      </c>
      <c r="Z86" s="1">
        <v>-298000000</v>
      </c>
      <c r="AA86" s="1">
        <v>-160000000</v>
      </c>
      <c r="AB86" s="1">
        <v>-226000000</v>
      </c>
      <c r="AC86" s="1">
        <v>-285000000</v>
      </c>
      <c r="AD86" s="1">
        <v>-28000000</v>
      </c>
      <c r="AE86" s="1">
        <v>-322000000</v>
      </c>
      <c r="AF86" s="1">
        <v>-393000000</v>
      </c>
      <c r="AG86" s="1">
        <v>317000000</v>
      </c>
      <c r="AH86" s="1">
        <v>78000000</v>
      </c>
      <c r="AI86" s="1">
        <v>78000000</v>
      </c>
      <c r="AJ86" s="1">
        <v>641000000</v>
      </c>
      <c r="AK86" s="1">
        <v>147000000</v>
      </c>
      <c r="AL86" s="1">
        <v>-144000000</v>
      </c>
      <c r="AS86" s="23" t="s">
        <v>129</v>
      </c>
      <c r="AT86" s="24">
        <f>AL56</f>
        <v>1678000000</v>
      </c>
    </row>
    <row r="87" spans="1:46" ht="20" x14ac:dyDescent="0.25">
      <c r="A87" s="6" t="s">
        <v>73</v>
      </c>
      <c r="B87" s="10" t="s">
        <v>92</v>
      </c>
      <c r="C87" s="10" t="s">
        <v>92</v>
      </c>
      <c r="D87" s="10">
        <v>1483000000</v>
      </c>
      <c r="E87" s="10">
        <v>1467000000</v>
      </c>
      <c r="F87" s="10">
        <v>1392000000</v>
      </c>
      <c r="G87" s="10">
        <v>1660000000</v>
      </c>
      <c r="H87" s="10">
        <v>1563000000</v>
      </c>
      <c r="I87" s="10">
        <v>1909000000</v>
      </c>
      <c r="J87" s="10">
        <v>1454000000</v>
      </c>
      <c r="K87" s="10">
        <v>1657000000</v>
      </c>
      <c r="L87" s="10">
        <v>1600000000</v>
      </c>
      <c r="M87" s="10">
        <v>565000000</v>
      </c>
      <c r="N87" s="10">
        <v>1869000000</v>
      </c>
      <c r="O87" s="10">
        <v>1958000000</v>
      </c>
      <c r="P87" s="10">
        <v>1992000000</v>
      </c>
      <c r="Q87" s="10">
        <v>2250000000</v>
      </c>
      <c r="R87" s="10">
        <v>2422000000</v>
      </c>
      <c r="S87" s="10">
        <v>2237000000</v>
      </c>
      <c r="T87" s="10">
        <v>2595000000</v>
      </c>
      <c r="U87" s="10">
        <v>2880000000</v>
      </c>
      <c r="V87" s="10">
        <v>3277000000</v>
      </c>
      <c r="W87" s="10">
        <v>4070000000</v>
      </c>
      <c r="X87" s="10">
        <v>3234000000</v>
      </c>
      <c r="Y87" s="10">
        <v>4105000000</v>
      </c>
      <c r="Z87" s="10">
        <v>5873000000</v>
      </c>
      <c r="AA87" s="10">
        <v>6161000000</v>
      </c>
      <c r="AB87" s="10">
        <v>6823000000</v>
      </c>
      <c r="AC87" s="10">
        <v>7385000000</v>
      </c>
      <c r="AD87" s="10">
        <v>7344000000</v>
      </c>
      <c r="AE87" s="10">
        <v>7525000000</v>
      </c>
      <c r="AF87" s="10">
        <v>7230000000</v>
      </c>
      <c r="AG87" s="10">
        <v>8686000000</v>
      </c>
      <c r="AH87" s="10">
        <v>8609000000</v>
      </c>
      <c r="AI87" s="10">
        <v>8609000000</v>
      </c>
      <c r="AJ87" s="10">
        <v>8540000000</v>
      </c>
      <c r="AK87" s="10">
        <v>9032000000</v>
      </c>
      <c r="AL87" s="10">
        <v>9362000000</v>
      </c>
      <c r="AS87" s="23" t="s">
        <v>130</v>
      </c>
      <c r="AT87" s="24">
        <f>AL61</f>
        <v>32948000000</v>
      </c>
    </row>
    <row r="88" spans="1:46" ht="20" x14ac:dyDescent="0.25">
      <c r="A88" s="5" t="s">
        <v>74</v>
      </c>
      <c r="B88" s="1" t="s">
        <v>92</v>
      </c>
      <c r="C88" s="1" t="s">
        <v>92</v>
      </c>
      <c r="D88" s="1">
        <v>-1174000000</v>
      </c>
      <c r="E88" s="1">
        <v>-1206000000</v>
      </c>
      <c r="F88" s="1">
        <v>-1231000000</v>
      </c>
      <c r="G88" s="1">
        <v>-1567000000</v>
      </c>
      <c r="H88" s="1">
        <v>-1574000000</v>
      </c>
      <c r="I88" s="1">
        <v>-1597000000</v>
      </c>
      <c r="J88" s="1" t="s">
        <v>92</v>
      </c>
      <c r="K88" s="1" t="s">
        <v>92</v>
      </c>
      <c r="L88" s="1" t="s">
        <v>92</v>
      </c>
      <c r="M88" s="1" t="s">
        <v>92</v>
      </c>
      <c r="N88" s="1" t="s">
        <v>92</v>
      </c>
      <c r="O88" s="1" t="s">
        <v>92</v>
      </c>
      <c r="P88" s="1" t="s">
        <v>92</v>
      </c>
      <c r="Q88" s="1" t="s">
        <v>92</v>
      </c>
      <c r="R88" s="1" t="s">
        <v>92</v>
      </c>
      <c r="S88" s="1" t="s">
        <v>92</v>
      </c>
      <c r="T88" s="1" t="s">
        <v>92</v>
      </c>
      <c r="U88" s="1">
        <v>-536000000</v>
      </c>
      <c r="V88" s="1">
        <v>-621000000</v>
      </c>
      <c r="W88" s="1">
        <v>-388000000</v>
      </c>
      <c r="X88" s="1">
        <v>-100000000</v>
      </c>
      <c r="Y88" s="1" t="s">
        <v>92</v>
      </c>
      <c r="Z88" s="1">
        <v>-85000000</v>
      </c>
      <c r="AA88" s="1" t="s">
        <v>92</v>
      </c>
      <c r="AB88" s="1" t="s">
        <v>92</v>
      </c>
      <c r="AC88" s="1" t="s">
        <v>92</v>
      </c>
      <c r="AD88" s="1" t="s">
        <v>92</v>
      </c>
      <c r="AE88" s="1" t="s">
        <v>92</v>
      </c>
      <c r="AF88" s="1" t="s">
        <v>92</v>
      </c>
      <c r="AG88" s="1" t="s">
        <v>92</v>
      </c>
      <c r="AH88" s="1" t="s">
        <v>92</v>
      </c>
      <c r="AI88" s="1" t="s">
        <v>92</v>
      </c>
      <c r="AJ88" s="1">
        <v>-2927000000</v>
      </c>
      <c r="AK88" s="1">
        <v>-2936000000</v>
      </c>
      <c r="AL88" s="1">
        <v>-3620000000</v>
      </c>
      <c r="AS88" s="33" t="s">
        <v>131</v>
      </c>
      <c r="AT88" s="34">
        <f>AT85/(AT86+AT87)</f>
        <v>3.6706521111303646E-2</v>
      </c>
    </row>
    <row r="89" spans="1:46" ht="20" customHeight="1" x14ac:dyDescent="0.25">
      <c r="A89" s="14" t="s">
        <v>105</v>
      </c>
      <c r="B89" s="15" t="e">
        <f t="shared" ref="B89:AL89" si="7">(-1*B88)/B3</f>
        <v>#VALUE!</v>
      </c>
      <c r="C89" s="15" t="e">
        <f t="shared" si="7"/>
        <v>#VALUE!</v>
      </c>
      <c r="D89" s="15">
        <f t="shared" si="7"/>
        <v>0.19347396176664469</v>
      </c>
      <c r="E89" s="15">
        <f t="shared" si="7"/>
        <v>0.18576709796672827</v>
      </c>
      <c r="F89" s="15">
        <f t="shared" si="7"/>
        <v>0.17676622630672029</v>
      </c>
      <c r="G89" s="15">
        <f t="shared" si="7"/>
        <v>0.22293356096172998</v>
      </c>
      <c r="H89" s="15">
        <f t="shared" si="7"/>
        <v>0.21579380312585686</v>
      </c>
      <c r="I89" s="15">
        <f t="shared" si="7"/>
        <v>0.21121544769210421</v>
      </c>
      <c r="J89" s="15" t="e">
        <f t="shared" si="7"/>
        <v>#VALUE!</v>
      </c>
      <c r="K89" s="15" t="e">
        <f t="shared" si="7"/>
        <v>#VALUE!</v>
      </c>
      <c r="L89" s="15" t="e">
        <f t="shared" si="7"/>
        <v>#VALUE!</v>
      </c>
      <c r="M89" s="15" t="e">
        <f t="shared" si="7"/>
        <v>#VALUE!</v>
      </c>
      <c r="N89" s="15" t="e">
        <f t="shared" si="7"/>
        <v>#VALUE!</v>
      </c>
      <c r="O89" s="15" t="e">
        <f t="shared" si="7"/>
        <v>#VALUE!</v>
      </c>
      <c r="P89" s="15" t="e">
        <f t="shared" si="7"/>
        <v>#VALUE!</v>
      </c>
      <c r="Q89" s="15" t="e">
        <f t="shared" si="7"/>
        <v>#VALUE!</v>
      </c>
      <c r="R89" s="15" t="e">
        <f t="shared" si="7"/>
        <v>#VALUE!</v>
      </c>
      <c r="S89" s="15" t="e">
        <f t="shared" si="7"/>
        <v>#VALUE!</v>
      </c>
      <c r="T89" s="15" t="e">
        <f t="shared" si="7"/>
        <v>#VALUE!</v>
      </c>
      <c r="U89" s="15">
        <f t="shared" si="7"/>
        <v>3.9475622330240094E-2</v>
      </c>
      <c r="V89" s="15">
        <f t="shared" si="7"/>
        <v>3.9863910643214789E-2</v>
      </c>
      <c r="W89" s="15">
        <f t="shared" si="7"/>
        <v>2.3828532825646381E-2</v>
      </c>
      <c r="X89" s="15">
        <f t="shared" si="7"/>
        <v>5.5648302726766831E-3</v>
      </c>
      <c r="Y89" s="15" t="e">
        <f t="shared" si="7"/>
        <v>#VALUE!</v>
      </c>
      <c r="Z89" s="15">
        <f t="shared" si="7"/>
        <v>5.0103153551429415E-3</v>
      </c>
      <c r="AA89" s="15" t="e">
        <f t="shared" si="7"/>
        <v>#VALUE!</v>
      </c>
      <c r="AB89" s="15" t="e">
        <f t="shared" si="7"/>
        <v>#VALUE!</v>
      </c>
      <c r="AC89" s="15" t="e">
        <f t="shared" si="7"/>
        <v>#VALUE!</v>
      </c>
      <c r="AD89" s="15" t="e">
        <f t="shared" si="7"/>
        <v>#VALUE!</v>
      </c>
      <c r="AE89" s="15" t="e">
        <f t="shared" si="7"/>
        <v>#VALUE!</v>
      </c>
      <c r="AF89" s="15" t="e">
        <f t="shared" si="7"/>
        <v>#VALUE!</v>
      </c>
      <c r="AG89" s="15" t="e">
        <f t="shared" si="7"/>
        <v>#VALUE!</v>
      </c>
      <c r="AH89" s="15" t="e">
        <f t="shared" si="7"/>
        <v>#VALUE!</v>
      </c>
      <c r="AI89" s="15" t="e">
        <f t="shared" si="7"/>
        <v>#VALUE!</v>
      </c>
      <c r="AJ89" s="15">
        <f t="shared" si="7"/>
        <v>0.14984897353197155</v>
      </c>
      <c r="AK89" s="15">
        <f t="shared" si="7"/>
        <v>0.13465419189139607</v>
      </c>
      <c r="AL89" s="15">
        <f t="shared" si="7"/>
        <v>0.14552763819095477</v>
      </c>
      <c r="AS89" s="23" t="s">
        <v>106</v>
      </c>
      <c r="AT89" s="24">
        <f>AL27</f>
        <v>2074000000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t="s">
        <v>92</v>
      </c>
      <c r="W90" s="1" t="s">
        <v>92</v>
      </c>
      <c r="X90" s="1" t="s">
        <v>92</v>
      </c>
      <c r="Y90" s="1" t="s">
        <v>92</v>
      </c>
      <c r="Z90" s="1" t="s">
        <v>92</v>
      </c>
      <c r="AA90" s="1" t="s">
        <v>92</v>
      </c>
      <c r="AB90" s="1" t="s">
        <v>92</v>
      </c>
      <c r="AC90" s="1" t="s">
        <v>92</v>
      </c>
      <c r="AD90" s="1" t="s">
        <v>92</v>
      </c>
      <c r="AE90" s="1" t="s">
        <v>92</v>
      </c>
      <c r="AF90" s="1" t="s">
        <v>92</v>
      </c>
      <c r="AG90" s="1" t="s">
        <v>92</v>
      </c>
      <c r="AH90" s="1" t="s">
        <v>92</v>
      </c>
      <c r="AI90" s="1" t="s">
        <v>92</v>
      </c>
      <c r="AJ90" s="1" t="s">
        <v>92</v>
      </c>
      <c r="AK90" s="1" t="s">
        <v>92</v>
      </c>
      <c r="AL90" s="1" t="s">
        <v>92</v>
      </c>
      <c r="AS90" s="23" t="s">
        <v>19</v>
      </c>
      <c r="AT90" s="24">
        <f>AL25</f>
        <v>9072000000</v>
      </c>
    </row>
    <row r="91" spans="1:46" ht="20" x14ac:dyDescent="0.25">
      <c r="A91" s="5" t="s">
        <v>76</v>
      </c>
      <c r="B91" s="1" t="s">
        <v>92</v>
      </c>
      <c r="C91" s="1" t="s">
        <v>92</v>
      </c>
      <c r="D91" s="1">
        <v>-100000000</v>
      </c>
      <c r="E91" s="1">
        <v>-91000000</v>
      </c>
      <c r="F91" s="1" t="s">
        <v>92</v>
      </c>
      <c r="G91" s="1">
        <v>-71000000</v>
      </c>
      <c r="H91" s="1">
        <v>-75000000</v>
      </c>
      <c r="I91" s="1">
        <v>-725000000</v>
      </c>
      <c r="J91" s="1">
        <v>-2146000000</v>
      </c>
      <c r="K91" s="1">
        <v>-539000000</v>
      </c>
      <c r="L91" s="1" t="s">
        <v>92</v>
      </c>
      <c r="M91" s="1" t="s">
        <v>92</v>
      </c>
      <c r="N91" s="1" t="s">
        <v>92</v>
      </c>
      <c r="O91" s="1" t="s">
        <v>92</v>
      </c>
      <c r="P91" s="1">
        <v>-1736000000</v>
      </c>
      <c r="Q91" s="1" t="s">
        <v>92</v>
      </c>
      <c r="R91" s="1" t="s">
        <v>92</v>
      </c>
      <c r="S91" s="1" t="s">
        <v>92</v>
      </c>
      <c r="T91" s="1" t="s">
        <v>92</v>
      </c>
      <c r="U91" s="1" t="s">
        <v>92</v>
      </c>
      <c r="V91" s="1" t="s">
        <v>92</v>
      </c>
      <c r="W91" s="1">
        <v>-2780000000</v>
      </c>
      <c r="X91" s="1">
        <v>-2354000000</v>
      </c>
      <c r="Y91" s="1">
        <v>-2482000000</v>
      </c>
      <c r="Z91" s="1">
        <v>-3176000000</v>
      </c>
      <c r="AA91" s="1" t="s">
        <v>92</v>
      </c>
      <c r="AB91" s="1" t="s">
        <v>92</v>
      </c>
      <c r="AC91" s="1" t="s">
        <v>92</v>
      </c>
      <c r="AD91" s="1" t="s">
        <v>92</v>
      </c>
      <c r="AE91" s="1">
        <v>-580000000</v>
      </c>
      <c r="AF91" s="1">
        <v>-120000000</v>
      </c>
      <c r="AG91" s="1">
        <v>-90000000</v>
      </c>
      <c r="AH91" s="1">
        <v>-115000000</v>
      </c>
      <c r="AI91" s="1">
        <v>-115000000</v>
      </c>
      <c r="AJ91" s="1">
        <v>-136000000</v>
      </c>
      <c r="AK91" s="1">
        <v>-70000000</v>
      </c>
      <c r="AL91" s="1">
        <v>-46000000</v>
      </c>
      <c r="AS91" s="33" t="s">
        <v>132</v>
      </c>
      <c r="AT91" s="34">
        <f>AT89/AT90</f>
        <v>0.22861552028218696</v>
      </c>
    </row>
    <row r="92" spans="1:4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t="s">
        <v>92</v>
      </c>
      <c r="Z92" s="1" t="s">
        <v>92</v>
      </c>
      <c r="AA92" s="1" t="s">
        <v>92</v>
      </c>
      <c r="AB92" s="1" t="s">
        <v>92</v>
      </c>
      <c r="AC92" s="1" t="s">
        <v>92</v>
      </c>
      <c r="AD92" s="1" t="s">
        <v>92</v>
      </c>
      <c r="AE92" s="1">
        <v>520000000</v>
      </c>
      <c r="AF92" s="1">
        <v>90000000</v>
      </c>
      <c r="AG92" s="1">
        <v>90000000</v>
      </c>
      <c r="AH92" s="1">
        <v>130000000</v>
      </c>
      <c r="AI92" s="1">
        <v>130000000</v>
      </c>
      <c r="AJ92" s="1">
        <v>141000000</v>
      </c>
      <c r="AK92" s="1">
        <v>94000000</v>
      </c>
      <c r="AL92" s="1">
        <v>46000000</v>
      </c>
      <c r="AS92" s="35" t="s">
        <v>133</v>
      </c>
      <c r="AT92" s="36">
        <f>AT88*(1-AT91)</f>
        <v>2.8314840689693886E-2</v>
      </c>
    </row>
    <row r="93" spans="1:46" ht="19" x14ac:dyDescent="0.25">
      <c r="A93" s="5" t="s">
        <v>78</v>
      </c>
      <c r="B93" s="1" t="s">
        <v>92</v>
      </c>
      <c r="C93" s="1" t="s">
        <v>92</v>
      </c>
      <c r="D93" s="1">
        <v>31000000</v>
      </c>
      <c r="E93" s="1">
        <v>23000000</v>
      </c>
      <c r="F93" s="1">
        <v>94000000</v>
      </c>
      <c r="G93" s="1">
        <v>291000000</v>
      </c>
      <c r="H93" s="1">
        <v>96000000</v>
      </c>
      <c r="I93" s="1">
        <v>361000000</v>
      </c>
      <c r="J93" s="1">
        <v>-423000000</v>
      </c>
      <c r="K93" s="1">
        <v>-555000000</v>
      </c>
      <c r="L93" s="1">
        <v>-1772000000</v>
      </c>
      <c r="M93" s="1">
        <v>-1898000000</v>
      </c>
      <c r="N93" s="1">
        <v>-1614000000</v>
      </c>
      <c r="O93" s="1">
        <v>-1542000000</v>
      </c>
      <c r="P93" s="1">
        <v>192000000</v>
      </c>
      <c r="Q93" s="1">
        <v>-1521000000</v>
      </c>
      <c r="R93" s="1">
        <v>-856000000</v>
      </c>
      <c r="S93" s="1">
        <v>-1712000000</v>
      </c>
      <c r="T93" s="1">
        <v>-2047000000</v>
      </c>
      <c r="U93" s="1">
        <v>-1506000000</v>
      </c>
      <c r="V93" s="1">
        <v>-1805000000</v>
      </c>
      <c r="W93" s="1">
        <v>404000000</v>
      </c>
      <c r="X93" s="1">
        <v>279000000</v>
      </c>
      <c r="Y93" s="1">
        <v>-6000000</v>
      </c>
      <c r="Z93" s="1">
        <v>142000000</v>
      </c>
      <c r="AA93" s="1">
        <v>-3633000000</v>
      </c>
      <c r="AB93" s="1">
        <v>-3405000000</v>
      </c>
      <c r="AC93" s="1">
        <v>-4249000000</v>
      </c>
      <c r="AD93" s="1">
        <v>-4476000000</v>
      </c>
      <c r="AE93" s="1">
        <v>-3333000000</v>
      </c>
      <c r="AF93" s="1">
        <v>-3056000000</v>
      </c>
      <c r="AG93" s="1">
        <v>-3411000000</v>
      </c>
      <c r="AH93" s="1">
        <v>-3450000000</v>
      </c>
      <c r="AI93" s="1">
        <v>-3450000000</v>
      </c>
      <c r="AJ93" s="1">
        <v>97000000</v>
      </c>
      <c r="AK93" s="1">
        <v>25000000</v>
      </c>
      <c r="AL93" s="1">
        <v>45000000</v>
      </c>
      <c r="AS93" s="62" t="s">
        <v>134</v>
      </c>
      <c r="AT93" s="63"/>
    </row>
    <row r="94" spans="1:46" ht="20" x14ac:dyDescent="0.25">
      <c r="A94" s="6" t="s">
        <v>79</v>
      </c>
      <c r="B94" s="10" t="s">
        <v>92</v>
      </c>
      <c r="C94" s="10" t="s">
        <v>92</v>
      </c>
      <c r="D94" s="10">
        <v>-1243000000</v>
      </c>
      <c r="E94" s="10">
        <v>-1274000000</v>
      </c>
      <c r="F94" s="10">
        <v>-1137000000</v>
      </c>
      <c r="G94" s="10">
        <v>-1347000000</v>
      </c>
      <c r="H94" s="10">
        <v>-1553000000</v>
      </c>
      <c r="I94" s="10">
        <v>-1961000000</v>
      </c>
      <c r="J94" s="10">
        <v>-2569000000</v>
      </c>
      <c r="K94" s="10">
        <v>-1094000000</v>
      </c>
      <c r="L94" s="10">
        <v>-1772000000</v>
      </c>
      <c r="M94" s="10">
        <v>-1898000000</v>
      </c>
      <c r="N94" s="10">
        <v>-1614000000</v>
      </c>
      <c r="O94" s="10">
        <v>-1542000000</v>
      </c>
      <c r="P94" s="10">
        <v>-1544000000</v>
      </c>
      <c r="Q94" s="10">
        <v>-1521000000</v>
      </c>
      <c r="R94" s="10">
        <v>-856000000</v>
      </c>
      <c r="S94" s="10">
        <v>-1712000000</v>
      </c>
      <c r="T94" s="10">
        <v>-2047000000</v>
      </c>
      <c r="U94" s="10">
        <v>-2042000000</v>
      </c>
      <c r="V94" s="10">
        <v>-2426000000</v>
      </c>
      <c r="W94" s="10">
        <v>-2764000000</v>
      </c>
      <c r="X94" s="10">
        <v>-2175000000</v>
      </c>
      <c r="Y94" s="10">
        <v>-2488000000</v>
      </c>
      <c r="Z94" s="10">
        <v>-3119000000</v>
      </c>
      <c r="AA94" s="10">
        <v>-3633000000</v>
      </c>
      <c r="AB94" s="10">
        <v>-3405000000</v>
      </c>
      <c r="AC94" s="10">
        <v>-4249000000</v>
      </c>
      <c r="AD94" s="10">
        <v>-4476000000</v>
      </c>
      <c r="AE94" s="10">
        <v>-3393000000</v>
      </c>
      <c r="AF94" s="10">
        <v>-3086000000</v>
      </c>
      <c r="AG94" s="10">
        <v>-3411000000</v>
      </c>
      <c r="AH94" s="10">
        <v>-3435000000</v>
      </c>
      <c r="AI94" s="10">
        <v>-3435000000</v>
      </c>
      <c r="AJ94" s="10">
        <v>-2676000000</v>
      </c>
      <c r="AK94" s="10">
        <v>-2709000000</v>
      </c>
      <c r="AL94" s="10">
        <v>-3471000000</v>
      </c>
      <c r="AS94" s="23" t="s">
        <v>135</v>
      </c>
      <c r="AT94" s="37">
        <v>4.095E-2</v>
      </c>
    </row>
    <row r="95" spans="1:46" ht="20" x14ac:dyDescent="0.25">
      <c r="A95" s="5" t="s">
        <v>80</v>
      </c>
      <c r="B95" s="1" t="s">
        <v>92</v>
      </c>
      <c r="C95" s="1" t="s">
        <v>92</v>
      </c>
      <c r="D95" s="1">
        <v>-323000000</v>
      </c>
      <c r="E95" s="1">
        <v>-697000000</v>
      </c>
      <c r="F95" s="1">
        <v>-373000000</v>
      </c>
      <c r="G95" s="1">
        <v>-677000000</v>
      </c>
      <c r="H95" s="1">
        <v>-753000000</v>
      </c>
      <c r="I95" s="1">
        <v>-338000000</v>
      </c>
      <c r="J95" s="1">
        <v>-1531000000</v>
      </c>
      <c r="K95" s="1">
        <v>-2047000000</v>
      </c>
      <c r="L95" s="1">
        <v>-572000000</v>
      </c>
      <c r="M95" s="1">
        <v>-1789000000</v>
      </c>
      <c r="N95" s="1">
        <v>-692000000</v>
      </c>
      <c r="O95" s="1">
        <v>-796000000</v>
      </c>
      <c r="P95" s="1">
        <v>-1219000000</v>
      </c>
      <c r="Q95" s="1">
        <v>-1197000000</v>
      </c>
      <c r="R95" s="1">
        <v>-2117000000</v>
      </c>
      <c r="S95" s="1">
        <v>-588000000</v>
      </c>
      <c r="T95" s="1">
        <v>-699000000</v>
      </c>
      <c r="U95" s="1">
        <v>-657000000</v>
      </c>
      <c r="V95" s="1">
        <v>-792000000</v>
      </c>
      <c r="W95" s="1">
        <v>-1208000000</v>
      </c>
      <c r="X95" s="1">
        <v>-871000000</v>
      </c>
      <c r="Y95" s="1">
        <v>-1412000000</v>
      </c>
      <c r="Z95" s="1">
        <v>-690000000</v>
      </c>
      <c r="AA95" s="1">
        <v>-758000000</v>
      </c>
      <c r="AB95" s="1">
        <v>-929000000</v>
      </c>
      <c r="AC95" s="1">
        <v>-710000000</v>
      </c>
      <c r="AD95" s="1">
        <v>-556000000</v>
      </c>
      <c r="AE95" s="1">
        <v>-1204000000</v>
      </c>
      <c r="AF95" s="1">
        <v>-840000000</v>
      </c>
      <c r="AG95" s="1">
        <v>-1736000000</v>
      </c>
      <c r="AH95" s="1">
        <v>-1204000000</v>
      </c>
      <c r="AI95" s="1">
        <v>-1204000000</v>
      </c>
      <c r="AJ95" s="1">
        <v>-2381000000</v>
      </c>
      <c r="AK95" s="1">
        <v>-1569000000</v>
      </c>
      <c r="AL95" s="1">
        <v>-2291000000</v>
      </c>
      <c r="AS95" s="38" t="s">
        <v>136</v>
      </c>
      <c r="AT95" s="39" cm="1">
        <f t="array" ref="AT95">_FV(A1,"Beta")</f>
        <v>1.1008</v>
      </c>
    </row>
    <row r="96" spans="1:46" ht="20" x14ac:dyDescent="0.25">
      <c r="A96" s="5" t="s">
        <v>81</v>
      </c>
      <c r="B96" s="1" t="s">
        <v>92</v>
      </c>
      <c r="C96" s="1" t="s">
        <v>92</v>
      </c>
      <c r="D96" s="1" t="s">
        <v>92</v>
      </c>
      <c r="E96" s="1" t="s">
        <v>92</v>
      </c>
      <c r="F96" s="1" t="s">
        <v>92</v>
      </c>
      <c r="G96" s="1" t="s">
        <v>92</v>
      </c>
      <c r="H96" s="1" t="s">
        <v>92</v>
      </c>
      <c r="I96" s="1" t="s">
        <v>92</v>
      </c>
      <c r="J96" s="1">
        <v>844000000</v>
      </c>
      <c r="K96" s="1" t="s">
        <v>92</v>
      </c>
      <c r="L96" s="1" t="s">
        <v>92</v>
      </c>
      <c r="M96" s="1" t="s">
        <v>92</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S96" s="23" t="s">
        <v>137</v>
      </c>
      <c r="AT96" s="37">
        <v>8.4000000000000005E-2</v>
      </c>
    </row>
    <row r="97" spans="1:46" ht="20" x14ac:dyDescent="0.25">
      <c r="A97" s="5" t="s">
        <v>82</v>
      </c>
      <c r="B97" s="1" t="s">
        <v>92</v>
      </c>
      <c r="C97" s="1" t="s">
        <v>92</v>
      </c>
      <c r="D97" s="1">
        <v>-972000000</v>
      </c>
      <c r="E97" s="1">
        <v>-62000000</v>
      </c>
      <c r="F97" s="1" t="s">
        <v>92</v>
      </c>
      <c r="G97" s="1">
        <v>-5000000</v>
      </c>
      <c r="H97" s="1">
        <v>-10000000</v>
      </c>
      <c r="I97" s="1">
        <v>-1000000</v>
      </c>
      <c r="J97" s="1" t="s">
        <v>92</v>
      </c>
      <c r="K97" s="1" t="s">
        <v>92</v>
      </c>
      <c r="L97" s="1" t="s">
        <v>92</v>
      </c>
      <c r="M97" s="1" t="s">
        <v>92</v>
      </c>
      <c r="N97" s="1" t="s">
        <v>92</v>
      </c>
      <c r="O97" s="1" t="s">
        <v>92</v>
      </c>
      <c r="P97" s="1" t="s">
        <v>92</v>
      </c>
      <c r="Q97" s="1" t="s">
        <v>92</v>
      </c>
      <c r="R97" s="1" t="s">
        <v>92</v>
      </c>
      <c r="S97" s="1" t="s">
        <v>92</v>
      </c>
      <c r="T97" s="1" t="s">
        <v>92</v>
      </c>
      <c r="U97" s="1" t="s">
        <v>92</v>
      </c>
      <c r="V97" s="1">
        <v>-1375000000</v>
      </c>
      <c r="W97" s="1">
        <v>-1637000000</v>
      </c>
      <c r="X97" s="1" t="s">
        <v>92</v>
      </c>
      <c r="Y97" s="1">
        <v>-1249000000</v>
      </c>
      <c r="Z97" s="1">
        <v>-1418000000</v>
      </c>
      <c r="AA97" s="1">
        <v>-1474000000</v>
      </c>
      <c r="AB97" s="1">
        <v>-2218000000</v>
      </c>
      <c r="AC97" s="1">
        <v>-3225000000</v>
      </c>
      <c r="AD97" s="1">
        <v>-3465000000</v>
      </c>
      <c r="AE97" s="1">
        <v>-3105000000</v>
      </c>
      <c r="AF97" s="1">
        <v>-4013000000</v>
      </c>
      <c r="AG97" s="1">
        <v>-8225000000</v>
      </c>
      <c r="AH97" s="1">
        <v>-5804000000</v>
      </c>
      <c r="AI97" s="1">
        <v>-5804000000</v>
      </c>
      <c r="AJ97" s="1">
        <v>-3705000000</v>
      </c>
      <c r="AK97" s="1">
        <v>-7291000000</v>
      </c>
      <c r="AL97" s="1">
        <v>-6282000000</v>
      </c>
      <c r="AS97" s="35" t="s">
        <v>138</v>
      </c>
      <c r="AT97" s="36">
        <f>(AT94)+((AT95)*(AT96-AT94))</f>
        <v>8.8339440000000005E-2</v>
      </c>
    </row>
    <row r="98" spans="1:46" ht="19" x14ac:dyDescent="0.25">
      <c r="A98" s="5" t="s">
        <v>83</v>
      </c>
      <c r="B98" s="1" t="s">
        <v>92</v>
      </c>
      <c r="C98" s="1" t="s">
        <v>92</v>
      </c>
      <c r="D98" s="1">
        <v>-235000000</v>
      </c>
      <c r="E98" s="1">
        <v>-232000000</v>
      </c>
      <c r="F98" s="1">
        <v>-257000000</v>
      </c>
      <c r="G98" s="1">
        <v>-282000000</v>
      </c>
      <c r="H98" s="1">
        <v>-309000000</v>
      </c>
      <c r="I98" s="1">
        <v>-334000000</v>
      </c>
      <c r="J98" s="1">
        <v>-353000000</v>
      </c>
      <c r="K98" s="1">
        <v>-353000000</v>
      </c>
      <c r="L98" s="1">
        <v>-422000000</v>
      </c>
      <c r="M98" s="1">
        <v>-255000000</v>
      </c>
      <c r="N98" s="1">
        <v>-198000000</v>
      </c>
      <c r="O98" s="1">
        <v>-199000000</v>
      </c>
      <c r="P98" s="1">
        <v>-198000000</v>
      </c>
      <c r="Q98" s="1">
        <v>-201000000</v>
      </c>
      <c r="R98" s="1">
        <v>-234000000</v>
      </c>
      <c r="S98" s="1">
        <v>-310000000</v>
      </c>
      <c r="T98" s="1">
        <v>-314000000</v>
      </c>
      <c r="U98" s="1">
        <v>-322000000</v>
      </c>
      <c r="V98" s="1">
        <v>-364000000</v>
      </c>
      <c r="W98" s="1">
        <v>-481000000</v>
      </c>
      <c r="X98" s="1">
        <v>-544000000</v>
      </c>
      <c r="Y98" s="1">
        <v>-602000000</v>
      </c>
      <c r="Z98" s="1">
        <v>-837000000</v>
      </c>
      <c r="AA98" s="1">
        <v>-1146000000</v>
      </c>
      <c r="AB98" s="1">
        <v>-1333000000</v>
      </c>
      <c r="AC98" s="1">
        <v>-1632000000</v>
      </c>
      <c r="AD98" s="1">
        <v>-2344000000</v>
      </c>
      <c r="AE98" s="1">
        <v>-1879000000</v>
      </c>
      <c r="AF98" s="1">
        <v>-1982000000</v>
      </c>
      <c r="AG98" s="1">
        <v>-2299000000</v>
      </c>
      <c r="AH98" s="1">
        <v>-2598000000</v>
      </c>
      <c r="AI98" s="1">
        <v>-2598000000</v>
      </c>
      <c r="AJ98" s="1">
        <v>-2626000000</v>
      </c>
      <c r="AK98" s="1">
        <v>-2800000000</v>
      </c>
      <c r="AL98" s="1">
        <v>-3159000000</v>
      </c>
      <c r="AS98" s="62" t="s">
        <v>139</v>
      </c>
      <c r="AT98" s="63"/>
    </row>
    <row r="99" spans="1:46" ht="20" x14ac:dyDescent="0.25">
      <c r="A99" s="5" t="s">
        <v>84</v>
      </c>
      <c r="B99" s="1" t="s">
        <v>92</v>
      </c>
      <c r="C99" s="1" t="s">
        <v>92</v>
      </c>
      <c r="D99" s="1">
        <v>1038000000</v>
      </c>
      <c r="E99" s="1">
        <v>780000000</v>
      </c>
      <c r="F99" s="1">
        <v>350000000</v>
      </c>
      <c r="G99" s="1">
        <v>752000000</v>
      </c>
      <c r="H99" s="1">
        <v>930000000</v>
      </c>
      <c r="I99" s="1">
        <v>733000000</v>
      </c>
      <c r="J99" s="1">
        <v>2270000000</v>
      </c>
      <c r="K99" s="1">
        <v>1798000000</v>
      </c>
      <c r="L99" s="1">
        <v>1065000000</v>
      </c>
      <c r="M99" s="1">
        <v>3463000000</v>
      </c>
      <c r="N99" s="1">
        <v>634000000</v>
      </c>
      <c r="O99" s="1">
        <v>509000000</v>
      </c>
      <c r="P99" s="1">
        <v>977000000</v>
      </c>
      <c r="Q99" s="1">
        <v>925000000</v>
      </c>
      <c r="R99" s="1">
        <v>945000000</v>
      </c>
      <c r="S99" s="1">
        <v>823000000</v>
      </c>
      <c r="T99" s="1">
        <v>261000000</v>
      </c>
      <c r="U99" s="1">
        <v>195000000</v>
      </c>
      <c r="V99" s="1">
        <v>1731000000</v>
      </c>
      <c r="W99" s="1">
        <v>2391000000</v>
      </c>
      <c r="X99" s="1">
        <v>957000000</v>
      </c>
      <c r="Y99" s="1">
        <v>882000000</v>
      </c>
      <c r="Z99" s="1">
        <v>322000000</v>
      </c>
      <c r="AA99" s="1">
        <v>696000000</v>
      </c>
      <c r="AB99" s="1">
        <v>1431000000</v>
      </c>
      <c r="AC99" s="1">
        <v>2585000000</v>
      </c>
      <c r="AD99" s="1">
        <v>3302000000</v>
      </c>
      <c r="AE99" s="1">
        <v>1942000000</v>
      </c>
      <c r="AF99" s="1">
        <v>2689000000</v>
      </c>
      <c r="AG99" s="1">
        <v>7038000000</v>
      </c>
      <c r="AH99" s="1">
        <v>3960000000</v>
      </c>
      <c r="AI99" s="1">
        <v>3960000000</v>
      </c>
      <c r="AJ99" s="1">
        <v>-437000000</v>
      </c>
      <c r="AK99" s="1" t="s">
        <v>92</v>
      </c>
      <c r="AL99" s="1">
        <v>5845000000</v>
      </c>
      <c r="AS99" s="23" t="s">
        <v>140</v>
      </c>
      <c r="AT99" s="24">
        <f>AT86+AT87</f>
        <v>34626000000</v>
      </c>
    </row>
    <row r="100" spans="1:46" ht="20" x14ac:dyDescent="0.25">
      <c r="A100" s="6" t="s">
        <v>85</v>
      </c>
      <c r="B100" s="10" t="s">
        <v>92</v>
      </c>
      <c r="C100" s="10" t="s">
        <v>92</v>
      </c>
      <c r="D100" s="10">
        <v>-492000000</v>
      </c>
      <c r="E100" s="10">
        <v>-211000000</v>
      </c>
      <c r="F100" s="10">
        <v>-280000000</v>
      </c>
      <c r="G100" s="10">
        <v>-212000000</v>
      </c>
      <c r="H100" s="10">
        <v>-142000000</v>
      </c>
      <c r="I100" s="10">
        <v>60000000</v>
      </c>
      <c r="J100" s="10">
        <v>1230000000</v>
      </c>
      <c r="K100" s="10">
        <v>-602000000</v>
      </c>
      <c r="L100" s="10">
        <v>71000000</v>
      </c>
      <c r="M100" s="10">
        <v>1419000000</v>
      </c>
      <c r="N100" s="10">
        <v>-256000000</v>
      </c>
      <c r="O100" s="10">
        <v>-486000000</v>
      </c>
      <c r="P100" s="10">
        <v>-440000000</v>
      </c>
      <c r="Q100" s="10">
        <v>-473000000</v>
      </c>
      <c r="R100" s="10">
        <v>-1406000000</v>
      </c>
      <c r="S100" s="10">
        <v>-75000000</v>
      </c>
      <c r="T100" s="10">
        <v>-752000000</v>
      </c>
      <c r="U100" s="10">
        <v>-784000000</v>
      </c>
      <c r="V100" s="10">
        <v>-800000000</v>
      </c>
      <c r="W100" s="10">
        <v>-935000000</v>
      </c>
      <c r="X100" s="10">
        <v>-458000000</v>
      </c>
      <c r="Y100" s="10">
        <v>-2381000000</v>
      </c>
      <c r="Z100" s="10">
        <v>-2623000000</v>
      </c>
      <c r="AA100" s="10">
        <v>-2682000000</v>
      </c>
      <c r="AB100" s="10">
        <v>-3049000000</v>
      </c>
      <c r="AC100" s="10">
        <v>-2982000000</v>
      </c>
      <c r="AD100" s="10">
        <v>-3063000000</v>
      </c>
      <c r="AE100" s="10">
        <v>-4246000000</v>
      </c>
      <c r="AF100" s="10">
        <v>-4146000000</v>
      </c>
      <c r="AG100" s="10">
        <v>-5222000000</v>
      </c>
      <c r="AH100" s="10">
        <v>-5646000000</v>
      </c>
      <c r="AI100" s="10">
        <v>-5646000000</v>
      </c>
      <c r="AJ100" s="10">
        <v>-4902000000</v>
      </c>
      <c r="AK100" s="10">
        <v>-7158000000</v>
      </c>
      <c r="AL100" s="10">
        <v>-5887000000</v>
      </c>
      <c r="AS100" s="33" t="s">
        <v>141</v>
      </c>
      <c r="AT100" s="34">
        <f>AT99/AT103</f>
        <v>0.22264302468897518</v>
      </c>
    </row>
    <row r="101" spans="1:46"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t="s">
        <v>92</v>
      </c>
      <c r="AC101" s="1" t="s">
        <v>92</v>
      </c>
      <c r="AD101" s="1" t="s">
        <v>92</v>
      </c>
      <c r="AE101" s="1" t="s">
        <v>92</v>
      </c>
      <c r="AF101" s="1" t="s">
        <v>92</v>
      </c>
      <c r="AG101" s="1" t="s">
        <v>92</v>
      </c>
      <c r="AH101" s="1" t="s">
        <v>92</v>
      </c>
      <c r="AI101" s="1" t="s">
        <v>92</v>
      </c>
      <c r="AJ101" s="1" t="s">
        <v>92</v>
      </c>
      <c r="AK101" s="1" t="s">
        <v>92</v>
      </c>
      <c r="AL101" s="1" t="s">
        <v>92</v>
      </c>
      <c r="AS101" s="38" t="s">
        <v>142</v>
      </c>
      <c r="AT101" s="40" cm="1">
        <f t="array" ref="AT101">_FV(A1,"Market cap",TRUE)</f>
        <v>120896500866</v>
      </c>
    </row>
    <row r="102" spans="1:46" ht="20" x14ac:dyDescent="0.25">
      <c r="A102" s="6" t="s">
        <v>87</v>
      </c>
      <c r="B102" s="10" t="s">
        <v>92</v>
      </c>
      <c r="C102" s="10" t="s">
        <v>92</v>
      </c>
      <c r="D102" s="10">
        <v>-492000000</v>
      </c>
      <c r="E102" s="10">
        <v>-211000000</v>
      </c>
      <c r="F102" s="10">
        <v>-280000000</v>
      </c>
      <c r="G102" s="10">
        <v>-212000000</v>
      </c>
      <c r="H102" s="10">
        <v>-142000000</v>
      </c>
      <c r="I102" s="10">
        <v>8000000</v>
      </c>
      <c r="J102" s="10">
        <v>115000000</v>
      </c>
      <c r="K102" s="10">
        <v>-39000000</v>
      </c>
      <c r="L102" s="10">
        <v>-101000000</v>
      </c>
      <c r="M102" s="10">
        <v>86000000</v>
      </c>
      <c r="N102" s="10">
        <v>-1000000</v>
      </c>
      <c r="O102" s="10">
        <v>-70000000</v>
      </c>
      <c r="P102" s="10">
        <v>8000000</v>
      </c>
      <c r="Q102" s="10">
        <v>256000000</v>
      </c>
      <c r="R102" s="10">
        <v>160000000</v>
      </c>
      <c r="S102" s="10">
        <v>450000000</v>
      </c>
      <c r="T102" s="10">
        <v>-204000000</v>
      </c>
      <c r="U102" s="10">
        <v>54000000</v>
      </c>
      <c r="V102" s="10">
        <v>51000000</v>
      </c>
      <c r="W102" s="10">
        <v>371000000</v>
      </c>
      <c r="X102" s="10">
        <v>601000000</v>
      </c>
      <c r="Y102" s="10">
        <v>-764000000</v>
      </c>
      <c r="Z102" s="10">
        <v>131000000</v>
      </c>
      <c r="AA102" s="10">
        <v>-154000000</v>
      </c>
      <c r="AB102" s="10">
        <v>369000000</v>
      </c>
      <c r="AC102" s="10">
        <v>154000000</v>
      </c>
      <c r="AD102" s="10">
        <v>-195000000</v>
      </c>
      <c r="AE102" s="10">
        <v>-114000000</v>
      </c>
      <c r="AF102" s="10">
        <v>-2000000</v>
      </c>
      <c r="AG102" s="10">
        <v>53000000</v>
      </c>
      <c r="AH102" s="10">
        <v>-472000000</v>
      </c>
      <c r="AI102" s="10">
        <v>-472000000</v>
      </c>
      <c r="AJ102" s="10">
        <v>962000000</v>
      </c>
      <c r="AK102" s="10">
        <v>-835000000</v>
      </c>
      <c r="AL102" s="10">
        <v>4000000</v>
      </c>
      <c r="AS102" s="33" t="s">
        <v>143</v>
      </c>
      <c r="AT102" s="34">
        <f>AT101/AT103</f>
        <v>0.77735697531102488</v>
      </c>
    </row>
    <row r="103" spans="1:46" ht="20" x14ac:dyDescent="0.25">
      <c r="A103" s="5" t="s">
        <v>88</v>
      </c>
      <c r="B103" s="1" t="s">
        <v>92</v>
      </c>
      <c r="C103" s="1" t="s">
        <v>92</v>
      </c>
      <c r="D103" s="1">
        <v>439000000</v>
      </c>
      <c r="E103" s="1">
        <v>187000000</v>
      </c>
      <c r="F103" s="1">
        <v>169000000</v>
      </c>
      <c r="G103" s="1">
        <v>144000000</v>
      </c>
      <c r="H103" s="1">
        <v>245000000</v>
      </c>
      <c r="I103" s="1">
        <v>113000000</v>
      </c>
      <c r="J103" s="1">
        <v>115000000</v>
      </c>
      <c r="K103" s="1">
        <v>230000000</v>
      </c>
      <c r="L103" s="1">
        <v>191000000</v>
      </c>
      <c r="M103" s="1">
        <v>90000000</v>
      </c>
      <c r="N103" s="1">
        <v>176000000</v>
      </c>
      <c r="O103" s="1">
        <v>175000000</v>
      </c>
      <c r="P103" s="1">
        <v>105000000</v>
      </c>
      <c r="Q103" s="1">
        <v>113000000</v>
      </c>
      <c r="R103" s="1">
        <v>367000000</v>
      </c>
      <c r="S103" s="1">
        <v>527000000</v>
      </c>
      <c r="T103" s="1">
        <v>977000000</v>
      </c>
      <c r="U103" s="1">
        <v>773000000</v>
      </c>
      <c r="V103" s="1">
        <v>827000000</v>
      </c>
      <c r="W103" s="1">
        <v>878000000</v>
      </c>
      <c r="X103" s="1">
        <v>1249000000</v>
      </c>
      <c r="Y103" s="1">
        <v>1850000000</v>
      </c>
      <c r="Z103" s="1">
        <v>1086000000</v>
      </c>
      <c r="AA103" s="1">
        <v>1217000000</v>
      </c>
      <c r="AB103" s="1">
        <v>1063000000</v>
      </c>
      <c r="AC103" s="1">
        <v>1432000000</v>
      </c>
      <c r="AD103" s="1">
        <v>1586000000</v>
      </c>
      <c r="AE103" s="1">
        <v>1391000000</v>
      </c>
      <c r="AF103" s="1">
        <v>1277000000</v>
      </c>
      <c r="AG103" s="1">
        <v>1275000000</v>
      </c>
      <c r="AH103" s="1">
        <v>1328000000</v>
      </c>
      <c r="AI103" s="1">
        <v>1328000000</v>
      </c>
      <c r="AJ103" s="1">
        <v>856000000</v>
      </c>
      <c r="AK103" s="1">
        <v>1818000000</v>
      </c>
      <c r="AL103" s="1">
        <v>983000000</v>
      </c>
      <c r="AS103" s="35" t="s">
        <v>144</v>
      </c>
      <c r="AT103" s="41">
        <f>AT99+AT101</f>
        <v>155522500866</v>
      </c>
    </row>
    <row r="104" spans="1:46" ht="20" thickBot="1" x14ac:dyDescent="0.3">
      <c r="A104" s="7" t="s">
        <v>89</v>
      </c>
      <c r="B104" s="11" t="s">
        <v>92</v>
      </c>
      <c r="C104" s="11" t="s">
        <v>92</v>
      </c>
      <c r="D104" s="11" t="s">
        <v>92</v>
      </c>
      <c r="E104" s="11" t="s">
        <v>92</v>
      </c>
      <c r="F104" s="11" t="s">
        <v>92</v>
      </c>
      <c r="G104" s="11" t="s">
        <v>92</v>
      </c>
      <c r="H104" s="11" t="s">
        <v>92</v>
      </c>
      <c r="I104" s="11">
        <v>121000000</v>
      </c>
      <c r="J104" s="11">
        <v>230000000</v>
      </c>
      <c r="K104" s="11">
        <v>191000000</v>
      </c>
      <c r="L104" s="11">
        <v>90000000</v>
      </c>
      <c r="M104" s="11">
        <v>176000000</v>
      </c>
      <c r="N104" s="11">
        <v>175000000</v>
      </c>
      <c r="O104" s="11">
        <v>105000000</v>
      </c>
      <c r="P104" s="11">
        <v>113000000</v>
      </c>
      <c r="Q104" s="11">
        <v>369000000</v>
      </c>
      <c r="R104" s="11">
        <v>527000000</v>
      </c>
      <c r="S104" s="11">
        <v>977000000</v>
      </c>
      <c r="T104" s="11">
        <v>773000000</v>
      </c>
      <c r="U104" s="11">
        <v>827000000</v>
      </c>
      <c r="V104" s="11">
        <v>878000000</v>
      </c>
      <c r="W104" s="11">
        <v>1249000000</v>
      </c>
      <c r="X104" s="11">
        <v>1850000000</v>
      </c>
      <c r="Y104" s="11">
        <v>1086000000</v>
      </c>
      <c r="Z104" s="11">
        <v>1217000000</v>
      </c>
      <c r="AA104" s="11">
        <v>1063000000</v>
      </c>
      <c r="AB104" s="11">
        <v>1432000000</v>
      </c>
      <c r="AC104" s="11">
        <v>1586000000</v>
      </c>
      <c r="AD104" s="11">
        <v>1391000000</v>
      </c>
      <c r="AE104" s="11">
        <v>1277000000</v>
      </c>
      <c r="AF104" s="11">
        <v>1275000000</v>
      </c>
      <c r="AG104" s="11">
        <v>1328000000</v>
      </c>
      <c r="AH104" s="11">
        <v>856000000</v>
      </c>
      <c r="AI104" s="11">
        <v>856000000</v>
      </c>
      <c r="AJ104" s="11">
        <v>1818000000</v>
      </c>
      <c r="AK104" s="11">
        <v>983000000</v>
      </c>
      <c r="AL104" s="11">
        <v>987000000</v>
      </c>
      <c r="AS104" s="62" t="s">
        <v>145</v>
      </c>
      <c r="AT104" s="63"/>
    </row>
    <row r="105" spans="1:46" ht="21" thickTop="1" x14ac:dyDescent="0.25">
      <c r="A105" s="14" t="s">
        <v>107</v>
      </c>
      <c r="B105" s="1"/>
      <c r="C105" s="15" t="e">
        <f>(C106/B106)-1</f>
        <v>#VALUE!</v>
      </c>
      <c r="D105" s="15" t="e">
        <f>(D106/C106)-1</f>
        <v>#VALUE!</v>
      </c>
      <c r="E105" s="15">
        <f>(E106/D106)-1</f>
        <v>-0.15533980582524276</v>
      </c>
      <c r="F105" s="15">
        <f>(F106/E106)-1</f>
        <v>-0.38314176245210729</v>
      </c>
      <c r="G105" s="15">
        <f>(G106/F106)-1</f>
        <v>-0.42236024844720499</v>
      </c>
      <c r="H105" s="15">
        <f t="shared" ref="H105:AL105" si="8">(H106/G106)-1</f>
        <v>-1.118279569892473</v>
      </c>
      <c r="I105" s="15">
        <f t="shared" si="8"/>
        <v>-29.363636363636363</v>
      </c>
      <c r="J105" s="15">
        <f t="shared" si="8"/>
        <v>0.26923076923076916</v>
      </c>
      <c r="K105" s="15">
        <f t="shared" si="8"/>
        <v>-0.25</v>
      </c>
      <c r="L105" s="15">
        <f t="shared" si="8"/>
        <v>-2.6868686868686869</v>
      </c>
      <c r="M105" s="15">
        <f t="shared" si="8"/>
        <v>2.0858283433133731</v>
      </c>
      <c r="N105" s="15">
        <f t="shared" si="8"/>
        <v>-1.0226390685640363</v>
      </c>
      <c r="O105" s="15">
        <f t="shared" si="8"/>
        <v>4</v>
      </c>
      <c r="P105" s="15">
        <f t="shared" si="8"/>
        <v>10.382857142857143</v>
      </c>
      <c r="Q105" s="15">
        <f t="shared" si="8"/>
        <v>-0.81777108433734935</v>
      </c>
      <c r="R105" s="15">
        <f t="shared" si="8"/>
        <v>0.84573002754820936</v>
      </c>
      <c r="S105" s="15">
        <f t="shared" si="8"/>
        <v>-0.46119402985074631</v>
      </c>
      <c r="T105" s="15">
        <f t="shared" si="8"/>
        <v>0.18005540166204992</v>
      </c>
      <c r="U105" s="15">
        <f t="shared" si="8"/>
        <v>-0.76056338028169013</v>
      </c>
      <c r="V105" s="15">
        <f t="shared" si="8"/>
        <v>0.56862745098039214</v>
      </c>
      <c r="W105" s="15">
        <f t="shared" si="8"/>
        <v>4.6375000000000002</v>
      </c>
      <c r="X105" s="15">
        <f t="shared" si="8"/>
        <v>-0.16851441241685139</v>
      </c>
      <c r="Y105" s="15">
        <f t="shared" si="8"/>
        <v>1.1640000000000001</v>
      </c>
      <c r="Z105" s="15">
        <f t="shared" si="8"/>
        <v>0.60936537276648184</v>
      </c>
      <c r="AA105" s="15">
        <f t="shared" si="8"/>
        <v>-7.2358346094946402E-2</v>
      </c>
      <c r="AB105" s="15">
        <f t="shared" si="8"/>
        <v>0.37309120924473782</v>
      </c>
      <c r="AC105" s="15">
        <f t="shared" si="8"/>
        <v>-8.6564472497745681E-2</v>
      </c>
      <c r="AD105" s="15">
        <f t="shared" si="8"/>
        <v>-0.11352418558736421</v>
      </c>
      <c r="AE105" s="15">
        <f t="shared" si="8"/>
        <v>0.49220489977728277</v>
      </c>
      <c r="AF105" s="15">
        <f t="shared" si="8"/>
        <v>-6.9651741293532687E-3</v>
      </c>
      <c r="AG105" s="15">
        <f t="shared" si="8"/>
        <v>0.31487975951903802</v>
      </c>
      <c r="AH105" s="15">
        <f t="shared" si="8"/>
        <v>-1.7717660506763155E-2</v>
      </c>
      <c r="AI105" s="15">
        <f t="shared" si="8"/>
        <v>0</v>
      </c>
      <c r="AJ105" s="15">
        <f t="shared" si="8"/>
        <v>8.863460046547722E-2</v>
      </c>
      <c r="AK105" s="15">
        <f t="shared" si="8"/>
        <v>8.6050240513094511E-2</v>
      </c>
      <c r="AL105" s="15">
        <f t="shared" si="8"/>
        <v>-5.8070866141732291E-2</v>
      </c>
      <c r="AM105" s="15"/>
      <c r="AN105" s="15"/>
      <c r="AO105" s="15"/>
      <c r="AP105" s="15"/>
      <c r="AQ105" s="15"/>
      <c r="AR105" s="15"/>
      <c r="AS105" s="25" t="s">
        <v>108</v>
      </c>
      <c r="AT105" s="26">
        <f>(AT100*AT92)+(AT102*AT97)</f>
        <v>7.4975381653809681E-2</v>
      </c>
    </row>
    <row r="106" spans="1:46" ht="19" x14ac:dyDescent="0.25">
      <c r="A106" s="5" t="s">
        <v>90</v>
      </c>
      <c r="B106" s="1" t="s">
        <v>92</v>
      </c>
      <c r="C106" s="1" t="s">
        <v>92</v>
      </c>
      <c r="D106" s="1">
        <v>309000000</v>
      </c>
      <c r="E106" s="1">
        <v>261000000</v>
      </c>
      <c r="F106" s="1">
        <v>161000000</v>
      </c>
      <c r="G106" s="1">
        <v>93000000</v>
      </c>
      <c r="H106" s="1">
        <v>-11000000</v>
      </c>
      <c r="I106" s="1">
        <v>312000000</v>
      </c>
      <c r="J106" s="1">
        <v>396000000</v>
      </c>
      <c r="K106" s="1">
        <v>297000000</v>
      </c>
      <c r="L106" s="1">
        <v>-501000000</v>
      </c>
      <c r="M106" s="1">
        <v>-1546000000</v>
      </c>
      <c r="N106" s="1">
        <v>35000000</v>
      </c>
      <c r="O106" s="1">
        <v>175000000</v>
      </c>
      <c r="P106" s="1">
        <v>1992000000</v>
      </c>
      <c r="Q106" s="1">
        <v>363000000</v>
      </c>
      <c r="R106" s="1">
        <v>670000000</v>
      </c>
      <c r="S106" s="1">
        <v>361000000</v>
      </c>
      <c r="T106" s="1">
        <v>426000000</v>
      </c>
      <c r="U106" s="1">
        <v>102000000</v>
      </c>
      <c r="V106" s="1">
        <v>160000000</v>
      </c>
      <c r="W106" s="1">
        <v>902000000</v>
      </c>
      <c r="X106" s="1">
        <v>750000000</v>
      </c>
      <c r="Y106" s="1">
        <v>1623000000</v>
      </c>
      <c r="Z106" s="1">
        <v>2612000000</v>
      </c>
      <c r="AA106" s="1">
        <v>2423000000</v>
      </c>
      <c r="AB106" s="1">
        <v>3327000000</v>
      </c>
      <c r="AC106" s="1">
        <v>3039000000</v>
      </c>
      <c r="AD106" s="1">
        <v>2694000000</v>
      </c>
      <c r="AE106" s="1">
        <v>4020000000</v>
      </c>
      <c r="AF106" s="1">
        <v>3992000000</v>
      </c>
      <c r="AG106" s="1">
        <v>5249000000</v>
      </c>
      <c r="AH106" s="1">
        <v>5156000000</v>
      </c>
      <c r="AI106" s="1">
        <v>5156000000</v>
      </c>
      <c r="AJ106" s="1">
        <v>5613000000</v>
      </c>
      <c r="AK106" s="1">
        <v>6096000000</v>
      </c>
      <c r="AL106" s="1">
        <v>5742000000</v>
      </c>
      <c r="AM106" s="42">
        <f>AL106*(1+$AT$106)</f>
        <v>5935371607.1910973</v>
      </c>
      <c r="AN106" s="42">
        <f t="shared" ref="AN106:AQ106" si="9">AM106*(1+$AT$106)</f>
        <v>6135255331.8443441</v>
      </c>
      <c r="AO106" s="42">
        <f t="shared" si="9"/>
        <v>6341870480.5811062</v>
      </c>
      <c r="AP106" s="42">
        <f t="shared" si="9"/>
        <v>6555443745.5458822</v>
      </c>
      <c r="AQ106" s="42">
        <f t="shared" si="9"/>
        <v>6776209453.1263475</v>
      </c>
      <c r="AR106" s="43" t="s">
        <v>146</v>
      </c>
      <c r="AS106" s="44" t="s">
        <v>147</v>
      </c>
      <c r="AT106" s="45">
        <f>(SUM(AM4:AQ4)/5)</f>
        <v>3.3676699266997102E-2</v>
      </c>
    </row>
    <row r="107" spans="1:46"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43"/>
      <c r="AN107" s="43"/>
      <c r="AO107" s="43"/>
      <c r="AP107" s="43"/>
      <c r="AQ107" s="46">
        <f>AQ106*(1+AT107)/(AT108-AT107)</f>
        <v>138980723300.28989</v>
      </c>
      <c r="AR107" s="47" t="s">
        <v>148</v>
      </c>
      <c r="AS107" s="48" t="s">
        <v>149</v>
      </c>
      <c r="AT107" s="49">
        <v>2.5000000000000001E-2</v>
      </c>
    </row>
    <row r="108" spans="1:46" ht="19" x14ac:dyDescent="0.25">
      <c r="AM108" s="46">
        <f t="shared" ref="AM108:AO108" si="10">AM107+AM106</f>
        <v>5935371607.1910973</v>
      </c>
      <c r="AN108" s="46">
        <f t="shared" si="10"/>
        <v>6135255331.8443441</v>
      </c>
      <c r="AO108" s="46">
        <f t="shared" si="10"/>
        <v>6341870480.5811062</v>
      </c>
      <c r="AP108" s="46">
        <f>AP107+AP106</f>
        <v>6555443745.5458822</v>
      </c>
      <c r="AQ108" s="46">
        <f>AQ107+AQ106</f>
        <v>145756932753.41623</v>
      </c>
      <c r="AR108" s="47" t="s">
        <v>144</v>
      </c>
      <c r="AS108" s="50" t="s">
        <v>150</v>
      </c>
      <c r="AT108" s="51">
        <f>AT105</f>
        <v>7.4975381653809681E-2</v>
      </c>
    </row>
    <row r="109" spans="1:46" ht="19" x14ac:dyDescent="0.25">
      <c r="AM109" s="64" t="s">
        <v>151</v>
      </c>
      <c r="AN109" s="65"/>
    </row>
    <row r="110" spans="1:46" ht="20" x14ac:dyDescent="0.25">
      <c r="AM110" s="52" t="s">
        <v>152</v>
      </c>
      <c r="AN110" s="40">
        <f>NPV(AT108,AM108,AN108,AO108,AP108,AQ108)</f>
        <v>122385033810.74933</v>
      </c>
    </row>
    <row r="111" spans="1:46" ht="20" x14ac:dyDescent="0.25">
      <c r="AM111" s="52" t="s">
        <v>153</v>
      </c>
      <c r="AN111" s="40">
        <f>AL40</f>
        <v>1019000000</v>
      </c>
    </row>
    <row r="112" spans="1:46" ht="20" x14ac:dyDescent="0.25">
      <c r="AM112" s="52" t="s">
        <v>140</v>
      </c>
      <c r="AN112" s="40">
        <f>AT99</f>
        <v>34626000000</v>
      </c>
    </row>
    <row r="113" spans="39:40" ht="20" x14ac:dyDescent="0.25">
      <c r="AM113" s="52" t="s">
        <v>154</v>
      </c>
      <c r="AN113" s="40">
        <f>AN110+AN111-AN112</f>
        <v>88778033810.749329</v>
      </c>
    </row>
    <row r="114" spans="39:40" ht="20" x14ac:dyDescent="0.25">
      <c r="AM114" s="52" t="s">
        <v>155</v>
      </c>
      <c r="AN114" s="53">
        <f>AL34*(1+(5*AR16))</f>
        <v>471699271.54140937</v>
      </c>
    </row>
    <row r="115" spans="39:40" ht="20" x14ac:dyDescent="0.25">
      <c r="AM115" s="54" t="s">
        <v>156</v>
      </c>
      <c r="AN115" s="55">
        <f>AN113/AN114</f>
        <v>188.20896950008478</v>
      </c>
    </row>
    <row r="116" spans="39:40" ht="20" x14ac:dyDescent="0.25">
      <c r="AM116" s="52" t="s">
        <v>157</v>
      </c>
      <c r="AN116" s="56" cm="1">
        <f t="array" ref="AN116">_FV(A1,"Price")</f>
        <v>198.29</v>
      </c>
    </row>
    <row r="117" spans="39:40" ht="20" x14ac:dyDescent="0.25">
      <c r="AM117" s="57" t="s">
        <v>158</v>
      </c>
      <c r="AN117" s="58">
        <f>AN115/AN116-1</f>
        <v>-5.0839833072344631E-2</v>
      </c>
    </row>
    <row r="118" spans="39:40" ht="20" x14ac:dyDescent="0.25">
      <c r="AM118" s="57" t="s">
        <v>159</v>
      </c>
      <c r="AN118" s="59" t="str">
        <f>IF(AN115&gt;AN116,"BUY","SELL")</f>
        <v>SELL</v>
      </c>
    </row>
  </sheetData>
  <mergeCells count="6">
    <mergeCell ref="AM109:AN109"/>
    <mergeCell ref="AS83:AT83"/>
    <mergeCell ref="AS84:AT84"/>
    <mergeCell ref="AS93:AT93"/>
    <mergeCell ref="AS98:AT98"/>
    <mergeCell ref="AS104:AT104"/>
  </mergeCells>
  <hyperlinks>
    <hyperlink ref="A1" r:id="rId1" tooltip="https://roic.ai/company/UNP" display="ROIC.AI | UNP"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100885/000095010996001749/0000950109-96-001749-index.html" xr:uid="{00000000-0004-0000-0000-00001C000000}"/>
    <hyperlink ref="K74" r:id="rId21" tooltip="https://www.sec.gov/Archives/edgar/data/100885/000095010996001749/0000950109-96-001749-index.html" xr:uid="{00000000-0004-0000-0000-00001D000000}"/>
    <hyperlink ref="L36" r:id="rId22" tooltip="https://www.sec.gov/Archives/edgar/data/100885/000010088597000002/0000100885-97-000002-index.html" xr:uid="{00000000-0004-0000-0000-00001F000000}"/>
    <hyperlink ref="L74" r:id="rId23" tooltip="https://www.sec.gov/Archives/edgar/data/100885/000010088597000002/0000100885-97-000002-index.html" xr:uid="{00000000-0004-0000-0000-000020000000}"/>
    <hyperlink ref="M36" r:id="rId24" tooltip="https://www.sec.gov/Archives/edgar/data/100885/000095013498002114/0000950134-98-002114-index.html" xr:uid="{00000000-0004-0000-0000-000022000000}"/>
    <hyperlink ref="M74" r:id="rId25" tooltip="https://www.sec.gov/Archives/edgar/data/100885/000095013498002114/0000950134-98-00211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100885/000095013401002416/0000950134-01-002416-index.html" xr:uid="{00000000-0004-0000-0000-00002B000000}"/>
    <hyperlink ref="P74" r:id="rId31" tooltip="https://www.sec.gov/Archives/edgar/data/100885/000095013401002416/0000950134-01-002416-index.html" xr:uid="{00000000-0004-0000-0000-00002C000000}"/>
    <hyperlink ref="Q36" r:id="rId32" tooltip="https://www.sec.gov/Archives/edgar/data/100885/000095013402001771/0000950134-02-001771-index.html" xr:uid="{00000000-0004-0000-0000-00002E000000}"/>
    <hyperlink ref="Q74" r:id="rId33" tooltip="https://www.sec.gov/Archives/edgar/data/100885/000095013402001771/0000950134-02-001771-index.html" xr:uid="{00000000-0004-0000-0000-00002F000000}"/>
    <hyperlink ref="R36" r:id="rId34" tooltip="https://www.sec.gov/Archives/edgar/data/100885/000095013403002918/0000950134-03-002918-index.html" xr:uid="{00000000-0004-0000-0000-000031000000}"/>
    <hyperlink ref="R74" r:id="rId35" tooltip="https://www.sec.gov/Archives/edgar/data/100885/000095013403002918/0000950134-03-002918-index.html" xr:uid="{00000000-0004-0000-0000-000032000000}"/>
    <hyperlink ref="S36" r:id="rId36" tooltip="https://www.sec.gov/Archives/edgar/data/100885/000119312504025678/0001193125-04-025678-index.htm" xr:uid="{00000000-0004-0000-0000-000034000000}"/>
    <hyperlink ref="S74" r:id="rId37" tooltip="https://www.sec.gov/Archives/edgar/data/100885/000119312504025678/0001193125-04-025678-index.htm" xr:uid="{00000000-0004-0000-0000-000035000000}"/>
    <hyperlink ref="T36" r:id="rId38" tooltip="https://www.sec.gov/Archives/edgar/data/100885/000119312505037425/0001193125-05-037425-index.htm" xr:uid="{00000000-0004-0000-0000-000037000000}"/>
    <hyperlink ref="T74" r:id="rId39" tooltip="https://www.sec.gov/Archives/edgar/data/100885/000119312505037425/0001193125-05-037425-index.htm" xr:uid="{00000000-0004-0000-0000-000038000000}"/>
    <hyperlink ref="U36" r:id="rId40" tooltip="https://www.sec.gov/Archives/edgar/data/100885/000119312506038383/0001193125-06-038383-index.htm" xr:uid="{00000000-0004-0000-0000-00003A000000}"/>
    <hyperlink ref="U74" r:id="rId41" tooltip="https://www.sec.gov/Archives/edgar/data/100885/000119312506038383/0001193125-06-038383-index.htm" xr:uid="{00000000-0004-0000-0000-00003B000000}"/>
    <hyperlink ref="V36" r:id="rId42" tooltip="https://www.sec.gov/Archives/edgar/data/100885/000119312507038387/0001193125-07-038387-index.htm" xr:uid="{00000000-0004-0000-0000-00003D000000}"/>
    <hyperlink ref="V74" r:id="rId43" tooltip="https://www.sec.gov/Archives/edgar/data/100885/000119312507038387/0001193125-07-038387-index.htm" xr:uid="{00000000-0004-0000-0000-00003E000000}"/>
    <hyperlink ref="W36" r:id="rId44" tooltip="https://www.sec.gov/Archives/edgar/data/100885/000119312508041700/0001193125-08-041700-index.htm" xr:uid="{00000000-0004-0000-0000-000040000000}"/>
    <hyperlink ref="W74" r:id="rId45" tooltip="https://www.sec.gov/Archives/edgar/data/100885/000119312508041700/0001193125-08-041700-index.htm" xr:uid="{00000000-0004-0000-0000-000041000000}"/>
    <hyperlink ref="X36" r:id="rId46" tooltip="https://www.sec.gov/Archives/edgar/data/100885/000119312509021370/0001193125-09-021370-index.htm" xr:uid="{00000000-0004-0000-0000-000043000000}"/>
    <hyperlink ref="X74" r:id="rId47" tooltip="https://www.sec.gov/Archives/edgar/data/100885/000119312509021370/0001193125-09-021370-index.htm" xr:uid="{00000000-0004-0000-0000-000044000000}"/>
    <hyperlink ref="Y36" r:id="rId48" tooltip="https://www.sec.gov/Archives/edgar/data/100885/000119312510023294/0001193125-10-023294-index.htm" xr:uid="{00000000-0004-0000-0000-000046000000}"/>
    <hyperlink ref="Y74" r:id="rId49" tooltip="https://www.sec.gov/Archives/edgar/data/100885/000119312510023294/0001193125-10-023294-index.htm" xr:uid="{00000000-0004-0000-0000-000047000000}"/>
    <hyperlink ref="Z36" r:id="rId50" tooltip="https://www.sec.gov/Archives/edgar/data/100885/000119312511024531/0001193125-11-024531-index.htm" xr:uid="{00000000-0004-0000-0000-000049000000}"/>
    <hyperlink ref="Z74" r:id="rId51" tooltip="https://www.sec.gov/Archives/edgar/data/100885/000119312511024531/0001193125-11-024531-index.htm" xr:uid="{00000000-0004-0000-0000-00004A000000}"/>
    <hyperlink ref="AA36" r:id="rId52" tooltip="https://www.sec.gov/Archives/edgar/data/100885/000119312512038569/0001193125-12-038569-index.htm" xr:uid="{00000000-0004-0000-0000-00004C000000}"/>
    <hyperlink ref="AA74" r:id="rId53" tooltip="https://www.sec.gov/Archives/edgar/data/100885/000119312512038569/0001193125-12-038569-index.htm" xr:uid="{00000000-0004-0000-0000-00004D000000}"/>
    <hyperlink ref="AB36" r:id="rId54" tooltip="https://www.sec.gov/Archives/edgar/data/100885/000119312513045658/0001193125-13-045658-index.htm" xr:uid="{00000000-0004-0000-0000-00004F000000}"/>
    <hyperlink ref="AB74" r:id="rId55" tooltip="https://www.sec.gov/Archives/edgar/data/100885/000119312513045658/0001193125-13-045658-index.htm" xr:uid="{00000000-0004-0000-0000-000050000000}"/>
    <hyperlink ref="AC36" r:id="rId56" tooltip="https://www.sec.gov/Archives/edgar/data/100885/000119312514040752/0001193125-14-040752-index.htm" xr:uid="{00000000-0004-0000-0000-000052000000}"/>
    <hyperlink ref="AC74" r:id="rId57" tooltip="https://www.sec.gov/Archives/edgar/data/100885/000119312514040752/0001193125-14-040752-index.htm" xr:uid="{00000000-0004-0000-0000-000053000000}"/>
    <hyperlink ref="AD36" r:id="rId58" tooltip="https://www.sec.gov/Archives/edgar/data/100885/000119312515037518/0001193125-15-037518-index.htm" xr:uid="{00000000-0004-0000-0000-000055000000}"/>
    <hyperlink ref="AD74" r:id="rId59" tooltip="https://www.sec.gov/Archives/edgar/data/100885/000119312515037518/0001193125-15-037518-index.htm" xr:uid="{00000000-0004-0000-0000-000056000000}"/>
    <hyperlink ref="AE36" r:id="rId60" tooltip="https://www.sec.gov/Archives/edgar/data/100885/000010088516000260/0000100885-16-000260-index.htm" xr:uid="{00000000-0004-0000-0000-000058000000}"/>
    <hyperlink ref="AE74" r:id="rId61" tooltip="https://www.sec.gov/Archives/edgar/data/100885/000010088516000260/0000100885-16-000260-index.htm" xr:uid="{00000000-0004-0000-0000-000059000000}"/>
    <hyperlink ref="AF36" r:id="rId62" tooltip="https://www.sec.gov/Archives/edgar/data/100885/000010088517000056/0000100885-17-000056-index.htm" xr:uid="{00000000-0004-0000-0000-00005B000000}"/>
    <hyperlink ref="AF74" r:id="rId63" tooltip="https://www.sec.gov/Archives/edgar/data/100885/000010088517000056/0000100885-17-000056-index.htm" xr:uid="{00000000-0004-0000-0000-00005C000000}"/>
    <hyperlink ref="AG36" r:id="rId64" tooltip="https://www.sec.gov/Archives/edgar/data/100885/000010088518000048/0000100885-18-000048-index.htm" xr:uid="{00000000-0004-0000-0000-00005E000000}"/>
    <hyperlink ref="AG74" r:id="rId65" tooltip="https://www.sec.gov/Archives/edgar/data/100885/000010088518000048/0000100885-18-000048-index.htm" xr:uid="{00000000-0004-0000-0000-00005F000000}"/>
    <hyperlink ref="AH36" r:id="rId66" tooltip="https://www.sec.gov/Archives/edgar/data/100885/000010088519000060/0000100885-19-000060-index.htm" xr:uid="{00000000-0004-0000-0000-000061000000}"/>
    <hyperlink ref="AH74" r:id="rId67" tooltip="https://www.sec.gov/Archives/edgar/data/100885/000010088519000060/0000100885-19-000060-index.htm" xr:uid="{00000000-0004-0000-0000-000062000000}"/>
    <hyperlink ref="AI36" r:id="rId68" tooltip="https://www.sec.gov/Archives/edgar/data/100885/000010088520000065/0000100885-20-000065-index.htm" xr:uid="{00000000-0004-0000-0000-000064000000}"/>
    <hyperlink ref="AI74" r:id="rId69" tooltip="https://www.sec.gov/Archives/edgar/data/100885/000010088520000065/0000100885-20-000065-index.htm" xr:uid="{00000000-0004-0000-0000-000065000000}"/>
    <hyperlink ref="AJ36" r:id="rId70" tooltip="https://www.sec.gov/Archives/edgar/data/100885/000010088521000068/0000100885-21-000068-index.htm" xr:uid="{00000000-0004-0000-0000-000067000000}"/>
    <hyperlink ref="AJ74" r:id="rId71" tooltip="https://www.sec.gov/Archives/edgar/data/100885/000010088521000068/0000100885-21-000068-index.htm" xr:uid="{00000000-0004-0000-0000-000068000000}"/>
    <hyperlink ref="AK36" r:id="rId72" tooltip="https://sec.gov" xr:uid="{00000000-0004-0000-0000-00006A000000}"/>
    <hyperlink ref="AK74" r:id="rId73" tooltip="https://sec.gov" xr:uid="{00000000-0004-0000-0000-00006B000000}"/>
    <hyperlink ref="AL36" r:id="rId74" tooltip="https://www.sec.gov/Archives/edgar/data/100885/000143774923002959/0001437749-23-002959-index.htm" xr:uid="{00000000-0004-0000-0000-00006D000000}"/>
    <hyperlink ref="AL74" r:id="rId75" tooltip="https://www.sec.gov/Archives/edgar/data/100885/000143774923002959/0001437749-23-002959-index.htm" xr:uid="{00000000-0004-0000-0000-00006E000000}"/>
    <hyperlink ref="AM1" r:id="rId76" display="https://finbox.com/NYSE:UNP/explorer/revenue_proj" xr:uid="{9A1CA1FB-DE09-2F41-B128-B5D3BD5F30D7}"/>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2023-03-13T17:07:01Z</dcterms:created>
  <dcterms:modified xsi:type="dcterms:W3CDTF">2023-05-22T23:51:49Z</dcterms:modified>
</cp:coreProperties>
</file>