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7A41EAD-F556-DC4B-BDE2-9B3C8F21EA7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O116" i="1" a="1"/>
  <c r="AO116" i="1" s="1"/>
  <c r="AO111" i="1"/>
  <c r="AU101" i="1" a="1"/>
  <c r="AU101" i="1" s="1"/>
  <c r="AU95" i="1" a="1"/>
  <c r="AU95" i="1" s="1"/>
  <c r="AU97" i="1" s="1"/>
  <c r="AU90" i="1"/>
  <c r="AU91" i="1" s="1"/>
  <c r="AU89" i="1"/>
  <c r="AU87" i="1"/>
  <c r="AU99" i="1" s="1"/>
  <c r="AU86" i="1"/>
  <c r="AU85" i="1"/>
  <c r="AS19" i="1"/>
  <c r="AS16" i="1"/>
  <c r="AV13" i="1"/>
  <c r="AU13" i="1"/>
  <c r="AT13" i="1"/>
  <c r="AS13" i="1"/>
  <c r="AU10" i="1"/>
  <c r="AT10" i="1"/>
  <c r="AS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N108" i="1" s="1"/>
  <c r="AO112" i="1"/>
  <c r="AU103" i="1"/>
  <c r="AU100" i="1" s="1"/>
  <c r="AU102" i="1"/>
  <c r="AV16" i="1"/>
  <c r="AU16" i="1"/>
  <c r="AT16" i="1"/>
  <c r="AU88" i="1"/>
  <c r="AU92" i="1" s="1"/>
  <c r="AO106" i="1" l="1"/>
  <c r="AU105" i="1"/>
  <c r="AU108" i="1" s="1"/>
  <c r="AO108" i="1"/>
  <c r="AP106" i="1"/>
  <c r="AP108" i="1" l="1"/>
  <c r="AQ106"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<sst xmlns="http://schemas.openxmlformats.org/spreadsheetml/2006/main" count="1379" uniqueCount="160">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</sst>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MU</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383471074380181E-2"/>
          <c:y val="0.10380635631891164"/>
          <c:w val="0.8654016528925621"/>
          <c:h val="0.751165495367864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75900000</c:v>
                </c:pt>
                <c:pt idx="1">
                  <c:v>48900000</c:v>
                </c:pt>
                <c:pt idx="2">
                  <c:v>91200000</c:v>
                </c:pt>
                <c:pt idx="3">
                  <c:v>300500000</c:v>
                </c:pt>
                <c:pt idx="4">
                  <c:v>446400000</c:v>
                </c:pt>
                <c:pt idx="5">
                  <c:v>333300000</c:v>
                </c:pt>
                <c:pt idx="6">
                  <c:v>425400000</c:v>
                </c:pt>
                <c:pt idx="7">
                  <c:v>506300000</c:v>
                </c:pt>
                <c:pt idx="8">
                  <c:v>828300000</c:v>
                </c:pt>
                <c:pt idx="9">
                  <c:v>1628600000</c:v>
                </c:pt>
                <c:pt idx="10">
                  <c:v>2952700000</c:v>
                </c:pt>
                <c:pt idx="11">
                  <c:v>3653800000</c:v>
                </c:pt>
                <c:pt idx="12">
                  <c:v>3515500000</c:v>
                </c:pt>
                <c:pt idx="13">
                  <c:v>3011900000</c:v>
                </c:pt>
                <c:pt idx="14">
                  <c:v>3764000000</c:v>
                </c:pt>
                <c:pt idx="15">
                  <c:v>7336300000</c:v>
                </c:pt>
                <c:pt idx="16">
                  <c:v>3935900000</c:v>
                </c:pt>
                <c:pt idx="17">
                  <c:v>2589000000</c:v>
                </c:pt>
                <c:pt idx="18">
                  <c:v>3091300000</c:v>
                </c:pt>
                <c:pt idx="19">
                  <c:v>4404200000</c:v>
                </c:pt>
                <c:pt idx="20">
                  <c:v>4880200000</c:v>
                </c:pt>
                <c:pt idx="21">
                  <c:v>5272000000</c:v>
                </c:pt>
                <c:pt idx="22">
                  <c:v>5688000000</c:v>
                </c:pt>
                <c:pt idx="23">
                  <c:v>5841000000</c:v>
                </c:pt>
                <c:pt idx="24">
                  <c:v>4803000000</c:v>
                </c:pt>
                <c:pt idx="25">
                  <c:v>8482000000</c:v>
                </c:pt>
                <c:pt idx="26">
                  <c:v>8788000000</c:v>
                </c:pt>
                <c:pt idx="27">
                  <c:v>8234000000</c:v>
                </c:pt>
                <c:pt idx="28">
                  <c:v>9073000000</c:v>
                </c:pt>
                <c:pt idx="29">
                  <c:v>16358000000</c:v>
                </c:pt>
                <c:pt idx="30">
                  <c:v>16192000000</c:v>
                </c:pt>
                <c:pt idx="31">
                  <c:v>12399000000</c:v>
                </c:pt>
                <c:pt idx="32">
                  <c:v>20322000000</c:v>
                </c:pt>
                <c:pt idx="33">
                  <c:v>30391000000</c:v>
                </c:pt>
                <c:pt idx="34">
                  <c:v>23406000000</c:v>
                </c:pt>
                <c:pt idx="35">
                  <c:v>21435000000</c:v>
                </c:pt>
                <c:pt idx="36">
                  <c:v>27705000000</c:v>
                </c:pt>
                <c:pt idx="37">
                  <c:v>30758000000</c:v>
                </c:pt>
              </c:numCache>
            </c:numRef>
          </c:val>
          <c:extLst>
            <c:ext xmlns:c16="http://schemas.microsoft.com/office/drawing/2014/chart" uri="{C3380CC4-5D6E-409C-BE32-E72D297353CC}">
              <c16:uniqueId val="{00000000-386E-0B49-854D-73D1445E17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11500000</c:v>
                </c:pt>
                <c:pt idx="1">
                  <c:v>-12500000</c:v>
                </c:pt>
                <c:pt idx="2">
                  <c:v>-600000</c:v>
                </c:pt>
                <c:pt idx="3">
                  <c:v>143600000</c:v>
                </c:pt>
                <c:pt idx="4">
                  <c:v>204200000</c:v>
                </c:pt>
                <c:pt idx="5">
                  <c:v>81400000</c:v>
                </c:pt>
                <c:pt idx="6">
                  <c:v>96300000</c:v>
                </c:pt>
                <c:pt idx="7">
                  <c:v>114700000</c:v>
                </c:pt>
                <c:pt idx="8">
                  <c:v>301300000</c:v>
                </c:pt>
                <c:pt idx="9">
                  <c:v>807000000</c:v>
                </c:pt>
                <c:pt idx="10">
                  <c:v>1549500000</c:v>
                </c:pt>
                <c:pt idx="11">
                  <c:v>1314200000</c:v>
                </c:pt>
                <c:pt idx="12">
                  <c:v>1061200000</c:v>
                </c:pt>
                <c:pt idx="13">
                  <c:v>254100000</c:v>
                </c:pt>
                <c:pt idx="14">
                  <c:v>738400000</c:v>
                </c:pt>
                <c:pt idx="15">
                  <c:v>3295200000</c:v>
                </c:pt>
                <c:pt idx="16">
                  <c:v>43400000</c:v>
                </c:pt>
                <c:pt idx="17">
                  <c:v>178900000</c:v>
                </c:pt>
                <c:pt idx="18">
                  <c:v>9700000</c:v>
                </c:pt>
                <c:pt idx="19">
                  <c:v>1449500000</c:v>
                </c:pt>
                <c:pt idx="20">
                  <c:v>1463100000</c:v>
                </c:pt>
                <c:pt idx="21">
                  <c:v>1707000000</c:v>
                </c:pt>
                <c:pt idx="22">
                  <c:v>1428000000</c:v>
                </c:pt>
                <c:pt idx="23">
                  <c:v>459000000</c:v>
                </c:pt>
                <c:pt idx="24">
                  <c:v>441000000</c:v>
                </c:pt>
                <c:pt idx="25">
                  <c:v>4014000000</c:v>
                </c:pt>
                <c:pt idx="26">
                  <c:v>2599000000</c:v>
                </c:pt>
                <c:pt idx="27">
                  <c:v>1271000000</c:v>
                </c:pt>
                <c:pt idx="28">
                  <c:v>3233000000</c:v>
                </c:pt>
                <c:pt idx="29">
                  <c:v>5628000000</c:v>
                </c:pt>
                <c:pt idx="30">
                  <c:v>6094000000</c:v>
                </c:pt>
                <c:pt idx="31">
                  <c:v>3160000000</c:v>
                </c:pt>
                <c:pt idx="32">
                  <c:v>9665000000</c:v>
                </c:pt>
                <c:pt idx="33">
                  <c:v>19404000000</c:v>
                </c:pt>
                <c:pt idx="34">
                  <c:v>12558000000</c:v>
                </c:pt>
                <c:pt idx="35">
                  <c:v>8811000000</c:v>
                </c:pt>
                <c:pt idx="36">
                  <c:v>12652000000</c:v>
                </c:pt>
                <c:pt idx="37">
                  <c:v>16880000000</c:v>
                </c:pt>
              </c:numCache>
            </c:numRef>
          </c:val>
          <c:extLst>
            <c:ext xmlns:c16="http://schemas.microsoft.com/office/drawing/2014/chart" uri="{C3380CC4-5D6E-409C-BE32-E72D297353CC}">
              <c16:uniqueId val="{00000001-386E-0B49-854D-73D1445E17D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-73200000</c:v>
                </c:pt>
                <c:pt idx="5">
                  <c:v>11400000</c:v>
                </c:pt>
                <c:pt idx="6">
                  <c:v>34400000</c:v>
                </c:pt>
                <c:pt idx="7">
                  <c:v>57400000</c:v>
                </c:pt>
                <c:pt idx="8">
                  <c:v>173900000</c:v>
                </c:pt>
                <c:pt idx="9">
                  <c:v>306500000</c:v>
                </c:pt>
                <c:pt idx="10">
                  <c:v>308800000</c:v>
                </c:pt>
                <c:pt idx="11">
                  <c:v>-365400000</c:v>
                </c:pt>
                <c:pt idx="12">
                  <c:v>86700000</c:v>
                </c:pt>
                <c:pt idx="13">
                  <c:v>-517900000</c:v>
                </c:pt>
                <c:pt idx="14">
                  <c:v>44000000</c:v>
                </c:pt>
                <c:pt idx="15">
                  <c:v>880100000</c:v>
                </c:pt>
                <c:pt idx="16">
                  <c:v>-699500000</c:v>
                </c:pt>
                <c:pt idx="17">
                  <c:v>-434200000</c:v>
                </c:pt>
                <c:pt idx="18">
                  <c:v>-537300000</c:v>
                </c:pt>
                <c:pt idx="19">
                  <c:v>78100000</c:v>
                </c:pt>
                <c:pt idx="20">
                  <c:v>173000000</c:v>
                </c:pt>
                <c:pt idx="21">
                  <c:v>654000000</c:v>
                </c:pt>
                <c:pt idx="22">
                  <c:v>-2666000000</c:v>
                </c:pt>
                <c:pt idx="23">
                  <c:v>-1511000000</c:v>
                </c:pt>
                <c:pt idx="24">
                  <c:v>718000000</c:v>
                </c:pt>
                <c:pt idx="25">
                  <c:v>2480000000</c:v>
                </c:pt>
                <c:pt idx="26">
                  <c:v>-66000000</c:v>
                </c:pt>
                <c:pt idx="27">
                  <c:v>415000000</c:v>
                </c:pt>
                <c:pt idx="28">
                  <c:v>567000000</c:v>
                </c:pt>
                <c:pt idx="29">
                  <c:v>3041000000</c:v>
                </c:pt>
                <c:pt idx="30">
                  <c:v>1187000000</c:v>
                </c:pt>
                <c:pt idx="31">
                  <c:v>-2649000000</c:v>
                </c:pt>
                <c:pt idx="32">
                  <c:v>3419000000</c:v>
                </c:pt>
                <c:pt idx="33">
                  <c:v>8521000000</c:v>
                </c:pt>
                <c:pt idx="34">
                  <c:v>3409000000</c:v>
                </c:pt>
                <c:pt idx="35">
                  <c:v>83000000</c:v>
                </c:pt>
                <c:pt idx="36">
                  <c:v>2438000000</c:v>
                </c:pt>
                <c:pt idx="37">
                  <c:v>3114000000</c:v>
                </c:pt>
              </c:numCache>
            </c:numRef>
          </c:val>
          <c:extLst>
            <c:ext xmlns:c16="http://schemas.microsoft.com/office/drawing/2014/chart" uri="{C3380CC4-5D6E-409C-BE32-E72D297353CC}">
              <c16:uniqueId val="{00000002-386E-0B49-854D-73D1445E17D3}"/>
            </c:ext>
          </c:extLst>
        </c:ser>
        <c:dLbls>
          <c:showLegendKey val="0"/>
          <c:showVal val="0"/>
          <c:showCatName val="0"/>
          <c:showSerName val="0"/>
          <c:showPercent val="0"/>
          <c:showBubbleSize val="0"/>
        </c:dLbls>
        <c:gapWidth val="100"/>
        <c:overlap val="-24"/>
        <c:axId val="1086445984"/>
        <c:axId val="1086929520"/>
      </c:barChart>
      <c:catAx>
        <c:axId val="10864459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6929520"/>
        <c:crosses val="autoZero"/>
        <c:auto val="1"/>
        <c:lblAlgn val="ctr"/>
        <c:lblOffset val="100"/>
        <c:noMultiLvlLbl val="0"/>
      </c:catAx>
      <c:valAx>
        <c:axId val="10869295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86445984"/>
        <c:crosses val="autoZero"/>
        <c:crossBetween val="between"/>
      </c:valAx>
      <c:spPr>
        <a:noFill/>
        <a:ln>
          <a:noFill/>
        </a:ln>
        <a:effectLst/>
      </c:spPr>
    </c:plotArea>
    <c:legend>
      <c:legendPos val="b"/>
      <c:layout>
        <c:manualLayout>
          <c:xMode val="edge"/>
          <c:yMode val="edge"/>
          <c:x val="0.38107237587037152"/>
          <c:y val="0.92446382901955793"/>
          <c:w val="0.30305376456042166"/>
          <c:h val="4.31661082104995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17463</xdr:rowOff>
    </xdr:from>
    <xdr:to>
      <xdr:col>46</xdr:col>
      <xdr:colOff>1603374</xdr:colOff>
      <xdr:row>135</xdr:row>
      <xdr:rowOff>15875</xdr:rowOff>
    </xdr:to>
    <xdr:graphicFrame macro="">
      <xdr:nvGraphicFramePr>
        <xdr:cNvPr id="2" name="Chart 1">
          <a:extLst>
            <a:ext uri="{FF2B5EF4-FFF2-40B4-BE49-F238E27FC236}">
              <a16:creationId xmlns:a16="http://schemas.microsoft.com/office/drawing/2014/main" id="{BE686B6B-B016-5CBD-4F95-20D2DE61A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https://www.bing.com/financeapi/forcetrigger?t=a1y4oc&amp;q=XNAS%3aMU&amp;form=skydnc</v>
    <v>Learn more on Bing</v>
  </rv>
  <rv s="1">
    <v>0</v>
    <v>MICRON TECHNOLOGY, INC. (XNAS:MU)</v>
    <v>2</v>
    <v>3</v>
    <v>Finance</v>
    <v>4</v>
    <v>en-US</v>
    <v>a1y4oc</v>
    <v>268435456</v>
    <v>1</v>
    <v>Powered by Refinitiv</v>
    <v>75.41</v>
    <v>48.43</v>
    <v>1.3896999999999999</v>
    <v>0.6</v>
    <v>8.8800000000000007E-3</v>
    <v>0.03</v>
    <v>4.4010000000000002E-4</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68.39</v>
    <v>Semiconductors &amp; Semiconductor Equipment</v>
    <v>Stock</v>
    <v>45065.96099773125</v>
    <v>0</v>
    <v>66.430000000000007</v>
    <v>73948230000</v>
    <v>MICRON TECHNOLOGY, INC.</v>
    <v>MICRON TECHNOLOGY, INC.</v>
    <v>67.569999999999993</v>
    <v>48.5319</v>
    <v>67.569999999999993</v>
    <v>68.17</v>
    <v>68.2</v>
    <v>1094394000</v>
    <v>MU</v>
    <v>MICRON TECHNOLOGY, INC. (XNAS:MU)</v>
    <v>16809758</v>
    <v>14880460</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23125/000072312594000020/0000723125-94-000020-index.html" TargetMode="External"/><Relationship Id="rId42" Type="http://schemas.openxmlformats.org/officeDocument/2006/relationships/hyperlink" Target="https://www.sec.gov/Archives/edgar/data/723125/000110465905052716/0001104659-05-052716-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723125/000072312515000112/0000723125-15-000112-index.htm" TargetMode="External"/><Relationship Id="rId68" Type="http://schemas.openxmlformats.org/officeDocument/2006/relationships/hyperlink" Target="https://www.sec.gov/Archives/edgar/data/723125/000072312518000092/0000723125-18-00009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23125/000095010996006513/0000950109-96-006513-index.html" TargetMode="External"/><Relationship Id="rId32" Type="http://schemas.openxmlformats.org/officeDocument/2006/relationships/hyperlink" Target="https://www.sec.gov/Archives/edgar/data/723125/000091205700045119/0000912057-00-045119-index.html" TargetMode="External"/><Relationship Id="rId37" Type="http://schemas.openxmlformats.org/officeDocument/2006/relationships/hyperlink" Target="https://www.sec.gov/Archives/edgar/data/723125/000091205702038669/0000912057-02-038669-index.htm" TargetMode="External"/><Relationship Id="rId40" Type="http://schemas.openxmlformats.org/officeDocument/2006/relationships/hyperlink" Target="https://www.sec.gov/Archives/edgar/data/723125/000110465904030617/0001104659-04-030617-index.htm" TargetMode="External"/><Relationship Id="rId45" Type="http://schemas.openxmlformats.org/officeDocument/2006/relationships/hyperlink" Target="https://www.sec.gov/Archives/edgar/data/723125/000110465906072331/0001104659-06-072331-index.htm" TargetMode="External"/><Relationship Id="rId53" Type="http://schemas.openxmlformats.org/officeDocument/2006/relationships/hyperlink" Target="https://www.sec.gov/Archives/edgar/data/723125/000072312510000174/0000723125-10-000174-index.htm" TargetMode="External"/><Relationship Id="rId58" Type="http://schemas.openxmlformats.org/officeDocument/2006/relationships/hyperlink" Target="https://www.sec.gov/Archives/edgar/data/723125/000072312513000228/0000723125-13-000228-index.htm" TargetMode="External"/><Relationship Id="rId66" Type="http://schemas.openxmlformats.org/officeDocument/2006/relationships/hyperlink" Target="https://www.sec.gov/Archives/edgar/data/723125/000072312517000131/0000723125-17-000131-index.htm" TargetMode="External"/><Relationship Id="rId74" Type="http://schemas.openxmlformats.org/officeDocument/2006/relationships/hyperlink" Target="https://www.sec.gov/Archives/edgar/data/723125/000072312521000065/0000723125-21-00006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723125/000072312514000195/0000723125-14-00019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23125/000072312595000016/0000723125-95-00001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23125/000091205701535432/0000912057-01-535432-index.htm" TargetMode="External"/><Relationship Id="rId43" Type="http://schemas.openxmlformats.org/officeDocument/2006/relationships/hyperlink" Target="https://www.sec.gov/Archives/edgar/data/723125/000110465905052716/0001104659-05-052716-index.htm" TargetMode="External"/><Relationship Id="rId48" Type="http://schemas.openxmlformats.org/officeDocument/2006/relationships/hyperlink" Target="https://sec.gov/" TargetMode="External"/><Relationship Id="rId56" Type="http://schemas.openxmlformats.org/officeDocument/2006/relationships/hyperlink" Target="https://www.sec.gov/Archives/edgar/data/723125/000072312512000156/0000723125-12-000156-index.htm" TargetMode="External"/><Relationship Id="rId64" Type="http://schemas.openxmlformats.org/officeDocument/2006/relationships/hyperlink" Target="https://www.sec.gov/Archives/edgar/data/723125/000072312516000269/0000723125-16-000269-index.htm" TargetMode="External"/><Relationship Id="rId69" Type="http://schemas.openxmlformats.org/officeDocument/2006/relationships/hyperlink" Target="https://www.sec.gov/Archives/edgar/data/723125/000072312518000092/0000723125-18-000092-index.htm" TargetMode="External"/><Relationship Id="rId77" Type="http://schemas.openxmlformats.org/officeDocument/2006/relationships/hyperlink" Target="https://www.sec.gov/Archives/edgar/data/723125/000072312522000048/0000723125-22-0000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23125/000072312509000128/0000723125-09-000128-index.htm" TargetMode="External"/><Relationship Id="rId72" Type="http://schemas.openxmlformats.org/officeDocument/2006/relationships/hyperlink" Target="https://www.sec.gov/Archives/edgar/data/723125/000072312520000082/0000723125-20-00008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23125/000095010996006513/0000950109-96-006513-index.html" TargetMode="External"/><Relationship Id="rId33" Type="http://schemas.openxmlformats.org/officeDocument/2006/relationships/hyperlink" Target="https://www.sec.gov/Archives/edgar/data/723125/000091205700045119/0000912057-00-045119-index.html" TargetMode="External"/><Relationship Id="rId38" Type="http://schemas.openxmlformats.org/officeDocument/2006/relationships/hyperlink" Target="https://www.sec.gov/Archives/edgar/data/723125/000104746903033422/0001047469-03-033422-index.htm"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723125/000072312513000228/0000723125-13-000228-index.htm" TargetMode="External"/><Relationship Id="rId67" Type="http://schemas.openxmlformats.org/officeDocument/2006/relationships/hyperlink" Target="https://www.sec.gov/Archives/edgar/data/723125/000072312517000131/0000723125-17-000131-index.htm" TargetMode="External"/><Relationship Id="rId20" Type="http://schemas.openxmlformats.org/officeDocument/2006/relationships/hyperlink" Target="https://www.sec.gov/Archives/edgar/data/723125/000072312594000020/0000723125-94-000020-index.html" TargetMode="External"/><Relationship Id="rId41" Type="http://schemas.openxmlformats.org/officeDocument/2006/relationships/hyperlink" Target="https://www.sec.gov/Archives/edgar/data/723125/000110465904030617/0001104659-04-030617-index.htm" TargetMode="External"/><Relationship Id="rId54" Type="http://schemas.openxmlformats.org/officeDocument/2006/relationships/hyperlink" Target="https://www.sec.gov/Archives/edgar/data/723125/000072312511000189/0000723125-11-000189-index.htm" TargetMode="External"/><Relationship Id="rId62" Type="http://schemas.openxmlformats.org/officeDocument/2006/relationships/hyperlink" Target="https://www.sec.gov/Archives/edgar/data/723125/000072312515000112/0000723125-15-000112-index.htm" TargetMode="External"/><Relationship Id="rId70" Type="http://schemas.openxmlformats.org/officeDocument/2006/relationships/hyperlink" Target="https://www.sec.gov/Archives/edgar/data/723125/000072312519000094/0000723125-19-000094-index.htm" TargetMode="External"/><Relationship Id="rId75" Type="http://schemas.openxmlformats.org/officeDocument/2006/relationships/hyperlink" Target="https://www.sec.gov/Archives/edgar/data/723125/000072312521000065/0000723125-21-000065-index.htm" TargetMode="External"/><Relationship Id="rId1" Type="http://schemas.openxmlformats.org/officeDocument/2006/relationships/hyperlink" Target="https://roic.ai/company/M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23125/000072312595000016/0000723125-95-000016-index.html" TargetMode="External"/><Relationship Id="rId28" Type="http://schemas.openxmlformats.org/officeDocument/2006/relationships/hyperlink" Target="https://www.sec.gov/Archives/edgar/data/723125/000101287098002758/0001012870-98-002758-index.html" TargetMode="External"/><Relationship Id="rId36" Type="http://schemas.openxmlformats.org/officeDocument/2006/relationships/hyperlink" Target="https://www.sec.gov/Archives/edgar/data/723125/000091205702038669/0000912057-02-038669-index.htm"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723125/000072312512000156/0000723125-12-000156-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23125/000110465906072331/0001104659-06-072331-index.htm" TargetMode="External"/><Relationship Id="rId52" Type="http://schemas.openxmlformats.org/officeDocument/2006/relationships/hyperlink" Target="https://www.sec.gov/Archives/edgar/data/723125/000072312510000174/0000723125-10-000174-index.htm" TargetMode="External"/><Relationship Id="rId60" Type="http://schemas.openxmlformats.org/officeDocument/2006/relationships/hyperlink" Target="https://www.sec.gov/Archives/edgar/data/723125/000072312514000195/0000723125-14-000195-index.htm" TargetMode="External"/><Relationship Id="rId65" Type="http://schemas.openxmlformats.org/officeDocument/2006/relationships/hyperlink" Target="https://www.sec.gov/Archives/edgar/data/723125/000072312516000269/0000723125-16-000269-index.htm" TargetMode="External"/><Relationship Id="rId73" Type="http://schemas.openxmlformats.org/officeDocument/2006/relationships/hyperlink" Target="https://www.sec.gov/Archives/edgar/data/723125/000072312520000082/0000723125-20-000082-index.htm" TargetMode="External"/><Relationship Id="rId78" Type="http://schemas.openxmlformats.org/officeDocument/2006/relationships/hyperlink" Target="https://finbox.com/NASDAQGS:M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23125/000104746903033422/0001047469-03-033422-index.htm" TargetMode="External"/><Relationship Id="rId34" Type="http://schemas.openxmlformats.org/officeDocument/2006/relationships/hyperlink" Target="https://www.sec.gov/Archives/edgar/data/723125/000091205701535432/0000912057-01-535432-index.htm" TargetMode="External"/><Relationship Id="rId50" Type="http://schemas.openxmlformats.org/officeDocument/2006/relationships/hyperlink" Target="https://www.sec.gov/Archives/edgar/data/723125/000072312509000128/0000723125-09-000128-index.htm" TargetMode="External"/><Relationship Id="rId55" Type="http://schemas.openxmlformats.org/officeDocument/2006/relationships/hyperlink" Target="https://www.sec.gov/Archives/edgar/data/723125/000072312511000189/0000723125-11-000189-index.htm" TargetMode="External"/><Relationship Id="rId76" Type="http://schemas.openxmlformats.org/officeDocument/2006/relationships/hyperlink" Target="https://www.sec.gov/Archives/edgar/data/723125/000072312522000048/0000723125-22-00004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23125/000072312519000094/0000723125-19-000094-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23125/000101287098002758/0001012870-98-002758-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98" activePane="bottomRight" state="frozen"/>
      <selection pane="topRight"/>
      <selection pane="bottomLeft"/>
      <selection pane="bottomRight" activeCell="AL117" sqref="AL11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75900000</v>
      </c>
      <c r="C3" s="1">
        <v>48900000</v>
      </c>
      <c r="D3" s="1">
        <v>91200000</v>
      </c>
      <c r="E3" s="1">
        <v>300500000</v>
      </c>
      <c r="F3" s="1">
        <v>446400000</v>
      </c>
      <c r="G3" s="1">
        <v>333300000</v>
      </c>
      <c r="H3" s="1">
        <v>425400000</v>
      </c>
      <c r="I3" s="1">
        <v>506300000</v>
      </c>
      <c r="J3" s="1">
        <v>828300000</v>
      </c>
      <c r="K3" s="1">
        <v>1628600000</v>
      </c>
      <c r="L3" s="1">
        <v>2952700000</v>
      </c>
      <c r="M3" s="1">
        <v>3653800000</v>
      </c>
      <c r="N3" s="1">
        <v>3515500000</v>
      </c>
      <c r="O3" s="1">
        <v>3011900000</v>
      </c>
      <c r="P3" s="1">
        <v>3764000000</v>
      </c>
      <c r="Q3" s="1">
        <v>7336300000</v>
      </c>
      <c r="R3" s="1">
        <v>3935900000</v>
      </c>
      <c r="S3" s="1">
        <v>2589000000</v>
      </c>
      <c r="T3" s="1">
        <v>3091300000</v>
      </c>
      <c r="U3" s="1">
        <v>4404200000</v>
      </c>
      <c r="V3" s="1">
        <v>4880200000</v>
      </c>
      <c r="W3" s="1">
        <v>5272000000</v>
      </c>
      <c r="X3" s="1">
        <v>5688000000</v>
      </c>
      <c r="Y3" s="1">
        <v>5841000000</v>
      </c>
      <c r="Z3" s="1">
        <v>4803000000</v>
      </c>
      <c r="AA3" s="1">
        <v>8482000000</v>
      </c>
      <c r="AB3" s="1">
        <v>8788000000</v>
      </c>
      <c r="AC3" s="1">
        <v>8234000000</v>
      </c>
      <c r="AD3" s="1">
        <v>9073000000</v>
      </c>
      <c r="AE3" s="1">
        <v>16358000000</v>
      </c>
      <c r="AF3" s="1">
        <v>16192000000</v>
      </c>
      <c r="AG3" s="1">
        <v>12399000000</v>
      </c>
      <c r="AH3" s="1">
        <v>20322000000</v>
      </c>
      <c r="AI3" s="1">
        <v>30391000000</v>
      </c>
      <c r="AJ3" s="1">
        <v>23406000000</v>
      </c>
      <c r="AK3" s="1">
        <v>21435000000</v>
      </c>
      <c r="AL3" s="1">
        <v>27705000000</v>
      </c>
      <c r="AM3" s="1">
        <v>30758000000</v>
      </c>
      <c r="AN3" s="28">
        <v>15559000000</v>
      </c>
      <c r="AO3" s="28">
        <v>21750000000</v>
      </c>
      <c r="AP3" s="28">
        <v>27606000000</v>
      </c>
      <c r="AQ3" s="28">
        <v>31626000000</v>
      </c>
      <c r="AR3" s="28">
        <v>35947000000</v>
      </c>
      <c r="AS3" s="18" t="s">
        <v>109</v>
      </c>
      <c r="AT3" s="19" t="s">
        <v>110</v>
      </c>
      <c r="AU3" s="19" t="s">
        <v>111</v>
      </c>
      <c r="AV3" s="19" t="s">
        <v>112</v>
      </c>
    </row>
    <row r="4" spans="1:48" ht="19" x14ac:dyDescent="0.25">
      <c r="A4" s="14" t="s">
        <v>94</v>
      </c>
      <c r="B4" s="1"/>
      <c r="C4" s="15">
        <f>(C3/B3)-1</f>
        <v>-0.35573122529644263</v>
      </c>
      <c r="D4" s="15">
        <f>(D3/C3)-1</f>
        <v>0.86503067484662566</v>
      </c>
      <c r="E4" s="15">
        <f>(E3/D3)-1</f>
        <v>2.2949561403508771</v>
      </c>
      <c r="F4" s="15">
        <f t="shared" ref="F4:AR4" si="0">(F3/E3)-1</f>
        <v>0.48552412645590692</v>
      </c>
      <c r="G4" s="15">
        <f t="shared" si="0"/>
        <v>-0.25336021505376349</v>
      </c>
      <c r="H4" s="16">
        <f t="shared" si="0"/>
        <v>0.27632763276327643</v>
      </c>
      <c r="I4" s="16">
        <f t="shared" si="0"/>
        <v>0.19017395392571701</v>
      </c>
      <c r="J4" s="16">
        <f t="shared" si="0"/>
        <v>0.63598656922773067</v>
      </c>
      <c r="K4" s="16">
        <f t="shared" si="0"/>
        <v>0.96619582276952798</v>
      </c>
      <c r="L4" s="16">
        <f t="shared" si="0"/>
        <v>0.81302959597200042</v>
      </c>
      <c r="M4" s="16">
        <f t="shared" si="0"/>
        <v>0.23744369560063672</v>
      </c>
      <c r="N4" s="16">
        <f t="shared" si="0"/>
        <v>-3.7851004433740232E-2</v>
      </c>
      <c r="O4" s="16">
        <f t="shared" si="0"/>
        <v>-0.14325131560233251</v>
      </c>
      <c r="P4" s="16">
        <f t="shared" si="0"/>
        <v>0.24970948570669682</v>
      </c>
      <c r="Q4" s="16">
        <f t="shared" si="0"/>
        <v>0.94907013815090324</v>
      </c>
      <c r="R4" s="16">
        <f t="shared" si="0"/>
        <v>-0.46350340089690989</v>
      </c>
      <c r="S4" s="16">
        <f t="shared" si="0"/>
        <v>-0.34220889758378004</v>
      </c>
      <c r="T4" s="16">
        <f t="shared" si="0"/>
        <v>0.19401313248358432</v>
      </c>
      <c r="U4" s="16">
        <f t="shared" si="0"/>
        <v>0.42470805162876468</v>
      </c>
      <c r="V4" s="16">
        <f t="shared" si="0"/>
        <v>0.1080786521956314</v>
      </c>
      <c r="W4" s="16">
        <f t="shared" si="0"/>
        <v>8.0283594934633884E-2</v>
      </c>
      <c r="X4" s="16">
        <f t="shared" si="0"/>
        <v>7.8907435508345891E-2</v>
      </c>
      <c r="Y4" s="16">
        <f t="shared" si="0"/>
        <v>2.6898734177215111E-2</v>
      </c>
      <c r="Z4" s="16">
        <f t="shared" si="0"/>
        <v>-0.17770929635336419</v>
      </c>
      <c r="AA4" s="16">
        <f t="shared" si="0"/>
        <v>0.76597959608577981</v>
      </c>
      <c r="AB4" s="16">
        <f t="shared" si="0"/>
        <v>3.6076397076161282E-2</v>
      </c>
      <c r="AC4" s="16">
        <f t="shared" si="0"/>
        <v>-6.3040509786071897E-2</v>
      </c>
      <c r="AD4" s="16">
        <f t="shared" si="0"/>
        <v>0.10189458343453972</v>
      </c>
      <c r="AE4" s="16">
        <f t="shared" si="0"/>
        <v>0.80293177559792794</v>
      </c>
      <c r="AF4" s="16">
        <f t="shared" si="0"/>
        <v>-1.0147939845946974E-2</v>
      </c>
      <c r="AG4" s="16">
        <f t="shared" si="0"/>
        <v>-0.23425148221343872</v>
      </c>
      <c r="AH4" s="16">
        <f t="shared" si="0"/>
        <v>0.63900314541495273</v>
      </c>
      <c r="AI4" s="16">
        <f t="shared" si="0"/>
        <v>0.49547288652691668</v>
      </c>
      <c r="AJ4" s="16">
        <f t="shared" si="0"/>
        <v>-0.22983778092198348</v>
      </c>
      <c r="AK4" s="16">
        <f t="shared" si="0"/>
        <v>-8.4209177134068169E-2</v>
      </c>
      <c r="AL4" s="16">
        <f t="shared" si="0"/>
        <v>0.29251224632610207</v>
      </c>
      <c r="AM4" s="16">
        <f t="shared" si="0"/>
        <v>0.11019671539433307</v>
      </c>
      <c r="AN4" s="16">
        <f t="shared" si="0"/>
        <v>-0.49414786397034915</v>
      </c>
      <c r="AO4" s="16">
        <f t="shared" si="0"/>
        <v>0.39790474966257472</v>
      </c>
      <c r="AP4" s="16">
        <f t="shared" si="0"/>
        <v>0.26924137931034475</v>
      </c>
      <c r="AQ4" s="16">
        <f t="shared" si="0"/>
        <v>0.1456205172788525</v>
      </c>
      <c r="AR4" s="16">
        <f t="shared" si="0"/>
        <v>0.13662809081135774</v>
      </c>
      <c r="AS4" s="17">
        <f>(AM4+AL4+AK4)/3</f>
        <v>0.10616659486212232</v>
      </c>
      <c r="AT4" s="17">
        <f>(AM20+AL20+AK20)/3</f>
        <v>0.15724441152359311</v>
      </c>
      <c r="AU4" s="17">
        <f>(AM29+AL29+AK29)/3</f>
        <v>0.3630143177212985</v>
      </c>
      <c r="AV4" s="17">
        <f>(AM105+AL105+AK105)/3</f>
        <v>9.2250392493145341</v>
      </c>
    </row>
    <row r="5" spans="1:48" ht="19" x14ac:dyDescent="0.25">
      <c r="A5" s="5" t="s">
        <v>2</v>
      </c>
      <c r="B5" s="1">
        <v>45800000</v>
      </c>
      <c r="C5" s="1">
        <v>43400000</v>
      </c>
      <c r="D5" s="1">
        <v>69100000</v>
      </c>
      <c r="E5" s="1">
        <v>100200000</v>
      </c>
      <c r="F5" s="1">
        <v>191800000</v>
      </c>
      <c r="G5" s="1">
        <v>177700000</v>
      </c>
      <c r="H5" s="1">
        <v>242300000</v>
      </c>
      <c r="I5" s="1">
        <v>285200000</v>
      </c>
      <c r="J5" s="1">
        <v>378400000</v>
      </c>
      <c r="K5" s="1">
        <v>789400000</v>
      </c>
      <c r="L5" s="1">
        <v>1328700000</v>
      </c>
      <c r="M5" s="1">
        <v>2198400000</v>
      </c>
      <c r="N5" s="1">
        <v>2539200000</v>
      </c>
      <c r="O5" s="1">
        <v>2765800000</v>
      </c>
      <c r="P5" s="1">
        <v>3002900000</v>
      </c>
      <c r="Q5" s="1">
        <v>3949000000</v>
      </c>
      <c r="R5" s="1">
        <v>3898800000</v>
      </c>
      <c r="S5" s="1">
        <v>2699600000</v>
      </c>
      <c r="T5" s="1">
        <v>3112000000</v>
      </c>
      <c r="U5" s="1">
        <v>3089500000</v>
      </c>
      <c r="V5" s="1">
        <v>3734400000</v>
      </c>
      <c r="W5" s="1">
        <v>4072000000</v>
      </c>
      <c r="X5" s="1">
        <v>4610000000</v>
      </c>
      <c r="Y5" s="1">
        <v>5896000000</v>
      </c>
      <c r="Z5" s="1">
        <v>5242000000</v>
      </c>
      <c r="AA5" s="1">
        <v>5768000000</v>
      </c>
      <c r="AB5" s="1">
        <v>7030000000</v>
      </c>
      <c r="AC5" s="1">
        <v>7266000000</v>
      </c>
      <c r="AD5" s="1">
        <v>7226000000</v>
      </c>
      <c r="AE5" s="1">
        <v>10921000000</v>
      </c>
      <c r="AF5" s="1">
        <v>10977000000</v>
      </c>
      <c r="AG5" s="1">
        <v>9894000000</v>
      </c>
      <c r="AH5" s="1">
        <v>11886000000</v>
      </c>
      <c r="AI5" s="1">
        <v>12500000000</v>
      </c>
      <c r="AJ5" s="1">
        <v>12704000000</v>
      </c>
      <c r="AK5" s="1">
        <v>14883000000</v>
      </c>
      <c r="AL5" s="1">
        <v>17282000000</v>
      </c>
      <c r="AM5" s="1">
        <v>16860000000</v>
      </c>
    </row>
    <row r="6" spans="1:48" ht="20" x14ac:dyDescent="0.25">
      <c r="A6" s="6" t="s">
        <v>3</v>
      </c>
      <c r="B6" s="10">
        <v>30100000</v>
      </c>
      <c r="C6" s="10">
        <v>5500000</v>
      </c>
      <c r="D6" s="10">
        <v>22100000</v>
      </c>
      <c r="E6" s="10">
        <v>200300000</v>
      </c>
      <c r="F6" s="10">
        <v>254600000</v>
      </c>
      <c r="G6" s="10">
        <v>155600000</v>
      </c>
      <c r="H6" s="10">
        <v>183100000</v>
      </c>
      <c r="I6" s="10">
        <v>221100000</v>
      </c>
      <c r="J6" s="10">
        <v>449900000</v>
      </c>
      <c r="K6" s="10">
        <v>839200000</v>
      </c>
      <c r="L6" s="10">
        <v>1624000000</v>
      </c>
      <c r="M6" s="10">
        <v>1455400000</v>
      </c>
      <c r="N6" s="10">
        <v>976300000</v>
      </c>
      <c r="O6" s="10">
        <v>246100000</v>
      </c>
      <c r="P6" s="10">
        <v>761100000</v>
      </c>
      <c r="Q6" s="10">
        <v>3387300000</v>
      </c>
      <c r="R6" s="10">
        <v>37100000</v>
      </c>
      <c r="S6" s="10">
        <v>-110600000</v>
      </c>
      <c r="T6" s="10">
        <v>-20700000</v>
      </c>
      <c r="U6" s="10">
        <v>1314700000</v>
      </c>
      <c r="V6" s="10">
        <v>1145800000</v>
      </c>
      <c r="W6" s="10">
        <v>1200000000</v>
      </c>
      <c r="X6" s="10">
        <v>1078000000</v>
      </c>
      <c r="Y6" s="10">
        <v>-55000000</v>
      </c>
      <c r="Z6" s="10">
        <v>-439000000</v>
      </c>
      <c r="AA6" s="10">
        <v>2714000000</v>
      </c>
      <c r="AB6" s="10">
        <v>1758000000</v>
      </c>
      <c r="AC6" s="10">
        <v>968000000</v>
      </c>
      <c r="AD6" s="10">
        <v>1847000000</v>
      </c>
      <c r="AE6" s="10">
        <v>5437000000</v>
      </c>
      <c r="AF6" s="10">
        <v>5215000000</v>
      </c>
      <c r="AG6" s="10">
        <v>2505000000</v>
      </c>
      <c r="AH6" s="10">
        <v>8436000000</v>
      </c>
      <c r="AI6" s="10">
        <v>17891000000</v>
      </c>
      <c r="AJ6" s="10">
        <v>10702000000</v>
      </c>
      <c r="AK6" s="10">
        <v>6552000000</v>
      </c>
      <c r="AL6" s="10">
        <v>10423000000</v>
      </c>
      <c r="AM6" s="10">
        <v>13898000000</v>
      </c>
      <c r="AS6" s="18" t="s">
        <v>113</v>
      </c>
      <c r="AT6" s="19" t="s">
        <v>114</v>
      </c>
      <c r="AU6" s="19" t="s">
        <v>115</v>
      </c>
      <c r="AV6" s="19" t="s">
        <v>116</v>
      </c>
    </row>
    <row r="7" spans="1:48" ht="19" x14ac:dyDescent="0.25">
      <c r="A7" s="5" t="s">
        <v>4</v>
      </c>
      <c r="B7" s="2">
        <v>0.39660000000000001</v>
      </c>
      <c r="C7" s="2">
        <v>0.1125</v>
      </c>
      <c r="D7" s="2">
        <v>0.24229999999999999</v>
      </c>
      <c r="E7" s="2">
        <v>0.66659999999999997</v>
      </c>
      <c r="F7" s="2">
        <v>0.57030000000000003</v>
      </c>
      <c r="G7" s="2">
        <v>0.46679999999999999</v>
      </c>
      <c r="H7" s="2">
        <v>0.4304</v>
      </c>
      <c r="I7" s="2">
        <v>0.43669999999999998</v>
      </c>
      <c r="J7" s="2">
        <v>0.54320000000000002</v>
      </c>
      <c r="K7" s="2">
        <v>0.51529999999999998</v>
      </c>
      <c r="L7" s="2">
        <v>0.55000000000000004</v>
      </c>
      <c r="M7" s="2">
        <v>0.39829999999999999</v>
      </c>
      <c r="N7" s="2">
        <v>0.2777</v>
      </c>
      <c r="O7" s="2">
        <v>8.1699999999999995E-2</v>
      </c>
      <c r="P7" s="2">
        <v>0.20219999999999999</v>
      </c>
      <c r="Q7" s="2">
        <v>0.4617</v>
      </c>
      <c r="R7" s="2">
        <v>9.4000000000000004E-3</v>
      </c>
      <c r="S7" s="2">
        <v>-4.2700000000000002E-2</v>
      </c>
      <c r="T7" s="2">
        <v>-6.7000000000000002E-3</v>
      </c>
      <c r="U7" s="2">
        <v>0.29849999999999999</v>
      </c>
      <c r="V7" s="2">
        <v>0.23480000000000001</v>
      </c>
      <c r="W7" s="2">
        <v>0.2276</v>
      </c>
      <c r="X7" s="2">
        <v>0.1895</v>
      </c>
      <c r="Y7" s="2">
        <v>-9.4000000000000004E-3</v>
      </c>
      <c r="Z7" s="2">
        <v>-9.1399999999999995E-2</v>
      </c>
      <c r="AA7" s="2">
        <v>0.32</v>
      </c>
      <c r="AB7" s="2">
        <v>0.2</v>
      </c>
      <c r="AC7" s="2">
        <v>0.1176</v>
      </c>
      <c r="AD7" s="2">
        <v>0.2036</v>
      </c>
      <c r="AE7" s="2">
        <v>0.33239999999999997</v>
      </c>
      <c r="AF7" s="2">
        <v>0.3221</v>
      </c>
      <c r="AG7" s="2">
        <v>0.20200000000000001</v>
      </c>
      <c r="AH7" s="2">
        <v>0.41510000000000002</v>
      </c>
      <c r="AI7" s="2">
        <v>0.5887</v>
      </c>
      <c r="AJ7" s="2">
        <v>0.4572</v>
      </c>
      <c r="AK7" s="2">
        <v>0.30570000000000003</v>
      </c>
      <c r="AL7" s="2">
        <v>0.37619999999999998</v>
      </c>
      <c r="AM7" s="2">
        <v>0.45179999999999998</v>
      </c>
      <c r="AS7" s="17">
        <f>AM7</f>
        <v>0.45179999999999998</v>
      </c>
      <c r="AT7" s="20">
        <f>AM21</f>
        <v>0.54879999999999995</v>
      </c>
      <c r="AU7" s="20">
        <f>AM30</f>
        <v>0.28239999999999998</v>
      </c>
      <c r="AV7" s="20">
        <f>AM106/AM3</f>
        <v>0.10124195331295922</v>
      </c>
    </row>
    <row r="8" spans="1:48" ht="19" x14ac:dyDescent="0.25">
      <c r="A8" s="5" t="s">
        <v>5</v>
      </c>
      <c r="B8" s="1" t="s">
        <v>92</v>
      </c>
      <c r="C8" s="1" t="s">
        <v>92</v>
      </c>
      <c r="D8" s="1" t="s">
        <v>92</v>
      </c>
      <c r="E8" s="1" t="s">
        <v>92</v>
      </c>
      <c r="F8" s="1" t="s">
        <v>92</v>
      </c>
      <c r="G8" s="1" t="s">
        <v>92</v>
      </c>
      <c r="H8" s="1" t="s">
        <v>92</v>
      </c>
      <c r="I8" s="1" t="s">
        <v>92</v>
      </c>
      <c r="J8" s="1" t="s">
        <v>92</v>
      </c>
      <c r="K8" s="1">
        <v>83400000</v>
      </c>
      <c r="L8" s="1">
        <v>128800000</v>
      </c>
      <c r="M8" s="1">
        <v>191900000</v>
      </c>
      <c r="N8" s="1">
        <v>208900000</v>
      </c>
      <c r="O8" s="1">
        <v>271800000</v>
      </c>
      <c r="P8" s="1">
        <v>322100000</v>
      </c>
      <c r="Q8" s="1">
        <v>427500000</v>
      </c>
      <c r="R8" s="1">
        <v>489500000</v>
      </c>
      <c r="S8" s="1">
        <v>561300000</v>
      </c>
      <c r="T8" s="1">
        <v>656400000</v>
      </c>
      <c r="U8" s="1">
        <v>754900000</v>
      </c>
      <c r="V8" s="1">
        <v>603700000</v>
      </c>
      <c r="W8" s="1">
        <v>656000000</v>
      </c>
      <c r="X8" s="1">
        <v>805000000</v>
      </c>
      <c r="Y8" s="1">
        <v>680000000</v>
      </c>
      <c r="Z8" s="1">
        <v>647000000</v>
      </c>
      <c r="AA8" s="1">
        <v>624000000</v>
      </c>
      <c r="AB8" s="1">
        <v>791000000</v>
      </c>
      <c r="AC8" s="1">
        <v>918000000</v>
      </c>
      <c r="AD8" s="1">
        <v>931000000</v>
      </c>
      <c r="AE8" s="1">
        <v>1371000000</v>
      </c>
      <c r="AF8" s="1">
        <v>1540000000</v>
      </c>
      <c r="AG8" s="1">
        <v>1617000000</v>
      </c>
      <c r="AH8" s="1">
        <v>1824000000</v>
      </c>
      <c r="AI8" s="1">
        <v>2141000000</v>
      </c>
      <c r="AJ8" s="1">
        <v>2441000000</v>
      </c>
      <c r="AK8" s="1">
        <v>2600000000</v>
      </c>
      <c r="AL8" s="1">
        <v>2663000000</v>
      </c>
      <c r="AM8" s="1">
        <v>3116000000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5.120962790126489E-2</v>
      </c>
      <c r="L9" s="15">
        <f t="shared" si="1"/>
        <v>4.362109255935246E-2</v>
      </c>
      <c r="M9" s="15">
        <f t="shared" si="1"/>
        <v>5.2520663418906342E-2</v>
      </c>
      <c r="N9" s="15">
        <f t="shared" si="1"/>
        <v>5.9422557246479872E-2</v>
      </c>
      <c r="O9" s="15">
        <f t="shared" si="1"/>
        <v>9.0242039908363492E-2</v>
      </c>
      <c r="P9" s="15">
        <f t="shared" si="1"/>
        <v>8.5573857598299677E-2</v>
      </c>
      <c r="Q9" s="15">
        <f t="shared" si="1"/>
        <v>5.8271880920900181E-2</v>
      </c>
      <c r="R9" s="15">
        <f t="shared" si="1"/>
        <v>0.12436799715439925</v>
      </c>
      <c r="S9" s="15">
        <f t="shared" si="1"/>
        <v>0.21680185399768251</v>
      </c>
      <c r="T9" s="15">
        <f t="shared" si="1"/>
        <v>0.2123378513893831</v>
      </c>
      <c r="U9" s="15">
        <f t="shared" si="1"/>
        <v>0.17140456836655921</v>
      </c>
      <c r="V9" s="15">
        <f t="shared" si="1"/>
        <v>0.12370394655956723</v>
      </c>
      <c r="W9" s="15">
        <f t="shared" si="1"/>
        <v>0.1244309559939302</v>
      </c>
      <c r="X9" s="15">
        <f t="shared" si="1"/>
        <v>0.14152601969057665</v>
      </c>
      <c r="Y9" s="15">
        <f t="shared" si="1"/>
        <v>0.11641842150316727</v>
      </c>
      <c r="Z9" s="15">
        <f t="shared" si="1"/>
        <v>0.13470747449510723</v>
      </c>
      <c r="AA9" s="15">
        <f t="shared" si="1"/>
        <v>7.3567554821975953E-2</v>
      </c>
      <c r="AB9" s="15">
        <f t="shared" si="1"/>
        <v>9.0009103322712794E-2</v>
      </c>
      <c r="AC9" s="15">
        <f t="shared" si="1"/>
        <v>0.11148894826329851</v>
      </c>
      <c r="AD9" s="15">
        <f t="shared" si="1"/>
        <v>0.10261214592747712</v>
      </c>
      <c r="AE9" s="15">
        <f t="shared" si="1"/>
        <v>8.3812201980682233E-2</v>
      </c>
      <c r="AF9" s="15">
        <f t="shared" si="1"/>
        <v>9.5108695652173919E-2</v>
      </c>
      <c r="AG9" s="15">
        <f t="shared" si="1"/>
        <v>0.13041374304379386</v>
      </c>
      <c r="AH9" s="15">
        <f t="shared" si="1"/>
        <v>8.9754945379391798E-2</v>
      </c>
      <c r="AI9" s="15">
        <f t="shared" si="1"/>
        <v>7.0448488039222143E-2</v>
      </c>
      <c r="AJ9" s="15">
        <f t="shared" si="1"/>
        <v>0.10428949841920875</v>
      </c>
      <c r="AK9" s="15">
        <f t="shared" si="1"/>
        <v>0.12129694425005831</v>
      </c>
      <c r="AL9" s="15">
        <f t="shared" si="1"/>
        <v>9.6119833964988272E-2</v>
      </c>
      <c r="AM9" s="15">
        <f t="shared" si="1"/>
        <v>0.10130697704662202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0.10130697704662202</v>
      </c>
      <c r="AT10" s="20">
        <f>AM13</f>
        <v>3.4657650042265425E-2</v>
      </c>
      <c r="AU10" s="20">
        <f>AM80</f>
        <v>1.6711099551336237E-2</v>
      </c>
      <c r="AV10" s="20">
        <f>AM89</f>
        <v>0.39232069705442485</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16900000</v>
      </c>
      <c r="C12" s="1">
        <v>12700000</v>
      </c>
      <c r="D12" s="1">
        <v>18000000</v>
      </c>
      <c r="E12" s="1">
        <v>56000000</v>
      </c>
      <c r="F12" s="1">
        <v>65800000</v>
      </c>
      <c r="G12" s="1">
        <v>73500000</v>
      </c>
      <c r="H12" s="1">
        <v>80900000</v>
      </c>
      <c r="I12" s="1">
        <v>102300000</v>
      </c>
      <c r="J12" s="1">
        <v>145200000</v>
      </c>
      <c r="K12" s="1">
        <v>135700000</v>
      </c>
      <c r="L12" s="1">
        <v>198700000</v>
      </c>
      <c r="M12" s="1">
        <v>289400000</v>
      </c>
      <c r="N12" s="1">
        <v>365000000</v>
      </c>
      <c r="O12" s="1">
        <v>467900000</v>
      </c>
      <c r="P12" s="1">
        <v>486000000</v>
      </c>
      <c r="Q12" s="1">
        <v>666500000</v>
      </c>
      <c r="R12" s="1">
        <v>524100000</v>
      </c>
      <c r="S12" s="1">
        <v>332300000</v>
      </c>
      <c r="T12" s="1">
        <v>400200000</v>
      </c>
      <c r="U12" s="1">
        <v>332600000</v>
      </c>
      <c r="V12" s="1">
        <v>326000000</v>
      </c>
      <c r="W12" s="1">
        <v>460000000</v>
      </c>
      <c r="X12" s="1">
        <v>610000000</v>
      </c>
      <c r="Y12" s="1">
        <v>455000000</v>
      </c>
      <c r="Z12" s="1">
        <v>354000000</v>
      </c>
      <c r="AA12" s="1">
        <v>528000000</v>
      </c>
      <c r="AB12" s="1">
        <v>592000000</v>
      </c>
      <c r="AC12" s="1">
        <v>620000000</v>
      </c>
      <c r="AD12" s="1">
        <v>562000000</v>
      </c>
      <c r="AE12" s="1">
        <v>707000000</v>
      </c>
      <c r="AF12" s="1">
        <v>719000000</v>
      </c>
      <c r="AG12" s="1">
        <v>659000000</v>
      </c>
      <c r="AH12" s="1">
        <v>743000000</v>
      </c>
      <c r="AI12" s="1">
        <v>813000000</v>
      </c>
      <c r="AJ12" s="1">
        <v>836000000</v>
      </c>
      <c r="AK12" s="1">
        <v>881000000</v>
      </c>
      <c r="AL12" s="1">
        <v>894000000</v>
      </c>
      <c r="AM12" s="1">
        <v>1066000000</v>
      </c>
      <c r="AS12" s="18" t="s">
        <v>117</v>
      </c>
      <c r="AT12" s="19" t="s">
        <v>118</v>
      </c>
      <c r="AU12" s="19" t="s">
        <v>119</v>
      </c>
      <c r="AV12" s="19" t="s">
        <v>120</v>
      </c>
    </row>
    <row r="13" spans="1:48" ht="19" x14ac:dyDescent="0.25">
      <c r="A13" s="14" t="s">
        <v>100</v>
      </c>
      <c r="B13" s="15">
        <f>B12/B3</f>
        <v>0.22266139657444006</v>
      </c>
      <c r="C13" s="15">
        <f t="shared" ref="C13:AM13" si="2">C12/C3</f>
        <v>0.25971370143149286</v>
      </c>
      <c r="D13" s="15">
        <f t="shared" si="2"/>
        <v>0.19736842105263158</v>
      </c>
      <c r="E13" s="15">
        <f t="shared" si="2"/>
        <v>0.18635607321131448</v>
      </c>
      <c r="F13" s="15">
        <f t="shared" si="2"/>
        <v>0.14740143369175626</v>
      </c>
      <c r="G13" s="15">
        <f t="shared" si="2"/>
        <v>0.22052205220522053</v>
      </c>
      <c r="H13" s="15">
        <f t="shared" si="2"/>
        <v>0.19017395392571698</v>
      </c>
      <c r="I13" s="15">
        <f t="shared" si="2"/>
        <v>0.20205411811179141</v>
      </c>
      <c r="J13" s="15">
        <f t="shared" si="2"/>
        <v>0.1752988047808765</v>
      </c>
      <c r="K13" s="15">
        <f t="shared" si="2"/>
        <v>8.3323099594743946E-2</v>
      </c>
      <c r="L13" s="15">
        <f t="shared" si="2"/>
        <v>6.7294340772851971E-2</v>
      </c>
      <c r="M13" s="15">
        <f t="shared" si="2"/>
        <v>7.9205211013191751E-2</v>
      </c>
      <c r="N13" s="15">
        <f t="shared" si="2"/>
        <v>0.10382591381026882</v>
      </c>
      <c r="O13" s="15">
        <f t="shared" si="2"/>
        <v>0.1553504432418075</v>
      </c>
      <c r="P13" s="15">
        <f t="shared" si="2"/>
        <v>0.12911795961742828</v>
      </c>
      <c r="Q13" s="15">
        <f t="shared" si="2"/>
        <v>9.0849610839251388E-2</v>
      </c>
      <c r="R13" s="15">
        <f t="shared" si="2"/>
        <v>0.13315887090627301</v>
      </c>
      <c r="S13" s="15">
        <f t="shared" si="2"/>
        <v>0.12835071456160679</v>
      </c>
      <c r="T13" s="15">
        <f t="shared" si="2"/>
        <v>0.12946009769352698</v>
      </c>
      <c r="U13" s="15">
        <f t="shared" si="2"/>
        <v>7.5518822941737437E-2</v>
      </c>
      <c r="V13" s="15">
        <f t="shared" si="2"/>
        <v>6.6800540961436006E-2</v>
      </c>
      <c r="W13" s="15">
        <f t="shared" si="2"/>
        <v>8.7253414264036419E-2</v>
      </c>
      <c r="X13" s="15">
        <f t="shared" si="2"/>
        <v>0.10724331926863573</v>
      </c>
      <c r="Y13" s="15">
        <f t="shared" si="2"/>
        <v>7.7897620270501622E-2</v>
      </c>
      <c r="Z13" s="15">
        <f t="shared" si="2"/>
        <v>7.3703935040599619E-2</v>
      </c>
      <c r="AA13" s="15">
        <f t="shared" si="2"/>
        <v>6.224946946474888E-2</v>
      </c>
      <c r="AB13" s="15">
        <f t="shared" si="2"/>
        <v>6.736458807464725E-2</v>
      </c>
      <c r="AC13" s="15">
        <f t="shared" si="2"/>
        <v>7.529754675734758E-2</v>
      </c>
      <c r="AD13" s="15">
        <f t="shared" si="2"/>
        <v>6.1942025790807889E-2</v>
      </c>
      <c r="AE13" s="15">
        <f t="shared" si="2"/>
        <v>4.3220442596894483E-2</v>
      </c>
      <c r="AF13" s="15">
        <f t="shared" si="2"/>
        <v>4.4404644268774704E-2</v>
      </c>
      <c r="AG13" s="15">
        <f t="shared" si="2"/>
        <v>5.3149447536091618E-2</v>
      </c>
      <c r="AH13" s="15">
        <f t="shared" si="2"/>
        <v>3.6561362070662337E-2</v>
      </c>
      <c r="AI13" s="15">
        <f t="shared" si="2"/>
        <v>2.6751340857490705E-2</v>
      </c>
      <c r="AJ13" s="15">
        <f t="shared" si="2"/>
        <v>3.5717337434845765E-2</v>
      </c>
      <c r="AK13" s="15">
        <f t="shared" si="2"/>
        <v>4.1101003032423609E-2</v>
      </c>
      <c r="AL13" s="15">
        <f t="shared" si="2"/>
        <v>3.2268543584190582E-2</v>
      </c>
      <c r="AM13" s="15">
        <f t="shared" si="2"/>
        <v>3.4657650042265425E-2</v>
      </c>
      <c r="AS13" s="17">
        <f>AM28/AM72</f>
        <v>0.17406375859097922</v>
      </c>
      <c r="AT13" s="20">
        <f>AM28/AM54</f>
        <v>0.1310592459605027</v>
      </c>
      <c r="AU13" s="20">
        <f>AM22/(AM72+AM56+AM61)</f>
        <v>0.16895668982811765</v>
      </c>
      <c r="AV13" s="21">
        <f>AM67/AM72</f>
        <v>0.32813032239966339</v>
      </c>
    </row>
    <row r="14" spans="1:48" ht="19" x14ac:dyDescent="0.25">
      <c r="A14" s="5" t="s">
        <v>9</v>
      </c>
      <c r="B14" s="1">
        <v>18000000</v>
      </c>
      <c r="C14" s="1">
        <v>21400000</v>
      </c>
      <c r="D14" s="1">
        <v>22300000</v>
      </c>
      <c r="E14" s="1">
        <v>25400000</v>
      </c>
      <c r="F14" s="1">
        <v>38400000</v>
      </c>
      <c r="G14" s="1">
        <v>78300000</v>
      </c>
      <c r="H14" s="1">
        <v>90400000</v>
      </c>
      <c r="I14" s="1">
        <v>105100000</v>
      </c>
      <c r="J14" s="1">
        <v>138700000</v>
      </c>
      <c r="K14" s="1" t="s">
        <v>92</v>
      </c>
      <c r="L14" s="1">
        <v>29000000</v>
      </c>
      <c r="M14" s="1" t="s">
        <v>92</v>
      </c>
      <c r="N14" s="1" t="s">
        <v>92</v>
      </c>
      <c r="O14" s="1" t="s">
        <v>92</v>
      </c>
      <c r="P14" s="1" t="s">
        <v>92</v>
      </c>
      <c r="Q14" s="1" t="s">
        <v>92</v>
      </c>
      <c r="R14" s="1">
        <v>73600000</v>
      </c>
      <c r="S14" s="1">
        <v>21100000</v>
      </c>
      <c r="T14" s="1" t="s">
        <v>92</v>
      </c>
      <c r="U14" s="1" t="s">
        <v>92</v>
      </c>
      <c r="V14" s="1" t="s">
        <v>92</v>
      </c>
      <c r="W14" s="1">
        <v>-265000000</v>
      </c>
      <c r="X14" s="1">
        <v>-76000000</v>
      </c>
      <c r="Y14" s="1">
        <v>372000000</v>
      </c>
      <c r="Z14" s="1">
        <v>107000000</v>
      </c>
      <c r="AA14" s="1">
        <v>-17000000</v>
      </c>
      <c r="AB14" s="1" t="s">
        <v>92</v>
      </c>
      <c r="AC14" s="1" t="s">
        <v>92</v>
      </c>
      <c r="AD14" s="1">
        <v>-5000000</v>
      </c>
      <c r="AE14" s="1">
        <v>-11000000</v>
      </c>
      <c r="AF14" s="1">
        <v>-28000000</v>
      </c>
      <c r="AG14" s="1">
        <v>-2000000</v>
      </c>
      <c r="AH14" s="1">
        <v>5000000</v>
      </c>
      <c r="AI14" s="1">
        <v>11000000</v>
      </c>
      <c r="AJ14" s="1">
        <v>35000000</v>
      </c>
      <c r="AK14" s="1">
        <v>11000000</v>
      </c>
      <c r="AL14" s="1">
        <v>119000000</v>
      </c>
      <c r="AM14" s="1">
        <v>7000000</v>
      </c>
    </row>
    <row r="15" spans="1:48" ht="20" x14ac:dyDescent="0.25">
      <c r="A15" s="5" t="s">
        <v>10</v>
      </c>
      <c r="B15" s="1">
        <v>34900000</v>
      </c>
      <c r="C15" s="1">
        <v>34100000</v>
      </c>
      <c r="D15" s="1">
        <v>40300000</v>
      </c>
      <c r="E15" s="1">
        <v>81400000</v>
      </c>
      <c r="F15" s="1">
        <v>104200000</v>
      </c>
      <c r="G15" s="1">
        <v>151800000</v>
      </c>
      <c r="H15" s="1">
        <v>171300000</v>
      </c>
      <c r="I15" s="1">
        <v>207400000</v>
      </c>
      <c r="J15" s="1">
        <v>283900000</v>
      </c>
      <c r="K15" s="1">
        <v>219100000</v>
      </c>
      <c r="L15" s="1">
        <v>356500000</v>
      </c>
      <c r="M15" s="1">
        <v>481300000</v>
      </c>
      <c r="N15" s="1">
        <v>573900000</v>
      </c>
      <c r="O15" s="1">
        <v>739700000</v>
      </c>
      <c r="P15" s="1">
        <v>808100000</v>
      </c>
      <c r="Q15" s="1">
        <v>1094000000</v>
      </c>
      <c r="R15" s="1">
        <v>1087200000</v>
      </c>
      <c r="S15" s="1">
        <v>914700000</v>
      </c>
      <c r="T15" s="1">
        <v>1056600000</v>
      </c>
      <c r="U15" s="1">
        <v>1087500000</v>
      </c>
      <c r="V15" s="1">
        <v>929700000</v>
      </c>
      <c r="W15" s="1">
        <v>851000000</v>
      </c>
      <c r="X15" s="1">
        <v>1339000000</v>
      </c>
      <c r="Y15" s="1">
        <v>1507000000</v>
      </c>
      <c r="Z15" s="1">
        <v>1108000000</v>
      </c>
      <c r="AA15" s="1">
        <v>1135000000</v>
      </c>
      <c r="AB15" s="1">
        <v>1383000000</v>
      </c>
      <c r="AC15" s="1">
        <v>1538000000</v>
      </c>
      <c r="AD15" s="1">
        <v>1488000000</v>
      </c>
      <c r="AE15" s="1">
        <v>2067000000</v>
      </c>
      <c r="AF15" s="1">
        <v>2231000000</v>
      </c>
      <c r="AG15" s="1">
        <v>2274000000</v>
      </c>
      <c r="AH15" s="1">
        <v>2572000000</v>
      </c>
      <c r="AI15" s="1">
        <v>2965000000</v>
      </c>
      <c r="AJ15" s="1">
        <v>3312000000</v>
      </c>
      <c r="AK15" s="1">
        <v>3492000000</v>
      </c>
      <c r="AL15" s="1">
        <v>3676000000</v>
      </c>
      <c r="AM15" s="1">
        <v>4189000000</v>
      </c>
      <c r="AS15" s="18" t="s">
        <v>121</v>
      </c>
      <c r="AT15" s="19" t="s">
        <v>122</v>
      </c>
      <c r="AU15" s="19" t="s">
        <v>123</v>
      </c>
      <c r="AV15" s="19" t="s">
        <v>124</v>
      </c>
    </row>
    <row r="16" spans="1:48" ht="19" x14ac:dyDescent="0.25">
      <c r="A16" s="5" t="s">
        <v>11</v>
      </c>
      <c r="B16" s="1">
        <v>80700000</v>
      </c>
      <c r="C16" s="1">
        <v>77500000</v>
      </c>
      <c r="D16" s="1">
        <v>109400000</v>
      </c>
      <c r="E16" s="1">
        <v>181600000</v>
      </c>
      <c r="F16" s="1">
        <v>296000000</v>
      </c>
      <c r="G16" s="1">
        <v>329500000</v>
      </c>
      <c r="H16" s="1">
        <v>413600000</v>
      </c>
      <c r="I16" s="1">
        <v>492600000</v>
      </c>
      <c r="J16" s="1">
        <v>662300000</v>
      </c>
      <c r="K16" s="1">
        <v>1008500000</v>
      </c>
      <c r="L16" s="1">
        <v>1685200000</v>
      </c>
      <c r="M16" s="1">
        <v>2679700000</v>
      </c>
      <c r="N16" s="1">
        <v>3113100000</v>
      </c>
      <c r="O16" s="1">
        <v>3505500000</v>
      </c>
      <c r="P16" s="1">
        <v>3811000000</v>
      </c>
      <c r="Q16" s="1">
        <v>5043000000</v>
      </c>
      <c r="R16" s="1">
        <v>4986000000</v>
      </c>
      <c r="S16" s="1">
        <v>3614300000</v>
      </c>
      <c r="T16" s="1">
        <v>4168600000</v>
      </c>
      <c r="U16" s="1">
        <v>4177000000</v>
      </c>
      <c r="V16" s="1">
        <v>4664100000</v>
      </c>
      <c r="W16" s="1">
        <v>4923000000</v>
      </c>
      <c r="X16" s="1">
        <v>5949000000</v>
      </c>
      <c r="Y16" s="1">
        <v>7403000000</v>
      </c>
      <c r="Z16" s="1">
        <v>6350000000</v>
      </c>
      <c r="AA16" s="1">
        <v>6903000000</v>
      </c>
      <c r="AB16" s="1">
        <v>8413000000</v>
      </c>
      <c r="AC16" s="1">
        <v>8804000000</v>
      </c>
      <c r="AD16" s="1">
        <v>8714000000</v>
      </c>
      <c r="AE16" s="1">
        <v>12988000000</v>
      </c>
      <c r="AF16" s="1">
        <v>13208000000</v>
      </c>
      <c r="AG16" s="1">
        <v>12168000000</v>
      </c>
      <c r="AH16" s="1">
        <v>14458000000</v>
      </c>
      <c r="AI16" s="1">
        <v>15465000000</v>
      </c>
      <c r="AJ16" s="1">
        <v>16016000000</v>
      </c>
      <c r="AK16" s="1">
        <v>18375000000</v>
      </c>
      <c r="AL16" s="1">
        <v>20958000000</v>
      </c>
      <c r="AM16" s="1">
        <v>21049000000</v>
      </c>
      <c r="AS16" s="29">
        <f>(AM35+AL35+AK35+AJ35+AI35)/5</f>
        <v>-4.6586539405968682E-3</v>
      </c>
      <c r="AT16" s="30">
        <f>AU101/AM3</f>
        <v>2.4041950061772548</v>
      </c>
      <c r="AU16" s="30">
        <f>AU101/AM28</f>
        <v>8.5125164038218024</v>
      </c>
      <c r="AV16" s="31">
        <f>AU101/AM106</f>
        <v>23.747023121387283</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135000000</v>
      </c>
      <c r="AA17" s="1">
        <v>178000000</v>
      </c>
      <c r="AB17" s="1">
        <v>124000000</v>
      </c>
      <c r="AC17" s="1">
        <v>179000000</v>
      </c>
      <c r="AD17" s="1">
        <v>231000000</v>
      </c>
      <c r="AE17" s="1">
        <v>352000000</v>
      </c>
      <c r="AF17" s="1">
        <v>371000000</v>
      </c>
      <c r="AG17" s="1">
        <v>437000000</v>
      </c>
      <c r="AH17" s="1">
        <v>601000000</v>
      </c>
      <c r="AI17" s="1">
        <v>342000000</v>
      </c>
      <c r="AJ17" s="1">
        <v>128000000</v>
      </c>
      <c r="AK17" s="1">
        <v>194000000</v>
      </c>
      <c r="AL17" s="1">
        <v>183000000</v>
      </c>
      <c r="AM17" s="1">
        <v>189000000</v>
      </c>
    </row>
    <row r="18" spans="1:45" ht="20" x14ac:dyDescent="0.25">
      <c r="A18" s="5" t="s">
        <v>13</v>
      </c>
      <c r="B18" s="1">
        <v>18000000</v>
      </c>
      <c r="C18" s="1">
        <v>21400000</v>
      </c>
      <c r="D18" s="1">
        <v>22300000</v>
      </c>
      <c r="E18" s="1">
        <v>25400000</v>
      </c>
      <c r="F18" s="1">
        <v>38400000</v>
      </c>
      <c r="G18" s="1">
        <v>78300000</v>
      </c>
      <c r="H18" s="1">
        <v>90400000</v>
      </c>
      <c r="I18" s="1">
        <v>105100000</v>
      </c>
      <c r="J18" s="1">
        <v>138700000</v>
      </c>
      <c r="K18" s="1">
        <v>181200000</v>
      </c>
      <c r="L18" s="1">
        <v>199000000</v>
      </c>
      <c r="M18" s="1">
        <v>363700000</v>
      </c>
      <c r="N18" s="1">
        <v>461700000</v>
      </c>
      <c r="O18" s="1">
        <v>606600000</v>
      </c>
      <c r="P18" s="1">
        <v>843300000</v>
      </c>
      <c r="Q18" s="1">
        <v>994300000</v>
      </c>
      <c r="R18" s="1">
        <v>1114400000</v>
      </c>
      <c r="S18" s="1">
        <v>1177400000</v>
      </c>
      <c r="T18" s="1">
        <v>1209900000</v>
      </c>
      <c r="U18" s="1">
        <v>1217500000</v>
      </c>
      <c r="V18" s="1">
        <v>1264500000</v>
      </c>
      <c r="W18" s="1">
        <v>1281000000</v>
      </c>
      <c r="X18" s="1">
        <v>1718000000</v>
      </c>
      <c r="Y18" s="1">
        <v>2060000000</v>
      </c>
      <c r="Z18" s="1">
        <v>2139000000</v>
      </c>
      <c r="AA18" s="1">
        <v>2005000000</v>
      </c>
      <c r="AB18" s="1">
        <v>2105000000</v>
      </c>
      <c r="AC18" s="1">
        <v>2141000000</v>
      </c>
      <c r="AD18" s="1">
        <v>1804000000</v>
      </c>
      <c r="AE18" s="1">
        <v>2103000000</v>
      </c>
      <c r="AF18" s="1">
        <v>2667000000</v>
      </c>
      <c r="AG18" s="1">
        <v>2980000000</v>
      </c>
      <c r="AH18" s="1">
        <v>3861000000</v>
      </c>
      <c r="AI18" s="1">
        <v>4759000000</v>
      </c>
      <c r="AJ18" s="1">
        <v>5424000000</v>
      </c>
      <c r="AK18" s="1">
        <v>5650000000</v>
      </c>
      <c r="AL18" s="1">
        <v>6214000000</v>
      </c>
      <c r="AM18" s="1">
        <v>7116000000</v>
      </c>
      <c r="AS18" s="18" t="s">
        <v>125</v>
      </c>
    </row>
    <row r="19" spans="1:45" ht="19" x14ac:dyDescent="0.25">
      <c r="A19" s="6" t="s">
        <v>14</v>
      </c>
      <c r="B19" s="10">
        <v>11500000</v>
      </c>
      <c r="C19" s="10">
        <v>-12500000</v>
      </c>
      <c r="D19" s="10">
        <v>-600000</v>
      </c>
      <c r="E19" s="10">
        <v>143600000</v>
      </c>
      <c r="F19" s="10">
        <v>204200000</v>
      </c>
      <c r="G19" s="10">
        <v>81400000</v>
      </c>
      <c r="H19" s="10">
        <v>96300000</v>
      </c>
      <c r="I19" s="10">
        <v>114700000</v>
      </c>
      <c r="J19" s="10">
        <v>301300000</v>
      </c>
      <c r="K19" s="10">
        <v>807000000</v>
      </c>
      <c r="L19" s="10">
        <v>1549500000</v>
      </c>
      <c r="M19" s="10">
        <v>1314200000</v>
      </c>
      <c r="N19" s="10">
        <v>1061200000</v>
      </c>
      <c r="O19" s="10">
        <v>254100000</v>
      </c>
      <c r="P19" s="10">
        <v>738400000</v>
      </c>
      <c r="Q19" s="10">
        <v>3295200000</v>
      </c>
      <c r="R19" s="10">
        <v>43400000</v>
      </c>
      <c r="S19" s="10">
        <v>178900000</v>
      </c>
      <c r="T19" s="10">
        <v>9700000</v>
      </c>
      <c r="U19" s="10">
        <v>1449500000</v>
      </c>
      <c r="V19" s="10">
        <v>1463100000</v>
      </c>
      <c r="W19" s="10">
        <v>1707000000</v>
      </c>
      <c r="X19" s="10">
        <v>1428000000</v>
      </c>
      <c r="Y19" s="10">
        <v>459000000</v>
      </c>
      <c r="Z19" s="10">
        <v>441000000</v>
      </c>
      <c r="AA19" s="10">
        <v>4014000000</v>
      </c>
      <c r="AB19" s="10">
        <v>2599000000</v>
      </c>
      <c r="AC19" s="10">
        <v>1271000000</v>
      </c>
      <c r="AD19" s="10">
        <v>3233000000</v>
      </c>
      <c r="AE19" s="10">
        <v>5628000000</v>
      </c>
      <c r="AF19" s="10">
        <v>6094000000</v>
      </c>
      <c r="AG19" s="10">
        <v>3160000000</v>
      </c>
      <c r="AH19" s="10">
        <v>9665000000</v>
      </c>
      <c r="AI19" s="10">
        <v>19404000000</v>
      </c>
      <c r="AJ19" s="10">
        <v>12558000000</v>
      </c>
      <c r="AK19" s="10">
        <v>8811000000</v>
      </c>
      <c r="AL19" s="10">
        <v>12652000000</v>
      </c>
      <c r="AM19" s="10">
        <v>16880000000</v>
      </c>
      <c r="AS19" s="32">
        <f>AM40-AM56-AM61</f>
        <v>1815000000</v>
      </c>
    </row>
    <row r="20" spans="1:45" ht="19" customHeight="1" x14ac:dyDescent="0.25">
      <c r="A20" s="14" t="s">
        <v>101</v>
      </c>
      <c r="B20" s="1"/>
      <c r="C20" s="15">
        <f>(C19/B19)-1</f>
        <v>-2.0869565217391304</v>
      </c>
      <c r="D20" s="15">
        <f>(D19/C19)-1</f>
        <v>-0.95199999999999996</v>
      </c>
      <c r="E20" s="15">
        <f>(E19/D19)-1</f>
        <v>-240.33333333333334</v>
      </c>
      <c r="F20" s="15">
        <f t="shared" ref="F20:AM20" si="3">(F19/E19)-1</f>
        <v>0.42200557103064074</v>
      </c>
      <c r="G20" s="15">
        <f t="shared" si="3"/>
        <v>-0.60137120470127325</v>
      </c>
      <c r="H20" s="15">
        <f t="shared" si="3"/>
        <v>0.18304668304668303</v>
      </c>
      <c r="I20" s="15">
        <f t="shared" si="3"/>
        <v>0.19106957424714444</v>
      </c>
      <c r="J20" s="15">
        <f t="shared" si="3"/>
        <v>1.6268526591107237</v>
      </c>
      <c r="K20" s="15">
        <f t="shared" si="3"/>
        <v>1.6783936276136742</v>
      </c>
      <c r="L20" s="15">
        <f t="shared" si="3"/>
        <v>0.92007434944237909</v>
      </c>
      <c r="M20" s="15">
        <f t="shared" si="3"/>
        <v>-0.15185543723781869</v>
      </c>
      <c r="N20" s="15">
        <f t="shared" si="3"/>
        <v>-0.19251255516664134</v>
      </c>
      <c r="O20" s="15">
        <f t="shared" si="3"/>
        <v>-0.76055408970976257</v>
      </c>
      <c r="P20" s="15">
        <f t="shared" si="3"/>
        <v>1.9059425423061787</v>
      </c>
      <c r="Q20" s="15">
        <f t="shared" si="3"/>
        <v>3.4626218851570965</v>
      </c>
      <c r="R20" s="15">
        <f t="shared" si="3"/>
        <v>-0.9868293275066764</v>
      </c>
      <c r="S20" s="15">
        <f t="shared" si="3"/>
        <v>3.1221198156682028</v>
      </c>
      <c r="T20" s="15">
        <f t="shared" si="3"/>
        <v>-0.94577976523197316</v>
      </c>
      <c r="U20" s="15">
        <f t="shared" si="3"/>
        <v>148.43298969072166</v>
      </c>
      <c r="V20" s="15">
        <f t="shared" si="3"/>
        <v>9.3825457054157457E-3</v>
      </c>
      <c r="W20" s="15">
        <f t="shared" si="3"/>
        <v>0.16670084068074642</v>
      </c>
      <c r="X20" s="15">
        <f t="shared" si="3"/>
        <v>-0.16344463971880496</v>
      </c>
      <c r="Y20" s="15">
        <f t="shared" si="3"/>
        <v>-0.6785714285714286</v>
      </c>
      <c r="Z20" s="15">
        <f t="shared" si="3"/>
        <v>-3.9215686274509776E-2</v>
      </c>
      <c r="AA20" s="15">
        <f t="shared" si="3"/>
        <v>8.1020408163265305</v>
      </c>
      <c r="AB20" s="15">
        <f t="shared" si="3"/>
        <v>-0.35251619332336825</v>
      </c>
      <c r="AC20" s="15">
        <f t="shared" si="3"/>
        <v>-0.51096575606002315</v>
      </c>
      <c r="AD20" s="15">
        <f t="shared" si="3"/>
        <v>1.5436664044059794</v>
      </c>
      <c r="AE20" s="15">
        <f t="shared" si="3"/>
        <v>0.74079802041447573</v>
      </c>
      <c r="AF20" s="15">
        <f t="shared" si="3"/>
        <v>8.2800284292821713E-2</v>
      </c>
      <c r="AG20" s="15">
        <f t="shared" si="3"/>
        <v>-0.4814571709878569</v>
      </c>
      <c r="AH20" s="15">
        <f t="shared" si="3"/>
        <v>2.0585443037974684</v>
      </c>
      <c r="AI20" s="15">
        <f t="shared" si="3"/>
        <v>1.0076564924987066</v>
      </c>
      <c r="AJ20" s="15">
        <f t="shared" si="3"/>
        <v>-0.3528138528138528</v>
      </c>
      <c r="AK20" s="15">
        <f t="shared" si="3"/>
        <v>-0.29837553750597234</v>
      </c>
      <c r="AL20" s="15">
        <f t="shared" si="3"/>
        <v>0.43593235728067192</v>
      </c>
      <c r="AM20" s="15">
        <f t="shared" si="3"/>
        <v>0.33417641479607973</v>
      </c>
    </row>
    <row r="21" spans="1:45" ht="19" x14ac:dyDescent="0.25">
      <c r="A21" s="5" t="s">
        <v>15</v>
      </c>
      <c r="B21" s="2">
        <v>0.1515</v>
      </c>
      <c r="C21" s="2">
        <v>-0.25559999999999999</v>
      </c>
      <c r="D21" s="2">
        <v>-6.6E-3</v>
      </c>
      <c r="E21" s="2">
        <v>0.47789999999999999</v>
      </c>
      <c r="F21" s="2">
        <v>0.45739999999999997</v>
      </c>
      <c r="G21" s="2">
        <v>0.2442</v>
      </c>
      <c r="H21" s="2">
        <v>0.22639999999999999</v>
      </c>
      <c r="I21" s="2">
        <v>0.22650000000000001</v>
      </c>
      <c r="J21" s="2">
        <v>0.36380000000000001</v>
      </c>
      <c r="K21" s="2">
        <v>0.4955</v>
      </c>
      <c r="L21" s="2">
        <v>0.52480000000000004</v>
      </c>
      <c r="M21" s="2">
        <v>0.35970000000000002</v>
      </c>
      <c r="N21" s="2">
        <v>0.3019</v>
      </c>
      <c r="O21" s="2">
        <v>8.4400000000000003E-2</v>
      </c>
      <c r="P21" s="2">
        <v>0.19620000000000001</v>
      </c>
      <c r="Q21" s="2">
        <v>0.44919999999999999</v>
      </c>
      <c r="R21" s="2">
        <v>1.0999999999999999E-2</v>
      </c>
      <c r="S21" s="2">
        <v>6.9099999999999995E-2</v>
      </c>
      <c r="T21" s="2">
        <v>3.0999999999999999E-3</v>
      </c>
      <c r="U21" s="2">
        <v>0.3291</v>
      </c>
      <c r="V21" s="2">
        <v>0.29980000000000001</v>
      </c>
      <c r="W21" s="2">
        <v>0.32379999999999998</v>
      </c>
      <c r="X21" s="2">
        <v>0.25109999999999999</v>
      </c>
      <c r="Y21" s="2">
        <v>7.8600000000000003E-2</v>
      </c>
      <c r="Z21" s="2">
        <v>9.1800000000000007E-2</v>
      </c>
      <c r="AA21" s="2">
        <v>0.47320000000000001</v>
      </c>
      <c r="AB21" s="2">
        <v>0.29570000000000002</v>
      </c>
      <c r="AC21" s="2">
        <v>0.15440000000000001</v>
      </c>
      <c r="AD21" s="2">
        <v>0.35630000000000001</v>
      </c>
      <c r="AE21" s="2">
        <v>0.34410000000000002</v>
      </c>
      <c r="AF21" s="2">
        <v>0.37640000000000001</v>
      </c>
      <c r="AG21" s="2">
        <v>0.25490000000000002</v>
      </c>
      <c r="AH21" s="2">
        <v>0.47560000000000002</v>
      </c>
      <c r="AI21" s="2">
        <v>0.63849999999999996</v>
      </c>
      <c r="AJ21" s="2">
        <v>0.53649999999999998</v>
      </c>
      <c r="AK21" s="2">
        <v>0.41110000000000002</v>
      </c>
      <c r="AL21" s="2">
        <v>0.45669999999999999</v>
      </c>
      <c r="AM21" s="2">
        <v>0.54879999999999995</v>
      </c>
    </row>
    <row r="22" spans="1:45" ht="19" x14ac:dyDescent="0.25">
      <c r="A22" s="6" t="s">
        <v>16</v>
      </c>
      <c r="B22" s="10">
        <v>-4800000</v>
      </c>
      <c r="C22" s="10">
        <v>-28600000</v>
      </c>
      <c r="D22" s="10">
        <v>-18200000</v>
      </c>
      <c r="E22" s="10">
        <v>118900000</v>
      </c>
      <c r="F22" s="10">
        <v>150400000</v>
      </c>
      <c r="G22" s="10">
        <v>3800000</v>
      </c>
      <c r="H22" s="10">
        <v>11800000</v>
      </c>
      <c r="I22" s="10">
        <v>13700000</v>
      </c>
      <c r="J22" s="10">
        <v>166000000</v>
      </c>
      <c r="K22" s="10">
        <v>620100000</v>
      </c>
      <c r="L22" s="10">
        <v>1296500000</v>
      </c>
      <c r="M22" s="10">
        <v>944500000</v>
      </c>
      <c r="N22" s="10">
        <v>402400000</v>
      </c>
      <c r="O22" s="10">
        <v>-493600000</v>
      </c>
      <c r="P22" s="10">
        <v>-47000000</v>
      </c>
      <c r="Q22" s="10">
        <v>2293300000</v>
      </c>
      <c r="R22" s="10">
        <v>-976500000</v>
      </c>
      <c r="S22" s="10">
        <v>-1025300000</v>
      </c>
      <c r="T22" s="10">
        <v>-1186500000</v>
      </c>
      <c r="U22" s="10">
        <v>249700000</v>
      </c>
      <c r="V22" s="10">
        <v>217500000</v>
      </c>
      <c r="W22" s="10">
        <v>350000000</v>
      </c>
      <c r="X22" s="10">
        <v>-280000000</v>
      </c>
      <c r="Y22" s="10">
        <v>-1595000000</v>
      </c>
      <c r="Z22" s="10">
        <v>-1675000000</v>
      </c>
      <c r="AA22" s="10">
        <v>1589000000</v>
      </c>
      <c r="AB22" s="10">
        <v>755000000</v>
      </c>
      <c r="AC22" s="10">
        <v>-618000000</v>
      </c>
      <c r="AD22" s="10">
        <v>236000000</v>
      </c>
      <c r="AE22" s="10">
        <v>3087000000</v>
      </c>
      <c r="AF22" s="10">
        <v>2998000000</v>
      </c>
      <c r="AG22" s="10">
        <v>168000000</v>
      </c>
      <c r="AH22" s="10">
        <v>5868000000</v>
      </c>
      <c r="AI22" s="10">
        <v>14994000000</v>
      </c>
      <c r="AJ22" s="10">
        <v>7376000000</v>
      </c>
      <c r="AK22" s="10">
        <v>3003000000</v>
      </c>
      <c r="AL22" s="10">
        <v>6283000000</v>
      </c>
      <c r="AM22" s="10">
        <v>9702000000</v>
      </c>
    </row>
    <row r="23" spans="1:45" ht="19" x14ac:dyDescent="0.25">
      <c r="A23" s="5" t="s">
        <v>17</v>
      </c>
      <c r="B23" s="2">
        <v>-6.3200000000000006E-2</v>
      </c>
      <c r="C23" s="2">
        <v>-0.58489999999999998</v>
      </c>
      <c r="D23" s="2">
        <v>-0.1996</v>
      </c>
      <c r="E23" s="2">
        <v>0.3957</v>
      </c>
      <c r="F23" s="2">
        <v>0.33689999999999998</v>
      </c>
      <c r="G23" s="2">
        <v>1.14E-2</v>
      </c>
      <c r="H23" s="2">
        <v>2.7699999999999999E-2</v>
      </c>
      <c r="I23" s="2">
        <v>2.7099999999999999E-2</v>
      </c>
      <c r="J23" s="2">
        <v>0.20039999999999999</v>
      </c>
      <c r="K23" s="2">
        <v>0.38080000000000003</v>
      </c>
      <c r="L23" s="2">
        <v>0.43909999999999999</v>
      </c>
      <c r="M23" s="2">
        <v>0.25850000000000001</v>
      </c>
      <c r="N23" s="2">
        <v>0.1145</v>
      </c>
      <c r="O23" s="2">
        <v>-0.16389999999999999</v>
      </c>
      <c r="P23" s="2">
        <v>-1.2500000000000001E-2</v>
      </c>
      <c r="Q23" s="2">
        <v>0.31259999999999999</v>
      </c>
      <c r="R23" s="2">
        <v>-0.24809999999999999</v>
      </c>
      <c r="S23" s="2">
        <v>-0.39600000000000002</v>
      </c>
      <c r="T23" s="2">
        <v>-0.38379999999999997</v>
      </c>
      <c r="U23" s="2">
        <v>5.67E-2</v>
      </c>
      <c r="V23" s="2">
        <v>4.4600000000000001E-2</v>
      </c>
      <c r="W23" s="2">
        <v>6.6400000000000001E-2</v>
      </c>
      <c r="X23" s="2">
        <v>-4.9200000000000001E-2</v>
      </c>
      <c r="Y23" s="2">
        <v>-0.27310000000000001</v>
      </c>
      <c r="Z23" s="2">
        <v>-0.34870000000000001</v>
      </c>
      <c r="AA23" s="2">
        <v>0.18729999999999999</v>
      </c>
      <c r="AB23" s="2">
        <v>8.5900000000000004E-2</v>
      </c>
      <c r="AC23" s="2">
        <v>-7.51E-2</v>
      </c>
      <c r="AD23" s="2">
        <v>2.5999999999999999E-2</v>
      </c>
      <c r="AE23" s="2">
        <v>0.18870000000000001</v>
      </c>
      <c r="AF23" s="2">
        <v>0.1852</v>
      </c>
      <c r="AG23" s="2">
        <v>1.35E-2</v>
      </c>
      <c r="AH23" s="2">
        <v>0.2888</v>
      </c>
      <c r="AI23" s="2">
        <v>0.49340000000000001</v>
      </c>
      <c r="AJ23" s="2">
        <v>0.31509999999999999</v>
      </c>
      <c r="AK23" s="2">
        <v>0.1401</v>
      </c>
      <c r="AL23" s="2">
        <v>0.2268</v>
      </c>
      <c r="AM23" s="2">
        <v>0.31540000000000001</v>
      </c>
    </row>
    <row r="24" spans="1:45" ht="19" x14ac:dyDescent="0.25">
      <c r="A24" s="5" t="s">
        <v>18</v>
      </c>
      <c r="B24" s="1">
        <v>-1700000</v>
      </c>
      <c r="C24" s="1" t="s">
        <v>92</v>
      </c>
      <c r="D24" s="1" t="s">
        <v>92</v>
      </c>
      <c r="E24" s="1">
        <v>-700000</v>
      </c>
      <c r="F24" s="1">
        <v>15400000</v>
      </c>
      <c r="G24" s="1">
        <v>-700000</v>
      </c>
      <c r="H24" s="1">
        <v>-5900000</v>
      </c>
      <c r="I24" s="1">
        <v>-4100000</v>
      </c>
      <c r="J24" s="1">
        <v>-3400000</v>
      </c>
      <c r="K24" s="1">
        <v>5700000</v>
      </c>
      <c r="L24" s="1">
        <v>54000000</v>
      </c>
      <c r="M24" s="1">
        <v>6000000</v>
      </c>
      <c r="N24" s="1">
        <v>216700000</v>
      </c>
      <c r="O24" s="1">
        <v>158400000</v>
      </c>
      <c r="P24" s="1">
        <v>-44500000</v>
      </c>
      <c r="Q24" s="1">
        <v>23700000</v>
      </c>
      <c r="R24" s="1">
        <v>17000000</v>
      </c>
      <c r="S24" s="1">
        <v>26800000</v>
      </c>
      <c r="T24" s="1">
        <v>-13700000</v>
      </c>
      <c r="U24" s="1">
        <v>-17700000</v>
      </c>
      <c r="V24" s="1">
        <v>-18900000</v>
      </c>
      <c r="W24" s="1">
        <v>83000000</v>
      </c>
      <c r="X24" s="1">
        <v>112000000</v>
      </c>
      <c r="Y24" s="1">
        <v>-16000000</v>
      </c>
      <c r="Z24" s="1">
        <v>-129000000</v>
      </c>
      <c r="AA24" s="1">
        <v>331000000</v>
      </c>
      <c r="AB24" s="1">
        <v>-204000000</v>
      </c>
      <c r="AC24" s="1">
        <v>-136000000</v>
      </c>
      <c r="AD24" s="1">
        <v>1049000000</v>
      </c>
      <c r="AE24" s="1">
        <v>-354000000</v>
      </c>
      <c r="AF24" s="1">
        <v>-389000000</v>
      </c>
      <c r="AG24" s="1">
        <v>-449000000</v>
      </c>
      <c r="AH24" s="1">
        <v>-672000000</v>
      </c>
      <c r="AI24" s="1">
        <v>-687000000</v>
      </c>
      <c r="AJ24" s="1">
        <v>-328000000</v>
      </c>
      <c r="AK24" s="1">
        <v>-20000000</v>
      </c>
      <c r="AL24" s="1">
        <v>-65000000</v>
      </c>
      <c r="AM24" s="1">
        <v>-131000000</v>
      </c>
    </row>
    <row r="25" spans="1:45" ht="19" x14ac:dyDescent="0.25">
      <c r="A25" s="6" t="s">
        <v>19</v>
      </c>
      <c r="B25" s="10">
        <v>-6500000</v>
      </c>
      <c r="C25" s="10" t="s">
        <v>92</v>
      </c>
      <c r="D25" s="10" t="s">
        <v>92</v>
      </c>
      <c r="E25" s="10">
        <v>118200000</v>
      </c>
      <c r="F25" s="10">
        <v>165800000</v>
      </c>
      <c r="G25" s="10">
        <v>3100000</v>
      </c>
      <c r="H25" s="10">
        <v>5900000</v>
      </c>
      <c r="I25" s="10">
        <v>9600000</v>
      </c>
      <c r="J25" s="10">
        <v>162600000</v>
      </c>
      <c r="K25" s="10">
        <v>625800000</v>
      </c>
      <c r="L25" s="10">
        <v>1350500000</v>
      </c>
      <c r="M25" s="10">
        <v>950500000</v>
      </c>
      <c r="N25" s="10">
        <v>619100000</v>
      </c>
      <c r="O25" s="10">
        <v>-335200000</v>
      </c>
      <c r="P25" s="10">
        <v>-91500000</v>
      </c>
      <c r="Q25" s="10">
        <v>2317000000</v>
      </c>
      <c r="R25" s="10">
        <v>-959500000</v>
      </c>
      <c r="S25" s="10">
        <v>-998500000</v>
      </c>
      <c r="T25" s="10">
        <v>-1200200000</v>
      </c>
      <c r="U25" s="10">
        <v>232000000</v>
      </c>
      <c r="V25" s="10">
        <v>198600000</v>
      </c>
      <c r="W25" s="10">
        <v>433000000</v>
      </c>
      <c r="X25" s="10">
        <v>-168000000</v>
      </c>
      <c r="Y25" s="10">
        <v>-1611000000</v>
      </c>
      <c r="Z25" s="10">
        <v>-1804000000</v>
      </c>
      <c r="AA25" s="10">
        <v>1920000000</v>
      </c>
      <c r="AB25" s="10">
        <v>551000000</v>
      </c>
      <c r="AC25" s="10">
        <v>-754000000</v>
      </c>
      <c r="AD25" s="10">
        <v>1285000000</v>
      </c>
      <c r="AE25" s="10">
        <v>2733000000</v>
      </c>
      <c r="AF25" s="10">
        <v>2609000000</v>
      </c>
      <c r="AG25" s="10">
        <v>-281000000</v>
      </c>
      <c r="AH25" s="10">
        <v>5196000000</v>
      </c>
      <c r="AI25" s="10">
        <v>14307000000</v>
      </c>
      <c r="AJ25" s="10">
        <v>7048000000</v>
      </c>
      <c r="AK25" s="10">
        <v>2983000000</v>
      </c>
      <c r="AL25" s="10">
        <v>6218000000</v>
      </c>
      <c r="AM25" s="10">
        <v>9571000000</v>
      </c>
    </row>
    <row r="26" spans="1:45" ht="19" x14ac:dyDescent="0.25">
      <c r="A26" s="5" t="s">
        <v>20</v>
      </c>
      <c r="B26" s="2">
        <v>-8.5599999999999996E-2</v>
      </c>
      <c r="C26" s="2" t="s">
        <v>92</v>
      </c>
      <c r="D26" s="2" t="s">
        <v>92</v>
      </c>
      <c r="E26" s="2">
        <v>0.39329999999999998</v>
      </c>
      <c r="F26" s="2">
        <v>0.37140000000000001</v>
      </c>
      <c r="G26" s="2">
        <v>9.2999999999999992E-3</v>
      </c>
      <c r="H26" s="2">
        <v>1.3899999999999999E-2</v>
      </c>
      <c r="I26" s="2">
        <v>1.9E-2</v>
      </c>
      <c r="J26" s="2">
        <v>0.1963</v>
      </c>
      <c r="K26" s="2">
        <v>0.38429999999999997</v>
      </c>
      <c r="L26" s="2">
        <v>0.45739999999999997</v>
      </c>
      <c r="M26" s="2">
        <v>0.2601</v>
      </c>
      <c r="N26" s="2">
        <v>0.17610000000000001</v>
      </c>
      <c r="O26" s="2">
        <v>-0.1113</v>
      </c>
      <c r="P26" s="2">
        <v>-2.4299999999999999E-2</v>
      </c>
      <c r="Q26" s="2">
        <v>0.31580000000000003</v>
      </c>
      <c r="R26" s="2">
        <v>-0.24379999999999999</v>
      </c>
      <c r="S26" s="2">
        <v>-0.38569999999999999</v>
      </c>
      <c r="T26" s="2">
        <v>-0.38829999999999998</v>
      </c>
      <c r="U26" s="2">
        <v>5.2699999999999997E-2</v>
      </c>
      <c r="V26" s="2">
        <v>4.07E-2</v>
      </c>
      <c r="W26" s="2">
        <v>8.2100000000000006E-2</v>
      </c>
      <c r="X26" s="2">
        <v>-2.9499999999999998E-2</v>
      </c>
      <c r="Y26" s="2">
        <v>-0.27579999999999999</v>
      </c>
      <c r="Z26" s="2">
        <v>-0.37559999999999999</v>
      </c>
      <c r="AA26" s="2">
        <v>0.22639999999999999</v>
      </c>
      <c r="AB26" s="2">
        <v>6.2700000000000006E-2</v>
      </c>
      <c r="AC26" s="2">
        <v>-9.1600000000000001E-2</v>
      </c>
      <c r="AD26" s="2">
        <v>0.1416</v>
      </c>
      <c r="AE26" s="2">
        <v>0.1671</v>
      </c>
      <c r="AF26" s="2">
        <v>0.16109999999999999</v>
      </c>
      <c r="AG26" s="2">
        <v>-2.2700000000000001E-2</v>
      </c>
      <c r="AH26" s="2">
        <v>0.25569999999999998</v>
      </c>
      <c r="AI26" s="2">
        <v>0.4708</v>
      </c>
      <c r="AJ26" s="2">
        <v>0.30109999999999998</v>
      </c>
      <c r="AK26" s="2">
        <v>0.13919999999999999</v>
      </c>
      <c r="AL26" s="2">
        <v>0.22439999999999999</v>
      </c>
      <c r="AM26" s="2">
        <v>0.31119999999999998</v>
      </c>
    </row>
    <row r="27" spans="1:45" ht="19" x14ac:dyDescent="0.25">
      <c r="A27" s="5" t="s">
        <v>21</v>
      </c>
      <c r="B27" s="1">
        <v>-6700000</v>
      </c>
      <c r="C27" s="1" t="s">
        <v>92</v>
      </c>
      <c r="D27" s="1" t="s">
        <v>92</v>
      </c>
      <c r="E27" s="1">
        <v>20200000</v>
      </c>
      <c r="F27" s="1">
        <v>59700000</v>
      </c>
      <c r="G27" s="1">
        <v>-1800000</v>
      </c>
      <c r="H27" s="1">
        <v>800000</v>
      </c>
      <c r="I27" s="1">
        <v>3000000</v>
      </c>
      <c r="J27" s="1">
        <v>58500000</v>
      </c>
      <c r="K27" s="1">
        <v>225300000</v>
      </c>
      <c r="L27" s="1">
        <v>506400000</v>
      </c>
      <c r="M27" s="1">
        <v>357000000</v>
      </c>
      <c r="N27" s="1">
        <v>267300000</v>
      </c>
      <c r="O27" s="1">
        <v>-118800000</v>
      </c>
      <c r="P27" s="1">
        <v>-36000000</v>
      </c>
      <c r="Q27" s="1">
        <v>796700000</v>
      </c>
      <c r="R27" s="1">
        <v>-446000000</v>
      </c>
      <c r="S27" s="1">
        <v>-91500000</v>
      </c>
      <c r="T27" s="1">
        <v>73000000</v>
      </c>
      <c r="U27" s="1">
        <v>74800000</v>
      </c>
      <c r="V27" s="1">
        <v>10600000</v>
      </c>
      <c r="W27" s="1">
        <v>18000000</v>
      </c>
      <c r="X27" s="1">
        <v>30000000</v>
      </c>
      <c r="Y27" s="1">
        <v>18000000</v>
      </c>
      <c r="Z27" s="1">
        <v>2000000</v>
      </c>
      <c r="AA27" s="1">
        <v>-19000000</v>
      </c>
      <c r="AB27" s="1">
        <v>203000000</v>
      </c>
      <c r="AC27" s="1">
        <v>-17000000</v>
      </c>
      <c r="AD27" s="1">
        <v>8000000</v>
      </c>
      <c r="AE27" s="1">
        <v>128000000</v>
      </c>
      <c r="AF27" s="1">
        <v>157000000</v>
      </c>
      <c r="AG27" s="1">
        <v>19000000</v>
      </c>
      <c r="AH27" s="1">
        <v>114000000</v>
      </c>
      <c r="AI27" s="1">
        <v>168000000</v>
      </c>
      <c r="AJ27" s="1">
        <v>693000000</v>
      </c>
      <c r="AK27" s="1">
        <v>280000000</v>
      </c>
      <c r="AL27" s="1">
        <v>394000000</v>
      </c>
      <c r="AM27" s="1">
        <v>888000000</v>
      </c>
    </row>
    <row r="28" spans="1:45" ht="20" thickBot="1" x14ac:dyDescent="0.3">
      <c r="A28" s="7" t="s">
        <v>22</v>
      </c>
      <c r="B28" s="11">
        <v>200000</v>
      </c>
      <c r="C28" s="11">
        <v>-33900000</v>
      </c>
      <c r="D28" s="11">
        <v>-22900000</v>
      </c>
      <c r="E28" s="11">
        <v>98000000</v>
      </c>
      <c r="F28" s="11">
        <v>106100000</v>
      </c>
      <c r="G28" s="11">
        <v>4900000</v>
      </c>
      <c r="H28" s="11">
        <v>5100000</v>
      </c>
      <c r="I28" s="11">
        <v>6600000</v>
      </c>
      <c r="J28" s="11">
        <v>104100000</v>
      </c>
      <c r="K28" s="11">
        <v>400500000</v>
      </c>
      <c r="L28" s="11">
        <v>844100000</v>
      </c>
      <c r="M28" s="11">
        <v>593500000</v>
      </c>
      <c r="N28" s="11">
        <v>332200000</v>
      </c>
      <c r="O28" s="11">
        <v>-233700000</v>
      </c>
      <c r="P28" s="11">
        <v>-68900000</v>
      </c>
      <c r="Q28" s="11">
        <v>1504200000</v>
      </c>
      <c r="R28" s="11">
        <v>-625000000</v>
      </c>
      <c r="S28" s="11">
        <v>-907000000</v>
      </c>
      <c r="T28" s="11">
        <v>-1273200000</v>
      </c>
      <c r="U28" s="11">
        <v>157200000</v>
      </c>
      <c r="V28" s="11">
        <v>188000000</v>
      </c>
      <c r="W28" s="11">
        <v>408000000</v>
      </c>
      <c r="X28" s="11">
        <v>-320000000</v>
      </c>
      <c r="Y28" s="11">
        <v>-1619000000</v>
      </c>
      <c r="Z28" s="11">
        <v>-1835000000</v>
      </c>
      <c r="AA28" s="11">
        <v>1850000000</v>
      </c>
      <c r="AB28" s="11">
        <v>167000000</v>
      </c>
      <c r="AC28" s="11">
        <v>-1032000000</v>
      </c>
      <c r="AD28" s="11">
        <v>1190000000</v>
      </c>
      <c r="AE28" s="11">
        <v>3045000000</v>
      </c>
      <c r="AF28" s="11">
        <v>2899000000</v>
      </c>
      <c r="AG28" s="11">
        <v>-276000000</v>
      </c>
      <c r="AH28" s="11">
        <v>5089000000</v>
      </c>
      <c r="AI28" s="11">
        <v>14135000000</v>
      </c>
      <c r="AJ28" s="11">
        <v>6313000000</v>
      </c>
      <c r="AK28" s="11">
        <v>2687000000</v>
      </c>
      <c r="AL28" s="11">
        <v>5861000000</v>
      </c>
      <c r="AM28" s="11">
        <v>8687000000</v>
      </c>
    </row>
    <row r="29" spans="1:45" ht="20" customHeight="1" thickTop="1" x14ac:dyDescent="0.25">
      <c r="A29" s="14" t="s">
        <v>102</v>
      </c>
      <c r="B29" s="1"/>
      <c r="C29" s="15">
        <f>(C28/B28)-1</f>
        <v>-170.5</v>
      </c>
      <c r="D29" s="15">
        <f>(D28/C28)-1</f>
        <v>-0.32448377581120946</v>
      </c>
      <c r="E29" s="15">
        <f>(E28/D28)-1</f>
        <v>-5.2794759825327509</v>
      </c>
      <c r="F29" s="15">
        <f t="shared" ref="F29:AM29" si="4">(F28/E28)-1</f>
        <v>8.2653061224489788E-2</v>
      </c>
      <c r="G29" s="15">
        <f t="shared" si="4"/>
        <v>-0.95381715362865216</v>
      </c>
      <c r="H29" s="15">
        <f t="shared" si="4"/>
        <v>4.081632653061229E-2</v>
      </c>
      <c r="I29" s="15">
        <f t="shared" si="4"/>
        <v>0.29411764705882359</v>
      </c>
      <c r="J29" s="15">
        <f t="shared" si="4"/>
        <v>14.772727272727273</v>
      </c>
      <c r="K29" s="15">
        <f t="shared" si="4"/>
        <v>2.8472622478386169</v>
      </c>
      <c r="L29" s="15">
        <f t="shared" si="4"/>
        <v>1.1076154806491885</v>
      </c>
      <c r="M29" s="15">
        <f t="shared" si="4"/>
        <v>-0.29688425541997399</v>
      </c>
      <c r="N29" s="15">
        <f t="shared" si="4"/>
        <v>-0.44026958719460829</v>
      </c>
      <c r="O29" s="15">
        <f t="shared" si="4"/>
        <v>-1.7034918723660446</v>
      </c>
      <c r="P29" s="15">
        <f t="shared" si="4"/>
        <v>-0.70517757809157033</v>
      </c>
      <c r="Q29" s="15">
        <f t="shared" si="4"/>
        <v>-22.831640058055154</v>
      </c>
      <c r="R29" s="15">
        <f t="shared" si="4"/>
        <v>-1.4155032575455393</v>
      </c>
      <c r="S29" s="15">
        <f t="shared" si="4"/>
        <v>0.45120000000000005</v>
      </c>
      <c r="T29" s="15">
        <f t="shared" si="4"/>
        <v>0.40374862183020954</v>
      </c>
      <c r="U29" s="15">
        <f t="shared" si="4"/>
        <v>-1.1234684260131951</v>
      </c>
      <c r="V29" s="15">
        <f t="shared" si="4"/>
        <v>0.1959287531806615</v>
      </c>
      <c r="W29" s="15">
        <f t="shared" si="4"/>
        <v>1.1702127659574466</v>
      </c>
      <c r="X29" s="15">
        <f t="shared" si="4"/>
        <v>-1.784313725490196</v>
      </c>
      <c r="Y29" s="15">
        <f t="shared" si="4"/>
        <v>4.0593750000000002</v>
      </c>
      <c r="Z29" s="15">
        <f t="shared" si="4"/>
        <v>0.13341568869672638</v>
      </c>
      <c r="AA29" s="15">
        <f t="shared" si="4"/>
        <v>-2.0081743869209809</v>
      </c>
      <c r="AB29" s="15">
        <f t="shared" si="4"/>
        <v>-0.90972972972972976</v>
      </c>
      <c r="AC29" s="15">
        <f t="shared" si="4"/>
        <v>-7.1796407185628741</v>
      </c>
      <c r="AD29" s="15">
        <f t="shared" si="4"/>
        <v>-2.1531007751937983</v>
      </c>
      <c r="AE29" s="15">
        <f t="shared" si="4"/>
        <v>1.5588235294117645</v>
      </c>
      <c r="AF29" s="15">
        <f t="shared" si="4"/>
        <v>-4.7947454844006532E-2</v>
      </c>
      <c r="AG29" s="15">
        <f t="shared" si="4"/>
        <v>-1.0952052431873061</v>
      </c>
      <c r="AH29" s="15">
        <f t="shared" si="4"/>
        <v>-19.438405797101449</v>
      </c>
      <c r="AI29" s="15">
        <f t="shared" si="4"/>
        <v>1.7775594419335823</v>
      </c>
      <c r="AJ29" s="15">
        <f t="shared" si="4"/>
        <v>-0.55337813937035729</v>
      </c>
      <c r="AK29" s="15">
        <f t="shared" si="4"/>
        <v>-0.57437034690321553</v>
      </c>
      <c r="AL29" s="15">
        <f t="shared" si="4"/>
        <v>1.1812430219575734</v>
      </c>
      <c r="AM29" s="15">
        <f t="shared" si="4"/>
        <v>0.48217027810953761</v>
      </c>
    </row>
    <row r="30" spans="1:45" ht="19" x14ac:dyDescent="0.25">
      <c r="A30" s="5" t="s">
        <v>23</v>
      </c>
      <c r="B30" s="2">
        <v>2.5999999999999999E-3</v>
      </c>
      <c r="C30" s="2">
        <v>-0.69330000000000003</v>
      </c>
      <c r="D30" s="2">
        <v>-0.25109999999999999</v>
      </c>
      <c r="E30" s="2">
        <v>0.3261</v>
      </c>
      <c r="F30" s="2">
        <v>0.23769999999999999</v>
      </c>
      <c r="G30" s="2">
        <v>1.47E-2</v>
      </c>
      <c r="H30" s="2">
        <v>1.2E-2</v>
      </c>
      <c r="I30" s="2">
        <v>1.2999999999999999E-2</v>
      </c>
      <c r="J30" s="2">
        <v>0.12570000000000001</v>
      </c>
      <c r="K30" s="2">
        <v>0.24590000000000001</v>
      </c>
      <c r="L30" s="2">
        <v>0.28589999999999999</v>
      </c>
      <c r="M30" s="2">
        <v>0.16239999999999999</v>
      </c>
      <c r="N30" s="2">
        <v>9.4500000000000001E-2</v>
      </c>
      <c r="O30" s="2">
        <v>-7.7600000000000002E-2</v>
      </c>
      <c r="P30" s="2">
        <v>-1.83E-2</v>
      </c>
      <c r="Q30" s="2">
        <v>0.20499999999999999</v>
      </c>
      <c r="R30" s="2">
        <v>-0.1588</v>
      </c>
      <c r="S30" s="2">
        <v>-0.3503</v>
      </c>
      <c r="T30" s="2">
        <v>-0.41189999999999999</v>
      </c>
      <c r="U30" s="2">
        <v>3.5700000000000003E-2</v>
      </c>
      <c r="V30" s="2">
        <v>3.85E-2</v>
      </c>
      <c r="W30" s="2">
        <v>7.7399999999999997E-2</v>
      </c>
      <c r="X30" s="2">
        <v>-5.6300000000000003E-2</v>
      </c>
      <c r="Y30" s="2">
        <v>-0.2772</v>
      </c>
      <c r="Z30" s="2">
        <v>-0.3821</v>
      </c>
      <c r="AA30" s="2">
        <v>0.21809999999999999</v>
      </c>
      <c r="AB30" s="2">
        <v>1.9E-2</v>
      </c>
      <c r="AC30" s="2">
        <v>-0.12529999999999999</v>
      </c>
      <c r="AD30" s="2">
        <v>0.13120000000000001</v>
      </c>
      <c r="AE30" s="2">
        <v>0.18609999999999999</v>
      </c>
      <c r="AF30" s="2">
        <v>0.17899999999999999</v>
      </c>
      <c r="AG30" s="2">
        <v>-2.23E-2</v>
      </c>
      <c r="AH30" s="2">
        <v>0.25040000000000001</v>
      </c>
      <c r="AI30" s="2">
        <v>0.46510000000000001</v>
      </c>
      <c r="AJ30" s="2">
        <v>0.2697</v>
      </c>
      <c r="AK30" s="2">
        <v>0.12540000000000001</v>
      </c>
      <c r="AL30" s="2">
        <v>0.21160000000000001</v>
      </c>
      <c r="AM30" s="2">
        <v>0.28239999999999998</v>
      </c>
    </row>
    <row r="31" spans="1:45" ht="19" x14ac:dyDescent="0.25">
      <c r="A31" s="5" t="s">
        <v>24</v>
      </c>
      <c r="B31" s="12" t="s">
        <v>91</v>
      </c>
      <c r="C31" s="12">
        <v>-0.18</v>
      </c>
      <c r="D31" s="12">
        <v>-0.1</v>
      </c>
      <c r="E31" s="12">
        <v>0.34</v>
      </c>
      <c r="F31" s="12">
        <v>0.28999999999999998</v>
      </c>
      <c r="G31" s="12">
        <v>0.02</v>
      </c>
      <c r="H31" s="12">
        <v>0.02</v>
      </c>
      <c r="I31" s="12">
        <v>0.02</v>
      </c>
      <c r="J31" s="12">
        <v>0.26</v>
      </c>
      <c r="K31" s="12">
        <v>0.96</v>
      </c>
      <c r="L31" s="12">
        <v>1.98</v>
      </c>
      <c r="M31" s="12">
        <v>1.38</v>
      </c>
      <c r="N31" s="12">
        <v>0.77</v>
      </c>
      <c r="O31" s="12">
        <v>-0.55000000000000004</v>
      </c>
      <c r="P31" s="12">
        <v>-0.13</v>
      </c>
      <c r="Q31" s="12">
        <v>2.73</v>
      </c>
      <c r="R31" s="12">
        <v>-1.05</v>
      </c>
      <c r="S31" s="12">
        <v>-1.51</v>
      </c>
      <c r="T31" s="12">
        <v>-2.11</v>
      </c>
      <c r="U31" s="12">
        <v>0.24</v>
      </c>
      <c r="V31" s="12">
        <v>0.28999999999999998</v>
      </c>
      <c r="W31" s="12">
        <v>0.59</v>
      </c>
      <c r="X31" s="12">
        <v>-0.42</v>
      </c>
      <c r="Y31" s="12">
        <v>-2.1</v>
      </c>
      <c r="Z31" s="12">
        <v>-2.35</v>
      </c>
      <c r="AA31" s="12">
        <v>2.09</v>
      </c>
      <c r="AB31" s="12">
        <v>0.17</v>
      </c>
      <c r="AC31" s="12">
        <v>-1.04</v>
      </c>
      <c r="AD31" s="12">
        <v>1.1599999999999999</v>
      </c>
      <c r="AE31" s="12">
        <v>2.87</v>
      </c>
      <c r="AF31" s="12">
        <v>2.71</v>
      </c>
      <c r="AG31" s="12">
        <v>-0.27</v>
      </c>
      <c r="AH31" s="12">
        <v>4.67</v>
      </c>
      <c r="AI31" s="12">
        <v>12.27</v>
      </c>
      <c r="AJ31" s="12">
        <v>5.67</v>
      </c>
      <c r="AK31" s="12">
        <v>2.42</v>
      </c>
      <c r="AL31" s="12">
        <v>5.23</v>
      </c>
      <c r="AM31" s="12">
        <v>7.81</v>
      </c>
    </row>
    <row r="32" spans="1:45" ht="19" x14ac:dyDescent="0.25">
      <c r="A32" s="5" t="s">
        <v>25</v>
      </c>
      <c r="B32" s="12" t="s">
        <v>91</v>
      </c>
      <c r="C32" s="12">
        <v>-0.18</v>
      </c>
      <c r="D32" s="12">
        <v>-0.1</v>
      </c>
      <c r="E32" s="12">
        <v>0.33</v>
      </c>
      <c r="F32" s="12">
        <v>0.28999999999999998</v>
      </c>
      <c r="G32" s="12">
        <v>0.02</v>
      </c>
      <c r="H32" s="12">
        <v>0.02</v>
      </c>
      <c r="I32" s="12">
        <v>0.02</v>
      </c>
      <c r="J32" s="12">
        <v>0.26</v>
      </c>
      <c r="K32" s="12">
        <v>0.95</v>
      </c>
      <c r="L32" s="12">
        <v>1.95</v>
      </c>
      <c r="M32" s="12">
        <v>1.38</v>
      </c>
      <c r="N32" s="12">
        <v>0.77</v>
      </c>
      <c r="O32" s="12">
        <v>-0.55000000000000004</v>
      </c>
      <c r="P32" s="12">
        <v>-0.13</v>
      </c>
      <c r="Q32" s="12">
        <v>2.56</v>
      </c>
      <c r="R32" s="12">
        <v>-1.05</v>
      </c>
      <c r="S32" s="12">
        <v>-1.51</v>
      </c>
      <c r="T32" s="12">
        <v>-2.11</v>
      </c>
      <c r="U32" s="12">
        <v>0.24</v>
      </c>
      <c r="V32" s="12">
        <v>0.28999999999999998</v>
      </c>
      <c r="W32" s="12">
        <v>0.56999999999999995</v>
      </c>
      <c r="X32" s="12">
        <v>-0.42</v>
      </c>
      <c r="Y32" s="12">
        <v>-2.1</v>
      </c>
      <c r="Z32" s="12">
        <v>-2.35</v>
      </c>
      <c r="AA32" s="12">
        <v>1.85</v>
      </c>
      <c r="AB32" s="12">
        <v>0.17</v>
      </c>
      <c r="AC32" s="12">
        <v>-1.04</v>
      </c>
      <c r="AD32" s="12">
        <v>1.1299999999999999</v>
      </c>
      <c r="AE32" s="12">
        <v>2.54</v>
      </c>
      <c r="AF32" s="12">
        <v>2.4700000000000002</v>
      </c>
      <c r="AG32" s="12">
        <v>-0.27</v>
      </c>
      <c r="AH32" s="12">
        <v>4.41</v>
      </c>
      <c r="AI32" s="12">
        <v>11.51</v>
      </c>
      <c r="AJ32" s="12">
        <v>5.51</v>
      </c>
      <c r="AK32" s="12">
        <v>2.37</v>
      </c>
      <c r="AL32" s="12">
        <v>5.14</v>
      </c>
      <c r="AM32" s="12">
        <v>7.75</v>
      </c>
    </row>
    <row r="33" spans="1:39" ht="19" x14ac:dyDescent="0.25">
      <c r="A33" s="5" t="s">
        <v>26</v>
      </c>
      <c r="B33" s="1">
        <v>191600000</v>
      </c>
      <c r="C33" s="1">
        <v>188333333</v>
      </c>
      <c r="D33" s="1">
        <v>229000000</v>
      </c>
      <c r="E33" s="1">
        <v>288235294</v>
      </c>
      <c r="F33" s="1">
        <v>365862069</v>
      </c>
      <c r="G33" s="1">
        <v>368972000</v>
      </c>
      <c r="H33" s="1">
        <v>450000000</v>
      </c>
      <c r="I33" s="1">
        <v>330000000</v>
      </c>
      <c r="J33" s="1">
        <v>400384615</v>
      </c>
      <c r="K33" s="1">
        <v>418000000</v>
      </c>
      <c r="L33" s="1">
        <v>427800000</v>
      </c>
      <c r="M33" s="1">
        <v>430000000</v>
      </c>
      <c r="N33" s="1">
        <v>432600000</v>
      </c>
      <c r="O33" s="1">
        <v>424400000</v>
      </c>
      <c r="P33" s="1">
        <v>521400000</v>
      </c>
      <c r="Q33" s="1">
        <v>550900000</v>
      </c>
      <c r="R33" s="1">
        <v>592400000</v>
      </c>
      <c r="S33" s="1">
        <v>601500000</v>
      </c>
      <c r="T33" s="1">
        <v>607500000</v>
      </c>
      <c r="U33" s="1">
        <v>641500000</v>
      </c>
      <c r="V33" s="1">
        <v>647700000</v>
      </c>
      <c r="W33" s="1">
        <v>692000000</v>
      </c>
      <c r="X33" s="1">
        <v>769100000</v>
      </c>
      <c r="Y33" s="1">
        <v>772500000</v>
      </c>
      <c r="Z33" s="1">
        <v>800700000</v>
      </c>
      <c r="AA33" s="1">
        <v>887500000</v>
      </c>
      <c r="AB33" s="1">
        <v>988000000</v>
      </c>
      <c r="AC33" s="1">
        <v>991200000</v>
      </c>
      <c r="AD33" s="1">
        <v>1021700000</v>
      </c>
      <c r="AE33" s="1">
        <v>1060000000</v>
      </c>
      <c r="AF33" s="1">
        <v>1070000000</v>
      </c>
      <c r="AG33" s="1">
        <v>1036000000</v>
      </c>
      <c r="AH33" s="1">
        <v>1089000000</v>
      </c>
      <c r="AI33" s="1">
        <v>1152000000</v>
      </c>
      <c r="AJ33" s="1">
        <v>1114000000</v>
      </c>
      <c r="AK33" s="1">
        <v>1110000000</v>
      </c>
      <c r="AL33" s="1">
        <v>1120000000</v>
      </c>
      <c r="AM33" s="1">
        <v>1112000000</v>
      </c>
    </row>
    <row r="34" spans="1:39" ht="19" x14ac:dyDescent="0.25">
      <c r="A34" s="5" t="s">
        <v>27</v>
      </c>
      <c r="B34" s="1">
        <v>191600000</v>
      </c>
      <c r="C34" s="1">
        <v>188333333</v>
      </c>
      <c r="D34" s="1">
        <v>229000000</v>
      </c>
      <c r="E34" s="1">
        <v>296969697</v>
      </c>
      <c r="F34" s="1">
        <v>365862069</v>
      </c>
      <c r="G34" s="1">
        <v>368972000</v>
      </c>
      <c r="H34" s="1">
        <v>450000000</v>
      </c>
      <c r="I34" s="1">
        <v>330000000</v>
      </c>
      <c r="J34" s="1">
        <v>400384615</v>
      </c>
      <c r="K34" s="1">
        <v>420800000</v>
      </c>
      <c r="L34" s="1">
        <v>432400000</v>
      </c>
      <c r="M34" s="1">
        <v>430000000</v>
      </c>
      <c r="N34" s="1">
        <v>435000000</v>
      </c>
      <c r="O34" s="1">
        <v>424400000</v>
      </c>
      <c r="P34" s="1">
        <v>521400000</v>
      </c>
      <c r="Q34" s="1">
        <v>605400000</v>
      </c>
      <c r="R34" s="1">
        <v>592400000</v>
      </c>
      <c r="S34" s="1">
        <v>601500000</v>
      </c>
      <c r="T34" s="1">
        <v>607500000</v>
      </c>
      <c r="U34" s="1">
        <v>645700000</v>
      </c>
      <c r="V34" s="1">
        <v>702000000</v>
      </c>
      <c r="W34" s="1">
        <v>725000000</v>
      </c>
      <c r="X34" s="1">
        <v>769100000</v>
      </c>
      <c r="Y34" s="1">
        <v>772500000</v>
      </c>
      <c r="Z34" s="1">
        <v>800700000</v>
      </c>
      <c r="AA34" s="1">
        <v>1050700000</v>
      </c>
      <c r="AB34" s="1">
        <v>1007500000</v>
      </c>
      <c r="AC34" s="1">
        <v>991200000</v>
      </c>
      <c r="AD34" s="1">
        <v>1056300000</v>
      </c>
      <c r="AE34" s="1">
        <v>1198000000</v>
      </c>
      <c r="AF34" s="1">
        <v>1170000000</v>
      </c>
      <c r="AG34" s="1">
        <v>1036000000</v>
      </c>
      <c r="AH34" s="1">
        <v>1154000000</v>
      </c>
      <c r="AI34" s="1">
        <v>1229000000</v>
      </c>
      <c r="AJ34" s="1">
        <v>1143000000</v>
      </c>
      <c r="AK34" s="1">
        <v>1131000000</v>
      </c>
      <c r="AL34" s="1">
        <v>1141000000</v>
      </c>
      <c r="AM34" s="1">
        <v>1122000000</v>
      </c>
    </row>
    <row r="35" spans="1:39" ht="20" customHeight="1" x14ac:dyDescent="0.25">
      <c r="A35" s="14" t="s">
        <v>103</v>
      </c>
      <c r="B35" s="1"/>
      <c r="C35" s="22">
        <f>(C34-B34)/B34</f>
        <v>-1.7049410229645096E-2</v>
      </c>
      <c r="D35" s="22">
        <f t="shared" ref="D35:AM35" si="5">(D34-C34)/C34</f>
        <v>0.2159292056919101</v>
      </c>
      <c r="E35" s="22">
        <f t="shared" si="5"/>
        <v>0.29681090393013099</v>
      </c>
      <c r="F35" s="22">
        <f t="shared" si="5"/>
        <v>0.23198451793551178</v>
      </c>
      <c r="G35" s="22">
        <f t="shared" si="5"/>
        <v>8.5002826570687758E-3</v>
      </c>
      <c r="H35" s="22">
        <f t="shared" si="5"/>
        <v>0.21960473965504157</v>
      </c>
      <c r="I35" s="22">
        <f t="shared" si="5"/>
        <v>-0.26666666666666666</v>
      </c>
      <c r="J35" s="22">
        <f t="shared" si="5"/>
        <v>0.21328671212121211</v>
      </c>
      <c r="K35" s="22">
        <f t="shared" si="5"/>
        <v>5.0989434246867853E-2</v>
      </c>
      <c r="L35" s="22">
        <f t="shared" si="5"/>
        <v>2.7566539923954372E-2</v>
      </c>
      <c r="M35" s="22">
        <f t="shared" si="5"/>
        <v>-5.5504162812210914E-3</v>
      </c>
      <c r="N35" s="22">
        <f t="shared" si="5"/>
        <v>1.1627906976744186E-2</v>
      </c>
      <c r="O35" s="22">
        <f t="shared" si="5"/>
        <v>-2.4367816091954021E-2</v>
      </c>
      <c r="P35" s="22">
        <f t="shared" si="5"/>
        <v>0.2285579641847314</v>
      </c>
      <c r="Q35" s="22">
        <f t="shared" si="5"/>
        <v>0.1611047180667434</v>
      </c>
      <c r="R35" s="22">
        <f t="shared" si="5"/>
        <v>-2.1473406012553684E-2</v>
      </c>
      <c r="S35" s="22">
        <f t="shared" si="5"/>
        <v>1.536124240378123E-2</v>
      </c>
      <c r="T35" s="22">
        <f t="shared" si="5"/>
        <v>9.9750623441396506E-3</v>
      </c>
      <c r="U35" s="22">
        <f t="shared" si="5"/>
        <v>6.2880658436213988E-2</v>
      </c>
      <c r="V35" s="22">
        <f t="shared" si="5"/>
        <v>8.7192194517577828E-2</v>
      </c>
      <c r="W35" s="22">
        <f t="shared" si="5"/>
        <v>3.2763532763532763E-2</v>
      </c>
      <c r="X35" s="22">
        <f t="shared" si="5"/>
        <v>6.0827586206896551E-2</v>
      </c>
      <c r="Y35" s="22">
        <f t="shared" si="5"/>
        <v>4.4207515277597193E-3</v>
      </c>
      <c r="Z35" s="22">
        <f t="shared" si="5"/>
        <v>3.6504854368932041E-2</v>
      </c>
      <c r="AA35" s="22">
        <f t="shared" si="5"/>
        <v>0.31222680154864496</v>
      </c>
      <c r="AB35" s="22">
        <f t="shared" si="5"/>
        <v>-4.1115446844960504E-2</v>
      </c>
      <c r="AC35" s="22">
        <f t="shared" si="5"/>
        <v>-1.6178660049627792E-2</v>
      </c>
      <c r="AD35" s="22">
        <f t="shared" si="5"/>
        <v>6.5677966101694921E-2</v>
      </c>
      <c r="AE35" s="22">
        <f t="shared" si="5"/>
        <v>0.13414749597652181</v>
      </c>
      <c r="AF35" s="22">
        <f t="shared" si="5"/>
        <v>-2.337228714524207E-2</v>
      </c>
      <c r="AG35" s="22">
        <f t="shared" si="5"/>
        <v>-0.11452991452991453</v>
      </c>
      <c r="AH35" s="22">
        <f t="shared" si="5"/>
        <v>0.11389961389961389</v>
      </c>
      <c r="AI35" s="22">
        <f t="shared" si="5"/>
        <v>6.4991334488734842E-2</v>
      </c>
      <c r="AJ35" s="22">
        <f t="shared" si="5"/>
        <v>-6.9975589910496336E-2</v>
      </c>
      <c r="AK35" s="22">
        <f t="shared" si="5"/>
        <v>-1.0498687664041995E-2</v>
      </c>
      <c r="AL35" s="22">
        <f t="shared" si="5"/>
        <v>8.8417329796640146E-3</v>
      </c>
      <c r="AM35" s="22">
        <f t="shared" si="5"/>
        <v>-1.6652059596844872E-2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78000000</v>
      </c>
      <c r="L38" s="1">
        <v>128100000</v>
      </c>
      <c r="M38" s="1">
        <v>276000000</v>
      </c>
      <c r="N38" s="1">
        <v>620000000</v>
      </c>
      <c r="O38" s="1">
        <v>559000000</v>
      </c>
      <c r="P38" s="1">
        <v>295000000</v>
      </c>
      <c r="Q38" s="1">
        <v>701700000</v>
      </c>
      <c r="R38" s="1">
        <v>469000000</v>
      </c>
      <c r="S38" s="1">
        <v>398000000</v>
      </c>
      <c r="T38" s="1">
        <v>570300000</v>
      </c>
      <c r="U38" s="1">
        <v>486100000</v>
      </c>
      <c r="V38" s="1">
        <v>524500000</v>
      </c>
      <c r="W38" s="1">
        <v>1431000000</v>
      </c>
      <c r="X38" s="1">
        <v>2192000000</v>
      </c>
      <c r="Y38" s="1">
        <v>1243000000</v>
      </c>
      <c r="Z38" s="1">
        <v>1485000000</v>
      </c>
      <c r="AA38" s="1">
        <v>2913000000</v>
      </c>
      <c r="AB38" s="1">
        <v>2160000000</v>
      </c>
      <c r="AC38" s="1">
        <v>2459000000</v>
      </c>
      <c r="AD38" s="1">
        <v>2880000000</v>
      </c>
      <c r="AE38" s="1">
        <v>4150000000</v>
      </c>
      <c r="AF38" s="1">
        <v>2287000000</v>
      </c>
      <c r="AG38" s="1">
        <v>4140000000</v>
      </c>
      <c r="AH38" s="1">
        <v>5109000000</v>
      </c>
      <c r="AI38" s="1">
        <v>6506000000</v>
      </c>
      <c r="AJ38" s="1">
        <v>7152000000</v>
      </c>
      <c r="AK38" s="1">
        <v>7624000000</v>
      </c>
      <c r="AL38" s="1">
        <v>7763000000</v>
      </c>
      <c r="AM38" s="1">
        <v>8262000000</v>
      </c>
    </row>
    <row r="39" spans="1:39" ht="19" x14ac:dyDescent="0.25">
      <c r="A39" s="5" t="s">
        <v>31</v>
      </c>
      <c r="B39" s="1" t="s">
        <v>92</v>
      </c>
      <c r="C39" s="1" t="s">
        <v>92</v>
      </c>
      <c r="D39" s="1" t="s">
        <v>92</v>
      </c>
      <c r="E39" s="1" t="s">
        <v>92</v>
      </c>
      <c r="F39" s="1" t="s">
        <v>92</v>
      </c>
      <c r="G39" s="1" t="s">
        <v>92</v>
      </c>
      <c r="H39" s="1" t="s">
        <v>92</v>
      </c>
      <c r="I39" s="1" t="s">
        <v>92</v>
      </c>
      <c r="J39" s="1" t="s">
        <v>92</v>
      </c>
      <c r="K39" s="1">
        <v>355000000</v>
      </c>
      <c r="L39" s="1">
        <v>427700000</v>
      </c>
      <c r="M39" s="1">
        <v>11000000</v>
      </c>
      <c r="N39" s="1">
        <v>368000000</v>
      </c>
      <c r="O39" s="1">
        <v>91000000</v>
      </c>
      <c r="P39" s="1">
        <v>1319000000</v>
      </c>
      <c r="Q39" s="1">
        <v>1764700000</v>
      </c>
      <c r="R39" s="1">
        <v>1209000000</v>
      </c>
      <c r="S39" s="1">
        <v>588000000</v>
      </c>
      <c r="T39" s="1">
        <v>351500000</v>
      </c>
      <c r="U39" s="1">
        <v>744900000</v>
      </c>
      <c r="V39" s="1">
        <v>765900000</v>
      </c>
      <c r="W39" s="1">
        <v>1648000000</v>
      </c>
      <c r="X39" s="1">
        <v>424000000</v>
      </c>
      <c r="Y39" s="1">
        <v>119000000</v>
      </c>
      <c r="Z39" s="1" t="s">
        <v>92</v>
      </c>
      <c r="AA39" s="1" t="s">
        <v>92</v>
      </c>
      <c r="AB39" s="1" t="s">
        <v>92</v>
      </c>
      <c r="AC39" s="1">
        <v>100000000</v>
      </c>
      <c r="AD39" s="1">
        <v>221000000</v>
      </c>
      <c r="AE39" s="1">
        <v>384000000</v>
      </c>
      <c r="AF39" s="1">
        <v>1234000000</v>
      </c>
      <c r="AG39" s="1">
        <v>258000000</v>
      </c>
      <c r="AH39" s="1">
        <v>319000000</v>
      </c>
      <c r="AI39" s="1">
        <v>296000000</v>
      </c>
      <c r="AJ39" s="1">
        <v>803000000</v>
      </c>
      <c r="AK39" s="1">
        <v>518000000</v>
      </c>
      <c r="AL39" s="1">
        <v>870000000</v>
      </c>
      <c r="AM39" s="1">
        <v>1069000000</v>
      </c>
    </row>
    <row r="40" spans="1:39" ht="19" x14ac:dyDescent="0.25">
      <c r="A40" s="5" t="s">
        <v>32</v>
      </c>
      <c r="B40" s="1" t="s">
        <v>92</v>
      </c>
      <c r="C40" s="1" t="s">
        <v>92</v>
      </c>
      <c r="D40" s="1" t="s">
        <v>92</v>
      </c>
      <c r="E40" s="1" t="s">
        <v>92</v>
      </c>
      <c r="F40" s="1" t="s">
        <v>92</v>
      </c>
      <c r="G40" s="1" t="s">
        <v>92</v>
      </c>
      <c r="H40" s="1" t="s">
        <v>92</v>
      </c>
      <c r="I40" s="1" t="s">
        <v>92</v>
      </c>
      <c r="J40" s="1" t="s">
        <v>92</v>
      </c>
      <c r="K40" s="1">
        <v>433000000</v>
      </c>
      <c r="L40" s="1">
        <v>555800000</v>
      </c>
      <c r="M40" s="1">
        <v>287000000</v>
      </c>
      <c r="N40" s="1">
        <v>988000000</v>
      </c>
      <c r="O40" s="1">
        <v>650000000</v>
      </c>
      <c r="P40" s="1">
        <v>1614000000</v>
      </c>
      <c r="Q40" s="1">
        <v>2466400000</v>
      </c>
      <c r="R40" s="1">
        <v>1678000000</v>
      </c>
      <c r="S40" s="1">
        <v>986000000</v>
      </c>
      <c r="T40" s="1">
        <v>921800000</v>
      </c>
      <c r="U40" s="1">
        <v>1231000000</v>
      </c>
      <c r="V40" s="1">
        <v>1290400000</v>
      </c>
      <c r="W40" s="1">
        <v>3079000000</v>
      </c>
      <c r="X40" s="1">
        <v>2616000000</v>
      </c>
      <c r="Y40" s="1">
        <v>1362000000</v>
      </c>
      <c r="Z40" s="1">
        <v>1485000000</v>
      </c>
      <c r="AA40" s="1">
        <v>2913000000</v>
      </c>
      <c r="AB40" s="1">
        <v>2160000000</v>
      </c>
      <c r="AC40" s="1">
        <v>2559000000</v>
      </c>
      <c r="AD40" s="1">
        <v>3101000000</v>
      </c>
      <c r="AE40" s="1">
        <v>4534000000</v>
      </c>
      <c r="AF40" s="1">
        <v>3521000000</v>
      </c>
      <c r="AG40" s="1">
        <v>4398000000</v>
      </c>
      <c r="AH40" s="1">
        <v>5428000000</v>
      </c>
      <c r="AI40" s="1">
        <v>6802000000</v>
      </c>
      <c r="AJ40" s="1">
        <v>7955000000</v>
      </c>
      <c r="AK40" s="1">
        <v>8142000000</v>
      </c>
      <c r="AL40" s="1">
        <v>8633000000</v>
      </c>
      <c r="AM40" s="1">
        <v>9331000000</v>
      </c>
    </row>
    <row r="41" spans="1:39" ht="19" x14ac:dyDescent="0.25">
      <c r="A41" s="5" t="s">
        <v>33</v>
      </c>
      <c r="B41" s="1" t="s">
        <v>92</v>
      </c>
      <c r="C41" s="1" t="s">
        <v>92</v>
      </c>
      <c r="D41" s="1" t="s">
        <v>92</v>
      </c>
      <c r="E41" s="1" t="s">
        <v>92</v>
      </c>
      <c r="F41" s="1" t="s">
        <v>92</v>
      </c>
      <c r="G41" s="1" t="s">
        <v>92</v>
      </c>
      <c r="H41" s="1" t="s">
        <v>92</v>
      </c>
      <c r="I41" s="1" t="s">
        <v>92</v>
      </c>
      <c r="J41" s="1" t="s">
        <v>92</v>
      </c>
      <c r="K41" s="1">
        <v>236000000</v>
      </c>
      <c r="L41" s="1">
        <v>455400000</v>
      </c>
      <c r="M41" s="1">
        <v>347000000</v>
      </c>
      <c r="N41" s="1">
        <v>459000000</v>
      </c>
      <c r="O41" s="1">
        <v>490000000</v>
      </c>
      <c r="P41" s="1">
        <v>693000000</v>
      </c>
      <c r="Q41" s="1">
        <v>1573700000</v>
      </c>
      <c r="R41" s="1">
        <v>792000000</v>
      </c>
      <c r="S41" s="1">
        <v>538000000</v>
      </c>
      <c r="T41" s="1">
        <v>642500000</v>
      </c>
      <c r="U41" s="1">
        <v>773700000</v>
      </c>
      <c r="V41" s="1">
        <v>794400000</v>
      </c>
      <c r="W41" s="1">
        <v>956000000</v>
      </c>
      <c r="X41" s="1">
        <v>994000000</v>
      </c>
      <c r="Y41" s="1">
        <v>1032000000</v>
      </c>
      <c r="Z41" s="1">
        <v>798000000</v>
      </c>
      <c r="AA41" s="1">
        <v>1531000000</v>
      </c>
      <c r="AB41" s="1">
        <v>1497000000</v>
      </c>
      <c r="AC41" s="1">
        <v>1289000000</v>
      </c>
      <c r="AD41" s="1">
        <v>2329000000</v>
      </c>
      <c r="AE41" s="1">
        <v>2906000000</v>
      </c>
      <c r="AF41" s="1">
        <v>2507000000</v>
      </c>
      <c r="AG41" s="1">
        <v>2068000000</v>
      </c>
      <c r="AH41" s="1">
        <v>3759000000</v>
      </c>
      <c r="AI41" s="1">
        <v>5478000000</v>
      </c>
      <c r="AJ41" s="1">
        <v>3195000000</v>
      </c>
      <c r="AK41" s="1">
        <v>3912000000</v>
      </c>
      <c r="AL41" s="1">
        <v>5311000000</v>
      </c>
      <c r="AM41" s="1">
        <v>5130000000</v>
      </c>
    </row>
    <row r="42" spans="1:39" ht="19" x14ac:dyDescent="0.25">
      <c r="A42" s="5" t="s">
        <v>34</v>
      </c>
      <c r="B42" s="1" t="s">
        <v>92</v>
      </c>
      <c r="C42" s="1" t="s">
        <v>92</v>
      </c>
      <c r="D42" s="1" t="s">
        <v>92</v>
      </c>
      <c r="E42" s="1" t="s">
        <v>92</v>
      </c>
      <c r="F42" s="1" t="s">
        <v>92</v>
      </c>
      <c r="G42" s="1" t="s">
        <v>92</v>
      </c>
      <c r="H42" s="1" t="s">
        <v>92</v>
      </c>
      <c r="I42" s="1" t="s">
        <v>92</v>
      </c>
      <c r="J42" s="1" t="s">
        <v>92</v>
      </c>
      <c r="K42" s="1">
        <v>101000000</v>
      </c>
      <c r="L42" s="1">
        <v>204800000</v>
      </c>
      <c r="M42" s="1">
        <v>251000000</v>
      </c>
      <c r="N42" s="1">
        <v>454000000</v>
      </c>
      <c r="O42" s="1">
        <v>291000000</v>
      </c>
      <c r="P42" s="1">
        <v>366000000</v>
      </c>
      <c r="Q42" s="1">
        <v>704800000</v>
      </c>
      <c r="R42" s="1">
        <v>491000000</v>
      </c>
      <c r="S42" s="1">
        <v>545000000</v>
      </c>
      <c r="T42" s="1">
        <v>417400000</v>
      </c>
      <c r="U42" s="1">
        <v>578100000</v>
      </c>
      <c r="V42" s="1">
        <v>771500000</v>
      </c>
      <c r="W42" s="1">
        <v>963000000</v>
      </c>
      <c r="X42" s="1">
        <v>1532000000</v>
      </c>
      <c r="Y42" s="1">
        <v>1291000000</v>
      </c>
      <c r="Z42" s="1">
        <v>987000000</v>
      </c>
      <c r="AA42" s="1">
        <v>1770000000</v>
      </c>
      <c r="AB42" s="1">
        <v>2080000000</v>
      </c>
      <c r="AC42" s="1">
        <v>1812000000</v>
      </c>
      <c r="AD42" s="1">
        <v>2649000000</v>
      </c>
      <c r="AE42" s="1">
        <v>2455000000</v>
      </c>
      <c r="AF42" s="1">
        <v>2340000000</v>
      </c>
      <c r="AG42" s="1">
        <v>2889000000</v>
      </c>
      <c r="AH42" s="1">
        <v>3123000000</v>
      </c>
      <c r="AI42" s="1">
        <v>3595000000</v>
      </c>
      <c r="AJ42" s="1">
        <v>5118000000</v>
      </c>
      <c r="AK42" s="1">
        <v>5607000000</v>
      </c>
      <c r="AL42" s="1">
        <v>4487000000</v>
      </c>
      <c r="AM42" s="1">
        <v>6663000000</v>
      </c>
    </row>
    <row r="43" spans="1:39" ht="19" x14ac:dyDescent="0.25">
      <c r="A43" s="5" t="s">
        <v>35</v>
      </c>
      <c r="B43" s="1" t="s">
        <v>92</v>
      </c>
      <c r="C43" s="1" t="s">
        <v>92</v>
      </c>
      <c r="D43" s="1" t="s">
        <v>92</v>
      </c>
      <c r="E43" s="1" t="s">
        <v>92</v>
      </c>
      <c r="F43" s="1" t="s">
        <v>92</v>
      </c>
      <c r="G43" s="1" t="s">
        <v>92</v>
      </c>
      <c r="H43" s="1" t="s">
        <v>92</v>
      </c>
      <c r="I43" s="1" t="s">
        <v>92</v>
      </c>
      <c r="J43" s="1" t="s">
        <v>92</v>
      </c>
      <c r="K43" s="1">
        <v>23000000</v>
      </c>
      <c r="L43" s="1">
        <v>58100000</v>
      </c>
      <c r="M43" s="1">
        <v>79000000</v>
      </c>
      <c r="N43" s="1">
        <v>71000000</v>
      </c>
      <c r="O43" s="1">
        <v>68000000</v>
      </c>
      <c r="P43" s="1">
        <v>157000000</v>
      </c>
      <c r="Q43" s="1">
        <v>159500000</v>
      </c>
      <c r="R43" s="1">
        <v>177000000</v>
      </c>
      <c r="S43" s="1">
        <v>50000000</v>
      </c>
      <c r="T43" s="1">
        <v>55300000</v>
      </c>
      <c r="U43" s="1">
        <v>55900000</v>
      </c>
      <c r="V43" s="1">
        <v>69300000</v>
      </c>
      <c r="W43" s="1">
        <v>103000000</v>
      </c>
      <c r="X43" s="1">
        <v>92000000</v>
      </c>
      <c r="Y43" s="1">
        <v>94000000</v>
      </c>
      <c r="Z43" s="1">
        <v>74000000</v>
      </c>
      <c r="AA43" s="1">
        <v>119000000</v>
      </c>
      <c r="AB43" s="1">
        <v>95000000</v>
      </c>
      <c r="AC43" s="1">
        <v>98000000</v>
      </c>
      <c r="AD43" s="1">
        <v>832000000</v>
      </c>
      <c r="AE43" s="1">
        <v>350000000</v>
      </c>
      <c r="AF43" s="1">
        <v>228000000</v>
      </c>
      <c r="AG43" s="1">
        <v>140000000</v>
      </c>
      <c r="AH43" s="1">
        <v>147000000</v>
      </c>
      <c r="AI43" s="1">
        <v>164000000</v>
      </c>
      <c r="AJ43" s="1">
        <v>235000000</v>
      </c>
      <c r="AK43" s="1">
        <v>304000000</v>
      </c>
      <c r="AL43" s="1">
        <v>1476000000</v>
      </c>
      <c r="AM43" s="1">
        <v>657000000</v>
      </c>
    </row>
    <row r="44" spans="1:39" ht="19" x14ac:dyDescent="0.25">
      <c r="A44" s="6" t="s">
        <v>36</v>
      </c>
      <c r="B44" s="10" t="s">
        <v>92</v>
      </c>
      <c r="C44" s="10" t="s">
        <v>92</v>
      </c>
      <c r="D44" s="10" t="s">
        <v>92</v>
      </c>
      <c r="E44" s="10" t="s">
        <v>92</v>
      </c>
      <c r="F44" s="10" t="s">
        <v>92</v>
      </c>
      <c r="G44" s="10" t="s">
        <v>92</v>
      </c>
      <c r="H44" s="10" t="s">
        <v>92</v>
      </c>
      <c r="I44" s="10" t="s">
        <v>92</v>
      </c>
      <c r="J44" s="10" t="s">
        <v>92</v>
      </c>
      <c r="K44" s="10">
        <v>793000000</v>
      </c>
      <c r="L44" s="10">
        <v>1274100000</v>
      </c>
      <c r="M44" s="10">
        <v>964000000</v>
      </c>
      <c r="N44" s="10">
        <v>1972000000</v>
      </c>
      <c r="O44" s="10">
        <v>1499000000</v>
      </c>
      <c r="P44" s="10">
        <v>2830000000</v>
      </c>
      <c r="Q44" s="10">
        <v>4904400000</v>
      </c>
      <c r="R44" s="10">
        <v>3138000000</v>
      </c>
      <c r="S44" s="10">
        <v>2119000000</v>
      </c>
      <c r="T44" s="10">
        <v>2037000000</v>
      </c>
      <c r="U44" s="10">
        <v>2638700000</v>
      </c>
      <c r="V44" s="10">
        <v>2925600000</v>
      </c>
      <c r="W44" s="10">
        <v>5101000000</v>
      </c>
      <c r="X44" s="10">
        <v>5234000000</v>
      </c>
      <c r="Y44" s="10">
        <v>3779000000</v>
      </c>
      <c r="Z44" s="10">
        <v>3344000000</v>
      </c>
      <c r="AA44" s="10">
        <v>6333000000</v>
      </c>
      <c r="AB44" s="10">
        <v>5832000000</v>
      </c>
      <c r="AC44" s="10">
        <v>5758000000</v>
      </c>
      <c r="AD44" s="10">
        <v>8911000000</v>
      </c>
      <c r="AE44" s="10">
        <v>10245000000</v>
      </c>
      <c r="AF44" s="10">
        <v>8596000000</v>
      </c>
      <c r="AG44" s="10">
        <v>9495000000</v>
      </c>
      <c r="AH44" s="10">
        <v>12457000000</v>
      </c>
      <c r="AI44" s="10">
        <v>16039000000</v>
      </c>
      <c r="AJ44" s="10">
        <v>16503000000</v>
      </c>
      <c r="AK44" s="10">
        <v>17965000000</v>
      </c>
      <c r="AL44" s="10">
        <v>19907000000</v>
      </c>
      <c r="AM44" s="10">
        <v>21781000000</v>
      </c>
    </row>
    <row r="45" spans="1:39" ht="19" x14ac:dyDescent="0.25">
      <c r="A45" s="5" t="s">
        <v>37</v>
      </c>
      <c r="B45" s="1" t="s">
        <v>92</v>
      </c>
      <c r="C45" s="1" t="s">
        <v>92</v>
      </c>
      <c r="D45" s="1" t="s">
        <v>92</v>
      </c>
      <c r="E45" s="1" t="s">
        <v>92</v>
      </c>
      <c r="F45" s="1" t="s">
        <v>92</v>
      </c>
      <c r="G45" s="1" t="s">
        <v>92</v>
      </c>
      <c r="H45" s="1" t="s">
        <v>92</v>
      </c>
      <c r="I45" s="1" t="s">
        <v>92</v>
      </c>
      <c r="J45" s="1" t="s">
        <v>92</v>
      </c>
      <c r="K45" s="1">
        <v>664000000</v>
      </c>
      <c r="L45" s="1">
        <v>1385600000</v>
      </c>
      <c r="M45" s="1">
        <v>2708000000</v>
      </c>
      <c r="N45" s="1">
        <v>2761000000</v>
      </c>
      <c r="O45" s="1">
        <v>3031000000</v>
      </c>
      <c r="P45" s="1">
        <v>3800000000</v>
      </c>
      <c r="Q45" s="1">
        <v>4257600000</v>
      </c>
      <c r="R45" s="1">
        <v>4704000000</v>
      </c>
      <c r="S45" s="1">
        <v>4700000000</v>
      </c>
      <c r="T45" s="1">
        <v>4510500000</v>
      </c>
      <c r="U45" s="1">
        <v>4712700000</v>
      </c>
      <c r="V45" s="1">
        <v>4683800000</v>
      </c>
      <c r="W45" s="1">
        <v>5888000000</v>
      </c>
      <c r="X45" s="1">
        <v>8279000000</v>
      </c>
      <c r="Y45" s="1">
        <v>8811000000</v>
      </c>
      <c r="Z45" s="1">
        <v>7081000000</v>
      </c>
      <c r="AA45" s="1">
        <v>6601000000</v>
      </c>
      <c r="AB45" s="1">
        <v>7555000000</v>
      </c>
      <c r="AC45" s="1">
        <v>7103000000</v>
      </c>
      <c r="AD45" s="1">
        <v>7626000000</v>
      </c>
      <c r="AE45" s="1">
        <v>8682000000</v>
      </c>
      <c r="AF45" s="1">
        <v>10554000000</v>
      </c>
      <c r="AG45" s="1">
        <v>14686000000</v>
      </c>
      <c r="AH45" s="1">
        <v>19431000000</v>
      </c>
      <c r="AI45" s="1">
        <v>23672000000</v>
      </c>
      <c r="AJ45" s="1">
        <v>28240000000</v>
      </c>
      <c r="AK45" s="1">
        <v>31615000000</v>
      </c>
      <c r="AL45" s="1">
        <v>33764000000</v>
      </c>
      <c r="AM45" s="1">
        <v>39227000000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502000000</v>
      </c>
      <c r="X46" s="1">
        <v>515000000</v>
      </c>
      <c r="Y46" s="1">
        <v>58000000</v>
      </c>
      <c r="Z46" s="1" t="s">
        <v>92</v>
      </c>
      <c r="AA46" s="1" t="s">
        <v>92</v>
      </c>
      <c r="AB46" s="1" t="s">
        <v>92</v>
      </c>
      <c r="AC46" s="1" t="s">
        <v>92</v>
      </c>
      <c r="AD46" s="1" t="s">
        <v>92</v>
      </c>
      <c r="AE46" s="1" t="s">
        <v>92</v>
      </c>
      <c r="AF46" s="1" t="s">
        <v>92</v>
      </c>
      <c r="AG46" s="1">
        <v>104000000</v>
      </c>
      <c r="AH46" s="1">
        <v>1228000000</v>
      </c>
      <c r="AI46" s="1">
        <v>1228000000</v>
      </c>
      <c r="AJ46" s="1">
        <v>1228000000</v>
      </c>
      <c r="AK46" s="1">
        <v>1228000000</v>
      </c>
      <c r="AL46" s="1">
        <v>1228000000</v>
      </c>
      <c r="AM46" s="1">
        <v>1228000000</v>
      </c>
    </row>
    <row r="47" spans="1:39" ht="19" x14ac:dyDescent="0.25">
      <c r="A47" s="5" t="s">
        <v>39</v>
      </c>
      <c r="B47" s="1" t="s">
        <v>92</v>
      </c>
      <c r="C47" s="1" t="s">
        <v>92</v>
      </c>
      <c r="D47" s="1" t="s">
        <v>92</v>
      </c>
      <c r="E47" s="1" t="s">
        <v>92</v>
      </c>
      <c r="F47" s="1" t="s">
        <v>92</v>
      </c>
      <c r="G47" s="1" t="s">
        <v>92</v>
      </c>
      <c r="H47" s="1" t="s">
        <v>92</v>
      </c>
      <c r="I47" s="1" t="s">
        <v>92</v>
      </c>
      <c r="J47" s="1" t="s">
        <v>92</v>
      </c>
      <c r="K47" s="1">
        <v>48000000</v>
      </c>
      <c r="L47" s="1">
        <v>41600000</v>
      </c>
      <c r="M47" s="1">
        <v>43000000</v>
      </c>
      <c r="N47" s="1">
        <v>51000000</v>
      </c>
      <c r="O47" s="1">
        <v>85000000</v>
      </c>
      <c r="P47" s="1">
        <v>213000000</v>
      </c>
      <c r="Q47" s="1">
        <v>213000000</v>
      </c>
      <c r="R47" s="1">
        <v>198000000</v>
      </c>
      <c r="S47" s="1">
        <v>317000000</v>
      </c>
      <c r="T47" s="1">
        <v>289600000</v>
      </c>
      <c r="U47" s="1">
        <v>276200000</v>
      </c>
      <c r="V47" s="1">
        <v>260200000</v>
      </c>
      <c r="W47" s="1">
        <v>388000000</v>
      </c>
      <c r="X47" s="1">
        <v>401000000</v>
      </c>
      <c r="Y47" s="1">
        <v>364000000</v>
      </c>
      <c r="Z47" s="1">
        <v>344000000</v>
      </c>
      <c r="AA47" s="1">
        <v>323000000</v>
      </c>
      <c r="AB47" s="1" t="s">
        <v>92</v>
      </c>
      <c r="AC47" s="1" t="s">
        <v>92</v>
      </c>
      <c r="AD47" s="1">
        <v>386000000</v>
      </c>
      <c r="AE47" s="1">
        <v>468000000</v>
      </c>
      <c r="AF47" s="1">
        <v>449000000</v>
      </c>
      <c r="AG47" s="1">
        <v>464000000</v>
      </c>
      <c r="AH47" s="1">
        <v>387000000</v>
      </c>
      <c r="AI47" s="1">
        <v>331000000</v>
      </c>
      <c r="AJ47" s="1">
        <v>340000000</v>
      </c>
      <c r="AK47" s="1">
        <v>334000000</v>
      </c>
      <c r="AL47" s="1">
        <v>349000000</v>
      </c>
      <c r="AM47" s="1">
        <v>421000000</v>
      </c>
    </row>
    <row r="48" spans="1:39" ht="19" x14ac:dyDescent="0.25">
      <c r="A48" s="5" t="s">
        <v>40</v>
      </c>
      <c r="B48" s="1" t="s">
        <v>92</v>
      </c>
      <c r="C48" s="1" t="s">
        <v>92</v>
      </c>
      <c r="D48" s="1" t="s">
        <v>92</v>
      </c>
      <c r="E48" s="1" t="s">
        <v>92</v>
      </c>
      <c r="F48" s="1" t="s">
        <v>92</v>
      </c>
      <c r="G48" s="1" t="s">
        <v>92</v>
      </c>
      <c r="H48" s="1" t="s">
        <v>92</v>
      </c>
      <c r="I48" s="1" t="s">
        <v>92</v>
      </c>
      <c r="J48" s="1" t="s">
        <v>92</v>
      </c>
      <c r="K48" s="1">
        <v>48000000</v>
      </c>
      <c r="L48" s="1">
        <v>41600000</v>
      </c>
      <c r="M48" s="1">
        <v>43000000</v>
      </c>
      <c r="N48" s="1">
        <v>51000000</v>
      </c>
      <c r="O48" s="1">
        <v>85000000</v>
      </c>
      <c r="P48" s="1">
        <v>213000000</v>
      </c>
      <c r="Q48" s="1">
        <v>213000000</v>
      </c>
      <c r="R48" s="1">
        <v>198000000</v>
      </c>
      <c r="S48" s="1">
        <v>317000000</v>
      </c>
      <c r="T48" s="1">
        <v>289600000</v>
      </c>
      <c r="U48" s="1">
        <v>276200000</v>
      </c>
      <c r="V48" s="1">
        <v>260200000</v>
      </c>
      <c r="W48" s="1">
        <v>890000000</v>
      </c>
      <c r="X48" s="1">
        <v>916000000</v>
      </c>
      <c r="Y48" s="1">
        <v>422000000</v>
      </c>
      <c r="Z48" s="1">
        <v>344000000</v>
      </c>
      <c r="AA48" s="1">
        <v>323000000</v>
      </c>
      <c r="AB48" s="1">
        <v>414000000</v>
      </c>
      <c r="AC48" s="1">
        <v>371000000</v>
      </c>
      <c r="AD48" s="1">
        <v>386000000</v>
      </c>
      <c r="AE48" s="1">
        <v>468000000</v>
      </c>
      <c r="AF48" s="1">
        <v>449000000</v>
      </c>
      <c r="AG48" s="1">
        <v>568000000</v>
      </c>
      <c r="AH48" s="1">
        <v>1615000000</v>
      </c>
      <c r="AI48" s="1">
        <v>1559000000</v>
      </c>
      <c r="AJ48" s="1">
        <v>1568000000</v>
      </c>
      <c r="AK48" s="1">
        <v>1562000000</v>
      </c>
      <c r="AL48" s="1">
        <v>1577000000</v>
      </c>
      <c r="AM48" s="1">
        <v>1649000000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315000000</v>
      </c>
      <c r="AA49" s="1">
        <v>582000000</v>
      </c>
      <c r="AB49" s="1">
        <v>483000000</v>
      </c>
      <c r="AC49" s="1">
        <v>763000000</v>
      </c>
      <c r="AD49" s="1">
        <v>895000000</v>
      </c>
      <c r="AE49" s="1">
        <v>1790000000</v>
      </c>
      <c r="AF49" s="1">
        <v>3492000000</v>
      </c>
      <c r="AG49" s="1">
        <v>1778000000</v>
      </c>
      <c r="AH49" s="1">
        <v>633000000</v>
      </c>
      <c r="AI49" s="1">
        <v>473000000</v>
      </c>
      <c r="AJ49" s="1">
        <v>1164000000</v>
      </c>
      <c r="AK49" s="1">
        <v>1048000000</v>
      </c>
      <c r="AL49" s="1">
        <v>1765000000</v>
      </c>
      <c r="AM49" s="1">
        <v>1647000000</v>
      </c>
    </row>
    <row r="50" spans="1:39" ht="19" x14ac:dyDescent="0.25">
      <c r="A50" s="5" t="s">
        <v>42</v>
      </c>
      <c r="B50" s="1" t="s">
        <v>92</v>
      </c>
      <c r="C50" s="1" t="s">
        <v>92</v>
      </c>
      <c r="D50" s="1" t="s">
        <v>92</v>
      </c>
      <c r="E50" s="1" t="s">
        <v>92</v>
      </c>
      <c r="F50" s="1" t="s">
        <v>92</v>
      </c>
      <c r="G50" s="1" t="s">
        <v>92</v>
      </c>
      <c r="H50" s="1" t="s">
        <v>92</v>
      </c>
      <c r="I50" s="1" t="s">
        <v>92</v>
      </c>
      <c r="J50" s="1" t="s">
        <v>92</v>
      </c>
      <c r="K50" s="1">
        <v>54000000</v>
      </c>
      <c r="L50" s="1" t="s">
        <v>92</v>
      </c>
      <c r="M50" s="1">
        <v>157000000</v>
      </c>
      <c r="N50" s="1">
        <v>240000000</v>
      </c>
      <c r="O50" s="1">
        <v>284000000</v>
      </c>
      <c r="P50" s="1">
        <v>309000000</v>
      </c>
      <c r="Q50" s="1" t="s">
        <v>92</v>
      </c>
      <c r="R50" s="1">
        <v>19000000</v>
      </c>
      <c r="S50" s="1" t="s">
        <v>92</v>
      </c>
      <c r="T50" s="1">
        <v>83700000</v>
      </c>
      <c r="U50" s="1">
        <v>41400000</v>
      </c>
      <c r="V50" s="1">
        <v>29900000</v>
      </c>
      <c r="W50" s="1">
        <v>49000000</v>
      </c>
      <c r="X50" s="1">
        <v>65000000</v>
      </c>
      <c r="Y50" s="1" t="s">
        <v>92</v>
      </c>
      <c r="Z50" s="1" t="s">
        <v>92</v>
      </c>
      <c r="AA50" s="1" t="s">
        <v>92</v>
      </c>
      <c r="AB50" s="1" t="s">
        <v>92</v>
      </c>
      <c r="AC50" s="1" t="s">
        <v>92</v>
      </c>
      <c r="AD50" s="1">
        <v>861000000</v>
      </c>
      <c r="AE50" s="1">
        <v>816000000</v>
      </c>
      <c r="AF50" s="1">
        <v>597000000</v>
      </c>
      <c r="AG50" s="1">
        <v>657000000</v>
      </c>
      <c r="AH50" s="1">
        <v>766000000</v>
      </c>
      <c r="AI50" s="1">
        <v>1022000000</v>
      </c>
      <c r="AJ50" s="1">
        <v>837000000</v>
      </c>
      <c r="AK50" s="1">
        <v>707000000</v>
      </c>
      <c r="AL50" s="1">
        <v>782000000</v>
      </c>
      <c r="AM50" s="1">
        <v>702000000</v>
      </c>
    </row>
    <row r="51" spans="1:39" ht="19" x14ac:dyDescent="0.25">
      <c r="A51" s="5" t="s">
        <v>43</v>
      </c>
      <c r="B51" s="1" t="s">
        <v>92</v>
      </c>
      <c r="C51" s="1" t="s">
        <v>92</v>
      </c>
      <c r="D51" s="1" t="s">
        <v>92</v>
      </c>
      <c r="E51" s="1" t="s">
        <v>92</v>
      </c>
      <c r="F51" s="1" t="s">
        <v>92</v>
      </c>
      <c r="G51" s="1" t="s">
        <v>92</v>
      </c>
      <c r="H51" s="1" t="s">
        <v>92</v>
      </c>
      <c r="I51" s="1" t="s">
        <v>92</v>
      </c>
      <c r="J51" s="1" t="s">
        <v>92</v>
      </c>
      <c r="K51" s="1">
        <v>-29000000</v>
      </c>
      <c r="L51" s="1">
        <v>73600000</v>
      </c>
      <c r="M51" s="1">
        <v>-120000000</v>
      </c>
      <c r="N51" s="1">
        <v>-173000000</v>
      </c>
      <c r="O51" s="1">
        <v>-211000000</v>
      </c>
      <c r="P51" s="1">
        <v>-187000000</v>
      </c>
      <c r="Q51" s="1">
        <v>256500000</v>
      </c>
      <c r="R51" s="1">
        <v>304000000</v>
      </c>
      <c r="S51" s="1">
        <v>419000000</v>
      </c>
      <c r="T51" s="1">
        <v>237400000</v>
      </c>
      <c r="U51" s="1">
        <v>91000000</v>
      </c>
      <c r="V51" s="1">
        <v>106900000</v>
      </c>
      <c r="W51" s="1">
        <v>293000000</v>
      </c>
      <c r="X51" s="1">
        <v>324000000</v>
      </c>
      <c r="Y51" s="1">
        <v>418000000</v>
      </c>
      <c r="Z51" s="1">
        <v>371000000</v>
      </c>
      <c r="AA51" s="1">
        <v>854000000</v>
      </c>
      <c r="AB51" s="1">
        <v>468000000</v>
      </c>
      <c r="AC51" s="1">
        <v>333000000</v>
      </c>
      <c r="AD51" s="1">
        <v>439000000</v>
      </c>
      <c r="AE51" s="1">
        <v>497000000</v>
      </c>
      <c r="AF51" s="1">
        <v>455000000</v>
      </c>
      <c r="AG51" s="1">
        <v>356000000</v>
      </c>
      <c r="AH51" s="1">
        <v>434000000</v>
      </c>
      <c r="AI51" s="1">
        <v>611000000</v>
      </c>
      <c r="AJ51" s="1">
        <v>575000000</v>
      </c>
      <c r="AK51" s="1">
        <v>781000000</v>
      </c>
      <c r="AL51" s="1">
        <v>1054000000</v>
      </c>
      <c r="AM51" s="1">
        <v>1277000000</v>
      </c>
    </row>
    <row r="52" spans="1:39" ht="19" x14ac:dyDescent="0.25">
      <c r="A52" s="5" t="s">
        <v>44</v>
      </c>
      <c r="B52" s="1" t="s">
        <v>92</v>
      </c>
      <c r="C52" s="1" t="s">
        <v>92</v>
      </c>
      <c r="D52" s="1" t="s">
        <v>92</v>
      </c>
      <c r="E52" s="1" t="s">
        <v>92</v>
      </c>
      <c r="F52" s="1" t="s">
        <v>92</v>
      </c>
      <c r="G52" s="1" t="s">
        <v>92</v>
      </c>
      <c r="H52" s="1" t="s">
        <v>92</v>
      </c>
      <c r="I52" s="1" t="s">
        <v>92</v>
      </c>
      <c r="J52" s="1" t="s">
        <v>92</v>
      </c>
      <c r="K52" s="1">
        <v>737000000</v>
      </c>
      <c r="L52" s="1">
        <v>1500800000</v>
      </c>
      <c r="M52" s="1">
        <v>2788000000</v>
      </c>
      <c r="N52" s="1">
        <v>2879000000</v>
      </c>
      <c r="O52" s="1">
        <v>3189000000</v>
      </c>
      <c r="P52" s="1">
        <v>4135000000</v>
      </c>
      <c r="Q52" s="1">
        <v>4727100000</v>
      </c>
      <c r="R52" s="1">
        <v>5225000000</v>
      </c>
      <c r="S52" s="1">
        <v>5436000000</v>
      </c>
      <c r="T52" s="1">
        <v>5121200000</v>
      </c>
      <c r="U52" s="1">
        <v>5121300000</v>
      </c>
      <c r="V52" s="1">
        <v>5080800000</v>
      </c>
      <c r="W52" s="1">
        <v>7120000000</v>
      </c>
      <c r="X52" s="1">
        <v>9584000000</v>
      </c>
      <c r="Y52" s="1">
        <v>9651000000</v>
      </c>
      <c r="Z52" s="1">
        <v>8111000000</v>
      </c>
      <c r="AA52" s="1">
        <v>8360000000</v>
      </c>
      <c r="AB52" s="1">
        <v>8920000000</v>
      </c>
      <c r="AC52" s="1">
        <v>8570000000</v>
      </c>
      <c r="AD52" s="1">
        <v>10207000000</v>
      </c>
      <c r="AE52" s="1">
        <v>12253000000</v>
      </c>
      <c r="AF52" s="1">
        <v>15547000000</v>
      </c>
      <c r="AG52" s="1">
        <v>18045000000</v>
      </c>
      <c r="AH52" s="1">
        <v>22879000000</v>
      </c>
      <c r="AI52" s="1">
        <v>27337000000</v>
      </c>
      <c r="AJ52" s="1">
        <v>32384000000</v>
      </c>
      <c r="AK52" s="1">
        <v>35713000000</v>
      </c>
      <c r="AL52" s="1">
        <v>38942000000</v>
      </c>
      <c r="AM52" s="1">
        <v>44502000000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1530000000</v>
      </c>
      <c r="L54" s="11">
        <v>2774900000</v>
      </c>
      <c r="M54" s="11">
        <v>3752000000</v>
      </c>
      <c r="N54" s="11">
        <v>4851000000</v>
      </c>
      <c r="O54" s="11">
        <v>4688000000</v>
      </c>
      <c r="P54" s="11">
        <v>6965000000</v>
      </c>
      <c r="Q54" s="11">
        <v>9631500000</v>
      </c>
      <c r="R54" s="11">
        <v>8363000000</v>
      </c>
      <c r="S54" s="11">
        <v>7555000000</v>
      </c>
      <c r="T54" s="11">
        <v>7158200000</v>
      </c>
      <c r="U54" s="11">
        <v>7760000000</v>
      </c>
      <c r="V54" s="11">
        <v>8006400000</v>
      </c>
      <c r="W54" s="11">
        <v>12221000000</v>
      </c>
      <c r="X54" s="11">
        <v>14818000000</v>
      </c>
      <c r="Y54" s="11">
        <v>13430000000</v>
      </c>
      <c r="Z54" s="11">
        <v>11455000000</v>
      </c>
      <c r="AA54" s="11">
        <v>14693000000</v>
      </c>
      <c r="AB54" s="11">
        <v>14752000000</v>
      </c>
      <c r="AC54" s="11">
        <v>14328000000</v>
      </c>
      <c r="AD54" s="11">
        <v>19118000000</v>
      </c>
      <c r="AE54" s="11">
        <v>22498000000</v>
      </c>
      <c r="AF54" s="11">
        <v>24143000000</v>
      </c>
      <c r="AG54" s="11">
        <v>27540000000</v>
      </c>
      <c r="AH54" s="11">
        <v>35336000000</v>
      </c>
      <c r="AI54" s="11">
        <v>43376000000</v>
      </c>
      <c r="AJ54" s="11">
        <v>48887000000</v>
      </c>
      <c r="AK54" s="11">
        <v>53678000000</v>
      </c>
      <c r="AL54" s="11">
        <v>58849000000</v>
      </c>
      <c r="AM54" s="11">
        <v>66283000000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502300000</v>
      </c>
      <c r="M55" s="1" t="s">
        <v>92</v>
      </c>
      <c r="N55" s="1" t="s">
        <v>92</v>
      </c>
      <c r="O55" s="1" t="s">
        <v>92</v>
      </c>
      <c r="P55" s="1" t="s">
        <v>92</v>
      </c>
      <c r="Q55" s="1">
        <v>1465800000</v>
      </c>
      <c r="R55" s="1">
        <v>512000000</v>
      </c>
      <c r="S55" s="1">
        <v>554000000</v>
      </c>
      <c r="T55" s="1">
        <v>714700000</v>
      </c>
      <c r="U55" s="1">
        <v>796200000</v>
      </c>
      <c r="V55" s="1">
        <v>752500000</v>
      </c>
      <c r="W55" s="1">
        <v>854000000</v>
      </c>
      <c r="X55" s="1">
        <v>856000000</v>
      </c>
      <c r="Y55" s="1">
        <v>597000000</v>
      </c>
      <c r="Z55" s="1">
        <v>526000000</v>
      </c>
      <c r="AA55" s="1">
        <v>799000000</v>
      </c>
      <c r="AB55" s="1" t="s">
        <v>92</v>
      </c>
      <c r="AC55" s="1">
        <v>818000000</v>
      </c>
      <c r="AD55" s="1">
        <v>1048000000</v>
      </c>
      <c r="AE55" s="1">
        <v>1119000000</v>
      </c>
      <c r="AF55" s="1">
        <v>1020000000</v>
      </c>
      <c r="AG55" s="1">
        <v>1186000000</v>
      </c>
      <c r="AH55" s="1">
        <v>1333000000</v>
      </c>
      <c r="AI55" s="1">
        <v>1692000000</v>
      </c>
      <c r="AJ55" s="1">
        <v>1677000000</v>
      </c>
      <c r="AK55" s="1">
        <v>2191000000</v>
      </c>
      <c r="AL55" s="1">
        <v>1744000000</v>
      </c>
      <c r="AM55" s="1">
        <v>2142000000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v>26500000</v>
      </c>
      <c r="M56" s="1">
        <v>90000000</v>
      </c>
      <c r="N56" s="1">
        <v>11000000</v>
      </c>
      <c r="O56" s="1">
        <v>10000000</v>
      </c>
      <c r="P56" s="1" t="s">
        <v>92</v>
      </c>
      <c r="Q56" s="1">
        <v>47900000</v>
      </c>
      <c r="R56" s="1" t="s">
        <v>92</v>
      </c>
      <c r="S56" s="1" t="s">
        <v>92</v>
      </c>
      <c r="T56" s="1">
        <v>88900000</v>
      </c>
      <c r="U56" s="1">
        <v>70600000</v>
      </c>
      <c r="V56" s="1">
        <v>147000000</v>
      </c>
      <c r="W56" s="1">
        <v>166000000</v>
      </c>
      <c r="X56" s="1">
        <v>423000000</v>
      </c>
      <c r="Y56" s="1">
        <v>275000000</v>
      </c>
      <c r="Z56" s="1">
        <v>424000000</v>
      </c>
      <c r="AA56" s="1">
        <v>712000000</v>
      </c>
      <c r="AB56" s="1">
        <v>140000000</v>
      </c>
      <c r="AC56" s="1">
        <v>224000000</v>
      </c>
      <c r="AD56" s="1">
        <v>1585000000</v>
      </c>
      <c r="AE56" s="1">
        <v>1638000000</v>
      </c>
      <c r="AF56" s="1">
        <v>1089000000</v>
      </c>
      <c r="AG56" s="1">
        <v>756000000</v>
      </c>
      <c r="AH56" s="1">
        <v>1262000000</v>
      </c>
      <c r="AI56" s="1">
        <v>859000000</v>
      </c>
      <c r="AJ56" s="1">
        <v>1310000000</v>
      </c>
      <c r="AK56" s="1">
        <v>270000000</v>
      </c>
      <c r="AL56" s="1">
        <v>155000000</v>
      </c>
      <c r="AM56" s="1">
        <v>103000000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32000000</v>
      </c>
      <c r="AA57" s="1">
        <v>51000000</v>
      </c>
      <c r="AB57" s="1" t="s">
        <v>92</v>
      </c>
      <c r="AC57" s="1">
        <v>25000000</v>
      </c>
      <c r="AD57" s="1">
        <v>47000000</v>
      </c>
      <c r="AE57" s="1">
        <v>71000000</v>
      </c>
      <c r="AF57" s="1">
        <v>85000000</v>
      </c>
      <c r="AG57" s="1">
        <v>41000000</v>
      </c>
      <c r="AH57" s="1">
        <v>163000000</v>
      </c>
      <c r="AI57" s="1">
        <v>402000000</v>
      </c>
      <c r="AJ57" s="1">
        <v>309000000</v>
      </c>
      <c r="AK57" s="1">
        <v>237000000</v>
      </c>
      <c r="AL57" s="1">
        <v>364000000</v>
      </c>
      <c r="AM57" s="1">
        <v>420000000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v>16400000</v>
      </c>
      <c r="M58" s="1" t="s">
        <v>92</v>
      </c>
      <c r="N58" s="1" t="s">
        <v>92</v>
      </c>
      <c r="O58" s="1" t="s">
        <v>92</v>
      </c>
      <c r="P58" s="1" t="s">
        <v>92</v>
      </c>
      <c r="Q58" s="1">
        <v>87900000</v>
      </c>
      <c r="R58" s="1">
        <v>159000000</v>
      </c>
      <c r="S58" s="1">
        <v>14000000</v>
      </c>
      <c r="T58" s="1">
        <v>22700000</v>
      </c>
      <c r="U58" s="1">
        <v>35200000</v>
      </c>
      <c r="V58" s="1">
        <v>30300000</v>
      </c>
      <c r="W58" s="1">
        <v>53000000</v>
      </c>
      <c r="X58" s="1">
        <v>169000000</v>
      </c>
      <c r="Y58" s="1">
        <v>114000000</v>
      </c>
      <c r="Z58" s="1">
        <v>209000000</v>
      </c>
      <c r="AA58" s="1">
        <v>298000000</v>
      </c>
      <c r="AB58" s="1">
        <v>443000000</v>
      </c>
      <c r="AC58" s="1">
        <v>389000000</v>
      </c>
      <c r="AD58" s="1">
        <v>383000000</v>
      </c>
      <c r="AE58" s="1">
        <v>407000000</v>
      </c>
      <c r="AF58" s="1">
        <v>220000000</v>
      </c>
      <c r="AG58" s="1">
        <v>332000000</v>
      </c>
      <c r="AH58" s="1">
        <v>605000000</v>
      </c>
      <c r="AI58" s="1">
        <v>491000000</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274000000</v>
      </c>
      <c r="L59" s="1">
        <v>59600000</v>
      </c>
      <c r="M59" s="1">
        <v>575000000</v>
      </c>
      <c r="N59" s="1">
        <v>739000000</v>
      </c>
      <c r="O59" s="1">
        <v>730000000</v>
      </c>
      <c r="P59" s="1">
        <v>922000000</v>
      </c>
      <c r="Q59" s="1">
        <v>45900000</v>
      </c>
      <c r="R59" s="1">
        <v>16000000</v>
      </c>
      <c r="S59" s="1">
        <v>185000000</v>
      </c>
      <c r="T59" s="1">
        <v>166700000</v>
      </c>
      <c r="U59" s="1">
        <v>70100000</v>
      </c>
      <c r="V59" s="1">
        <v>48800000</v>
      </c>
      <c r="W59" s="1">
        <v>588000000</v>
      </c>
      <c r="X59" s="1">
        <v>578000000</v>
      </c>
      <c r="Y59" s="1">
        <v>612000000</v>
      </c>
      <c r="Z59" s="1">
        <v>701000000</v>
      </c>
      <c r="AA59" s="1">
        <v>842000000</v>
      </c>
      <c r="AB59" s="1">
        <v>1897000000</v>
      </c>
      <c r="AC59" s="1">
        <v>787000000</v>
      </c>
      <c r="AD59" s="1">
        <v>1062000000</v>
      </c>
      <c r="AE59" s="1">
        <v>1576000000</v>
      </c>
      <c r="AF59" s="1">
        <v>1491000000</v>
      </c>
      <c r="AG59" s="1">
        <v>2520000000</v>
      </c>
      <c r="AH59" s="1">
        <v>1971000000</v>
      </c>
      <c r="AI59" s="1">
        <v>2310000000</v>
      </c>
      <c r="AJ59" s="1">
        <v>3094000000</v>
      </c>
      <c r="AK59" s="1">
        <v>3937000000</v>
      </c>
      <c r="AL59" s="1">
        <v>4161000000</v>
      </c>
      <c r="AM59" s="1">
        <v>4874000000</v>
      </c>
    </row>
    <row r="60" spans="1:39" ht="19" x14ac:dyDescent="0.25">
      <c r="A60" s="6" t="s">
        <v>52</v>
      </c>
      <c r="B60" s="10" t="s">
        <v>92</v>
      </c>
      <c r="C60" s="10" t="s">
        <v>92</v>
      </c>
      <c r="D60" s="10" t="s">
        <v>92</v>
      </c>
      <c r="E60" s="10" t="s">
        <v>92</v>
      </c>
      <c r="F60" s="10" t="s">
        <v>92</v>
      </c>
      <c r="G60" s="10" t="s">
        <v>92</v>
      </c>
      <c r="H60" s="10" t="s">
        <v>92</v>
      </c>
      <c r="I60" s="10" t="s">
        <v>92</v>
      </c>
      <c r="J60" s="10" t="s">
        <v>92</v>
      </c>
      <c r="K60" s="10">
        <v>274000000</v>
      </c>
      <c r="L60" s="10">
        <v>604800000</v>
      </c>
      <c r="M60" s="10">
        <v>665000000</v>
      </c>
      <c r="N60" s="10">
        <v>750000000</v>
      </c>
      <c r="O60" s="10">
        <v>740000000</v>
      </c>
      <c r="P60" s="10">
        <v>922000000</v>
      </c>
      <c r="Q60" s="10">
        <v>1647500000</v>
      </c>
      <c r="R60" s="10">
        <v>687000000</v>
      </c>
      <c r="S60" s="10">
        <v>753000000</v>
      </c>
      <c r="T60" s="10">
        <v>993000000</v>
      </c>
      <c r="U60" s="10">
        <v>972100000</v>
      </c>
      <c r="V60" s="10">
        <v>978600000</v>
      </c>
      <c r="W60" s="10">
        <v>1661000000</v>
      </c>
      <c r="X60" s="10">
        <v>2026000000</v>
      </c>
      <c r="Y60" s="10">
        <v>1598000000</v>
      </c>
      <c r="Z60" s="10">
        <v>1892000000</v>
      </c>
      <c r="AA60" s="10">
        <v>2702000000</v>
      </c>
      <c r="AB60" s="10">
        <v>2480000000</v>
      </c>
      <c r="AC60" s="10">
        <v>2243000000</v>
      </c>
      <c r="AD60" s="10">
        <v>4125000000</v>
      </c>
      <c r="AE60" s="10">
        <v>4811000000</v>
      </c>
      <c r="AF60" s="10">
        <v>3905000000</v>
      </c>
      <c r="AG60" s="10">
        <v>4835000000</v>
      </c>
      <c r="AH60" s="10">
        <v>5334000000</v>
      </c>
      <c r="AI60" s="10">
        <v>5754000000</v>
      </c>
      <c r="AJ60" s="10">
        <v>6390000000</v>
      </c>
      <c r="AK60" s="10">
        <v>6635000000</v>
      </c>
      <c r="AL60" s="10">
        <v>6424000000</v>
      </c>
      <c r="AM60" s="10">
        <v>7539000000</v>
      </c>
    </row>
    <row r="61" spans="1:39" ht="19" x14ac:dyDescent="0.25">
      <c r="A61" s="5" t="s">
        <v>53</v>
      </c>
      <c r="B61" s="1" t="s">
        <v>92</v>
      </c>
      <c r="C61" s="1" t="s">
        <v>92</v>
      </c>
      <c r="D61" s="1" t="s">
        <v>92</v>
      </c>
      <c r="E61" s="1" t="s">
        <v>92</v>
      </c>
      <c r="F61" s="1" t="s">
        <v>92</v>
      </c>
      <c r="G61" s="1" t="s">
        <v>92</v>
      </c>
      <c r="H61" s="1" t="s">
        <v>92</v>
      </c>
      <c r="I61" s="1" t="s">
        <v>92</v>
      </c>
      <c r="J61" s="1" t="s">
        <v>92</v>
      </c>
      <c r="K61" s="1">
        <v>125000000</v>
      </c>
      <c r="L61" s="1">
        <v>129400000</v>
      </c>
      <c r="M61" s="1">
        <v>315000000</v>
      </c>
      <c r="N61" s="1">
        <v>762000000</v>
      </c>
      <c r="O61" s="1">
        <v>757000000</v>
      </c>
      <c r="P61" s="1">
        <v>1528000000</v>
      </c>
      <c r="Q61" s="1">
        <v>933700000</v>
      </c>
      <c r="R61" s="1">
        <v>445000000</v>
      </c>
      <c r="S61" s="1">
        <v>361000000</v>
      </c>
      <c r="T61" s="1">
        <v>997100000</v>
      </c>
      <c r="U61" s="1">
        <v>1027900000</v>
      </c>
      <c r="V61" s="1">
        <v>1020200000</v>
      </c>
      <c r="W61" s="1">
        <v>405000000</v>
      </c>
      <c r="X61" s="1">
        <v>1987000000</v>
      </c>
      <c r="Y61" s="1">
        <v>2451000000</v>
      </c>
      <c r="Z61" s="1">
        <v>2674000000</v>
      </c>
      <c r="AA61" s="1">
        <v>1648000000</v>
      </c>
      <c r="AB61" s="1">
        <v>1861000000</v>
      </c>
      <c r="AC61" s="1">
        <v>3038000000</v>
      </c>
      <c r="AD61" s="1">
        <v>4452000000</v>
      </c>
      <c r="AE61" s="1">
        <v>5012000000</v>
      </c>
      <c r="AF61" s="1">
        <v>6301000000</v>
      </c>
      <c r="AG61" s="1">
        <v>9154000000</v>
      </c>
      <c r="AH61" s="1">
        <v>9893000000</v>
      </c>
      <c r="AI61" s="1">
        <v>3780000000</v>
      </c>
      <c r="AJ61" s="1">
        <v>4541000000</v>
      </c>
      <c r="AK61" s="1">
        <v>6906000000</v>
      </c>
      <c r="AL61" s="1">
        <v>7125000000</v>
      </c>
      <c r="AM61" s="1">
        <v>7413000000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v>636000000</v>
      </c>
      <c r="AK62" s="1">
        <v>643000000</v>
      </c>
      <c r="AL62" s="1">
        <v>808000000</v>
      </c>
      <c r="AM62" s="1">
        <v>589000000</v>
      </c>
    </row>
    <row r="63" spans="1:39" ht="19" x14ac:dyDescent="0.25">
      <c r="A63" s="5" t="s">
        <v>54</v>
      </c>
      <c r="B63" s="1" t="s">
        <v>92</v>
      </c>
      <c r="C63" s="1" t="s">
        <v>92</v>
      </c>
      <c r="D63" s="1" t="s">
        <v>92</v>
      </c>
      <c r="E63" s="1" t="s">
        <v>92</v>
      </c>
      <c r="F63" s="1" t="s">
        <v>92</v>
      </c>
      <c r="G63" s="1" t="s">
        <v>92</v>
      </c>
      <c r="H63" s="1" t="s">
        <v>92</v>
      </c>
      <c r="I63" s="1" t="s">
        <v>92</v>
      </c>
      <c r="J63" s="1" t="s">
        <v>92</v>
      </c>
      <c r="K63" s="1" t="s">
        <v>92</v>
      </c>
      <c r="L63" s="1">
        <v>93300000</v>
      </c>
      <c r="M63" s="1" t="s">
        <v>92</v>
      </c>
      <c r="N63" s="1" t="s">
        <v>92</v>
      </c>
      <c r="O63" s="1" t="s">
        <v>92</v>
      </c>
      <c r="P63" s="1" t="s">
        <v>92</v>
      </c>
      <c r="Q63" s="1">
        <v>333500000</v>
      </c>
      <c r="R63" s="1" t="s">
        <v>92</v>
      </c>
      <c r="S63" s="1" t="s">
        <v>92</v>
      </c>
      <c r="T63" s="1">
        <v>41300000</v>
      </c>
      <c r="U63" s="1">
        <v>42000000</v>
      </c>
      <c r="V63" s="1">
        <v>35200000</v>
      </c>
      <c r="W63" s="1">
        <v>28000000</v>
      </c>
      <c r="X63" s="1">
        <v>25000000</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c r="AM63" s="1" t="s">
        <v>92</v>
      </c>
    </row>
    <row r="64" spans="1:39" ht="19" x14ac:dyDescent="0.25">
      <c r="A64" s="5" t="s">
        <v>55</v>
      </c>
      <c r="B64" s="1" t="s">
        <v>92</v>
      </c>
      <c r="C64" s="1" t="s">
        <v>92</v>
      </c>
      <c r="D64" s="1" t="s">
        <v>92</v>
      </c>
      <c r="E64" s="1" t="s">
        <v>92</v>
      </c>
      <c r="F64" s="1" t="s">
        <v>92</v>
      </c>
      <c r="G64" s="1" t="s">
        <v>92</v>
      </c>
      <c r="H64" s="1" t="s">
        <v>92</v>
      </c>
      <c r="I64" s="1" t="s">
        <v>92</v>
      </c>
      <c r="J64" s="1" t="s">
        <v>92</v>
      </c>
      <c r="K64" s="1">
        <v>81000000</v>
      </c>
      <c r="L64" s="1">
        <v>51200000</v>
      </c>
      <c r="M64" s="1">
        <v>270000000</v>
      </c>
      <c r="N64" s="1">
        <v>456000000</v>
      </c>
      <c r="O64" s="1">
        <v>498000000</v>
      </c>
      <c r="P64" s="1">
        <v>551000000</v>
      </c>
      <c r="Q64" s="1">
        <v>85500000</v>
      </c>
      <c r="R64" s="1">
        <v>96000000</v>
      </c>
      <c r="S64" s="1">
        <v>75000000</v>
      </c>
      <c r="T64" s="1">
        <v>155800000</v>
      </c>
      <c r="U64" s="1">
        <v>103200000</v>
      </c>
      <c r="V64" s="1">
        <v>125600000</v>
      </c>
      <c r="W64" s="1">
        <v>445000000</v>
      </c>
      <c r="X64" s="1">
        <v>421000000</v>
      </c>
      <c r="Y64" s="1">
        <v>338000000</v>
      </c>
      <c r="Z64" s="1">
        <v>249000000</v>
      </c>
      <c r="AA64" s="1">
        <v>527000000</v>
      </c>
      <c r="AB64" s="1">
        <v>559000000</v>
      </c>
      <c r="AC64" s="1">
        <v>630000000</v>
      </c>
      <c r="AD64" s="1">
        <v>535000000</v>
      </c>
      <c r="AE64" s="1">
        <v>1102000000</v>
      </c>
      <c r="AF64" s="1">
        <v>698000000</v>
      </c>
      <c r="AG64" s="1">
        <v>623000000</v>
      </c>
      <c r="AH64" s="1">
        <v>639000000</v>
      </c>
      <c r="AI64" s="1">
        <v>678000000</v>
      </c>
      <c r="AJ64" s="1">
        <v>550000000</v>
      </c>
      <c r="AK64" s="1">
        <v>498000000</v>
      </c>
      <c r="AL64" s="1">
        <v>559000000</v>
      </c>
      <c r="AM64" s="1">
        <v>835000000</v>
      </c>
    </row>
    <row r="65" spans="1:39" ht="19" x14ac:dyDescent="0.25">
      <c r="A65" s="5" t="s">
        <v>56</v>
      </c>
      <c r="B65" s="1" t="s">
        <v>92</v>
      </c>
      <c r="C65" s="1" t="s">
        <v>92</v>
      </c>
      <c r="D65" s="1" t="s">
        <v>92</v>
      </c>
      <c r="E65" s="1" t="s">
        <v>92</v>
      </c>
      <c r="F65" s="1" t="s">
        <v>92</v>
      </c>
      <c r="G65" s="1" t="s">
        <v>92</v>
      </c>
      <c r="H65" s="1" t="s">
        <v>92</v>
      </c>
      <c r="I65" s="1" t="s">
        <v>92</v>
      </c>
      <c r="J65" s="1" t="s">
        <v>92</v>
      </c>
      <c r="K65" s="1">
        <v>206000000</v>
      </c>
      <c r="L65" s="1">
        <v>273900000</v>
      </c>
      <c r="M65" s="1">
        <v>585000000</v>
      </c>
      <c r="N65" s="1">
        <v>1218000000</v>
      </c>
      <c r="O65" s="1">
        <v>1255000000</v>
      </c>
      <c r="P65" s="1">
        <v>2079000000</v>
      </c>
      <c r="Q65" s="1">
        <v>1352700000</v>
      </c>
      <c r="R65" s="1">
        <v>541000000</v>
      </c>
      <c r="S65" s="1">
        <v>436000000</v>
      </c>
      <c r="T65" s="1">
        <v>1194200000</v>
      </c>
      <c r="U65" s="1">
        <v>1173100000</v>
      </c>
      <c r="V65" s="1">
        <v>1181000000</v>
      </c>
      <c r="W65" s="1">
        <v>878000000</v>
      </c>
      <c r="X65" s="1">
        <v>2433000000</v>
      </c>
      <c r="Y65" s="1">
        <v>2789000000</v>
      </c>
      <c r="Z65" s="1">
        <v>2923000000</v>
      </c>
      <c r="AA65" s="1">
        <v>2175000000</v>
      </c>
      <c r="AB65" s="1">
        <v>2420000000</v>
      </c>
      <c r="AC65" s="1">
        <v>3668000000</v>
      </c>
      <c r="AD65" s="1">
        <v>4987000000</v>
      </c>
      <c r="AE65" s="1">
        <v>6114000000</v>
      </c>
      <c r="AF65" s="1">
        <v>6999000000</v>
      </c>
      <c r="AG65" s="1">
        <v>9777000000</v>
      </c>
      <c r="AH65" s="1">
        <v>10532000000</v>
      </c>
      <c r="AI65" s="1">
        <v>4458000000</v>
      </c>
      <c r="AJ65" s="1">
        <v>5727000000</v>
      </c>
      <c r="AK65" s="1">
        <v>8047000000</v>
      </c>
      <c r="AL65" s="1">
        <v>8492000000</v>
      </c>
      <c r="AM65" s="1">
        <v>8837000000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480000000</v>
      </c>
      <c r="L67" s="10">
        <v>878700000</v>
      </c>
      <c r="M67" s="10">
        <v>1250000000</v>
      </c>
      <c r="N67" s="10">
        <v>1968000000</v>
      </c>
      <c r="O67" s="10">
        <v>1995000000</v>
      </c>
      <c r="P67" s="10">
        <v>3001000000</v>
      </c>
      <c r="Q67" s="10">
        <v>3000200000</v>
      </c>
      <c r="R67" s="10">
        <v>1228000000</v>
      </c>
      <c r="S67" s="10">
        <v>1189000000</v>
      </c>
      <c r="T67" s="10">
        <v>2187200000</v>
      </c>
      <c r="U67" s="10">
        <v>2145200000</v>
      </c>
      <c r="V67" s="10">
        <v>2159600000</v>
      </c>
      <c r="W67" s="10">
        <v>2539000000</v>
      </c>
      <c r="X67" s="10">
        <v>4459000000</v>
      </c>
      <c r="Y67" s="10">
        <v>4387000000</v>
      </c>
      <c r="Z67" s="10">
        <v>4815000000</v>
      </c>
      <c r="AA67" s="10">
        <v>4877000000</v>
      </c>
      <c r="AB67" s="10">
        <v>4900000000</v>
      </c>
      <c r="AC67" s="10">
        <v>5911000000</v>
      </c>
      <c r="AD67" s="10">
        <v>9112000000</v>
      </c>
      <c r="AE67" s="10">
        <v>10925000000</v>
      </c>
      <c r="AF67" s="10">
        <v>10904000000</v>
      </c>
      <c r="AG67" s="10">
        <v>14612000000</v>
      </c>
      <c r="AH67" s="10">
        <v>15866000000</v>
      </c>
      <c r="AI67" s="10">
        <v>10212000000</v>
      </c>
      <c r="AJ67" s="10">
        <v>12117000000</v>
      </c>
      <c r="AK67" s="10">
        <v>14682000000</v>
      </c>
      <c r="AL67" s="10">
        <v>14916000000</v>
      </c>
      <c r="AM67" s="10">
        <v>16376000000</v>
      </c>
    </row>
    <row r="68" spans="1:39" ht="19" x14ac:dyDescent="0.25">
      <c r="A68" s="5" t="s">
        <v>59</v>
      </c>
      <c r="B68" s="1" t="s">
        <v>92</v>
      </c>
      <c r="C68" s="1" t="s">
        <v>92</v>
      </c>
      <c r="D68" s="1" t="s">
        <v>92</v>
      </c>
      <c r="E68" s="1" t="s">
        <v>92</v>
      </c>
      <c r="F68" s="1" t="s">
        <v>92</v>
      </c>
      <c r="G68" s="1" t="s">
        <v>92</v>
      </c>
      <c r="H68" s="1" t="s">
        <v>92</v>
      </c>
      <c r="I68" s="1" t="s">
        <v>92</v>
      </c>
      <c r="J68" s="1" t="s">
        <v>92</v>
      </c>
      <c r="K68" s="1">
        <v>10000000</v>
      </c>
      <c r="L68" s="1">
        <v>20600000</v>
      </c>
      <c r="M68" s="1">
        <v>21000000</v>
      </c>
      <c r="N68" s="1">
        <v>21000000</v>
      </c>
      <c r="O68" s="1">
        <v>21000000</v>
      </c>
      <c r="P68" s="1">
        <v>27000000</v>
      </c>
      <c r="Q68" s="1">
        <v>56700000</v>
      </c>
      <c r="R68" s="1">
        <v>60000000</v>
      </c>
      <c r="S68" s="1">
        <v>121000000</v>
      </c>
      <c r="T68" s="1">
        <v>60800000</v>
      </c>
      <c r="U68" s="1">
        <v>61200000</v>
      </c>
      <c r="V68" s="1">
        <v>61600000</v>
      </c>
      <c r="W68" s="1">
        <v>75000000</v>
      </c>
      <c r="X68" s="1">
        <v>76000000</v>
      </c>
      <c r="Y68" s="1">
        <v>76000000</v>
      </c>
      <c r="Z68" s="1">
        <v>85000000</v>
      </c>
      <c r="AA68" s="1">
        <v>99000000</v>
      </c>
      <c r="AB68" s="1">
        <v>98000000</v>
      </c>
      <c r="AC68" s="1">
        <v>102000000</v>
      </c>
      <c r="AD68" s="1">
        <v>104000000</v>
      </c>
      <c r="AE68" s="1">
        <v>107000000</v>
      </c>
      <c r="AF68" s="1">
        <v>108000000</v>
      </c>
      <c r="AG68" s="1">
        <v>109000000</v>
      </c>
      <c r="AH68" s="1">
        <v>112000000</v>
      </c>
      <c r="AI68" s="1">
        <v>117000000</v>
      </c>
      <c r="AJ68" s="1">
        <v>118000000</v>
      </c>
      <c r="AK68" s="1">
        <v>119000000</v>
      </c>
      <c r="AL68" s="1">
        <v>122000000</v>
      </c>
      <c r="AM68" s="1">
        <v>123000000</v>
      </c>
    </row>
    <row r="69" spans="1:39" ht="19" x14ac:dyDescent="0.25">
      <c r="A69" s="5" t="s">
        <v>60</v>
      </c>
      <c r="B69" s="1" t="s">
        <v>92</v>
      </c>
      <c r="C69" s="1" t="s">
        <v>92</v>
      </c>
      <c r="D69" s="1" t="s">
        <v>92</v>
      </c>
      <c r="E69" s="1" t="s">
        <v>92</v>
      </c>
      <c r="F69" s="1" t="s">
        <v>92</v>
      </c>
      <c r="G69" s="1" t="s">
        <v>92</v>
      </c>
      <c r="H69" s="1" t="s">
        <v>92</v>
      </c>
      <c r="I69" s="1" t="s">
        <v>92</v>
      </c>
      <c r="J69" s="1" t="s">
        <v>92</v>
      </c>
      <c r="K69" s="1">
        <v>671000000</v>
      </c>
      <c r="L69" s="1">
        <v>1484100000</v>
      </c>
      <c r="M69" s="1">
        <v>2046000000</v>
      </c>
      <c r="N69" s="1">
        <v>2378000000</v>
      </c>
      <c r="O69" s="1">
        <v>2145000000</v>
      </c>
      <c r="P69" s="1">
        <v>2045000000</v>
      </c>
      <c r="Q69" s="1">
        <v>3549600000</v>
      </c>
      <c r="R69" s="1">
        <v>2925000000</v>
      </c>
      <c r="S69" s="1">
        <v>2016000000</v>
      </c>
      <c r="T69" s="1">
        <v>733800000</v>
      </c>
      <c r="U69" s="1">
        <v>890100000</v>
      </c>
      <c r="V69" s="1">
        <v>1078100000</v>
      </c>
      <c r="W69" s="1">
        <v>1486000000</v>
      </c>
      <c r="X69" s="1">
        <v>1164000000</v>
      </c>
      <c r="Y69" s="1">
        <v>-456000000</v>
      </c>
      <c r="Z69" s="1">
        <v>-2291000000</v>
      </c>
      <c r="AA69" s="1">
        <v>-536000000</v>
      </c>
      <c r="AB69" s="1">
        <v>-370000000</v>
      </c>
      <c r="AC69" s="1">
        <v>-1402000000</v>
      </c>
      <c r="AD69" s="1">
        <v>-212000000</v>
      </c>
      <c r="AE69" s="1">
        <v>2729000000</v>
      </c>
      <c r="AF69" s="1">
        <v>5588000000</v>
      </c>
      <c r="AG69" s="1">
        <v>5299000000</v>
      </c>
      <c r="AH69" s="1">
        <v>10260000000</v>
      </c>
      <c r="AI69" s="1">
        <v>24395000000</v>
      </c>
      <c r="AJ69" s="1">
        <v>30761000000</v>
      </c>
      <c r="AK69" s="1">
        <v>33384000000</v>
      </c>
      <c r="AL69" s="1">
        <v>39051000000</v>
      </c>
      <c r="AM69" s="1">
        <v>47274000000</v>
      </c>
    </row>
    <row r="70" spans="1:39" ht="19" x14ac:dyDescent="0.25">
      <c r="A70" s="5" t="s">
        <v>61</v>
      </c>
      <c r="B70" s="1" t="s">
        <v>92</v>
      </c>
      <c r="C70" s="1" t="s">
        <v>92</v>
      </c>
      <c r="D70" s="1" t="s">
        <v>92</v>
      </c>
      <c r="E70" s="1" t="s">
        <v>92</v>
      </c>
      <c r="F70" s="1" t="s">
        <v>92</v>
      </c>
      <c r="G70" s="1" t="s">
        <v>92</v>
      </c>
      <c r="H70" s="1" t="s">
        <v>92</v>
      </c>
      <c r="I70" s="1" t="s">
        <v>92</v>
      </c>
      <c r="J70" s="1" t="s">
        <v>92</v>
      </c>
      <c r="K70" s="1">
        <v>-499000000</v>
      </c>
      <c r="L70" s="1">
        <v>-638400000</v>
      </c>
      <c r="M70" s="1">
        <v>-831000000</v>
      </c>
      <c r="N70" s="1">
        <v>-1190000000</v>
      </c>
      <c r="O70" s="1">
        <v>-1642000000</v>
      </c>
      <c r="P70" s="1">
        <v>-2000000</v>
      </c>
      <c r="Q70" s="1">
        <v>-2828500000</v>
      </c>
      <c r="R70" s="1">
        <v>-6000000</v>
      </c>
      <c r="S70" s="1">
        <v>2000000</v>
      </c>
      <c r="T70" s="1">
        <v>100000</v>
      </c>
      <c r="U70" s="1">
        <v>-400000</v>
      </c>
      <c r="V70" s="1">
        <v>-300000</v>
      </c>
      <c r="W70" s="1">
        <v>-2000000</v>
      </c>
      <c r="X70" s="1">
        <v>-7000000</v>
      </c>
      <c r="Y70" s="1">
        <v>-8000000</v>
      </c>
      <c r="Z70" s="1">
        <v>-3000000</v>
      </c>
      <c r="AA70" s="1">
        <v>11000000</v>
      </c>
      <c r="AB70" s="1">
        <v>132000000</v>
      </c>
      <c r="AC70" s="1">
        <v>80000000</v>
      </c>
      <c r="AD70" s="1">
        <v>63000000</v>
      </c>
      <c r="AE70" s="1">
        <v>56000000</v>
      </c>
      <c r="AF70" s="1">
        <v>13000000</v>
      </c>
      <c r="AG70" s="1">
        <v>-35000000</v>
      </c>
      <c r="AH70" s="1">
        <v>29000000</v>
      </c>
      <c r="AI70" s="1">
        <v>10000000</v>
      </c>
      <c r="AJ70" s="1">
        <v>9000000</v>
      </c>
      <c r="AK70" s="1">
        <v>71000000</v>
      </c>
      <c r="AL70" s="1">
        <v>2000000</v>
      </c>
      <c r="AM70" s="1">
        <v>-560000000</v>
      </c>
    </row>
    <row r="71" spans="1:39" ht="19" x14ac:dyDescent="0.25">
      <c r="A71" s="5" t="s">
        <v>62</v>
      </c>
      <c r="B71" s="1" t="s">
        <v>92</v>
      </c>
      <c r="C71" s="1" t="s">
        <v>92</v>
      </c>
      <c r="D71" s="1" t="s">
        <v>92</v>
      </c>
      <c r="E71" s="1" t="s">
        <v>92</v>
      </c>
      <c r="F71" s="1" t="s">
        <v>92</v>
      </c>
      <c r="G71" s="1" t="s">
        <v>92</v>
      </c>
      <c r="H71" s="1" t="s">
        <v>92</v>
      </c>
      <c r="I71" s="1" t="s">
        <v>92</v>
      </c>
      <c r="J71" s="1" t="s">
        <v>92</v>
      </c>
      <c r="K71" s="1">
        <v>867000000</v>
      </c>
      <c r="L71" s="1">
        <v>1029900000</v>
      </c>
      <c r="M71" s="1">
        <v>1266000000</v>
      </c>
      <c r="N71" s="1">
        <v>1674000000</v>
      </c>
      <c r="O71" s="1">
        <v>2169000000</v>
      </c>
      <c r="P71" s="1">
        <v>1894000000</v>
      </c>
      <c r="Q71" s="1">
        <v>5654200000</v>
      </c>
      <c r="R71" s="1">
        <v>4156000000</v>
      </c>
      <c r="S71" s="1">
        <v>4228000000</v>
      </c>
      <c r="T71" s="1">
        <v>4176300000</v>
      </c>
      <c r="U71" s="1">
        <v>4663900000</v>
      </c>
      <c r="V71" s="1">
        <v>4707400000</v>
      </c>
      <c r="W71" s="1">
        <v>6555000000</v>
      </c>
      <c r="X71" s="1">
        <v>6519000000</v>
      </c>
      <c r="Y71" s="1">
        <v>6566000000</v>
      </c>
      <c r="Z71" s="1">
        <v>6863000000</v>
      </c>
      <c r="AA71" s="1">
        <v>8446000000</v>
      </c>
      <c r="AB71" s="1">
        <v>8610000000</v>
      </c>
      <c r="AC71" s="1">
        <v>8920000000</v>
      </c>
      <c r="AD71" s="1">
        <v>9187000000</v>
      </c>
      <c r="AE71" s="1">
        <v>7879000000</v>
      </c>
      <c r="AF71" s="1">
        <v>6593000000</v>
      </c>
      <c r="AG71" s="1">
        <v>6707000000</v>
      </c>
      <c r="AH71" s="1">
        <v>8220000000</v>
      </c>
      <c r="AI71" s="1">
        <v>7772000000</v>
      </c>
      <c r="AJ71" s="1">
        <v>4993000000</v>
      </c>
      <c r="AK71" s="1">
        <v>5422000000</v>
      </c>
      <c r="AL71" s="1">
        <v>4758000000</v>
      </c>
      <c r="AM71" s="1">
        <v>3070000000</v>
      </c>
    </row>
    <row r="72" spans="1:39" ht="19" x14ac:dyDescent="0.25">
      <c r="A72" s="6" t="s">
        <v>63</v>
      </c>
      <c r="B72" s="10" t="s">
        <v>92</v>
      </c>
      <c r="C72" s="10" t="s">
        <v>92</v>
      </c>
      <c r="D72" s="10" t="s">
        <v>92</v>
      </c>
      <c r="E72" s="10" t="s">
        <v>92</v>
      </c>
      <c r="F72" s="10" t="s">
        <v>92</v>
      </c>
      <c r="G72" s="10" t="s">
        <v>92</v>
      </c>
      <c r="H72" s="10" t="s">
        <v>92</v>
      </c>
      <c r="I72" s="10" t="s">
        <v>92</v>
      </c>
      <c r="J72" s="10" t="s">
        <v>92</v>
      </c>
      <c r="K72" s="10">
        <v>1049000000</v>
      </c>
      <c r="L72" s="10">
        <v>1896200000</v>
      </c>
      <c r="M72" s="10">
        <v>2502000000</v>
      </c>
      <c r="N72" s="10">
        <v>2883000000</v>
      </c>
      <c r="O72" s="10">
        <v>2693000000</v>
      </c>
      <c r="P72" s="10">
        <v>3964000000</v>
      </c>
      <c r="Q72" s="10">
        <v>6432000000</v>
      </c>
      <c r="R72" s="10">
        <v>7135000000</v>
      </c>
      <c r="S72" s="10">
        <v>6367000000</v>
      </c>
      <c r="T72" s="10">
        <v>4971000000</v>
      </c>
      <c r="U72" s="10">
        <v>5614800000</v>
      </c>
      <c r="V72" s="10">
        <v>5846800000</v>
      </c>
      <c r="W72" s="10">
        <v>8114000000</v>
      </c>
      <c r="X72" s="10">
        <v>7752000000</v>
      </c>
      <c r="Y72" s="10">
        <v>6178000000</v>
      </c>
      <c r="Z72" s="10">
        <v>4654000000</v>
      </c>
      <c r="AA72" s="10">
        <v>8020000000</v>
      </c>
      <c r="AB72" s="10">
        <v>8470000000</v>
      </c>
      <c r="AC72" s="10">
        <v>7700000000</v>
      </c>
      <c r="AD72" s="10">
        <v>9142000000</v>
      </c>
      <c r="AE72" s="10">
        <v>10771000000</v>
      </c>
      <c r="AF72" s="10">
        <v>12302000000</v>
      </c>
      <c r="AG72" s="10">
        <v>12080000000</v>
      </c>
      <c r="AH72" s="10">
        <v>18621000000</v>
      </c>
      <c r="AI72" s="10">
        <v>32294000000</v>
      </c>
      <c r="AJ72" s="10">
        <v>35881000000</v>
      </c>
      <c r="AK72" s="10">
        <v>38996000000</v>
      </c>
      <c r="AL72" s="10">
        <v>43933000000</v>
      </c>
      <c r="AM72" s="10">
        <v>49907000000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1529000000</v>
      </c>
      <c r="L73" s="11">
        <v>2774900000</v>
      </c>
      <c r="M73" s="11">
        <v>3752000000</v>
      </c>
      <c r="N73" s="11">
        <v>4851000000</v>
      </c>
      <c r="O73" s="11">
        <v>4688000000</v>
      </c>
      <c r="P73" s="11">
        <v>6965000000</v>
      </c>
      <c r="Q73" s="11">
        <v>9432200000</v>
      </c>
      <c r="R73" s="11">
        <v>8363000000</v>
      </c>
      <c r="S73" s="11">
        <v>7556000000</v>
      </c>
      <c r="T73" s="11">
        <v>7158200000</v>
      </c>
      <c r="U73" s="11">
        <v>7760000000</v>
      </c>
      <c r="V73" s="11">
        <v>8006400000</v>
      </c>
      <c r="W73" s="11">
        <v>10653000000</v>
      </c>
      <c r="X73" s="11">
        <v>12211000000</v>
      </c>
      <c r="Y73" s="11">
        <v>10565000000</v>
      </c>
      <c r="Z73" s="11">
        <v>9469000000</v>
      </c>
      <c r="AA73" s="11">
        <v>12897000000</v>
      </c>
      <c r="AB73" s="11">
        <v>13370000000</v>
      </c>
      <c r="AC73" s="11">
        <v>13611000000</v>
      </c>
      <c r="AD73" s="11">
        <v>18254000000</v>
      </c>
      <c r="AE73" s="11">
        <v>21696000000</v>
      </c>
      <c r="AF73" s="11">
        <v>23206000000</v>
      </c>
      <c r="AG73" s="11">
        <v>26692000000</v>
      </c>
      <c r="AH73" s="11">
        <v>34487000000</v>
      </c>
      <c r="AI73" s="11">
        <v>42506000000</v>
      </c>
      <c r="AJ73" s="11">
        <v>47998000000</v>
      </c>
      <c r="AK73" s="11">
        <v>53678000000</v>
      </c>
      <c r="AL73" s="11">
        <v>58849000000</v>
      </c>
      <c r="AM73" s="11">
        <v>66283000000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106100000</v>
      </c>
      <c r="G76" s="1">
        <v>4900000</v>
      </c>
      <c r="H76" s="1">
        <v>5100000</v>
      </c>
      <c r="I76" s="1">
        <v>6600000</v>
      </c>
      <c r="J76" s="1">
        <v>104100000</v>
      </c>
      <c r="K76" s="1">
        <v>400500000</v>
      </c>
      <c r="L76" s="1">
        <v>844100000</v>
      </c>
      <c r="M76" s="1">
        <v>593500000</v>
      </c>
      <c r="N76" s="1">
        <v>332200000</v>
      </c>
      <c r="O76" s="1">
        <v>-233700000</v>
      </c>
      <c r="P76" s="1">
        <v>-68900000</v>
      </c>
      <c r="Q76" s="1">
        <v>1504200000</v>
      </c>
      <c r="R76" s="1">
        <v>-625000000</v>
      </c>
      <c r="S76" s="1">
        <v>-907000000</v>
      </c>
      <c r="T76" s="1">
        <v>-1273200000</v>
      </c>
      <c r="U76" s="1">
        <v>157200000</v>
      </c>
      <c r="V76" s="1">
        <v>188000000</v>
      </c>
      <c r="W76" s="1">
        <v>408000000</v>
      </c>
      <c r="X76" s="1">
        <v>-320000000</v>
      </c>
      <c r="Y76" s="1">
        <v>-1619000000</v>
      </c>
      <c r="Z76" s="1">
        <v>-1835000000</v>
      </c>
      <c r="AA76" s="1">
        <v>1900000000</v>
      </c>
      <c r="AB76" s="1">
        <v>190000000</v>
      </c>
      <c r="AC76" s="1">
        <v>-1031000000</v>
      </c>
      <c r="AD76" s="1">
        <v>1194000000</v>
      </c>
      <c r="AE76" s="1">
        <v>3079000000</v>
      </c>
      <c r="AF76" s="1">
        <v>2899000000</v>
      </c>
      <c r="AG76" s="1">
        <v>-275000000</v>
      </c>
      <c r="AH76" s="1">
        <v>5090000000</v>
      </c>
      <c r="AI76" s="1">
        <v>14138000000</v>
      </c>
      <c r="AJ76" s="1">
        <v>6358000000</v>
      </c>
      <c r="AK76" s="1">
        <v>2710000000</v>
      </c>
      <c r="AL76" s="1">
        <v>5861000000</v>
      </c>
      <c r="AM76" s="1">
        <v>8687000000</v>
      </c>
    </row>
    <row r="77" spans="1:39" ht="19" x14ac:dyDescent="0.25">
      <c r="A77" s="5" t="s">
        <v>13</v>
      </c>
      <c r="B77" s="1" t="s">
        <v>92</v>
      </c>
      <c r="C77" s="1" t="s">
        <v>92</v>
      </c>
      <c r="D77" s="1" t="s">
        <v>92</v>
      </c>
      <c r="E77" s="1" t="s">
        <v>92</v>
      </c>
      <c r="F77" s="1">
        <v>38400000</v>
      </c>
      <c r="G77" s="1">
        <v>78300000</v>
      </c>
      <c r="H77" s="1">
        <v>90400000</v>
      </c>
      <c r="I77" s="1">
        <v>105100000</v>
      </c>
      <c r="J77" s="1">
        <v>138700000</v>
      </c>
      <c r="K77" s="1">
        <v>181200000</v>
      </c>
      <c r="L77" s="1">
        <v>199000000</v>
      </c>
      <c r="M77" s="1">
        <v>363700000</v>
      </c>
      <c r="N77" s="1">
        <v>461700000</v>
      </c>
      <c r="O77" s="1">
        <v>606600000</v>
      </c>
      <c r="P77" s="1">
        <v>843300000</v>
      </c>
      <c r="Q77" s="1">
        <v>994300000</v>
      </c>
      <c r="R77" s="1">
        <v>1114400000</v>
      </c>
      <c r="S77" s="1">
        <v>1177400000</v>
      </c>
      <c r="T77" s="1">
        <v>1209900000</v>
      </c>
      <c r="U77" s="1">
        <v>1217500000</v>
      </c>
      <c r="V77" s="1">
        <v>1264500000</v>
      </c>
      <c r="W77" s="1">
        <v>1281000000</v>
      </c>
      <c r="X77" s="1">
        <v>1718000000</v>
      </c>
      <c r="Y77" s="1">
        <v>2060000000</v>
      </c>
      <c r="Z77" s="1">
        <v>2139000000</v>
      </c>
      <c r="AA77" s="1">
        <v>2005000000</v>
      </c>
      <c r="AB77" s="1">
        <v>2105000000</v>
      </c>
      <c r="AC77" s="1">
        <v>2141000000</v>
      </c>
      <c r="AD77" s="1">
        <v>1804000000</v>
      </c>
      <c r="AE77" s="1">
        <v>2103000000</v>
      </c>
      <c r="AF77" s="1">
        <v>2667000000</v>
      </c>
      <c r="AG77" s="1">
        <v>2980000000</v>
      </c>
      <c r="AH77" s="1">
        <v>3861000000</v>
      </c>
      <c r="AI77" s="1">
        <v>4759000000</v>
      </c>
      <c r="AJ77" s="1">
        <v>5424000000</v>
      </c>
      <c r="AK77" s="1">
        <v>5650000000</v>
      </c>
      <c r="AL77" s="1">
        <v>6214000000</v>
      </c>
      <c r="AM77" s="1">
        <v>7116000000</v>
      </c>
    </row>
    <row r="78" spans="1:39" ht="19" x14ac:dyDescent="0.25">
      <c r="A78" s="5" t="s">
        <v>67</v>
      </c>
      <c r="B78" s="1" t="s">
        <v>92</v>
      </c>
      <c r="C78" s="1" t="s">
        <v>92</v>
      </c>
      <c r="D78" s="1" t="s">
        <v>92</v>
      </c>
      <c r="E78" s="1" t="s">
        <v>92</v>
      </c>
      <c r="F78" s="1">
        <v>16200000</v>
      </c>
      <c r="G78" s="1" t="s">
        <v>92</v>
      </c>
      <c r="H78" s="1" t="s">
        <v>92</v>
      </c>
      <c r="I78" s="1">
        <v>6800000</v>
      </c>
      <c r="J78" s="1">
        <v>-5200000</v>
      </c>
      <c r="K78" s="1" t="s">
        <v>92</v>
      </c>
      <c r="L78" s="1" t="s">
        <v>92</v>
      </c>
      <c r="M78" s="1">
        <v>48100000</v>
      </c>
      <c r="N78" s="1">
        <v>93900000</v>
      </c>
      <c r="O78" s="1">
        <v>30100000</v>
      </c>
      <c r="P78" s="1" t="s">
        <v>92</v>
      </c>
      <c r="Q78" s="1" t="s">
        <v>92</v>
      </c>
      <c r="R78" s="1" t="s">
        <v>92</v>
      </c>
      <c r="S78" s="1">
        <v>11400000</v>
      </c>
      <c r="T78" s="1">
        <v>70500000</v>
      </c>
      <c r="U78" s="1">
        <v>57800000</v>
      </c>
      <c r="V78" s="1">
        <v>-9700000</v>
      </c>
      <c r="W78" s="1">
        <v>-24000000</v>
      </c>
      <c r="X78" s="1">
        <v>-11000000</v>
      </c>
      <c r="Y78" s="1" t="s">
        <v>92</v>
      </c>
      <c r="Z78" s="1" t="s">
        <v>92</v>
      </c>
      <c r="AA78" s="1" t="s">
        <v>92</v>
      </c>
      <c r="AB78" s="1" t="s">
        <v>92</v>
      </c>
      <c r="AC78" s="1" t="s">
        <v>92</v>
      </c>
      <c r="AD78" s="1" t="s">
        <v>92</v>
      </c>
      <c r="AE78" s="1" t="s">
        <v>92</v>
      </c>
      <c r="AF78" s="1" t="s">
        <v>92</v>
      </c>
      <c r="AG78" s="1" t="s">
        <v>92</v>
      </c>
      <c r="AH78" s="1" t="s">
        <v>92</v>
      </c>
      <c r="AI78" s="1" t="s">
        <v>92</v>
      </c>
      <c r="AJ78" s="1" t="s">
        <v>92</v>
      </c>
      <c r="AK78" s="1" t="s">
        <v>92</v>
      </c>
      <c r="AL78" s="1" t="s">
        <v>92</v>
      </c>
      <c r="AM78" s="1" t="s">
        <v>92</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t="s">
        <v>92</v>
      </c>
      <c r="AA79" s="1">
        <v>93000000</v>
      </c>
      <c r="AB79" s="1">
        <v>76000000</v>
      </c>
      <c r="AC79" s="1">
        <v>87000000</v>
      </c>
      <c r="AD79" s="1">
        <v>91000000</v>
      </c>
      <c r="AE79" s="1">
        <v>115000000</v>
      </c>
      <c r="AF79" s="1">
        <v>168000000</v>
      </c>
      <c r="AG79" s="1">
        <v>191000000</v>
      </c>
      <c r="AH79" s="1">
        <v>215000000</v>
      </c>
      <c r="AI79" s="1">
        <v>198000000</v>
      </c>
      <c r="AJ79" s="1">
        <v>243000000</v>
      </c>
      <c r="AK79" s="1">
        <v>328000000</v>
      </c>
      <c r="AL79" s="1">
        <v>378000000</v>
      </c>
      <c r="AM79" s="1">
        <v>514000000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t="e">
        <f t="shared" si="6"/>
        <v>#VALUE!</v>
      </c>
      <c r="AA80" s="15">
        <f t="shared" si="6"/>
        <v>1.0964395189813724E-2</v>
      </c>
      <c r="AB80" s="15">
        <f t="shared" si="6"/>
        <v>8.6481565771506595E-3</v>
      </c>
      <c r="AC80" s="15">
        <f t="shared" si="6"/>
        <v>1.056594607724071E-2</v>
      </c>
      <c r="AD80" s="15">
        <f t="shared" si="6"/>
        <v>1.0029758624490246E-2</v>
      </c>
      <c r="AE80" s="15">
        <f t="shared" si="6"/>
        <v>7.030199290866854E-3</v>
      </c>
      <c r="AF80" s="15">
        <f t="shared" si="6"/>
        <v>1.0375494071146246E-2</v>
      </c>
      <c r="AG80" s="15">
        <f t="shared" si="6"/>
        <v>1.5404468102266311E-2</v>
      </c>
      <c r="AH80" s="15">
        <f t="shared" si="6"/>
        <v>1.0579667355575239E-2</v>
      </c>
      <c r="AI80" s="15">
        <f t="shared" si="6"/>
        <v>6.5150867033003188E-3</v>
      </c>
      <c r="AJ80" s="15">
        <f t="shared" si="6"/>
        <v>1.0381953345296078E-2</v>
      </c>
      <c r="AK80" s="15">
        <f t="shared" si="6"/>
        <v>1.5302076043853511E-2</v>
      </c>
      <c r="AL80" s="15">
        <f t="shared" si="6"/>
        <v>1.3643746616134272E-2</v>
      </c>
      <c r="AM80" s="15">
        <f t="shared" si="6"/>
        <v>1.6711099551336237E-2</v>
      </c>
    </row>
    <row r="81" spans="1:47" ht="19" x14ac:dyDescent="0.25">
      <c r="A81" s="5" t="s">
        <v>69</v>
      </c>
      <c r="B81" s="1" t="s">
        <v>92</v>
      </c>
      <c r="C81" s="1" t="s">
        <v>92</v>
      </c>
      <c r="D81" s="1" t="s">
        <v>92</v>
      </c>
      <c r="E81" s="1" t="s">
        <v>92</v>
      </c>
      <c r="F81" s="1">
        <v>-34900000</v>
      </c>
      <c r="G81" s="1">
        <v>10300000</v>
      </c>
      <c r="H81" s="1">
        <v>-12100000</v>
      </c>
      <c r="I81" s="1">
        <v>-13300000</v>
      </c>
      <c r="J81" s="1">
        <v>26100000</v>
      </c>
      <c r="K81" s="1">
        <v>-53700000</v>
      </c>
      <c r="L81" s="1">
        <v>-24500000</v>
      </c>
      <c r="M81" s="1">
        <v>5800000</v>
      </c>
      <c r="N81" s="1">
        <v>-171000000</v>
      </c>
      <c r="O81" s="1">
        <v>-52700000</v>
      </c>
      <c r="P81" s="1">
        <v>700000</v>
      </c>
      <c r="Q81" s="1">
        <v>-621100000</v>
      </c>
      <c r="R81" s="1">
        <v>-765800000</v>
      </c>
      <c r="S81" s="1">
        <v>-119700000</v>
      </c>
      <c r="T81" s="1">
        <v>-163000000</v>
      </c>
      <c r="U81" s="1">
        <v>-233400000</v>
      </c>
      <c r="V81" s="1">
        <v>-191500000</v>
      </c>
      <c r="W81" s="1">
        <v>305000000</v>
      </c>
      <c r="X81" s="1">
        <v>-591000000</v>
      </c>
      <c r="Y81" s="1">
        <v>-196000000</v>
      </c>
      <c r="Z81" s="1">
        <v>-105000000</v>
      </c>
      <c r="AA81" s="1">
        <v>-499000000</v>
      </c>
      <c r="AB81" s="1">
        <v>-138000000</v>
      </c>
      <c r="AC81" s="1">
        <v>614000000</v>
      </c>
      <c r="AD81" s="1">
        <v>-320000000</v>
      </c>
      <c r="AE81" s="1">
        <v>658000000</v>
      </c>
      <c r="AF81" s="1">
        <v>-30000000</v>
      </c>
      <c r="AG81" s="1">
        <v>110000000</v>
      </c>
      <c r="AH81" s="1">
        <v>-1180000000</v>
      </c>
      <c r="AI81" s="1">
        <v>-1922000000</v>
      </c>
      <c r="AJ81" s="1">
        <v>879000000</v>
      </c>
      <c r="AK81" s="1">
        <v>-408000000</v>
      </c>
      <c r="AL81" s="1">
        <v>-420000000</v>
      </c>
      <c r="AM81" s="1">
        <v>-1245000000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-19200000</v>
      </c>
      <c r="G83" s="1">
        <v>-11000000</v>
      </c>
      <c r="H83" s="1">
        <v>-20800000</v>
      </c>
      <c r="I83" s="1">
        <v>1700000</v>
      </c>
      <c r="J83" s="1">
        <v>-8700000</v>
      </c>
      <c r="K83" s="1">
        <v>-17900000</v>
      </c>
      <c r="L83" s="1">
        <v>-76000000</v>
      </c>
      <c r="M83" s="1">
        <v>-61100000</v>
      </c>
      <c r="N83" s="1">
        <v>-194200000</v>
      </c>
      <c r="O83" s="1">
        <v>140000000</v>
      </c>
      <c r="P83" s="1">
        <v>-42800000</v>
      </c>
      <c r="Q83" s="1">
        <v>-339100000</v>
      </c>
      <c r="R83" s="1">
        <v>-482800000</v>
      </c>
      <c r="S83" s="1">
        <v>-378900000</v>
      </c>
      <c r="T83" s="1">
        <v>-196200000</v>
      </c>
      <c r="U83" s="1">
        <v>-160500000</v>
      </c>
      <c r="V83" s="1">
        <v>-193300000</v>
      </c>
      <c r="W83" s="1">
        <v>-12000000</v>
      </c>
      <c r="X83" s="1">
        <v>-591000000</v>
      </c>
      <c r="Y83" s="1">
        <v>-40000000</v>
      </c>
      <c r="Z83" s="1">
        <v>-356000000</v>
      </c>
      <c r="AA83" s="1">
        <v>-121000000</v>
      </c>
      <c r="AB83" s="1">
        <v>-357000000</v>
      </c>
      <c r="AC83" s="1">
        <v>258000000</v>
      </c>
      <c r="AD83" s="1">
        <v>83000000</v>
      </c>
      <c r="AE83" s="1">
        <v>194000000</v>
      </c>
      <c r="AF83" s="1">
        <v>116000000</v>
      </c>
      <c r="AG83" s="1">
        <v>-549000000</v>
      </c>
      <c r="AH83" s="1">
        <v>50000000</v>
      </c>
      <c r="AI83" s="1">
        <v>-472000000</v>
      </c>
      <c r="AJ83" s="1">
        <v>-1528000000</v>
      </c>
      <c r="AK83" s="1">
        <v>-489000000</v>
      </c>
      <c r="AL83" s="1">
        <v>866000000</v>
      </c>
      <c r="AM83" s="1">
        <v>-2179000000</v>
      </c>
      <c r="AT83" s="61" t="s">
        <v>126</v>
      </c>
      <c r="AU83" s="62"/>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t="s">
        <v>92</v>
      </c>
      <c r="AM84" s="1" t="s">
        <v>92</v>
      </c>
      <c r="AT84" s="63" t="s">
        <v>127</v>
      </c>
      <c r="AU84" s="64"/>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v>-19700000</v>
      </c>
      <c r="T85" s="1" t="s">
        <v>92</v>
      </c>
      <c r="U85" s="1">
        <v>27900000</v>
      </c>
      <c r="V85" s="1">
        <v>13100000</v>
      </c>
      <c r="W85" s="1" t="s">
        <v>92</v>
      </c>
      <c r="X85" s="1" t="s">
        <v>92</v>
      </c>
      <c r="Y85" s="1" t="s">
        <v>92</v>
      </c>
      <c r="Z85" s="1">
        <v>66000000</v>
      </c>
      <c r="AA85" s="1" t="s">
        <v>92</v>
      </c>
      <c r="AB85" s="1" t="s">
        <v>92</v>
      </c>
      <c r="AC85" s="1">
        <v>-56000000</v>
      </c>
      <c r="AD85" s="1">
        <v>-137000000</v>
      </c>
      <c r="AE85" s="1">
        <v>311000000</v>
      </c>
      <c r="AF85" s="1">
        <v>152000000</v>
      </c>
      <c r="AG85" s="1">
        <v>-78000000</v>
      </c>
      <c r="AH85" s="1">
        <v>-143000000</v>
      </c>
      <c r="AI85" s="1">
        <v>-265000000</v>
      </c>
      <c r="AJ85" s="1">
        <v>150000000</v>
      </c>
      <c r="AK85" s="1">
        <v>79000000</v>
      </c>
      <c r="AL85" s="1">
        <v>-50000000</v>
      </c>
      <c r="AM85" s="1" t="s">
        <v>92</v>
      </c>
      <c r="AT85" s="23" t="s">
        <v>128</v>
      </c>
      <c r="AU85" s="24">
        <f>AM17</f>
        <v>189000000</v>
      </c>
    </row>
    <row r="86" spans="1:47" ht="20" x14ac:dyDescent="0.25">
      <c r="A86" s="5" t="s">
        <v>72</v>
      </c>
      <c r="B86" s="1" t="s">
        <v>92</v>
      </c>
      <c r="C86" s="1" t="s">
        <v>92</v>
      </c>
      <c r="D86" s="1" t="s">
        <v>92</v>
      </c>
      <c r="E86" s="1" t="s">
        <v>92</v>
      </c>
      <c r="F86" s="1">
        <v>100000</v>
      </c>
      <c r="G86" s="1">
        <v>-2300000</v>
      </c>
      <c r="H86" s="1">
        <v>3000000</v>
      </c>
      <c r="I86" s="1">
        <v>3100000</v>
      </c>
      <c r="J86" s="1">
        <v>-6400000</v>
      </c>
      <c r="K86" s="1">
        <v>29500000</v>
      </c>
      <c r="L86" s="1">
        <v>20200000</v>
      </c>
      <c r="M86" s="1">
        <v>49400000</v>
      </c>
      <c r="N86" s="1">
        <v>-113200000</v>
      </c>
      <c r="O86" s="1">
        <v>-161100000</v>
      </c>
      <c r="P86" s="1">
        <v>72800000</v>
      </c>
      <c r="Q86" s="1">
        <v>190900000</v>
      </c>
      <c r="R86" s="1">
        <v>1065500000</v>
      </c>
      <c r="S86" s="1">
        <v>416000000</v>
      </c>
      <c r="T86" s="1">
        <v>440000000</v>
      </c>
      <c r="U86" s="1">
        <v>-40300000</v>
      </c>
      <c r="V86" s="1">
        <v>-13500000</v>
      </c>
      <c r="W86" s="1">
        <v>49000000</v>
      </c>
      <c r="X86" s="1">
        <v>141000000</v>
      </c>
      <c r="Y86" s="1">
        <v>773000000</v>
      </c>
      <c r="Z86" s="1">
        <v>1007000000</v>
      </c>
      <c r="AA86" s="1">
        <v>-403000000</v>
      </c>
      <c r="AB86" s="1">
        <v>251000000</v>
      </c>
      <c r="AC86" s="1">
        <v>303000000</v>
      </c>
      <c r="AD86" s="1">
        <v>-958000000</v>
      </c>
      <c r="AE86" s="1">
        <v>-256000000</v>
      </c>
      <c r="AF86" s="1">
        <v>-496000000</v>
      </c>
      <c r="AG86" s="1">
        <v>162000000</v>
      </c>
      <c r="AH86" s="1">
        <v>167000000</v>
      </c>
      <c r="AI86" s="1">
        <v>227000000</v>
      </c>
      <c r="AJ86" s="1">
        <v>285000000</v>
      </c>
      <c r="AK86" s="1">
        <v>26000000</v>
      </c>
      <c r="AL86" s="1">
        <v>435000000</v>
      </c>
      <c r="AM86" s="1">
        <v>109000000</v>
      </c>
      <c r="AT86" s="23" t="s">
        <v>129</v>
      </c>
      <c r="AU86" s="24">
        <f>AM56</f>
        <v>103000000</v>
      </c>
    </row>
    <row r="87" spans="1:47" ht="20" x14ac:dyDescent="0.25">
      <c r="A87" s="6" t="s">
        <v>73</v>
      </c>
      <c r="B87" s="10" t="s">
        <v>92</v>
      </c>
      <c r="C87" s="10" t="s">
        <v>92</v>
      </c>
      <c r="D87" s="10" t="s">
        <v>92</v>
      </c>
      <c r="E87" s="10" t="s">
        <v>92</v>
      </c>
      <c r="F87" s="10">
        <v>125900000</v>
      </c>
      <c r="G87" s="10">
        <v>91200000</v>
      </c>
      <c r="H87" s="10">
        <v>86400000</v>
      </c>
      <c r="I87" s="10">
        <v>108300000</v>
      </c>
      <c r="J87" s="10">
        <v>257300000</v>
      </c>
      <c r="K87" s="10">
        <v>557500000</v>
      </c>
      <c r="L87" s="10">
        <v>1038800000</v>
      </c>
      <c r="M87" s="10">
        <v>1060500000</v>
      </c>
      <c r="N87" s="10">
        <v>603600000</v>
      </c>
      <c r="O87" s="10">
        <v>189200000</v>
      </c>
      <c r="P87" s="10">
        <v>847900000</v>
      </c>
      <c r="Q87" s="10">
        <v>2068300000</v>
      </c>
      <c r="R87" s="10">
        <v>789100000</v>
      </c>
      <c r="S87" s="10">
        <v>578100000</v>
      </c>
      <c r="T87" s="10">
        <v>284200000</v>
      </c>
      <c r="U87" s="10">
        <v>1158800000</v>
      </c>
      <c r="V87" s="10">
        <v>1237800000</v>
      </c>
      <c r="W87" s="10">
        <v>2019000000</v>
      </c>
      <c r="X87" s="10">
        <v>937000000</v>
      </c>
      <c r="Y87" s="10">
        <v>1018000000</v>
      </c>
      <c r="Z87" s="10">
        <v>1206000000</v>
      </c>
      <c r="AA87" s="10">
        <v>3096000000</v>
      </c>
      <c r="AB87" s="10">
        <v>2484000000</v>
      </c>
      <c r="AC87" s="10">
        <v>2114000000</v>
      </c>
      <c r="AD87" s="10">
        <v>1811000000</v>
      </c>
      <c r="AE87" s="10">
        <v>5699000000</v>
      </c>
      <c r="AF87" s="10">
        <v>5208000000</v>
      </c>
      <c r="AG87" s="10">
        <v>3168000000</v>
      </c>
      <c r="AH87" s="10">
        <v>8153000000</v>
      </c>
      <c r="AI87" s="10">
        <v>17400000000</v>
      </c>
      <c r="AJ87" s="10">
        <v>13189000000</v>
      </c>
      <c r="AK87" s="10">
        <v>8306000000</v>
      </c>
      <c r="AL87" s="10">
        <v>12468000000</v>
      </c>
      <c r="AM87" s="10">
        <v>15181000000</v>
      </c>
      <c r="AT87" s="23" t="s">
        <v>130</v>
      </c>
      <c r="AU87" s="24">
        <f>AM61</f>
        <v>7413000000</v>
      </c>
    </row>
    <row r="88" spans="1:47" ht="20" x14ac:dyDescent="0.25">
      <c r="A88" s="5" t="s">
        <v>74</v>
      </c>
      <c r="B88" s="1" t="s">
        <v>92</v>
      </c>
      <c r="C88" s="1" t="s">
        <v>92</v>
      </c>
      <c r="D88" s="1" t="s">
        <v>92</v>
      </c>
      <c r="E88" s="1" t="s">
        <v>92</v>
      </c>
      <c r="F88" s="1">
        <v>-199100000</v>
      </c>
      <c r="G88" s="1">
        <v>-79800000</v>
      </c>
      <c r="H88" s="1">
        <v>-52000000</v>
      </c>
      <c r="I88" s="1">
        <v>-50900000</v>
      </c>
      <c r="J88" s="1">
        <v>-83400000</v>
      </c>
      <c r="K88" s="1">
        <v>-251000000</v>
      </c>
      <c r="L88" s="1">
        <v>-730000000</v>
      </c>
      <c r="M88" s="1">
        <v>-1425900000</v>
      </c>
      <c r="N88" s="1">
        <v>-516900000</v>
      </c>
      <c r="O88" s="1">
        <v>-707100000</v>
      </c>
      <c r="P88" s="1">
        <v>-803900000</v>
      </c>
      <c r="Q88" s="1">
        <v>-1188200000</v>
      </c>
      <c r="R88" s="1">
        <v>-1488600000</v>
      </c>
      <c r="S88" s="1">
        <v>-1012300000</v>
      </c>
      <c r="T88" s="1">
        <v>-821500000</v>
      </c>
      <c r="U88" s="1">
        <v>-1080700000</v>
      </c>
      <c r="V88" s="1">
        <v>-1064800000</v>
      </c>
      <c r="W88" s="1">
        <v>-1365000000</v>
      </c>
      <c r="X88" s="1">
        <v>-3603000000</v>
      </c>
      <c r="Y88" s="1">
        <v>-2529000000</v>
      </c>
      <c r="Z88" s="1">
        <v>-488000000</v>
      </c>
      <c r="AA88" s="1">
        <v>-616000000</v>
      </c>
      <c r="AB88" s="1">
        <v>-2550000000</v>
      </c>
      <c r="AC88" s="1">
        <v>-1699000000</v>
      </c>
      <c r="AD88" s="1">
        <v>-1244000000</v>
      </c>
      <c r="AE88" s="1">
        <v>-2658000000</v>
      </c>
      <c r="AF88" s="1">
        <v>-4021000000</v>
      </c>
      <c r="AG88" s="1">
        <v>-5817000000</v>
      </c>
      <c r="AH88" s="1">
        <v>-4734000000</v>
      </c>
      <c r="AI88" s="1">
        <v>-8879000000</v>
      </c>
      <c r="AJ88" s="1">
        <v>-9780000000</v>
      </c>
      <c r="AK88" s="1">
        <v>-8223000000</v>
      </c>
      <c r="AL88" s="1">
        <v>-10030000000</v>
      </c>
      <c r="AM88" s="1">
        <v>-12067000000</v>
      </c>
      <c r="AT88" s="33" t="s">
        <v>131</v>
      </c>
      <c r="AU88" s="34">
        <f>AU85/(AU86+AU87)</f>
        <v>2.5146354443853113E-2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0.44601254480286739</v>
      </c>
      <c r="G89" s="15">
        <f t="shared" si="7"/>
        <v>0.23942394239423942</v>
      </c>
      <c r="H89" s="15">
        <f t="shared" si="7"/>
        <v>0.12223789374706159</v>
      </c>
      <c r="I89" s="15">
        <f t="shared" si="7"/>
        <v>0.10053328066363816</v>
      </c>
      <c r="J89" s="15">
        <f t="shared" si="7"/>
        <v>0.10068815646504889</v>
      </c>
      <c r="K89" s="15">
        <f t="shared" si="7"/>
        <v>0.15412010315608499</v>
      </c>
      <c r="L89" s="15">
        <f t="shared" si="7"/>
        <v>0.24723134758018084</v>
      </c>
      <c r="M89" s="15">
        <f t="shared" si="7"/>
        <v>0.39025124527888772</v>
      </c>
      <c r="N89" s="15">
        <f t="shared" si="7"/>
        <v>0.1470345612288437</v>
      </c>
      <c r="O89" s="15">
        <f t="shared" si="7"/>
        <v>0.23476875062253064</v>
      </c>
      <c r="P89" s="15">
        <f t="shared" si="7"/>
        <v>0.21357598299681191</v>
      </c>
      <c r="Q89" s="15">
        <f t="shared" si="7"/>
        <v>0.16196175183675696</v>
      </c>
      <c r="R89" s="15">
        <f t="shared" si="7"/>
        <v>0.37821082852714755</v>
      </c>
      <c r="S89" s="15">
        <f t="shared" si="7"/>
        <v>0.39100038624951716</v>
      </c>
      <c r="T89" s="15">
        <f t="shared" si="7"/>
        <v>0.26574580273671272</v>
      </c>
      <c r="U89" s="15">
        <f t="shared" si="7"/>
        <v>0.24537941056264476</v>
      </c>
      <c r="V89" s="15">
        <f t="shared" si="7"/>
        <v>0.21818777918937748</v>
      </c>
      <c r="W89" s="15">
        <f t="shared" si="7"/>
        <v>0.25891502276176026</v>
      </c>
      <c r="X89" s="15">
        <f t="shared" si="7"/>
        <v>0.63343881856540085</v>
      </c>
      <c r="Y89" s="15">
        <f t="shared" si="7"/>
        <v>0.43297380585516176</v>
      </c>
      <c r="Z89" s="15">
        <f t="shared" si="7"/>
        <v>0.1016031646887362</v>
      </c>
      <c r="AA89" s="15">
        <f t="shared" si="7"/>
        <v>7.2624381042207031E-2</v>
      </c>
      <c r="AB89" s="15">
        <f t="shared" si="7"/>
        <v>0.29016841147018663</v>
      </c>
      <c r="AC89" s="15">
        <f t="shared" si="7"/>
        <v>0.20633956764634442</v>
      </c>
      <c r="AD89" s="15">
        <f t="shared" si="7"/>
        <v>0.1371101069106139</v>
      </c>
      <c r="AE89" s="15">
        <f t="shared" si="7"/>
        <v>0.16248930187064434</v>
      </c>
      <c r="AF89" s="15">
        <f t="shared" si="7"/>
        <v>0.24833250988142291</v>
      </c>
      <c r="AG89" s="15">
        <f t="shared" si="7"/>
        <v>0.46915073796273893</v>
      </c>
      <c r="AH89" s="15">
        <f t="shared" si="7"/>
        <v>0.2329495128432241</v>
      </c>
      <c r="AI89" s="15">
        <f t="shared" si="7"/>
        <v>0.29215886282122999</v>
      </c>
      <c r="AJ89" s="15">
        <f t="shared" si="7"/>
        <v>0.41784157908228658</v>
      </c>
      <c r="AK89" s="15">
        <f t="shared" si="7"/>
        <v>0.38362491252624215</v>
      </c>
      <c r="AL89" s="15">
        <f t="shared" si="7"/>
        <v>0.36202851470853636</v>
      </c>
      <c r="AM89" s="15">
        <f t="shared" si="7"/>
        <v>0.39232069705442485</v>
      </c>
      <c r="AT89" s="23" t="s">
        <v>106</v>
      </c>
      <c r="AU89" s="24">
        <f>AM27</f>
        <v>888000000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416000000</v>
      </c>
      <c r="X90" s="1">
        <v>-73000000</v>
      </c>
      <c r="Y90" s="1" t="s">
        <v>92</v>
      </c>
      <c r="Z90" s="1" t="s">
        <v>92</v>
      </c>
      <c r="AA90" s="1">
        <v>518000000</v>
      </c>
      <c r="AB90" s="1">
        <v>-159000000</v>
      </c>
      <c r="AC90" s="1" t="s">
        <v>92</v>
      </c>
      <c r="AD90" s="1">
        <v>69000000</v>
      </c>
      <c r="AE90" s="1">
        <v>105000000</v>
      </c>
      <c r="AF90" s="1">
        <v>1000000</v>
      </c>
      <c r="AG90" s="1">
        <v>6000000</v>
      </c>
      <c r="AH90" s="1">
        <v>-2634000000</v>
      </c>
      <c r="AI90" s="1" t="s">
        <v>92</v>
      </c>
      <c r="AJ90" s="1" t="s">
        <v>92</v>
      </c>
      <c r="AK90" s="1" t="s">
        <v>92</v>
      </c>
      <c r="AL90" s="1" t="s">
        <v>92</v>
      </c>
      <c r="AM90" s="1">
        <v>888000000</v>
      </c>
      <c r="AT90" s="23" t="s">
        <v>19</v>
      </c>
      <c r="AU90" s="24">
        <f>AM25</f>
        <v>9571000000</v>
      </c>
    </row>
    <row r="91" spans="1:47" ht="20" x14ac:dyDescent="0.25">
      <c r="A91" s="5" t="s">
        <v>76</v>
      </c>
      <c r="B91" s="1" t="s">
        <v>92</v>
      </c>
      <c r="C91" s="1" t="s">
        <v>92</v>
      </c>
      <c r="D91" s="1" t="s">
        <v>92</v>
      </c>
      <c r="E91" s="1" t="s">
        <v>92</v>
      </c>
      <c r="F91" s="1">
        <v>-407400000</v>
      </c>
      <c r="G91" s="1">
        <v>-189100000</v>
      </c>
      <c r="H91" s="1">
        <v>-114000000</v>
      </c>
      <c r="I91" s="1">
        <v>-96900000</v>
      </c>
      <c r="J91" s="1">
        <v>-218000000</v>
      </c>
      <c r="K91" s="1">
        <v>-403600000</v>
      </c>
      <c r="L91" s="1">
        <v>-719600000</v>
      </c>
      <c r="M91" s="1">
        <v>-194600000</v>
      </c>
      <c r="N91" s="1">
        <v>-446800000</v>
      </c>
      <c r="O91" s="1">
        <v>-653600000</v>
      </c>
      <c r="P91" s="1">
        <v>-2888700000</v>
      </c>
      <c r="Q91" s="1">
        <v>-2750600000</v>
      </c>
      <c r="R91" s="1">
        <v>-2976600000</v>
      </c>
      <c r="S91" s="1">
        <v>-1867900000</v>
      </c>
      <c r="T91" s="1">
        <v>-758000000</v>
      </c>
      <c r="U91" s="1">
        <v>-1799400000</v>
      </c>
      <c r="V91" s="1">
        <v>-1848600000</v>
      </c>
      <c r="W91" s="1">
        <v>-3080000000</v>
      </c>
      <c r="X91" s="1">
        <v>-1466000000</v>
      </c>
      <c r="Y91" s="1">
        <v>-367000000</v>
      </c>
      <c r="Z91" s="1">
        <v>-414000000</v>
      </c>
      <c r="AA91" s="1">
        <v>-408000000</v>
      </c>
      <c r="AB91" s="1">
        <v>-31000000</v>
      </c>
      <c r="AC91" s="1">
        <v>-751000000</v>
      </c>
      <c r="AD91" s="1">
        <v>-1177000000</v>
      </c>
      <c r="AE91" s="1">
        <v>-1089000000</v>
      </c>
      <c r="AF91" s="1">
        <v>-4524000000</v>
      </c>
      <c r="AG91" s="1">
        <v>-1178000000</v>
      </c>
      <c r="AH91" s="1">
        <v>-1513000000</v>
      </c>
      <c r="AI91" s="1">
        <v>-945000000</v>
      </c>
      <c r="AJ91" s="1">
        <v>-4218000000</v>
      </c>
      <c r="AK91" s="1">
        <v>-1857000000</v>
      </c>
      <c r="AL91" s="1">
        <v>-3163000000</v>
      </c>
      <c r="AM91" s="1">
        <v>-1770000000</v>
      </c>
      <c r="AT91" s="33" t="s">
        <v>132</v>
      </c>
      <c r="AU91" s="34">
        <f>AU89/AU90</f>
        <v>9.2780273743600455E-2</v>
      </c>
    </row>
    <row r="92" spans="1:47" ht="20" x14ac:dyDescent="0.25">
      <c r="A92" s="5" t="s">
        <v>77</v>
      </c>
      <c r="B92" s="1" t="s">
        <v>92</v>
      </c>
      <c r="C92" s="1" t="s">
        <v>92</v>
      </c>
      <c r="D92" s="1" t="s">
        <v>92</v>
      </c>
      <c r="E92" s="1" t="s">
        <v>92</v>
      </c>
      <c r="F92" s="1">
        <v>414600000</v>
      </c>
      <c r="G92" s="1">
        <v>299500000</v>
      </c>
      <c r="H92" s="1">
        <v>118800000</v>
      </c>
      <c r="I92" s="1">
        <v>105700000</v>
      </c>
      <c r="J92" s="1">
        <v>114700000</v>
      </c>
      <c r="K92" s="1">
        <v>185300000</v>
      </c>
      <c r="L92" s="1">
        <v>651800000</v>
      </c>
      <c r="M92" s="1">
        <v>613800000</v>
      </c>
      <c r="N92" s="1">
        <v>89100000</v>
      </c>
      <c r="O92" s="1">
        <v>950100000</v>
      </c>
      <c r="P92" s="1">
        <v>1690000000</v>
      </c>
      <c r="Q92" s="1">
        <v>2387800000</v>
      </c>
      <c r="R92" s="1">
        <v>3442900000</v>
      </c>
      <c r="S92" s="1">
        <v>2438600000</v>
      </c>
      <c r="T92" s="1">
        <v>1171100000</v>
      </c>
      <c r="U92" s="1">
        <v>1404700000</v>
      </c>
      <c r="V92" s="1">
        <v>1836100000</v>
      </c>
      <c r="W92" s="1">
        <v>2222000000</v>
      </c>
      <c r="X92" s="1">
        <v>2696000000</v>
      </c>
      <c r="Y92" s="1">
        <v>571000000</v>
      </c>
      <c r="Z92" s="1">
        <v>171000000</v>
      </c>
      <c r="AA92" s="1" t="s">
        <v>92</v>
      </c>
      <c r="AB92" s="1" t="s">
        <v>92</v>
      </c>
      <c r="AC92" s="1">
        <v>152000000</v>
      </c>
      <c r="AD92" s="1">
        <v>705000000</v>
      </c>
      <c r="AE92" s="1">
        <v>557000000</v>
      </c>
      <c r="AF92" s="1">
        <v>2248000000</v>
      </c>
      <c r="AG92" s="1">
        <v>4025000000</v>
      </c>
      <c r="AH92" s="1">
        <v>1154000000</v>
      </c>
      <c r="AI92" s="1">
        <v>1087000000</v>
      </c>
      <c r="AJ92" s="1">
        <v>3045000000</v>
      </c>
      <c r="AK92" s="1">
        <v>2272000000</v>
      </c>
      <c r="AL92" s="1">
        <v>2106000000</v>
      </c>
      <c r="AM92" s="1">
        <v>1615000000</v>
      </c>
      <c r="AT92" s="35" t="s">
        <v>133</v>
      </c>
      <c r="AU92" s="36">
        <f>AU88*(1-AU91)</f>
        <v>2.2813268794898818E-2</v>
      </c>
    </row>
    <row r="93" spans="1:47" ht="19" x14ac:dyDescent="0.25">
      <c r="A93" s="5" t="s">
        <v>78</v>
      </c>
      <c r="B93" s="1" t="s">
        <v>92</v>
      </c>
      <c r="C93" s="1" t="s">
        <v>92</v>
      </c>
      <c r="D93" s="1" t="s">
        <v>92</v>
      </c>
      <c r="E93" s="1" t="s">
        <v>92</v>
      </c>
      <c r="F93" s="1">
        <v>-3800000</v>
      </c>
      <c r="G93" s="1">
        <v>-77300000</v>
      </c>
      <c r="H93" s="1">
        <v>1100000</v>
      </c>
      <c r="I93" s="1">
        <v>-4700000</v>
      </c>
      <c r="J93" s="1">
        <v>-1800000</v>
      </c>
      <c r="K93" s="1">
        <v>-10500000</v>
      </c>
      <c r="L93" s="1">
        <v>27200000</v>
      </c>
      <c r="M93" s="1">
        <v>26300000</v>
      </c>
      <c r="N93" s="1">
        <v>195700000</v>
      </c>
      <c r="O93" s="1">
        <v>224600000</v>
      </c>
      <c r="P93" s="1">
        <v>-25400000</v>
      </c>
      <c r="Q93" s="1">
        <v>28300000</v>
      </c>
      <c r="R93" s="1">
        <v>-360300000</v>
      </c>
      <c r="S93" s="1">
        <v>-72300000</v>
      </c>
      <c r="T93" s="1">
        <v>-109700000</v>
      </c>
      <c r="U93" s="1">
        <v>162700000</v>
      </c>
      <c r="V93" s="1">
        <v>-6600000</v>
      </c>
      <c r="W93" s="1">
        <v>51000000</v>
      </c>
      <c r="X93" s="1">
        <v>55000000</v>
      </c>
      <c r="Y93" s="1">
        <v>233000000</v>
      </c>
      <c r="Z93" s="1">
        <v>57000000</v>
      </c>
      <c r="AA93" s="1">
        <v>58000000</v>
      </c>
      <c r="AB93" s="1">
        <v>539000000</v>
      </c>
      <c r="AC93" s="1">
        <v>-14000000</v>
      </c>
      <c r="AD93" s="1">
        <v>-65000000</v>
      </c>
      <c r="AE93" s="1">
        <v>632000000</v>
      </c>
      <c r="AF93" s="1">
        <v>64000000</v>
      </c>
      <c r="AG93" s="1">
        <v>-104000000</v>
      </c>
      <c r="AH93" s="1">
        <v>190000000</v>
      </c>
      <c r="AI93" s="1">
        <v>521000000</v>
      </c>
      <c r="AJ93" s="1">
        <v>868000000</v>
      </c>
      <c r="AK93" s="1">
        <v>219000000</v>
      </c>
      <c r="AL93" s="1">
        <v>-9532000000</v>
      </c>
      <c r="AM93" s="1">
        <v>-12318000000</v>
      </c>
      <c r="AT93" s="63" t="s">
        <v>134</v>
      </c>
      <c r="AU93" s="64"/>
    </row>
    <row r="94" spans="1:47" ht="20" x14ac:dyDescent="0.25">
      <c r="A94" s="6" t="s">
        <v>79</v>
      </c>
      <c r="B94" s="10" t="s">
        <v>92</v>
      </c>
      <c r="C94" s="10" t="s">
        <v>92</v>
      </c>
      <c r="D94" s="10" t="s">
        <v>92</v>
      </c>
      <c r="E94" s="10" t="s">
        <v>92</v>
      </c>
      <c r="F94" s="10">
        <v>-195700000</v>
      </c>
      <c r="G94" s="10">
        <v>-46700000</v>
      </c>
      <c r="H94" s="10">
        <v>-46100000</v>
      </c>
      <c r="I94" s="10">
        <v>-46800000</v>
      </c>
      <c r="J94" s="10">
        <v>-188500000</v>
      </c>
      <c r="K94" s="10">
        <v>-479800000</v>
      </c>
      <c r="L94" s="10">
        <v>-770600000</v>
      </c>
      <c r="M94" s="10">
        <v>-980400000</v>
      </c>
      <c r="N94" s="10">
        <v>-678900000</v>
      </c>
      <c r="O94" s="10">
        <v>-186000000</v>
      </c>
      <c r="P94" s="10">
        <v>-2028000000</v>
      </c>
      <c r="Q94" s="10">
        <v>-1522700000</v>
      </c>
      <c r="R94" s="10">
        <v>-1382600000</v>
      </c>
      <c r="S94" s="10">
        <v>-513900000</v>
      </c>
      <c r="T94" s="10">
        <v>-518100000</v>
      </c>
      <c r="U94" s="10">
        <v>-1312700000</v>
      </c>
      <c r="V94" s="10">
        <v>-1083900000</v>
      </c>
      <c r="W94" s="10">
        <v>-1756000000</v>
      </c>
      <c r="X94" s="10">
        <v>-2391000000</v>
      </c>
      <c r="Y94" s="10">
        <v>-2092000000</v>
      </c>
      <c r="Z94" s="10">
        <v>-674000000</v>
      </c>
      <c r="AA94" s="10">
        <v>-448000000</v>
      </c>
      <c r="AB94" s="10">
        <v>-2201000000</v>
      </c>
      <c r="AC94" s="10">
        <v>-2312000000</v>
      </c>
      <c r="AD94" s="10">
        <v>-1712000000</v>
      </c>
      <c r="AE94" s="10">
        <v>-2453000000</v>
      </c>
      <c r="AF94" s="10">
        <v>-6232000000</v>
      </c>
      <c r="AG94" s="10">
        <v>-3068000000</v>
      </c>
      <c r="AH94" s="10">
        <v>-7537000000</v>
      </c>
      <c r="AI94" s="10">
        <v>-8216000000</v>
      </c>
      <c r="AJ94" s="10">
        <v>-10085000000</v>
      </c>
      <c r="AK94" s="10">
        <v>-7589000000</v>
      </c>
      <c r="AL94" s="10">
        <v>-10589000000</v>
      </c>
      <c r="AM94" s="10">
        <v>-11585000000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-429000000</v>
      </c>
      <c r="AA95" s="1">
        <v>-840000000</v>
      </c>
      <c r="AB95" s="1">
        <v>-1215000000</v>
      </c>
      <c r="AC95" s="1">
        <v>-203000000</v>
      </c>
      <c r="AD95" s="1">
        <v>-743000000</v>
      </c>
      <c r="AE95" s="1">
        <v>-3843000000</v>
      </c>
      <c r="AF95" s="1">
        <v>-2329000000</v>
      </c>
      <c r="AG95" s="1">
        <v>-870000000</v>
      </c>
      <c r="AH95" s="1">
        <v>-2558000000</v>
      </c>
      <c r="AI95" s="1">
        <v>-10194000000</v>
      </c>
      <c r="AJ95" s="1">
        <v>-3340000000</v>
      </c>
      <c r="AK95" s="1">
        <v>-4366000000</v>
      </c>
      <c r="AL95" s="1">
        <v>-1520000000</v>
      </c>
      <c r="AM95" s="1">
        <v>-2032000000</v>
      </c>
      <c r="AT95" s="23" t="s">
        <v>136</v>
      </c>
      <c r="AU95" s="38" cm="1">
        <f t="array" ref="AU95">_FV(A1,"Beta")</f>
        <v>1.3896999999999999</v>
      </c>
    </row>
    <row r="96" spans="1:47" ht="20" x14ac:dyDescent="0.25">
      <c r="A96" s="5" t="s">
        <v>81</v>
      </c>
      <c r="B96" s="1" t="s">
        <v>92</v>
      </c>
      <c r="C96" s="1" t="s">
        <v>92</v>
      </c>
      <c r="D96" s="1" t="s">
        <v>92</v>
      </c>
      <c r="E96" s="1" t="s">
        <v>92</v>
      </c>
      <c r="F96" s="1">
        <v>77600000</v>
      </c>
      <c r="G96" s="1">
        <v>1700000</v>
      </c>
      <c r="H96" s="1">
        <v>3900000</v>
      </c>
      <c r="I96" s="1">
        <v>11500000</v>
      </c>
      <c r="J96" s="1">
        <v>19400000</v>
      </c>
      <c r="K96" s="1">
        <v>12100000</v>
      </c>
      <c r="L96" s="1">
        <v>18400000</v>
      </c>
      <c r="M96" s="1">
        <v>25100000</v>
      </c>
      <c r="N96" s="1">
        <v>90200000</v>
      </c>
      <c r="O96" s="1">
        <v>24000000</v>
      </c>
      <c r="P96" s="1">
        <v>621900000</v>
      </c>
      <c r="Q96" s="1">
        <v>247900000</v>
      </c>
      <c r="R96" s="1">
        <v>598400000</v>
      </c>
      <c r="S96" s="1">
        <v>71800000</v>
      </c>
      <c r="T96" s="1">
        <v>53500000</v>
      </c>
      <c r="U96" s="1">
        <v>487000000</v>
      </c>
      <c r="V96" s="1">
        <v>40900000</v>
      </c>
      <c r="W96" s="1">
        <v>113000000</v>
      </c>
      <c r="X96" s="1">
        <v>69000000</v>
      </c>
      <c r="Y96" s="1">
        <v>4000000</v>
      </c>
      <c r="Z96" s="1">
        <v>276000000</v>
      </c>
      <c r="AA96" s="1">
        <v>8000000</v>
      </c>
      <c r="AB96" s="1">
        <v>28000000</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t="s">
        <v>92</v>
      </c>
      <c r="H97" s="1" t="s">
        <v>92</v>
      </c>
      <c r="I97" s="1">
        <v>-2000000</v>
      </c>
      <c r="J97" s="1" t="s">
        <v>92</v>
      </c>
      <c r="K97" s="1" t="s">
        <v>92</v>
      </c>
      <c r="L97" s="1" t="s">
        <v>92</v>
      </c>
      <c r="M97" s="1" t="s">
        <v>92</v>
      </c>
      <c r="N97" s="1" t="s">
        <v>92</v>
      </c>
      <c r="O97" s="1" t="s">
        <v>92</v>
      </c>
      <c r="P97" s="1" t="s">
        <v>92</v>
      </c>
      <c r="Q97" s="1" t="s">
        <v>92</v>
      </c>
      <c r="R97" s="1" t="s">
        <v>92</v>
      </c>
      <c r="S97" s="1" t="s">
        <v>92</v>
      </c>
      <c r="T97" s="1" t="s">
        <v>92</v>
      </c>
      <c r="U97" s="1">
        <v>-67500000</v>
      </c>
      <c r="V97" s="1" t="s">
        <v>92</v>
      </c>
      <c r="W97" s="1" t="s">
        <v>92</v>
      </c>
      <c r="X97" s="1" t="s">
        <v>92</v>
      </c>
      <c r="Y97" s="1" t="s">
        <v>92</v>
      </c>
      <c r="Z97" s="1" t="s">
        <v>92</v>
      </c>
      <c r="AA97" s="1" t="s">
        <v>92</v>
      </c>
      <c r="AB97" s="1">
        <v>-163000000</v>
      </c>
      <c r="AC97" s="1">
        <v>-6000000</v>
      </c>
      <c r="AD97" s="1">
        <v>-5000000</v>
      </c>
      <c r="AE97" s="1">
        <v>-76000000</v>
      </c>
      <c r="AF97" s="1">
        <v>-884000000</v>
      </c>
      <c r="AG97" s="1">
        <v>-148000000</v>
      </c>
      <c r="AH97" s="1">
        <v>-35000000</v>
      </c>
      <c r="AI97" s="1" t="s">
        <v>92</v>
      </c>
      <c r="AJ97" s="1">
        <v>-2729000000</v>
      </c>
      <c r="AK97" s="1">
        <v>-251000000</v>
      </c>
      <c r="AL97" s="1">
        <v>-1294000000</v>
      </c>
      <c r="AM97" s="1">
        <v>-2432000000</v>
      </c>
      <c r="AT97" s="35" t="s">
        <v>138</v>
      </c>
      <c r="AU97" s="36">
        <f>(AU94)+((AU95)*(AU96-AU94))</f>
        <v>0.100776585</v>
      </c>
    </row>
    <row r="98" spans="1:47" ht="19" x14ac:dyDescent="0.25">
      <c r="A98" s="5" t="s">
        <v>83</v>
      </c>
      <c r="B98" s="1" t="s">
        <v>92</v>
      </c>
      <c r="C98" s="1" t="s">
        <v>92</v>
      </c>
      <c r="D98" s="1" t="s">
        <v>92</v>
      </c>
      <c r="E98" s="1" t="s">
        <v>92</v>
      </c>
      <c r="F98" s="1" t="s">
        <v>92</v>
      </c>
      <c r="G98" s="1" t="s">
        <v>92</v>
      </c>
      <c r="H98" s="1" t="s">
        <v>92</v>
      </c>
      <c r="I98" s="1">
        <v>-1900000</v>
      </c>
      <c r="J98" s="1" t="s">
        <v>92</v>
      </c>
      <c r="K98" s="1">
        <v>-12200000</v>
      </c>
      <c r="L98" s="1">
        <v>-30800000</v>
      </c>
      <c r="M98" s="1">
        <v>-31200000</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M98" s="1">
        <v>-461000000</v>
      </c>
      <c r="AT98" s="63" t="s">
        <v>139</v>
      </c>
      <c r="AU98" s="64"/>
    </row>
    <row r="99" spans="1:47" ht="20" x14ac:dyDescent="0.25">
      <c r="A99" s="5" t="s">
        <v>84</v>
      </c>
      <c r="B99" s="1" t="s">
        <v>92</v>
      </c>
      <c r="C99" s="1" t="s">
        <v>92</v>
      </c>
      <c r="D99" s="1" t="s">
        <v>92</v>
      </c>
      <c r="E99" s="1" t="s">
        <v>92</v>
      </c>
      <c r="F99" s="1">
        <v>-8400000</v>
      </c>
      <c r="G99" s="1">
        <v>-29400000</v>
      </c>
      <c r="H99" s="1">
        <v>-50800000</v>
      </c>
      <c r="I99" s="1">
        <v>-55400000</v>
      </c>
      <c r="J99" s="1">
        <v>-76400000</v>
      </c>
      <c r="K99" s="1">
        <v>-46700000</v>
      </c>
      <c r="L99" s="1">
        <v>-206100000</v>
      </c>
      <c r="M99" s="1">
        <v>74000000</v>
      </c>
      <c r="N99" s="1">
        <v>328500000</v>
      </c>
      <c r="O99" s="1">
        <v>-88100000</v>
      </c>
      <c r="P99" s="1">
        <v>294000000</v>
      </c>
      <c r="Q99" s="1">
        <v>-386400000</v>
      </c>
      <c r="R99" s="1">
        <v>-237500000</v>
      </c>
      <c r="S99" s="1">
        <v>-206900000</v>
      </c>
      <c r="T99" s="1">
        <v>352500000</v>
      </c>
      <c r="U99" s="1">
        <v>-349800000</v>
      </c>
      <c r="V99" s="1">
        <v>-156400000</v>
      </c>
      <c r="W99" s="1">
        <v>531000000</v>
      </c>
      <c r="X99" s="1">
        <v>2146000000</v>
      </c>
      <c r="Y99" s="1">
        <v>121000000</v>
      </c>
      <c r="Z99" s="1">
        <v>-137000000</v>
      </c>
      <c r="AA99" s="1">
        <v>-388000000</v>
      </c>
      <c r="AB99" s="1">
        <v>314000000</v>
      </c>
      <c r="AC99" s="1">
        <v>706000000</v>
      </c>
      <c r="AD99" s="1">
        <v>1070000000</v>
      </c>
      <c r="AE99" s="1">
        <v>1971000000</v>
      </c>
      <c r="AF99" s="1">
        <v>2495000000</v>
      </c>
      <c r="AG99" s="1">
        <v>2763000000</v>
      </c>
      <c r="AH99" s="1">
        <v>2942000000</v>
      </c>
      <c r="AI99" s="1">
        <v>2418000000</v>
      </c>
      <c r="AJ99" s="1">
        <v>3631000000</v>
      </c>
      <c r="AK99" s="1">
        <v>4300000000</v>
      </c>
      <c r="AL99" s="1">
        <v>1033000000</v>
      </c>
      <c r="AM99" s="1">
        <v>1945000000</v>
      </c>
      <c r="AT99" s="23" t="s">
        <v>140</v>
      </c>
      <c r="AU99" s="24">
        <f>AU86+AU87</f>
        <v>7516000000</v>
      </c>
    </row>
    <row r="100" spans="1:47" ht="20" x14ac:dyDescent="0.25">
      <c r="A100" s="6" t="s">
        <v>85</v>
      </c>
      <c r="B100" s="10" t="s">
        <v>92</v>
      </c>
      <c r="C100" s="10" t="s">
        <v>92</v>
      </c>
      <c r="D100" s="10" t="s">
        <v>92</v>
      </c>
      <c r="E100" s="10" t="s">
        <v>92</v>
      </c>
      <c r="F100" s="10">
        <v>69200000</v>
      </c>
      <c r="G100" s="10">
        <v>-27700000</v>
      </c>
      <c r="H100" s="10">
        <v>-46900000</v>
      </c>
      <c r="I100" s="10">
        <v>-47800000</v>
      </c>
      <c r="J100" s="10">
        <v>-57000000</v>
      </c>
      <c r="K100" s="10">
        <v>-46800000</v>
      </c>
      <c r="L100" s="10">
        <v>-218500000</v>
      </c>
      <c r="M100" s="10">
        <v>67900000</v>
      </c>
      <c r="N100" s="10">
        <v>418700000</v>
      </c>
      <c r="O100" s="10">
        <v>-64100000</v>
      </c>
      <c r="P100" s="10">
        <v>915900000</v>
      </c>
      <c r="Q100" s="10">
        <v>-138500000</v>
      </c>
      <c r="R100" s="10">
        <v>360900000</v>
      </c>
      <c r="S100" s="10">
        <v>-135100000</v>
      </c>
      <c r="T100" s="10">
        <v>406000000</v>
      </c>
      <c r="U100" s="10">
        <v>69700000</v>
      </c>
      <c r="V100" s="10">
        <v>-115500000</v>
      </c>
      <c r="W100" s="10">
        <v>644000000</v>
      </c>
      <c r="X100" s="10">
        <v>2215000000</v>
      </c>
      <c r="Y100" s="10">
        <v>125000000</v>
      </c>
      <c r="Z100" s="10">
        <v>-290000000</v>
      </c>
      <c r="AA100" s="10">
        <v>-1220000000</v>
      </c>
      <c r="AB100" s="10">
        <v>-1036000000</v>
      </c>
      <c r="AC100" s="10">
        <v>497000000</v>
      </c>
      <c r="AD100" s="10">
        <v>322000000</v>
      </c>
      <c r="AE100" s="10">
        <v>-1948000000</v>
      </c>
      <c r="AF100" s="10">
        <v>-718000000</v>
      </c>
      <c r="AG100" s="10">
        <v>1745000000</v>
      </c>
      <c r="AH100" s="10">
        <v>349000000</v>
      </c>
      <c r="AI100" s="10">
        <v>-7776000000</v>
      </c>
      <c r="AJ100" s="10">
        <v>-2438000000</v>
      </c>
      <c r="AK100" s="10">
        <v>-317000000</v>
      </c>
      <c r="AL100" s="10">
        <v>-1781000000</v>
      </c>
      <c r="AM100" s="10">
        <v>-2980000000</v>
      </c>
      <c r="AT100" s="33" t="s">
        <v>141</v>
      </c>
      <c r="AU100" s="34">
        <f>AU99/AU103</f>
        <v>9.2261352006886954E-2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v>-28000000</v>
      </c>
      <c r="AF101" s="1">
        <v>-121000000</v>
      </c>
      <c r="AG101" s="1">
        <v>8000000</v>
      </c>
      <c r="AH101" s="1">
        <v>-12000000</v>
      </c>
      <c r="AI101" s="1">
        <v>-37000000</v>
      </c>
      <c r="AJ101" s="1">
        <v>26000000</v>
      </c>
      <c r="AK101" s="1">
        <v>11000000</v>
      </c>
      <c r="AL101" s="1">
        <v>41000000</v>
      </c>
      <c r="AM101" s="1">
        <v>-106000000</v>
      </c>
      <c r="AT101" s="23" t="s">
        <v>142</v>
      </c>
      <c r="AU101" s="39" cm="1">
        <f t="array" ref="AU101">_FV(A1,"Market cap",TRUE)</f>
        <v>73948230000</v>
      </c>
    </row>
    <row r="102" spans="1:47" ht="20" x14ac:dyDescent="0.25">
      <c r="A102" s="6" t="s">
        <v>87</v>
      </c>
      <c r="B102" s="10" t="s">
        <v>92</v>
      </c>
      <c r="C102" s="10" t="s">
        <v>92</v>
      </c>
      <c r="D102" s="10" t="s">
        <v>92</v>
      </c>
      <c r="E102" s="10" t="s">
        <v>92</v>
      </c>
      <c r="F102" s="10">
        <v>69200000</v>
      </c>
      <c r="G102" s="10">
        <v>-27700000</v>
      </c>
      <c r="H102" s="10">
        <v>-46900000</v>
      </c>
      <c r="I102" s="10">
        <v>-47800000</v>
      </c>
      <c r="J102" s="10">
        <v>-57000000</v>
      </c>
      <c r="K102" s="10">
        <v>30900000</v>
      </c>
      <c r="L102" s="10">
        <v>49700000</v>
      </c>
      <c r="M102" s="10">
        <v>148000000</v>
      </c>
      <c r="N102" s="10">
        <v>343400000</v>
      </c>
      <c r="O102" s="10">
        <v>-60900000</v>
      </c>
      <c r="P102" s="10">
        <v>-264200000</v>
      </c>
      <c r="Q102" s="10">
        <v>407100000</v>
      </c>
      <c r="R102" s="10">
        <v>-232600000</v>
      </c>
      <c r="S102" s="10">
        <v>-70900000</v>
      </c>
      <c r="T102" s="10">
        <v>172100000</v>
      </c>
      <c r="U102" s="10">
        <v>-84200000</v>
      </c>
      <c r="V102" s="10">
        <v>38400000</v>
      </c>
      <c r="W102" s="10">
        <v>907000000</v>
      </c>
      <c r="X102" s="10">
        <v>761000000</v>
      </c>
      <c r="Y102" s="10">
        <v>-949000000</v>
      </c>
      <c r="Z102" s="10">
        <v>242000000</v>
      </c>
      <c r="AA102" s="10">
        <v>1428000000</v>
      </c>
      <c r="AB102" s="10">
        <v>-753000000</v>
      </c>
      <c r="AC102" s="10">
        <v>299000000</v>
      </c>
      <c r="AD102" s="10">
        <v>421000000</v>
      </c>
      <c r="AE102" s="10">
        <v>1270000000</v>
      </c>
      <c r="AF102" s="10">
        <v>-1863000000</v>
      </c>
      <c r="AG102" s="10">
        <v>1853000000</v>
      </c>
      <c r="AH102" s="10">
        <v>953000000</v>
      </c>
      <c r="AI102" s="10">
        <v>1371000000</v>
      </c>
      <c r="AJ102" s="10">
        <v>692000000</v>
      </c>
      <c r="AK102" s="10">
        <v>411000000</v>
      </c>
      <c r="AL102" s="10">
        <v>139000000</v>
      </c>
      <c r="AM102" s="10">
        <v>510000000</v>
      </c>
      <c r="AT102" s="33" t="s">
        <v>143</v>
      </c>
      <c r="AU102" s="34">
        <f>AU101/AU103</f>
        <v>0.9077386479931131</v>
      </c>
    </row>
    <row r="103" spans="1:47" ht="20" x14ac:dyDescent="0.25">
      <c r="A103" s="5" t="s">
        <v>88</v>
      </c>
      <c r="B103" s="1" t="s">
        <v>92</v>
      </c>
      <c r="C103" s="1" t="s">
        <v>92</v>
      </c>
      <c r="D103" s="1" t="s">
        <v>92</v>
      </c>
      <c r="E103" s="1" t="s">
        <v>92</v>
      </c>
      <c r="F103" s="1">
        <v>12400000</v>
      </c>
      <c r="G103" s="1">
        <v>11800000</v>
      </c>
      <c r="H103" s="1">
        <v>28600000</v>
      </c>
      <c r="I103" s="1">
        <v>22100000</v>
      </c>
      <c r="J103" s="1">
        <v>35700000</v>
      </c>
      <c r="K103" s="1">
        <v>47500000</v>
      </c>
      <c r="L103" s="1">
        <v>78400000</v>
      </c>
      <c r="M103" s="1">
        <v>128100000</v>
      </c>
      <c r="N103" s="1">
        <v>276100000</v>
      </c>
      <c r="O103" s="1">
        <v>619500000</v>
      </c>
      <c r="P103" s="1">
        <v>558800000</v>
      </c>
      <c r="Q103" s="1">
        <v>294600000</v>
      </c>
      <c r="R103" s="1">
        <v>701700000</v>
      </c>
      <c r="S103" s="1">
        <v>469100000</v>
      </c>
      <c r="T103" s="1">
        <v>398200000</v>
      </c>
      <c r="U103" s="1">
        <v>570300000</v>
      </c>
      <c r="V103" s="1">
        <v>486100000</v>
      </c>
      <c r="W103" s="1">
        <v>524000000</v>
      </c>
      <c r="X103" s="1">
        <v>1431000000</v>
      </c>
      <c r="Y103" s="1">
        <v>2192000000</v>
      </c>
      <c r="Z103" s="1">
        <v>1243000000</v>
      </c>
      <c r="AA103" s="1">
        <v>1485000000</v>
      </c>
      <c r="AB103" s="1">
        <v>2913000000</v>
      </c>
      <c r="AC103" s="1">
        <v>2160000000</v>
      </c>
      <c r="AD103" s="1">
        <v>2459000000</v>
      </c>
      <c r="AE103" s="1">
        <v>2880000000</v>
      </c>
      <c r="AF103" s="1">
        <v>4150000000</v>
      </c>
      <c r="AG103" s="1">
        <v>2287000000</v>
      </c>
      <c r="AH103" s="1">
        <v>4263000000</v>
      </c>
      <c r="AI103" s="1">
        <v>5216000000</v>
      </c>
      <c r="AJ103" s="1">
        <v>6587000000</v>
      </c>
      <c r="AK103" s="1">
        <v>7279000000</v>
      </c>
      <c r="AL103" s="1">
        <v>7690000000</v>
      </c>
      <c r="AM103" s="1">
        <v>7829000000</v>
      </c>
      <c r="AT103" s="35" t="s">
        <v>144</v>
      </c>
      <c r="AU103" s="40">
        <f>AU99+AU101</f>
        <v>81464230000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78400000</v>
      </c>
      <c r="L104" s="11">
        <v>128100000</v>
      </c>
      <c r="M104" s="11">
        <v>276100000</v>
      </c>
      <c r="N104" s="11">
        <v>619500000</v>
      </c>
      <c r="O104" s="11">
        <v>558600000</v>
      </c>
      <c r="P104" s="11">
        <v>294600000</v>
      </c>
      <c r="Q104" s="11">
        <v>701700000</v>
      </c>
      <c r="R104" s="11">
        <v>469100000</v>
      </c>
      <c r="S104" s="11">
        <v>398200000</v>
      </c>
      <c r="T104" s="11">
        <v>570300000</v>
      </c>
      <c r="U104" s="11">
        <v>486100000</v>
      </c>
      <c r="V104" s="11">
        <v>524500000</v>
      </c>
      <c r="W104" s="11">
        <v>1431000000</v>
      </c>
      <c r="X104" s="11">
        <v>2192000000</v>
      </c>
      <c r="Y104" s="11">
        <v>1243000000</v>
      </c>
      <c r="Z104" s="11">
        <v>1485000000</v>
      </c>
      <c r="AA104" s="11">
        <v>2913000000</v>
      </c>
      <c r="AB104" s="11">
        <v>2160000000</v>
      </c>
      <c r="AC104" s="11">
        <v>2459000000</v>
      </c>
      <c r="AD104" s="11">
        <v>2880000000</v>
      </c>
      <c r="AE104" s="11">
        <v>4150000000</v>
      </c>
      <c r="AF104" s="11">
        <v>2287000000</v>
      </c>
      <c r="AG104" s="11">
        <v>4140000000</v>
      </c>
      <c r="AH104" s="11">
        <v>5216000000</v>
      </c>
      <c r="AI104" s="11">
        <v>6587000000</v>
      </c>
      <c r="AJ104" s="11">
        <v>7279000000</v>
      </c>
      <c r="AK104" s="11">
        <v>7690000000</v>
      </c>
      <c r="AL104" s="11">
        <v>7829000000</v>
      </c>
      <c r="AM104" s="11">
        <v>8339000000</v>
      </c>
      <c r="AT104" s="63" t="s">
        <v>145</v>
      </c>
      <c r="AU104" s="64"/>
    </row>
    <row r="105" spans="1:47" ht="21" thickTop="1" x14ac:dyDescent="0.25">
      <c r="A105" s="14" t="s">
        <v>107</v>
      </c>
      <c r="B105" s="1"/>
      <c r="C105" s="15" t="e">
        <f>(C106/B106)-1</f>
        <v>#VALUE!</v>
      </c>
      <c r="D105" s="15" t="e">
        <f>(D106/C106)-1</f>
        <v>#VALUE!</v>
      </c>
      <c r="E105" s="15" t="e">
        <f>(E106/D106)-1</f>
        <v>#VALUE!</v>
      </c>
      <c r="F105" s="15" t="e">
        <f>(F106/E106)-1</f>
        <v>#VALUE!</v>
      </c>
      <c r="G105" s="15">
        <f>(G106/F106)-1</f>
        <v>-1.1557377049180328</v>
      </c>
      <c r="H105" s="15">
        <f t="shared" ref="H105:AM105" si="8">(H106/G106)-1</f>
        <v>2.0175438596491229</v>
      </c>
      <c r="I105" s="15">
        <f t="shared" si="8"/>
        <v>0.66860465116279078</v>
      </c>
      <c r="J105" s="15">
        <f t="shared" si="8"/>
        <v>2.029616724738676</v>
      </c>
      <c r="K105" s="15">
        <f t="shared" si="8"/>
        <v>0.762507188039103</v>
      </c>
      <c r="L105" s="15">
        <f t="shared" si="8"/>
        <v>7.5040783034256986E-3</v>
      </c>
      <c r="M105" s="15">
        <f t="shared" si="8"/>
        <v>-2.1832901554404147</v>
      </c>
      <c r="N105" s="15">
        <f t="shared" si="8"/>
        <v>-1.2372742200328406</v>
      </c>
      <c r="O105" s="15">
        <f t="shared" si="8"/>
        <v>-6.973471741637832</v>
      </c>
      <c r="P105" s="15">
        <f t="shared" si="8"/>
        <v>-1.0849584861942461</v>
      </c>
      <c r="Q105" s="15">
        <f t="shared" si="8"/>
        <v>19.002272727272729</v>
      </c>
      <c r="R105" s="15">
        <f t="shared" si="8"/>
        <v>-1.7947960459038745</v>
      </c>
      <c r="S105" s="15">
        <f t="shared" si="8"/>
        <v>-0.37927090779127948</v>
      </c>
      <c r="T105" s="15">
        <f t="shared" si="8"/>
        <v>0.23744818056195305</v>
      </c>
      <c r="U105" s="15">
        <f t="shared" si="8"/>
        <v>-1.1453564116880699</v>
      </c>
      <c r="V105" s="15">
        <f t="shared" si="8"/>
        <v>1.2151088348271446</v>
      </c>
      <c r="W105" s="15">
        <f t="shared" si="8"/>
        <v>2.7803468208092488</v>
      </c>
      <c r="X105" s="15">
        <f t="shared" si="8"/>
        <v>-5.0764525993883796</v>
      </c>
      <c r="Y105" s="15">
        <f t="shared" si="8"/>
        <v>-0.43323330832708173</v>
      </c>
      <c r="Z105" s="15">
        <f t="shared" si="8"/>
        <v>-1.4751819986763732</v>
      </c>
      <c r="AA105" s="15">
        <f t="shared" si="8"/>
        <v>2.4540389972144845</v>
      </c>
      <c r="AB105" s="15">
        <f t="shared" si="8"/>
        <v>-1.0266129032258065</v>
      </c>
      <c r="AC105" s="15">
        <f t="shared" si="8"/>
        <v>-7.2878787878787881</v>
      </c>
      <c r="AD105" s="15">
        <f t="shared" si="8"/>
        <v>0.36626506024096384</v>
      </c>
      <c r="AE105" s="15">
        <f t="shared" si="8"/>
        <v>4.3633156966490301</v>
      </c>
      <c r="AF105" s="15">
        <f t="shared" si="8"/>
        <v>-0.60966787241039133</v>
      </c>
      <c r="AG105" s="15">
        <f t="shared" si="8"/>
        <v>-3.2316764953664703</v>
      </c>
      <c r="AH105" s="15">
        <f t="shared" si="8"/>
        <v>-2.290675726689317</v>
      </c>
      <c r="AI105" s="15">
        <f t="shared" si="8"/>
        <v>1.4922491956712487</v>
      </c>
      <c r="AJ105" s="15">
        <f t="shared" si="8"/>
        <v>-0.59992958572937449</v>
      </c>
      <c r="AK105" s="15">
        <f t="shared" si="8"/>
        <v>-0.97565268407157524</v>
      </c>
      <c r="AL105" s="15">
        <f t="shared" si="8"/>
        <v>28.373493975903614</v>
      </c>
      <c r="AM105" s="15">
        <f t="shared" si="8"/>
        <v>0.27727645611156682</v>
      </c>
      <c r="AN105" s="15"/>
      <c r="AO105" s="15"/>
      <c r="AP105" s="15"/>
      <c r="AQ105" s="15"/>
      <c r="AR105" s="15"/>
      <c r="AS105" s="15"/>
      <c r="AT105" s="25" t="s">
        <v>108</v>
      </c>
      <c r="AU105" s="26">
        <f>(AU100*AU92)+(AU102*AU97)</f>
        <v>9.3583584039976922E-2</v>
      </c>
    </row>
    <row r="106" spans="1:47" ht="19" x14ac:dyDescent="0.25">
      <c r="A106" s="5" t="s">
        <v>90</v>
      </c>
      <c r="B106" s="1" t="s">
        <v>92</v>
      </c>
      <c r="C106" s="1" t="s">
        <v>92</v>
      </c>
      <c r="D106" s="1" t="s">
        <v>92</v>
      </c>
      <c r="E106" s="1" t="s">
        <v>92</v>
      </c>
      <c r="F106" s="1">
        <v>-73200000</v>
      </c>
      <c r="G106" s="1">
        <v>11400000</v>
      </c>
      <c r="H106" s="1">
        <v>34400000</v>
      </c>
      <c r="I106" s="1">
        <v>57400000</v>
      </c>
      <c r="J106" s="1">
        <v>173900000</v>
      </c>
      <c r="K106" s="1">
        <v>306500000</v>
      </c>
      <c r="L106" s="1">
        <v>308800000</v>
      </c>
      <c r="M106" s="1">
        <v>-365400000</v>
      </c>
      <c r="N106" s="1">
        <v>86700000</v>
      </c>
      <c r="O106" s="1">
        <v>-517900000</v>
      </c>
      <c r="P106" s="1">
        <v>44000000</v>
      </c>
      <c r="Q106" s="1">
        <v>880100000</v>
      </c>
      <c r="R106" s="1">
        <v>-699500000</v>
      </c>
      <c r="S106" s="1">
        <v>-434200000</v>
      </c>
      <c r="T106" s="1">
        <v>-537300000</v>
      </c>
      <c r="U106" s="1">
        <v>78100000</v>
      </c>
      <c r="V106" s="1">
        <v>173000000</v>
      </c>
      <c r="W106" s="1">
        <v>654000000</v>
      </c>
      <c r="X106" s="1">
        <v>-2666000000</v>
      </c>
      <c r="Y106" s="1">
        <v>-1511000000</v>
      </c>
      <c r="Z106" s="1">
        <v>718000000</v>
      </c>
      <c r="AA106" s="1">
        <v>2480000000</v>
      </c>
      <c r="AB106" s="1">
        <v>-66000000</v>
      </c>
      <c r="AC106" s="1">
        <v>415000000</v>
      </c>
      <c r="AD106" s="1">
        <v>567000000</v>
      </c>
      <c r="AE106" s="1">
        <v>3041000000</v>
      </c>
      <c r="AF106" s="1">
        <v>1187000000</v>
      </c>
      <c r="AG106" s="1">
        <v>-2649000000</v>
      </c>
      <c r="AH106" s="1">
        <v>3419000000</v>
      </c>
      <c r="AI106" s="1">
        <v>8521000000</v>
      </c>
      <c r="AJ106" s="1">
        <v>3409000000</v>
      </c>
      <c r="AK106" s="1">
        <v>83000000</v>
      </c>
      <c r="AL106" s="1">
        <v>2438000000</v>
      </c>
      <c r="AM106" s="1">
        <v>3114000000</v>
      </c>
      <c r="AN106" s="41">
        <f>AM106*(1+$AU$106)</f>
        <v>3397527752.5621839</v>
      </c>
      <c r="AO106" s="41">
        <f t="shared" ref="AO106:AR106" si="9">AN106*(1+$AU$106)</f>
        <v>3706870529.6821589</v>
      </c>
      <c r="AP106" s="41">
        <f t="shared" si="9"/>
        <v>4044378773.2016754</v>
      </c>
      <c r="AQ106" s="41">
        <f t="shared" si="9"/>
        <v>4412616931.2222509</v>
      </c>
      <c r="AR106" s="41">
        <f t="shared" si="9"/>
        <v>4814382943.2412891</v>
      </c>
      <c r="AS106" s="42" t="s">
        <v>146</v>
      </c>
      <c r="AT106" s="43" t="s">
        <v>147</v>
      </c>
      <c r="AU106" s="44">
        <f>(SUM(AN4:AR4)/5)</f>
        <v>9.1049374618556111E-2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2"/>
      <c r="AO107" s="42"/>
      <c r="AP107" s="42"/>
      <c r="AQ107" s="42"/>
      <c r="AR107" s="45">
        <f>AR106*(1+AU107)/(AU108-AU107)</f>
        <v>85056017447.728302</v>
      </c>
      <c r="AS107" s="46" t="s">
        <v>148</v>
      </c>
      <c r="AT107" s="47" t="s">
        <v>149</v>
      </c>
      <c r="AU107" s="48">
        <v>3.5000000000000003E-2</v>
      </c>
    </row>
    <row r="108" spans="1:47" ht="19" x14ac:dyDescent="0.25">
      <c r="AN108" s="45">
        <f t="shared" ref="AN108:AP108" si="10">AN107+AN106</f>
        <v>3397527752.5621839</v>
      </c>
      <c r="AO108" s="45">
        <f t="shared" si="10"/>
        <v>3706870529.6821589</v>
      </c>
      <c r="AP108" s="45">
        <f t="shared" si="10"/>
        <v>4044378773.2016754</v>
      </c>
      <c r="AQ108" s="45">
        <f>AQ107+AQ106</f>
        <v>4412616931.2222509</v>
      </c>
      <c r="AR108" s="45">
        <f>AR107+AR106</f>
        <v>89870400390.969589</v>
      </c>
      <c r="AS108" s="46" t="s">
        <v>144</v>
      </c>
      <c r="AT108" s="49" t="s">
        <v>150</v>
      </c>
      <c r="AU108" s="50">
        <f>AU105</f>
        <v>9.3583584039976922E-2</v>
      </c>
    </row>
    <row r="109" spans="1:47" ht="19" x14ac:dyDescent="0.25">
      <c r="AN109" s="59" t="s">
        <v>151</v>
      </c>
      <c r="AO109" s="60"/>
    </row>
    <row r="110" spans="1:47" ht="20" x14ac:dyDescent="0.25">
      <c r="AN110" s="51" t="s">
        <v>152</v>
      </c>
      <c r="AO110" s="39">
        <f>NPV(AU108,AN108,AO108,AP108,AQ108,AR108)</f>
        <v>69842833134.743973</v>
      </c>
    </row>
    <row r="111" spans="1:47" ht="20" x14ac:dyDescent="0.25">
      <c r="AN111" s="51" t="s">
        <v>153</v>
      </c>
      <c r="AO111" s="39">
        <f>AM40</f>
        <v>9331000000</v>
      </c>
    </row>
    <row r="112" spans="1:47" ht="20" x14ac:dyDescent="0.25">
      <c r="AN112" s="51" t="s">
        <v>140</v>
      </c>
      <c r="AO112" s="39">
        <f>AU99</f>
        <v>7516000000</v>
      </c>
    </row>
    <row r="113" spans="40:41" ht="20" x14ac:dyDescent="0.25">
      <c r="AN113" s="51" t="s">
        <v>154</v>
      </c>
      <c r="AO113" s="39">
        <f>AO110+AO111-AO112</f>
        <v>71657833134.743973</v>
      </c>
    </row>
    <row r="114" spans="40:41" ht="20" x14ac:dyDescent="0.25">
      <c r="AN114" s="51" t="s">
        <v>159</v>
      </c>
      <c r="AO114" s="52">
        <f>AM34*(1+(AS16*5))</f>
        <v>1095864951.3932514</v>
      </c>
    </row>
    <row r="115" spans="40:41" ht="20" x14ac:dyDescent="0.25">
      <c r="AN115" s="53" t="s">
        <v>155</v>
      </c>
      <c r="AO115" s="54">
        <f>AO113/AO114</f>
        <v>65.389291849912937</v>
      </c>
    </row>
    <row r="116" spans="40:41" ht="20" x14ac:dyDescent="0.25">
      <c r="AN116" s="51" t="s">
        <v>156</v>
      </c>
      <c r="AO116" s="55" cm="1">
        <f t="array" ref="AO116">_FV(A1,"Price")</f>
        <v>68.17</v>
      </c>
    </row>
    <row r="117" spans="40:41" ht="20" x14ac:dyDescent="0.25">
      <c r="AN117" s="56" t="s">
        <v>157</v>
      </c>
      <c r="AO117" s="57">
        <f>AO115/AO116-1</f>
        <v>-4.0790789938199623E-2</v>
      </c>
    </row>
    <row r="118" spans="40:41" ht="20" x14ac:dyDescent="0.25">
      <c r="AN118" s="56" t="s">
        <v>158</v>
      </c>
      <c r="AO118" s="58" t="str">
        <f>IF(AO115&gt;AO116,"BUY","SELL")</f>
        <v>SELL</v>
      </c>
    </row>
  </sheetData>
  <mergeCells count="6">
    <mergeCell ref="AN109:AO109"/>
    <mergeCell ref="AT83:AU83"/>
    <mergeCell ref="AT84:AU84"/>
    <mergeCell ref="AT93:AU93"/>
    <mergeCell ref="AT98:AU98"/>
    <mergeCell ref="AT104:AU104"/>
  </mergeCells>
  <hyperlinks>
    <hyperlink ref="A1" r:id="rId1" tooltip="https://roic.ai/company/MU" display="ROIC.AI | M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23125/000072312594000020/0000723125-94-000020-index.html" xr:uid="{00000000-0004-0000-0000-00001C000000}"/>
    <hyperlink ref="K74" r:id="rId21" tooltip="https://www.sec.gov/Archives/edgar/data/723125/000072312594000020/0000723125-94-000020-index.html" xr:uid="{00000000-0004-0000-0000-00001D000000}"/>
    <hyperlink ref="L36" r:id="rId22" tooltip="https://www.sec.gov/Archives/edgar/data/723125/000072312595000016/0000723125-95-000016-index.html" xr:uid="{00000000-0004-0000-0000-00001F000000}"/>
    <hyperlink ref="L74" r:id="rId23" tooltip="https://www.sec.gov/Archives/edgar/data/723125/000072312595000016/0000723125-95-000016-index.html" xr:uid="{00000000-0004-0000-0000-000020000000}"/>
    <hyperlink ref="M36" r:id="rId24" tooltip="https://www.sec.gov/Archives/edgar/data/723125/000095010996006513/0000950109-96-006513-index.html" xr:uid="{00000000-0004-0000-0000-000022000000}"/>
    <hyperlink ref="M74" r:id="rId25" tooltip="https://www.sec.gov/Archives/edgar/data/723125/000095010996006513/0000950109-96-006513-index.html" xr:uid="{00000000-0004-0000-0000-000023000000}"/>
    <hyperlink ref="N36" r:id="rId26" tooltip="https://sec.gov" xr:uid="{00000000-0004-0000-0000-000025000000}"/>
    <hyperlink ref="N74" r:id="rId27" tooltip="https://sec.gov" xr:uid="{00000000-0004-0000-0000-000026000000}"/>
    <hyperlink ref="O36" r:id="rId28" tooltip="https://www.sec.gov/Archives/edgar/data/723125/000101287098002758/0001012870-98-002758-index.html" xr:uid="{00000000-0004-0000-0000-000028000000}"/>
    <hyperlink ref="O74" r:id="rId29" tooltip="https://www.sec.gov/Archives/edgar/data/723125/000101287098002758/0001012870-98-002758-index.html" xr:uid="{00000000-0004-0000-0000-000029000000}"/>
    <hyperlink ref="P36" r:id="rId30" tooltip="https://sec.gov" xr:uid="{00000000-0004-0000-0000-00002B000000}"/>
    <hyperlink ref="P74" r:id="rId31" tooltip="https://sec.gov" xr:uid="{00000000-0004-0000-0000-00002C000000}"/>
    <hyperlink ref="Q36" r:id="rId32" tooltip="https://www.sec.gov/Archives/edgar/data/723125/000091205700045119/0000912057-00-045119-index.html" xr:uid="{00000000-0004-0000-0000-00002E000000}"/>
    <hyperlink ref="Q74" r:id="rId33" tooltip="https://www.sec.gov/Archives/edgar/data/723125/000091205700045119/0000912057-00-045119-index.html" xr:uid="{00000000-0004-0000-0000-00002F000000}"/>
    <hyperlink ref="R36" r:id="rId34" tooltip="https://www.sec.gov/Archives/edgar/data/723125/000091205701535432/0000912057-01-535432-index.htm" xr:uid="{00000000-0004-0000-0000-000031000000}"/>
    <hyperlink ref="R74" r:id="rId35" tooltip="https://www.sec.gov/Archives/edgar/data/723125/000091205701535432/0000912057-01-535432-index.htm" xr:uid="{00000000-0004-0000-0000-000032000000}"/>
    <hyperlink ref="S36" r:id="rId36" tooltip="https://www.sec.gov/Archives/edgar/data/723125/000091205702038669/0000912057-02-038669-index.htm" xr:uid="{00000000-0004-0000-0000-000034000000}"/>
    <hyperlink ref="S74" r:id="rId37" tooltip="https://www.sec.gov/Archives/edgar/data/723125/000091205702038669/0000912057-02-038669-index.htm" xr:uid="{00000000-0004-0000-0000-000035000000}"/>
    <hyperlink ref="T36" r:id="rId38" tooltip="https://www.sec.gov/Archives/edgar/data/723125/000104746903033422/0001047469-03-033422-index.htm" xr:uid="{00000000-0004-0000-0000-000037000000}"/>
    <hyperlink ref="T74" r:id="rId39" tooltip="https://www.sec.gov/Archives/edgar/data/723125/000104746903033422/0001047469-03-033422-index.htm" xr:uid="{00000000-0004-0000-0000-000038000000}"/>
    <hyperlink ref="U36" r:id="rId40" tooltip="https://www.sec.gov/Archives/edgar/data/723125/000110465904030617/0001104659-04-030617-index.htm" xr:uid="{00000000-0004-0000-0000-00003A000000}"/>
    <hyperlink ref="U74" r:id="rId41" tooltip="https://www.sec.gov/Archives/edgar/data/723125/000110465904030617/0001104659-04-030617-index.htm" xr:uid="{00000000-0004-0000-0000-00003B000000}"/>
    <hyperlink ref="V36" r:id="rId42" tooltip="https://www.sec.gov/Archives/edgar/data/723125/000110465905052716/0001104659-05-052716-index.htm" xr:uid="{00000000-0004-0000-0000-00003D000000}"/>
    <hyperlink ref="V74" r:id="rId43" tooltip="https://www.sec.gov/Archives/edgar/data/723125/000110465905052716/0001104659-05-052716-index.htm" xr:uid="{00000000-0004-0000-0000-00003E000000}"/>
    <hyperlink ref="W36" r:id="rId44" tooltip="https://www.sec.gov/Archives/edgar/data/723125/000110465906072331/0001104659-06-072331-index.htm" xr:uid="{00000000-0004-0000-0000-000040000000}"/>
    <hyperlink ref="W74" r:id="rId45" tooltip="https://www.sec.gov/Archives/edgar/data/723125/000110465906072331/0001104659-06-072331-index.htm"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www.sec.gov/Archives/edgar/data/723125/000072312509000128/0000723125-09-000128-index.htm" xr:uid="{00000000-0004-0000-0000-000049000000}"/>
    <hyperlink ref="Z74" r:id="rId51" tooltip="https://www.sec.gov/Archives/edgar/data/723125/000072312509000128/0000723125-09-000128-index.htm" xr:uid="{00000000-0004-0000-0000-00004A000000}"/>
    <hyperlink ref="AA36" r:id="rId52" tooltip="https://www.sec.gov/Archives/edgar/data/723125/000072312510000174/0000723125-10-000174-index.htm" xr:uid="{00000000-0004-0000-0000-00004C000000}"/>
    <hyperlink ref="AA74" r:id="rId53" tooltip="https://www.sec.gov/Archives/edgar/data/723125/000072312510000174/0000723125-10-000174-index.htm" xr:uid="{00000000-0004-0000-0000-00004D000000}"/>
    <hyperlink ref="AB36" r:id="rId54" tooltip="https://www.sec.gov/Archives/edgar/data/723125/000072312511000189/0000723125-11-000189-index.htm" xr:uid="{00000000-0004-0000-0000-00004F000000}"/>
    <hyperlink ref="AB74" r:id="rId55" tooltip="https://www.sec.gov/Archives/edgar/data/723125/000072312511000189/0000723125-11-000189-index.htm" xr:uid="{00000000-0004-0000-0000-000050000000}"/>
    <hyperlink ref="AC36" r:id="rId56" tooltip="https://www.sec.gov/Archives/edgar/data/723125/000072312512000156/0000723125-12-000156-index.htm" xr:uid="{00000000-0004-0000-0000-000052000000}"/>
    <hyperlink ref="AC74" r:id="rId57" tooltip="https://www.sec.gov/Archives/edgar/data/723125/000072312512000156/0000723125-12-000156-index.htm" xr:uid="{00000000-0004-0000-0000-000053000000}"/>
    <hyperlink ref="AD36" r:id="rId58" tooltip="https://www.sec.gov/Archives/edgar/data/723125/000072312513000228/0000723125-13-000228-index.htm" xr:uid="{00000000-0004-0000-0000-000055000000}"/>
    <hyperlink ref="AD74" r:id="rId59" tooltip="https://www.sec.gov/Archives/edgar/data/723125/000072312513000228/0000723125-13-000228-index.htm" xr:uid="{00000000-0004-0000-0000-000056000000}"/>
    <hyperlink ref="AE36" r:id="rId60" tooltip="https://www.sec.gov/Archives/edgar/data/723125/000072312514000195/0000723125-14-000195-index.htm" xr:uid="{00000000-0004-0000-0000-000058000000}"/>
    <hyperlink ref="AE74" r:id="rId61" tooltip="https://www.sec.gov/Archives/edgar/data/723125/000072312514000195/0000723125-14-000195-index.htm" xr:uid="{00000000-0004-0000-0000-000059000000}"/>
    <hyperlink ref="AF36" r:id="rId62" tooltip="https://www.sec.gov/Archives/edgar/data/723125/000072312515000112/0000723125-15-000112-index.htm" xr:uid="{00000000-0004-0000-0000-00005B000000}"/>
    <hyperlink ref="AF74" r:id="rId63" tooltip="https://www.sec.gov/Archives/edgar/data/723125/000072312515000112/0000723125-15-000112-index.htm" xr:uid="{00000000-0004-0000-0000-00005C000000}"/>
    <hyperlink ref="AG36" r:id="rId64" tooltip="https://www.sec.gov/Archives/edgar/data/723125/000072312516000269/0000723125-16-000269-index.htm" xr:uid="{00000000-0004-0000-0000-00005E000000}"/>
    <hyperlink ref="AG74" r:id="rId65" tooltip="https://www.sec.gov/Archives/edgar/data/723125/000072312516000269/0000723125-16-000269-index.htm" xr:uid="{00000000-0004-0000-0000-00005F000000}"/>
    <hyperlink ref="AH36" r:id="rId66" tooltip="https://www.sec.gov/Archives/edgar/data/723125/000072312517000131/0000723125-17-000131-index.htm" xr:uid="{00000000-0004-0000-0000-000061000000}"/>
    <hyperlink ref="AH74" r:id="rId67" tooltip="https://www.sec.gov/Archives/edgar/data/723125/000072312517000131/0000723125-17-000131-index.htm" xr:uid="{00000000-0004-0000-0000-000062000000}"/>
    <hyperlink ref="AI36" r:id="rId68" tooltip="https://www.sec.gov/Archives/edgar/data/723125/000072312518000092/0000723125-18-000092-index.htm" xr:uid="{00000000-0004-0000-0000-000064000000}"/>
    <hyperlink ref="AI74" r:id="rId69" tooltip="https://www.sec.gov/Archives/edgar/data/723125/000072312518000092/0000723125-18-000092-index.htm" xr:uid="{00000000-0004-0000-0000-000065000000}"/>
    <hyperlink ref="AJ36" r:id="rId70" tooltip="https://www.sec.gov/Archives/edgar/data/723125/000072312519000094/0000723125-19-000094-index.htm" xr:uid="{00000000-0004-0000-0000-000067000000}"/>
    <hyperlink ref="AJ74" r:id="rId71" tooltip="https://www.sec.gov/Archives/edgar/data/723125/000072312519000094/0000723125-19-000094-index.htm" xr:uid="{00000000-0004-0000-0000-000068000000}"/>
    <hyperlink ref="AK36" r:id="rId72" tooltip="https://www.sec.gov/Archives/edgar/data/723125/000072312520000082/0000723125-20-000082-index.htm" xr:uid="{00000000-0004-0000-0000-00006A000000}"/>
    <hyperlink ref="AK74" r:id="rId73" tooltip="https://www.sec.gov/Archives/edgar/data/723125/000072312520000082/0000723125-20-000082-index.htm" xr:uid="{00000000-0004-0000-0000-00006B000000}"/>
    <hyperlink ref="AL36" r:id="rId74" tooltip="https://www.sec.gov/Archives/edgar/data/723125/000072312521000065/0000723125-21-000065-index.htm" xr:uid="{00000000-0004-0000-0000-00006D000000}"/>
    <hyperlink ref="AL74" r:id="rId75" tooltip="https://www.sec.gov/Archives/edgar/data/723125/000072312521000065/0000723125-21-000065-index.htm" xr:uid="{00000000-0004-0000-0000-00006E000000}"/>
    <hyperlink ref="AM36" r:id="rId76" tooltip="https://www.sec.gov/Archives/edgar/data/723125/000072312522000048/0000723125-22-000048-index.htm" xr:uid="{00000000-0004-0000-0000-000070000000}"/>
    <hyperlink ref="AM74" r:id="rId77" tooltip="https://www.sec.gov/Archives/edgar/data/723125/000072312522000048/0000723125-22-000048-index.htm" xr:uid="{00000000-0004-0000-0000-000071000000}"/>
    <hyperlink ref="AN1" r:id="rId78" display="https://finbox.com/NASDAQGS:MU/explorer/revenue_proj" xr:uid="{66E3942F-D358-E544-BF82-3F24C4AAA9FB}"/>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2023-04-06T05:47:38Z</dcterms:created>
  <dcterms:modified xsi:type="dcterms:W3CDTF">2023-05-19T23:08:05Z</dcterms:modified>
</cp:coreProperties>
</file>