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B8A9611-15A7-3E4F-A20D-EDC77CD7CEC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7" i="1" l="1"/>
  <c r="D107" i="1"/>
  <c r="E107" i="1"/>
  <c r="F107" i="1"/>
  <c r="G107" i="1"/>
  <c r="H107" i="1"/>
  <c r="I107" i="1"/>
  <c r="J107" i="1"/>
  <c r="K107" i="1"/>
  <c r="L107" i="1"/>
  <c r="M107" i="1"/>
  <c r="N107" i="1"/>
  <c r="O107" i="1"/>
  <c r="P107" i="1"/>
  <c r="Q107" i="1"/>
  <c r="R107" i="1"/>
  <c r="S107" i="1"/>
  <c r="T107" i="1"/>
  <c r="U107" i="1"/>
  <c r="V107" i="1"/>
  <c r="W107" i="1"/>
  <c r="X107" i="1"/>
  <c r="Y107" i="1"/>
  <c r="Z107" i="1"/>
  <c r="AA107" i="1"/>
  <c r="AB107" i="1"/>
  <c r="AC107" i="1"/>
  <c r="AD107" i="1"/>
  <c r="AE107" i="1"/>
  <c r="AF107" i="1"/>
  <c r="AG107" i="1"/>
  <c r="AH107" i="1"/>
  <c r="AI107" i="1"/>
  <c r="AJ107" i="1"/>
  <c r="AL116" i="1" a="1"/>
  <c r="AL116" i="1" s="1"/>
  <c r="AL106" i="1"/>
  <c r="AM106" i="1"/>
  <c r="AN106" i="1"/>
  <c r="AO106" i="1" s="1"/>
  <c r="AK106" i="1"/>
  <c r="AR101" i="1" a="1"/>
  <c r="AR101" i="1" s="1"/>
  <c r="AR95" i="1" a="1"/>
  <c r="AR95" i="1" s="1"/>
  <c r="AR97" i="1" s="1"/>
  <c r="AL111" i="1"/>
  <c r="AK108" i="1"/>
  <c r="AR90" i="1"/>
  <c r="AR89" i="1"/>
  <c r="AR91" i="1" s="1"/>
  <c r="AR87" i="1"/>
  <c r="AR86" i="1"/>
  <c r="AR99" i="1" s="1"/>
  <c r="AR85" i="1"/>
  <c r="AR88" i="1" s="1"/>
  <c r="AP19" i="1"/>
  <c r="AP16" i="1"/>
  <c r="AL114" i="1" s="1"/>
  <c r="AS13" i="1"/>
  <c r="AR13" i="1"/>
  <c r="AQ13" i="1"/>
  <c r="AP13" i="1"/>
  <c r="AS10" i="1"/>
  <c r="AR10" i="1"/>
  <c r="AQ10" i="1"/>
  <c r="AP10" i="1"/>
  <c r="AS7" i="1"/>
  <c r="AR7" i="1"/>
  <c r="AQ7" i="1"/>
  <c r="AP7" i="1"/>
  <c r="AS4" i="1"/>
  <c r="AR4" i="1"/>
  <c r="AQ4" i="1"/>
  <c r="AP4" i="1"/>
  <c r="AO4" i="1"/>
  <c r="AN4" i="1"/>
  <c r="AM4" i="1"/>
  <c r="AL4" i="1"/>
  <c r="AK4"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R106" i="1" l="1"/>
  <c r="AS16" i="1"/>
  <c r="AR16" i="1"/>
  <c r="AQ16" i="1"/>
  <c r="AR92" i="1"/>
  <c r="AR103" i="1"/>
  <c r="AR102" i="1" s="1"/>
  <c r="AL112" i="1"/>
  <c r="AL108" i="1"/>
  <c r="AR100" i="1" l="1"/>
  <c r="AR105" i="1" s="1"/>
  <c r="AR108" i="1" s="1"/>
  <c r="AM108" i="1"/>
  <c r="AO107" i="1" l="1"/>
  <c r="AO108" i="1" s="1"/>
  <c r="AN108" i="1"/>
  <c r="AL110" i="1" l="1"/>
  <c r="AL113" i="1" s="1"/>
  <c r="AL115" i="1" s="1"/>
  <c r="AL117" i="1" s="1"/>
  <c r="A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<sst xmlns="http://schemas.openxmlformats.org/spreadsheetml/2006/main" count="834" uniqueCount="160">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</sst>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CSCO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0495867768595E-2"/>
          <c:y val="0.12026848211054188"/>
          <c:w val="0.84675702479338832"/>
          <c:h val="0.728318911163996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1'!$B$3:$AJ$3</c:f>
              <c:numCache>
                <c:formatCode>#,###,,;\(#,###,,\);\ \-\ \-</c:formatCode>
                <c:ptCount val="35"/>
                <c:pt idx="0">
                  <c:v>5500000</c:v>
                </c:pt>
                <c:pt idx="1">
                  <c:v>27700000</c:v>
                </c:pt>
                <c:pt idx="2">
                  <c:v>69800000</c:v>
                </c:pt>
                <c:pt idx="3">
                  <c:v>183200000</c:v>
                </c:pt>
                <c:pt idx="4">
                  <c:v>339600000</c:v>
                </c:pt>
                <c:pt idx="5">
                  <c:v>649000000</c:v>
                </c:pt>
                <c:pt idx="6">
                  <c:v>1243000000</c:v>
                </c:pt>
                <c:pt idx="7">
                  <c:v>1979000000</c:v>
                </c:pt>
                <c:pt idx="8">
                  <c:v>4096000000</c:v>
                </c:pt>
                <c:pt idx="9">
                  <c:v>6440000000</c:v>
                </c:pt>
                <c:pt idx="10">
                  <c:v>8459000000</c:v>
                </c:pt>
                <c:pt idx="11">
                  <c:v>12154000000</c:v>
                </c:pt>
                <c:pt idx="12">
                  <c:v>18928000000</c:v>
                </c:pt>
                <c:pt idx="13">
                  <c:v>22293000000</c:v>
                </c:pt>
                <c:pt idx="14">
                  <c:v>18915000000</c:v>
                </c:pt>
                <c:pt idx="15">
                  <c:v>18878000000</c:v>
                </c:pt>
                <c:pt idx="16">
                  <c:v>22045000000</c:v>
                </c:pt>
                <c:pt idx="17">
                  <c:v>24801000000</c:v>
                </c:pt>
                <c:pt idx="18">
                  <c:v>28484000000</c:v>
                </c:pt>
                <c:pt idx="19">
                  <c:v>34922000000</c:v>
                </c:pt>
                <c:pt idx="20">
                  <c:v>39540000000</c:v>
                </c:pt>
                <c:pt idx="21">
                  <c:v>36117000000</c:v>
                </c:pt>
                <c:pt idx="22">
                  <c:v>40040000000</c:v>
                </c:pt>
                <c:pt idx="23">
                  <c:v>43218000000</c:v>
                </c:pt>
                <c:pt idx="24">
                  <c:v>46061000000</c:v>
                </c:pt>
                <c:pt idx="25">
                  <c:v>48607000000</c:v>
                </c:pt>
                <c:pt idx="26">
                  <c:v>47142000000</c:v>
                </c:pt>
                <c:pt idx="27">
                  <c:v>49161000000</c:v>
                </c:pt>
                <c:pt idx="28">
                  <c:v>49247000000</c:v>
                </c:pt>
                <c:pt idx="29">
                  <c:v>48005000000</c:v>
                </c:pt>
                <c:pt idx="30">
                  <c:v>49330000000</c:v>
                </c:pt>
                <c:pt idx="31">
                  <c:v>51904000000</c:v>
                </c:pt>
                <c:pt idx="32">
                  <c:v>49301000000</c:v>
                </c:pt>
                <c:pt idx="33">
                  <c:v>49818000000</c:v>
                </c:pt>
                <c:pt idx="34">
                  <c:v>51557000000</c:v>
                </c:pt>
              </c:numCache>
            </c:numRef>
          </c:val>
          <c:extLst>
            <c:ext xmlns:c16="http://schemas.microsoft.com/office/drawing/2014/chart" uri="{C3380CC4-5D6E-409C-BE32-E72D297353CC}">
              <c16:uniqueId val="{00000000-64ED-F34A-A8FE-2D536E39D0C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1'!$B$19:$AJ$19</c:f>
              <c:numCache>
                <c:formatCode>#,###,,;\(#,###,,\);\ \-\ \-</c:formatCode>
                <c:ptCount val="35"/>
                <c:pt idx="0">
                  <c:v>800000</c:v>
                </c:pt>
                <c:pt idx="1">
                  <c:v>7100000</c:v>
                </c:pt>
                <c:pt idx="2">
                  <c:v>24500000</c:v>
                </c:pt>
                <c:pt idx="3">
                  <c:v>73800000</c:v>
                </c:pt>
                <c:pt idx="4">
                  <c:v>142800000</c:v>
                </c:pt>
                <c:pt idx="5">
                  <c:v>288800000</c:v>
                </c:pt>
                <c:pt idx="6">
                  <c:v>540300000</c:v>
                </c:pt>
                <c:pt idx="7">
                  <c:v>737510000</c:v>
                </c:pt>
                <c:pt idx="8">
                  <c:v>1661594000</c:v>
                </c:pt>
                <c:pt idx="9">
                  <c:v>2363200000</c:v>
                </c:pt>
                <c:pt idx="10">
                  <c:v>2827333000</c:v>
                </c:pt>
                <c:pt idx="11">
                  <c:v>3802000000</c:v>
                </c:pt>
                <c:pt idx="12">
                  <c:v>6314000000</c:v>
                </c:pt>
                <c:pt idx="13">
                  <c:v>1552000000</c:v>
                </c:pt>
                <c:pt idx="14">
                  <c:v>5562000000</c:v>
                </c:pt>
                <c:pt idx="15">
                  <c:v>6744000000</c:v>
                </c:pt>
                <c:pt idx="16">
                  <c:v>7868000000</c:v>
                </c:pt>
                <c:pt idx="17">
                  <c:v>9692000000</c:v>
                </c:pt>
                <c:pt idx="18">
                  <c:v>9657000000</c:v>
                </c:pt>
                <c:pt idx="19">
                  <c:v>11799000000</c:v>
                </c:pt>
                <c:pt idx="20">
                  <c:v>12926000000</c:v>
                </c:pt>
                <c:pt idx="21">
                  <c:v>8962000000</c:v>
                </c:pt>
                <c:pt idx="22">
                  <c:v>12068000000</c:v>
                </c:pt>
                <c:pt idx="23">
                  <c:v>10939000000</c:v>
                </c:pt>
                <c:pt idx="24">
                  <c:v>13357000000</c:v>
                </c:pt>
                <c:pt idx="25">
                  <c:v>14161000000</c:v>
                </c:pt>
                <c:pt idx="26">
                  <c:v>12711000000</c:v>
                </c:pt>
                <c:pt idx="27">
                  <c:v>14209000000</c:v>
                </c:pt>
                <c:pt idx="28">
                  <c:v>15746000000</c:v>
                </c:pt>
                <c:pt idx="29">
                  <c:v>15434000000</c:v>
                </c:pt>
                <c:pt idx="30">
                  <c:v>16174000000</c:v>
                </c:pt>
                <c:pt idx="31">
                  <c:v>16455000000</c:v>
                </c:pt>
                <c:pt idx="32">
                  <c:v>16363000000</c:v>
                </c:pt>
                <c:pt idx="33">
                  <c:v>15558000000</c:v>
                </c:pt>
                <c:pt idx="34">
                  <c:v>16794000000</c:v>
                </c:pt>
              </c:numCache>
            </c:numRef>
          </c:val>
          <c:extLst>
            <c:ext xmlns:c16="http://schemas.microsoft.com/office/drawing/2014/chart" uri="{C3380CC4-5D6E-409C-BE32-E72D297353CC}">
              <c16:uniqueId val="{00000001-64ED-F34A-A8FE-2D536E39D0C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1'!$B$106:$AJ$106</c:f>
              <c:numCache>
                <c:formatCode>#,###,,;\(#,###,,\);\ \-\ \-</c:formatCode>
                <c:ptCount val="35"/>
                <c:pt idx="0">
                  <c:v>0</c:v>
                </c:pt>
                <c:pt idx="1">
                  <c:v>1900000</c:v>
                </c:pt>
                <c:pt idx="2">
                  <c:v>5400000</c:v>
                </c:pt>
                <c:pt idx="3">
                  <c:v>32700000</c:v>
                </c:pt>
                <c:pt idx="4">
                  <c:v>103900000</c:v>
                </c:pt>
                <c:pt idx="5">
                  <c:v>142100000</c:v>
                </c:pt>
                <c:pt idx="6">
                  <c:v>257900000</c:v>
                </c:pt>
                <c:pt idx="7">
                  <c:v>283833000</c:v>
                </c:pt>
                <c:pt idx="8">
                  <c:v>779886000</c:v>
                </c:pt>
                <c:pt idx="9">
                  <c:v>1111826000</c:v>
                </c:pt>
                <c:pt idx="10">
                  <c:v>2465672000</c:v>
                </c:pt>
                <c:pt idx="11">
                  <c:v>3854000000</c:v>
                </c:pt>
                <c:pt idx="12">
                  <c:v>4611000000</c:v>
                </c:pt>
                <c:pt idx="13">
                  <c:v>4117000000</c:v>
                </c:pt>
                <c:pt idx="14">
                  <c:v>3946000000</c:v>
                </c:pt>
                <c:pt idx="15">
                  <c:v>4523000000</c:v>
                </c:pt>
                <c:pt idx="16">
                  <c:v>6508000000</c:v>
                </c:pt>
                <c:pt idx="17">
                  <c:v>6876000000</c:v>
                </c:pt>
                <c:pt idx="18">
                  <c:v>7127000000</c:v>
                </c:pt>
                <c:pt idx="19">
                  <c:v>8853000000</c:v>
                </c:pt>
                <c:pt idx="20">
                  <c:v>10821000000</c:v>
                </c:pt>
                <c:pt idx="21">
                  <c:v>8892000000</c:v>
                </c:pt>
                <c:pt idx="22">
                  <c:v>9165000000</c:v>
                </c:pt>
                <c:pt idx="23">
                  <c:v>8905000000</c:v>
                </c:pt>
                <c:pt idx="24">
                  <c:v>10365000000</c:v>
                </c:pt>
                <c:pt idx="25">
                  <c:v>11734000000</c:v>
                </c:pt>
                <c:pt idx="26">
                  <c:v>11057000000</c:v>
                </c:pt>
                <c:pt idx="27">
                  <c:v>11325000000</c:v>
                </c:pt>
                <c:pt idx="28">
                  <c:v>12424000000</c:v>
                </c:pt>
                <c:pt idx="29">
                  <c:v>12912000000</c:v>
                </c:pt>
                <c:pt idx="30">
                  <c:v>12832000000</c:v>
                </c:pt>
                <c:pt idx="31">
                  <c:v>14922000000</c:v>
                </c:pt>
                <c:pt idx="32">
                  <c:v>14656000000</c:v>
                </c:pt>
                <c:pt idx="33">
                  <c:v>14762000000</c:v>
                </c:pt>
                <c:pt idx="34">
                  <c:v>12749000000</c:v>
                </c:pt>
              </c:numCache>
            </c:numRef>
          </c:val>
          <c:extLst>
            <c:ext xmlns:c16="http://schemas.microsoft.com/office/drawing/2014/chart" uri="{C3380CC4-5D6E-409C-BE32-E72D297353CC}">
              <c16:uniqueId val="{00000002-64ED-F34A-A8FE-2D536E39D0C9}"/>
            </c:ext>
          </c:extLst>
        </c:ser>
        <c:dLbls>
          <c:showLegendKey val="0"/>
          <c:showVal val="0"/>
          <c:showCatName val="0"/>
          <c:showSerName val="0"/>
          <c:showPercent val="0"/>
          <c:showBubbleSize val="0"/>
        </c:dLbls>
        <c:gapWidth val="100"/>
        <c:overlap val="-24"/>
        <c:axId val="1485112480"/>
        <c:axId val="1138071744"/>
      </c:barChart>
      <c:catAx>
        <c:axId val="14851124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8071744"/>
        <c:crosses val="autoZero"/>
        <c:auto val="1"/>
        <c:lblAlgn val="ctr"/>
        <c:lblOffset val="100"/>
        <c:noMultiLvlLbl val="0"/>
      </c:catAx>
      <c:valAx>
        <c:axId val="113807174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5112480"/>
        <c:crosses val="autoZero"/>
        <c:crossBetween val="between"/>
      </c:valAx>
      <c:spPr>
        <a:noFill/>
        <a:ln>
          <a:noFill/>
        </a:ln>
        <a:effectLst/>
      </c:spPr>
    </c:plotArea>
    <c:legend>
      <c:legendPos val="b"/>
      <c:layout>
        <c:manualLayout>
          <c:xMode val="edge"/>
          <c:yMode val="edge"/>
          <c:x val="0.34847306566018088"/>
          <c:y val="0.9231509436717017"/>
          <c:w val="0.30305376456042166"/>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38</xdr:col>
      <xdr:colOff>15874</xdr:colOff>
      <xdr:row>108</xdr:row>
      <xdr:rowOff>17463</xdr:rowOff>
    </xdr:from>
    <xdr:to>
      <xdr:col>43</xdr:col>
      <xdr:colOff>1603374</xdr:colOff>
      <xdr:row>131</xdr:row>
      <xdr:rowOff>15875</xdr:rowOff>
    </xdr:to>
    <xdr:graphicFrame macro="">
      <xdr:nvGraphicFramePr>
        <xdr:cNvPr id="2" name="Chart 1">
          <a:extLst>
            <a:ext uri="{FF2B5EF4-FFF2-40B4-BE49-F238E27FC236}">
              <a16:creationId xmlns:a16="http://schemas.microsoft.com/office/drawing/2014/main" id="{FD559D8D-052D-C978-3526-3B83E9FD1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https://www.bing.com/financeapi/forcetrigger?t=a1qe5r&amp;q=XNAS%3aCSCO&amp;form=skydnc</v>
    <v>Learn more on Bing</v>
  </rv>
  <rv s="1">
    <v>0</v>
    <v>CISCO SYSTEMS, INC. (XNAS:CSCO)</v>
    <v>2</v>
    <v>3</v>
    <v>Finance</v>
    <v>4</v>
    <v>en-US</v>
    <v>a1qe5r</v>
    <v>268435456</v>
    <v>1</v>
    <v>Powered by Refinitiv</v>
    <v>52.56</v>
    <v>38.604999999999997</v>
    <v>0.9879</v>
    <v>-0.5</v>
    <v>-1.0222999999999999E-2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49</v>
    <v>Communications &amp; Networking</v>
    <v>Stock</v>
    <v>45070.999927453122</v>
    <v>0</v>
    <v>48.173999999999999</v>
    <v>198278791430</v>
    <v>CISCO SYSTEMS, INC.</v>
    <v>CISCO SYSTEMS, INC.</v>
    <v>48.95</v>
    <v>17.405899999999999</v>
    <v>48.91</v>
    <v>48.41</v>
    <v>4095823000</v>
    <v>CSCO</v>
    <v>CISCO SYSTEMS, INC. (XNAS:CSCO)</v>
    <v>7275</v>
    <v>20584774</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58877/000109581100003692/0001095811-00-003692-index.html"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58877/000119312508195608/0001193125-08-195608-index.html" TargetMode="External"/><Relationship Id="rId47" Type="http://schemas.openxmlformats.org/officeDocument/2006/relationships/hyperlink" Target="https://www.sec.gov/Archives/edgar/data/858877/000119312510213400/0001193125-10-213400-index.html" TargetMode="External"/><Relationship Id="rId63" Type="http://schemas.openxmlformats.org/officeDocument/2006/relationships/hyperlink" Target="https://www.sec.gov/Archives/edgar/data/858877/000085887718000011/0000858877-18-000011-index.html" TargetMode="External"/><Relationship Id="rId68" Type="http://schemas.openxmlformats.org/officeDocument/2006/relationships/hyperlink" Target="https://www.sec.gov/Archives/edgar/data/858877/000085887721000013/0000858877-21-00001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58877/000095014995000673/0000950149-95-000673-index.html" TargetMode="External"/><Relationship Id="rId29" Type="http://schemas.openxmlformats.org/officeDocument/2006/relationships/hyperlink" Target="https://www.sec.gov/Archives/edgar/data/858877/000109581101505065/0001095811-01-505065-index.html"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58877/000119312503047374/d10k.htm" TargetMode="External"/><Relationship Id="rId37" Type="http://schemas.openxmlformats.org/officeDocument/2006/relationships/hyperlink" Target="https://www.sec.gov/Archives/edgar/data/858877/000119312505187168/d10k.htm" TargetMode="External"/><Relationship Id="rId40" Type="http://schemas.openxmlformats.org/officeDocument/2006/relationships/hyperlink" Target="https://www.sec.gov/Archives/edgar/data/858877/000119312507202552/0001193125-07-202552-index.html" TargetMode="External"/><Relationship Id="rId45" Type="http://schemas.openxmlformats.org/officeDocument/2006/relationships/hyperlink" Target="https://www.sec.gov/Archives/edgar/data/858877/000119312509190326/0001193125-09-190326-index.html" TargetMode="External"/><Relationship Id="rId53" Type="http://schemas.openxmlformats.org/officeDocument/2006/relationships/hyperlink" Target="https://www.sec.gov/Archives/edgar/data/858877/000085887713000049/0000858877-13-000049-index.html" TargetMode="External"/><Relationship Id="rId58" Type="http://schemas.openxmlformats.org/officeDocument/2006/relationships/hyperlink" Target="https://www.sec.gov/Archives/edgar/data/858877/000085887716000117/csco-2016730x10k.htm" TargetMode="External"/><Relationship Id="rId66" Type="http://schemas.openxmlformats.org/officeDocument/2006/relationships/hyperlink" Target="https://www.sec.gov/Archives/edgar/data/858877/000085887720000010/0000858877-20-000010-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58877/000085887717000016/0000858877-17-000016-index.html" TargetMode="External"/><Relationship Id="rId19" Type="http://schemas.openxmlformats.org/officeDocument/2006/relationships/hyperlink" Target="https://www.sec.gov/Archives/edgar/data/858877/000095014996001640/0000950149-96-001640-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58877/000109581100003692/0001095811-00-003692-index.html" TargetMode="External"/><Relationship Id="rId30" Type="http://schemas.openxmlformats.org/officeDocument/2006/relationships/hyperlink" Target="https://www.sec.gov/Archives/edgar/data/858877/000089161802004345/f84358e10vk.htm" TargetMode="External"/><Relationship Id="rId35" Type="http://schemas.openxmlformats.org/officeDocument/2006/relationships/hyperlink" Target="https://www.sec.gov/Archives/edgar/data/858877/000119312504158427/d10k.htm" TargetMode="External"/><Relationship Id="rId43" Type="http://schemas.openxmlformats.org/officeDocument/2006/relationships/hyperlink" Target="https://www.sec.gov/Archives/edgar/data/858877/000119312508195608/0001193125-08-195608-index.html" TargetMode="External"/><Relationship Id="rId48" Type="http://schemas.openxmlformats.org/officeDocument/2006/relationships/hyperlink" Target="https://www.sec.gov/Archives/edgar/data/858877/000119312511247394/0001193125-11-247394-index.html" TargetMode="External"/><Relationship Id="rId56" Type="http://schemas.openxmlformats.org/officeDocument/2006/relationships/hyperlink" Target="https://www.sec.gov/Archives/edgar/data/858877/000085887715000070/0000858877-15-000070-index.html" TargetMode="External"/><Relationship Id="rId64" Type="http://schemas.openxmlformats.org/officeDocument/2006/relationships/hyperlink" Target="https://www.sec.gov/Archives/edgar/data/858877/000085887719000012/0000858877-19-000012-index.html" TargetMode="External"/><Relationship Id="rId69" Type="http://schemas.openxmlformats.org/officeDocument/2006/relationships/hyperlink" Target="https://www.sec.gov/Archives/edgar/data/858877/000085887721000013/0000858877-21-00001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58877/000119312512388590/0001193125-12-388590-index.html" TargetMode="External"/><Relationship Id="rId72" Type="http://schemas.openxmlformats.org/officeDocument/2006/relationships/hyperlink" Target="https://finbox.com/NASDAQGS:CSCO/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58877/000095014995000673/0000950149-95-00067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58877/000119312503047374/d10k.htm" TargetMode="External"/><Relationship Id="rId38" Type="http://schemas.openxmlformats.org/officeDocument/2006/relationships/hyperlink" Target="https://www.sec.gov/Archives/edgar/data/858877/000119312506192133/d10k.htm" TargetMode="External"/><Relationship Id="rId46" Type="http://schemas.openxmlformats.org/officeDocument/2006/relationships/hyperlink" Target="https://www.sec.gov/Archives/edgar/data/858877/000119312510213400/0001193125-10-213400-index.html" TargetMode="External"/><Relationship Id="rId59" Type="http://schemas.openxmlformats.org/officeDocument/2006/relationships/hyperlink" Target="https://www.sec.gov/Archives/edgar/data/858877/000085887716000117/csco-2016730x10k.htm" TargetMode="External"/><Relationship Id="rId67" Type="http://schemas.openxmlformats.org/officeDocument/2006/relationships/hyperlink" Target="https://www.sec.gov/Archives/edgar/data/858877/000085887720000010/0000858877-20-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58877/000119312507202552/0001193125-07-202552-index.html" TargetMode="External"/><Relationship Id="rId54" Type="http://schemas.openxmlformats.org/officeDocument/2006/relationships/hyperlink" Target="https://www.sec.gov/Archives/edgar/data/858877/000085887714000029/0000858877-14-000029-index.html" TargetMode="External"/><Relationship Id="rId62" Type="http://schemas.openxmlformats.org/officeDocument/2006/relationships/hyperlink" Target="https://www.sec.gov/Archives/edgar/data/858877/000085887718000011/0000858877-18-000011-index.html" TargetMode="External"/><Relationship Id="rId70" Type="http://schemas.openxmlformats.org/officeDocument/2006/relationships/hyperlink" Target="https://www.sec.gov/Archives/edgar/data/858877/000085887722000013/0000858877-22-000013-index.htm" TargetMode="External"/><Relationship Id="rId1" Type="http://schemas.openxmlformats.org/officeDocument/2006/relationships/hyperlink" Target="https://roic.ai/company/CS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58877/000109581101505065/0001095811-01-505065-index.html" TargetMode="External"/><Relationship Id="rId36" Type="http://schemas.openxmlformats.org/officeDocument/2006/relationships/hyperlink" Target="https://www.sec.gov/Archives/edgar/data/858877/000119312505187168/d10k.htm" TargetMode="External"/><Relationship Id="rId49" Type="http://schemas.openxmlformats.org/officeDocument/2006/relationships/hyperlink" Target="https://www.sec.gov/Archives/edgar/data/858877/000119312511247394/0001193125-11-247394-index.html" TargetMode="External"/><Relationship Id="rId57" Type="http://schemas.openxmlformats.org/officeDocument/2006/relationships/hyperlink" Target="https://www.sec.gov/Archives/edgar/data/858877/000085887715000070/0000858877-15-000070-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58877/000089161802004345/f84358e10vk.htm" TargetMode="External"/><Relationship Id="rId44" Type="http://schemas.openxmlformats.org/officeDocument/2006/relationships/hyperlink" Target="https://www.sec.gov/Archives/edgar/data/858877/000119312509190326/0001193125-09-190326-index.html" TargetMode="External"/><Relationship Id="rId52" Type="http://schemas.openxmlformats.org/officeDocument/2006/relationships/hyperlink" Target="https://www.sec.gov/Archives/edgar/data/858877/000085887713000049/0000858877-13-000049-index.html" TargetMode="External"/><Relationship Id="rId60" Type="http://schemas.openxmlformats.org/officeDocument/2006/relationships/hyperlink" Target="https://www.sec.gov/Archives/edgar/data/858877/000085887717000016/0000858877-17-000016-index.html" TargetMode="External"/><Relationship Id="rId65" Type="http://schemas.openxmlformats.org/officeDocument/2006/relationships/hyperlink" Target="https://www.sec.gov/Archives/edgar/data/858877/000085887719000012/0000858877-19-000012-index.html" TargetMode="External"/><Relationship Id="rId73"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58877/000095014996001640/0000950149-96-001640-index.html" TargetMode="External"/><Relationship Id="rId39" Type="http://schemas.openxmlformats.org/officeDocument/2006/relationships/hyperlink" Target="https://www.sec.gov/Archives/edgar/data/858877/000119312506192133/d10k.htm" TargetMode="External"/><Relationship Id="rId34" Type="http://schemas.openxmlformats.org/officeDocument/2006/relationships/hyperlink" Target="https://www.sec.gov/Archives/edgar/data/858877/000119312504158427/d10k.htm" TargetMode="External"/><Relationship Id="rId50" Type="http://schemas.openxmlformats.org/officeDocument/2006/relationships/hyperlink" Target="https://www.sec.gov/Archives/edgar/data/858877/000119312512388590/0001193125-12-388590-index.html" TargetMode="External"/><Relationship Id="rId55" Type="http://schemas.openxmlformats.org/officeDocument/2006/relationships/hyperlink" Target="https://www.sec.gov/Archives/edgar/data/858877/000085887714000029/0000858877-14-000029-index.html"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58877/000085887722000013/0000858877-22-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8"/>
  <sheetViews>
    <sheetView tabSelected="1" zoomScale="80" zoomScaleNormal="80" workbookViewId="0">
      <pane xSplit="1" ySplit="1" topLeftCell="B2" activePane="bottomRight" state="frozen"/>
      <selection pane="topRight"/>
      <selection pane="bottomLeft"/>
      <selection pane="bottomRight" activeCell="AS122" sqref="AS122"/>
    </sheetView>
  </sheetViews>
  <sheetFormatPr baseColWidth="10" defaultRowHeight="16" x14ac:dyDescent="0.2"/>
  <cols>
    <col min="1" max="1" width="50" customWidth="1"/>
    <col min="2" max="36" width="15" customWidth="1"/>
    <col min="37" max="45" width="21" customWidth="1"/>
  </cols>
  <sheetData>
    <row r="1" spans="1:45" ht="22" thickBot="1" x14ac:dyDescent="0.3">
      <c r="A1" s="3" t="e" vm="1">
        <v>#VALUE!</v>
      </c>
      <c r="B1" s="8">
        <v>1988</v>
      </c>
      <c r="C1" s="8">
        <v>1989</v>
      </c>
      <c r="D1" s="8">
        <v>1990</v>
      </c>
      <c r="E1" s="8">
        <v>1991</v>
      </c>
      <c r="F1" s="8">
        <v>1992</v>
      </c>
      <c r="G1" s="8">
        <v>1993</v>
      </c>
      <c r="H1" s="8">
        <v>1994</v>
      </c>
      <c r="I1" s="8">
        <v>1995</v>
      </c>
      <c r="J1" s="8">
        <v>1996</v>
      </c>
      <c r="K1" s="8">
        <v>1997</v>
      </c>
      <c r="L1" s="8">
        <v>1998</v>
      </c>
      <c r="M1" s="8">
        <v>1999</v>
      </c>
      <c r="N1" s="8">
        <v>2000</v>
      </c>
      <c r="O1" s="8">
        <v>2001</v>
      </c>
      <c r="P1" s="8">
        <v>2002</v>
      </c>
      <c r="Q1" s="8">
        <v>2003</v>
      </c>
      <c r="R1" s="8">
        <v>2004</v>
      </c>
      <c r="S1" s="8">
        <v>2005</v>
      </c>
      <c r="T1" s="8">
        <v>2006</v>
      </c>
      <c r="U1" s="8">
        <v>2007</v>
      </c>
      <c r="V1" s="8">
        <v>2008</v>
      </c>
      <c r="W1" s="8">
        <v>2009</v>
      </c>
      <c r="X1" s="8">
        <v>2010</v>
      </c>
      <c r="Y1" s="8">
        <v>2011</v>
      </c>
      <c r="Z1" s="8">
        <v>2012</v>
      </c>
      <c r="AA1" s="8">
        <v>2013</v>
      </c>
      <c r="AB1" s="8">
        <v>2014</v>
      </c>
      <c r="AC1" s="8">
        <v>2015</v>
      </c>
      <c r="AD1" s="8">
        <v>2016</v>
      </c>
      <c r="AE1" s="8">
        <v>2017</v>
      </c>
      <c r="AF1" s="8">
        <v>2018</v>
      </c>
      <c r="AG1" s="8">
        <v>2019</v>
      </c>
      <c r="AH1" s="8">
        <v>2020</v>
      </c>
      <c r="AI1" s="8">
        <v>2021</v>
      </c>
      <c r="AJ1" s="8">
        <v>2022</v>
      </c>
      <c r="AK1" s="27">
        <v>2023</v>
      </c>
      <c r="AL1" s="27">
        <v>2024</v>
      </c>
      <c r="AM1" s="27">
        <v>2025</v>
      </c>
      <c r="AN1" s="27">
        <v>2026</v>
      </c>
      <c r="AO1" s="27">
        <v>2027</v>
      </c>
    </row>
    <row r="2" spans="1:4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c r="AO2" s="9"/>
    </row>
    <row r="3" spans="1:45" ht="40" x14ac:dyDescent="0.25">
      <c r="A3" s="5" t="s">
        <v>1</v>
      </c>
      <c r="B3" s="1">
        <v>5500000</v>
      </c>
      <c r="C3" s="1">
        <v>27700000</v>
      </c>
      <c r="D3" s="1">
        <v>69800000</v>
      </c>
      <c r="E3" s="1">
        <v>183200000</v>
      </c>
      <c r="F3" s="1">
        <v>339600000</v>
      </c>
      <c r="G3" s="1">
        <v>649000000</v>
      </c>
      <c r="H3" s="1">
        <v>1243000000</v>
      </c>
      <c r="I3" s="1">
        <v>1979000000</v>
      </c>
      <c r="J3" s="1">
        <v>4096000000</v>
      </c>
      <c r="K3" s="1">
        <v>6440000000</v>
      </c>
      <c r="L3" s="1">
        <v>8459000000</v>
      </c>
      <c r="M3" s="1">
        <v>12154000000</v>
      </c>
      <c r="N3" s="1">
        <v>18928000000</v>
      </c>
      <c r="O3" s="1">
        <v>22293000000</v>
      </c>
      <c r="P3" s="1">
        <v>18915000000</v>
      </c>
      <c r="Q3" s="1">
        <v>18878000000</v>
      </c>
      <c r="R3" s="1">
        <v>22045000000</v>
      </c>
      <c r="S3" s="1">
        <v>24801000000</v>
      </c>
      <c r="T3" s="1">
        <v>28484000000</v>
      </c>
      <c r="U3" s="1">
        <v>34922000000</v>
      </c>
      <c r="V3" s="1">
        <v>39540000000</v>
      </c>
      <c r="W3" s="1">
        <v>36117000000</v>
      </c>
      <c r="X3" s="1">
        <v>40040000000</v>
      </c>
      <c r="Y3" s="1">
        <v>43218000000</v>
      </c>
      <c r="Z3" s="1">
        <v>46061000000</v>
      </c>
      <c r="AA3" s="1">
        <v>48607000000</v>
      </c>
      <c r="AB3" s="1">
        <v>47142000000</v>
      </c>
      <c r="AC3" s="1">
        <v>49161000000</v>
      </c>
      <c r="AD3" s="1">
        <v>49247000000</v>
      </c>
      <c r="AE3" s="1">
        <v>48005000000</v>
      </c>
      <c r="AF3" s="1">
        <v>49330000000</v>
      </c>
      <c r="AG3" s="1">
        <v>51904000000</v>
      </c>
      <c r="AH3" s="1">
        <v>49301000000</v>
      </c>
      <c r="AI3" s="1">
        <v>49818000000</v>
      </c>
      <c r="AJ3" s="1">
        <v>51557000000</v>
      </c>
      <c r="AK3" s="28">
        <v>56846000000</v>
      </c>
      <c r="AL3" s="28">
        <v>58459000000</v>
      </c>
      <c r="AM3" s="28">
        <v>60317000000</v>
      </c>
      <c r="AN3" s="28">
        <v>63022000000</v>
      </c>
      <c r="AO3" s="28">
        <v>65142000000</v>
      </c>
      <c r="AP3" s="18" t="s">
        <v>109</v>
      </c>
      <c r="AQ3" s="19" t="s">
        <v>110</v>
      </c>
      <c r="AR3" s="19" t="s">
        <v>111</v>
      </c>
      <c r="AS3" s="19" t="s">
        <v>112</v>
      </c>
    </row>
    <row r="4" spans="1:45" ht="19" x14ac:dyDescent="0.25">
      <c r="A4" s="14" t="s">
        <v>94</v>
      </c>
      <c r="B4" s="1"/>
      <c r="C4" s="15">
        <f>(C3/B3)-1</f>
        <v>4.0363636363636362</v>
      </c>
      <c r="D4" s="15">
        <f>(D3/C3)-1</f>
        <v>1.5198555956678699</v>
      </c>
      <c r="E4" s="15">
        <f>(E3/D3)-1</f>
        <v>1.6246418338108883</v>
      </c>
      <c r="F4" s="15">
        <f t="shared" ref="F4:AO4" si="0">(F3/E3)-1</f>
        <v>0.85371179039301315</v>
      </c>
      <c r="G4" s="15">
        <f t="shared" si="0"/>
        <v>0.91107184923439344</v>
      </c>
      <c r="H4" s="16">
        <f t="shared" si="0"/>
        <v>0.9152542372881356</v>
      </c>
      <c r="I4" s="16">
        <f t="shared" si="0"/>
        <v>0.59211584875301693</v>
      </c>
      <c r="J4" s="16">
        <f t="shared" si="0"/>
        <v>1.0697321879737243</v>
      </c>
      <c r="K4" s="16">
        <f t="shared" si="0"/>
        <v>0.572265625</v>
      </c>
      <c r="L4" s="16">
        <f t="shared" si="0"/>
        <v>0.31350931677018634</v>
      </c>
      <c r="M4" s="16">
        <f t="shared" si="0"/>
        <v>0.43681286204043035</v>
      </c>
      <c r="N4" s="16">
        <f t="shared" si="0"/>
        <v>0.55734737534967915</v>
      </c>
      <c r="O4" s="16">
        <f t="shared" si="0"/>
        <v>0.17777895181741332</v>
      </c>
      <c r="P4" s="16">
        <f t="shared" si="0"/>
        <v>-0.15152738527788989</v>
      </c>
      <c r="Q4" s="16">
        <f t="shared" si="0"/>
        <v>-1.9561194818926708E-3</v>
      </c>
      <c r="R4" s="16">
        <f t="shared" si="0"/>
        <v>0.16776141540417422</v>
      </c>
      <c r="S4" s="16">
        <f t="shared" si="0"/>
        <v>0.12501701066001369</v>
      </c>
      <c r="T4" s="16">
        <f t="shared" si="0"/>
        <v>0.14850207652917224</v>
      </c>
      <c r="U4" s="16">
        <f t="shared" si="0"/>
        <v>0.22602162617609878</v>
      </c>
      <c r="V4" s="16">
        <f t="shared" si="0"/>
        <v>0.13223755798636971</v>
      </c>
      <c r="W4" s="16">
        <f t="shared" si="0"/>
        <v>-8.6570561456752682E-2</v>
      </c>
      <c r="X4" s="16">
        <f t="shared" si="0"/>
        <v>0.10861920979040351</v>
      </c>
      <c r="Y4" s="16">
        <f t="shared" si="0"/>
        <v>7.9370629370629331E-2</v>
      </c>
      <c r="Z4" s="16">
        <f t="shared" si="0"/>
        <v>6.5782775695312212E-2</v>
      </c>
      <c r="AA4" s="16">
        <f t="shared" si="0"/>
        <v>5.5274527257332728E-2</v>
      </c>
      <c r="AB4" s="16">
        <f t="shared" si="0"/>
        <v>-3.0139691813936276E-2</v>
      </c>
      <c r="AC4" s="16">
        <f t="shared" si="0"/>
        <v>4.2828051419116608E-2</v>
      </c>
      <c r="AD4" s="16">
        <f t="shared" si="0"/>
        <v>1.749354162852601E-3</v>
      </c>
      <c r="AE4" s="16">
        <f t="shared" si="0"/>
        <v>-2.5219810343777294E-2</v>
      </c>
      <c r="AF4" s="16">
        <f t="shared" si="0"/>
        <v>2.7601291532131977E-2</v>
      </c>
      <c r="AG4" s="16">
        <f t="shared" si="0"/>
        <v>5.2179201297384958E-2</v>
      </c>
      <c r="AH4" s="16">
        <f t="shared" si="0"/>
        <v>-5.0150277435265123E-2</v>
      </c>
      <c r="AI4" s="16">
        <f t="shared" si="0"/>
        <v>1.0486602705827464E-2</v>
      </c>
      <c r="AJ4" s="16">
        <f t="shared" si="0"/>
        <v>3.490706170460478E-2</v>
      </c>
      <c r="AK4" s="16">
        <f t="shared" si="0"/>
        <v>0.10258548790658883</v>
      </c>
      <c r="AL4" s="16">
        <f t="shared" si="0"/>
        <v>2.8374907645216885E-2</v>
      </c>
      <c r="AM4" s="16">
        <f t="shared" si="0"/>
        <v>3.1782958996903865E-2</v>
      </c>
      <c r="AN4" s="16">
        <f t="shared" si="0"/>
        <v>4.484639488038189E-2</v>
      </c>
      <c r="AO4" s="16">
        <f t="shared" si="0"/>
        <v>3.363904668211104E-2</v>
      </c>
      <c r="AP4" s="17">
        <f>(AJ4+AI4+AH4)/3</f>
        <v>-1.5855376749442929E-3</v>
      </c>
      <c r="AQ4" s="17">
        <f>(AJ20+AI20+AH20)/3</f>
        <v>8.2190984290130276E-3</v>
      </c>
      <c r="AR4" s="17">
        <f>(AJ29+AI29+AH29)/3</f>
        <v>8.2360683209887764E-3</v>
      </c>
      <c r="AS4" s="17">
        <f>(AJ105+AI105+AH105)/3</f>
        <v>-4.898571076500894E-2</v>
      </c>
    </row>
    <row r="5" spans="1:45" ht="19" x14ac:dyDescent="0.25">
      <c r="A5" s="5" t="s">
        <v>2</v>
      </c>
      <c r="B5" s="1">
        <v>2400000</v>
      </c>
      <c r="C5" s="1">
        <v>11500000</v>
      </c>
      <c r="D5" s="1">
        <v>22900000</v>
      </c>
      <c r="E5" s="1">
        <v>59500000</v>
      </c>
      <c r="F5" s="1">
        <v>104500000</v>
      </c>
      <c r="G5" s="1">
        <v>196900000</v>
      </c>
      <c r="H5" s="1">
        <v>382000000</v>
      </c>
      <c r="I5" s="1">
        <v>644000000</v>
      </c>
      <c r="J5" s="1">
        <v>1410000000</v>
      </c>
      <c r="K5" s="1">
        <v>2241000000</v>
      </c>
      <c r="L5" s="1">
        <v>2918000000</v>
      </c>
      <c r="M5" s="1">
        <v>4240000000</v>
      </c>
      <c r="N5" s="1">
        <v>6746000000</v>
      </c>
      <c r="O5" s="1">
        <v>11221000000</v>
      </c>
      <c r="P5" s="1">
        <v>6902000000</v>
      </c>
      <c r="Q5" s="1">
        <v>5645000000</v>
      </c>
      <c r="R5" s="1">
        <v>6919000000</v>
      </c>
      <c r="S5" s="1">
        <v>8130000000</v>
      </c>
      <c r="T5" s="1">
        <v>9737000000</v>
      </c>
      <c r="U5" s="1">
        <v>12586000000</v>
      </c>
      <c r="V5" s="1">
        <v>14056000000</v>
      </c>
      <c r="W5" s="1">
        <v>13023000000</v>
      </c>
      <c r="X5" s="1">
        <v>14397000000</v>
      </c>
      <c r="Y5" s="1">
        <v>16619000000</v>
      </c>
      <c r="Z5" s="1">
        <v>17852000000</v>
      </c>
      <c r="AA5" s="1">
        <v>19167000000</v>
      </c>
      <c r="AB5" s="1">
        <v>19373000000</v>
      </c>
      <c r="AC5" s="1">
        <v>19480000000</v>
      </c>
      <c r="AD5" s="1">
        <v>18287000000</v>
      </c>
      <c r="AE5" s="1">
        <v>17781000000</v>
      </c>
      <c r="AF5" s="1">
        <v>18724000000</v>
      </c>
      <c r="AG5" s="1">
        <v>19238000000</v>
      </c>
      <c r="AH5" s="1">
        <v>17618000000</v>
      </c>
      <c r="AI5" s="1">
        <v>17924000000</v>
      </c>
      <c r="AJ5" s="1">
        <v>19309000000</v>
      </c>
    </row>
    <row r="6" spans="1:45" ht="20" x14ac:dyDescent="0.25">
      <c r="A6" s="6" t="s">
        <v>3</v>
      </c>
      <c r="B6" s="10">
        <v>3100000</v>
      </c>
      <c r="C6" s="10">
        <v>16200000</v>
      </c>
      <c r="D6" s="10">
        <v>46900000</v>
      </c>
      <c r="E6" s="10">
        <v>123700000</v>
      </c>
      <c r="F6" s="10">
        <v>235100000</v>
      </c>
      <c r="G6" s="10">
        <v>452100000</v>
      </c>
      <c r="H6" s="10">
        <v>861000000</v>
      </c>
      <c r="I6" s="10">
        <v>1335000000</v>
      </c>
      <c r="J6" s="10">
        <v>2686000000</v>
      </c>
      <c r="K6" s="10">
        <v>4199000000</v>
      </c>
      <c r="L6" s="10">
        <v>5541000000</v>
      </c>
      <c r="M6" s="10">
        <v>7914000000</v>
      </c>
      <c r="N6" s="10">
        <v>12182000000</v>
      </c>
      <c r="O6" s="10">
        <v>11072000000</v>
      </c>
      <c r="P6" s="10">
        <v>12013000000</v>
      </c>
      <c r="Q6" s="10">
        <v>13233000000</v>
      </c>
      <c r="R6" s="10">
        <v>15126000000</v>
      </c>
      <c r="S6" s="10">
        <v>16671000000</v>
      </c>
      <c r="T6" s="10">
        <v>18747000000</v>
      </c>
      <c r="U6" s="10">
        <v>22336000000</v>
      </c>
      <c r="V6" s="10">
        <v>25484000000</v>
      </c>
      <c r="W6" s="10">
        <v>23094000000</v>
      </c>
      <c r="X6" s="10">
        <v>25643000000</v>
      </c>
      <c r="Y6" s="10">
        <v>26599000000</v>
      </c>
      <c r="Z6" s="10">
        <v>28209000000</v>
      </c>
      <c r="AA6" s="10">
        <v>29440000000</v>
      </c>
      <c r="AB6" s="10">
        <v>27769000000</v>
      </c>
      <c r="AC6" s="10">
        <v>29681000000</v>
      </c>
      <c r="AD6" s="10">
        <v>30960000000</v>
      </c>
      <c r="AE6" s="10">
        <v>30224000000</v>
      </c>
      <c r="AF6" s="10">
        <v>30606000000</v>
      </c>
      <c r="AG6" s="10">
        <v>32666000000</v>
      </c>
      <c r="AH6" s="10">
        <v>31683000000</v>
      </c>
      <c r="AI6" s="10">
        <v>31894000000</v>
      </c>
      <c r="AJ6" s="10">
        <v>32248000000</v>
      </c>
      <c r="AP6" s="18" t="s">
        <v>113</v>
      </c>
      <c r="AQ6" s="19" t="s">
        <v>114</v>
      </c>
      <c r="AR6" s="19" t="s">
        <v>115</v>
      </c>
      <c r="AS6" s="19" t="s">
        <v>116</v>
      </c>
    </row>
    <row r="7" spans="1:45" ht="19" x14ac:dyDescent="0.25">
      <c r="A7" s="5" t="s">
        <v>4</v>
      </c>
      <c r="B7" s="2">
        <v>0.56359999999999999</v>
      </c>
      <c r="C7" s="2">
        <v>0.58479999999999999</v>
      </c>
      <c r="D7" s="2">
        <v>0.67190000000000005</v>
      </c>
      <c r="E7" s="2">
        <v>0.67520000000000002</v>
      </c>
      <c r="F7" s="2">
        <v>0.69230000000000003</v>
      </c>
      <c r="G7" s="2">
        <v>0.6966</v>
      </c>
      <c r="H7" s="2">
        <v>0.69269999999999998</v>
      </c>
      <c r="I7" s="2">
        <v>0.67459999999999998</v>
      </c>
      <c r="J7" s="2">
        <v>0.65580000000000005</v>
      </c>
      <c r="K7" s="2">
        <v>0.65200000000000002</v>
      </c>
      <c r="L7" s="2">
        <v>0.65500000000000003</v>
      </c>
      <c r="M7" s="2">
        <v>0.65110000000000001</v>
      </c>
      <c r="N7" s="2">
        <v>0.64359999999999995</v>
      </c>
      <c r="O7" s="2">
        <v>0.49669999999999997</v>
      </c>
      <c r="P7" s="2">
        <v>0.6351</v>
      </c>
      <c r="Q7" s="2">
        <v>0.70099999999999996</v>
      </c>
      <c r="R7" s="2">
        <v>0.68610000000000004</v>
      </c>
      <c r="S7" s="2">
        <v>0.67220000000000002</v>
      </c>
      <c r="T7" s="2">
        <v>0.65820000000000001</v>
      </c>
      <c r="U7" s="2">
        <v>0.63959999999999995</v>
      </c>
      <c r="V7" s="2">
        <v>0.64449999999999996</v>
      </c>
      <c r="W7" s="2">
        <v>0.63939999999999997</v>
      </c>
      <c r="X7" s="2">
        <v>0.64039999999999997</v>
      </c>
      <c r="Y7" s="2">
        <v>0.61550000000000005</v>
      </c>
      <c r="Z7" s="2">
        <v>0.61240000000000006</v>
      </c>
      <c r="AA7" s="2">
        <v>0.60570000000000002</v>
      </c>
      <c r="AB7" s="2">
        <v>0.58909999999999996</v>
      </c>
      <c r="AC7" s="2">
        <v>0.6038</v>
      </c>
      <c r="AD7" s="2">
        <v>0.62870000000000004</v>
      </c>
      <c r="AE7" s="2">
        <v>0.62960000000000005</v>
      </c>
      <c r="AF7" s="2">
        <v>0.62039999999999995</v>
      </c>
      <c r="AG7" s="2">
        <v>0.62939999999999996</v>
      </c>
      <c r="AH7" s="2">
        <v>0.64259999999999995</v>
      </c>
      <c r="AI7" s="2">
        <v>0.64019999999999999</v>
      </c>
      <c r="AJ7" s="2">
        <v>0.62549999999999994</v>
      </c>
      <c r="AP7" s="17">
        <f>AJ7</f>
        <v>0.62549999999999994</v>
      </c>
      <c r="AQ7" s="20">
        <f>AJ21</f>
        <v>0.32569999999999999</v>
      </c>
      <c r="AR7" s="20">
        <f>AJ30</f>
        <v>0.2291</v>
      </c>
      <c r="AS7" s="20">
        <f>AJ106/AJ3</f>
        <v>0.24727970983571582</v>
      </c>
    </row>
    <row r="8" spans="1:45" ht="19" x14ac:dyDescent="0.25">
      <c r="A8" s="5" t="s">
        <v>5</v>
      </c>
      <c r="B8" s="1" t="s">
        <v>92</v>
      </c>
      <c r="C8" s="1" t="s">
        <v>92</v>
      </c>
      <c r="D8" s="1" t="s">
        <v>92</v>
      </c>
      <c r="E8" s="1" t="s">
        <v>92</v>
      </c>
      <c r="F8" s="1" t="s">
        <v>92</v>
      </c>
      <c r="G8" s="1" t="s">
        <v>92</v>
      </c>
      <c r="H8" s="1">
        <v>88800000</v>
      </c>
      <c r="I8" s="1">
        <v>165000000</v>
      </c>
      <c r="J8" s="1">
        <v>399000000</v>
      </c>
      <c r="K8" s="1">
        <v>698000000</v>
      </c>
      <c r="L8" s="1">
        <v>1020000000</v>
      </c>
      <c r="M8" s="1">
        <v>2065000000</v>
      </c>
      <c r="N8" s="1">
        <v>2704000000</v>
      </c>
      <c r="O8" s="1">
        <v>3922000000</v>
      </c>
      <c r="P8" s="1">
        <v>3448000000</v>
      </c>
      <c r="Q8" s="1">
        <v>3135000000</v>
      </c>
      <c r="R8" s="1">
        <v>3195000000</v>
      </c>
      <c r="S8" s="1">
        <v>3322000000</v>
      </c>
      <c r="T8" s="1">
        <v>4067000000</v>
      </c>
      <c r="U8" s="1">
        <v>4499000000</v>
      </c>
      <c r="V8" s="1">
        <v>5153000000</v>
      </c>
      <c r="W8" s="1">
        <v>5208000000</v>
      </c>
      <c r="X8" s="1">
        <v>5273000000</v>
      </c>
      <c r="Y8" s="1">
        <v>5823000000</v>
      </c>
      <c r="Z8" s="1">
        <v>5488000000</v>
      </c>
      <c r="AA8" s="1">
        <v>5942000000</v>
      </c>
      <c r="AB8" s="1">
        <v>6294000000</v>
      </c>
      <c r="AC8" s="1">
        <v>6207000000</v>
      </c>
      <c r="AD8" s="1">
        <v>6296000000</v>
      </c>
      <c r="AE8" s="1">
        <v>6059000000</v>
      </c>
      <c r="AF8" s="1">
        <v>6332000000</v>
      </c>
      <c r="AG8" s="1">
        <v>6577000000</v>
      </c>
      <c r="AH8" s="1">
        <v>6347000000</v>
      </c>
      <c r="AI8" s="1">
        <v>6549000000</v>
      </c>
      <c r="AJ8" s="1">
        <v>6774000000</v>
      </c>
    </row>
    <row r="9" spans="1:45" ht="19" customHeight="1" x14ac:dyDescent="0.25">
      <c r="A9" s="14" t="s">
        <v>95</v>
      </c>
      <c r="B9" s="15" t="e">
        <f>B8/B3</f>
        <v>#VALUE!</v>
      </c>
      <c r="C9" s="15" t="e">
        <f t="shared" ref="C9:AJ9" si="1">C8/C3</f>
        <v>#VALUE!</v>
      </c>
      <c r="D9" s="15" t="e">
        <f t="shared" si="1"/>
        <v>#VALUE!</v>
      </c>
      <c r="E9" s="15" t="e">
        <f t="shared" si="1"/>
        <v>#VALUE!</v>
      </c>
      <c r="F9" s="15" t="e">
        <f t="shared" si="1"/>
        <v>#VALUE!</v>
      </c>
      <c r="G9" s="15" t="e">
        <f t="shared" si="1"/>
        <v>#VALUE!</v>
      </c>
      <c r="H9" s="15">
        <f t="shared" si="1"/>
        <v>7.1440064360418346E-2</v>
      </c>
      <c r="I9" s="15">
        <f t="shared" si="1"/>
        <v>8.3375442142496203E-2</v>
      </c>
      <c r="J9" s="15">
        <f t="shared" si="1"/>
        <v>9.7412109375E-2</v>
      </c>
      <c r="K9" s="15">
        <f t="shared" si="1"/>
        <v>0.10838509316770187</v>
      </c>
      <c r="L9" s="15">
        <f t="shared" si="1"/>
        <v>0.12058162903416479</v>
      </c>
      <c r="M9" s="15">
        <f t="shared" si="1"/>
        <v>0.16990291262135923</v>
      </c>
      <c r="N9" s="15">
        <f t="shared" si="1"/>
        <v>0.14285714285714285</v>
      </c>
      <c r="O9" s="15">
        <f t="shared" si="1"/>
        <v>0.17592966402009599</v>
      </c>
      <c r="P9" s="15">
        <f t="shared" si="1"/>
        <v>0.18228918847475548</v>
      </c>
      <c r="Q9" s="15">
        <f t="shared" si="1"/>
        <v>0.16606632058480772</v>
      </c>
      <c r="R9" s="15">
        <f t="shared" si="1"/>
        <v>0.14493082331594465</v>
      </c>
      <c r="S9" s="15">
        <f t="shared" si="1"/>
        <v>0.13394621184629651</v>
      </c>
      <c r="T9" s="15">
        <f t="shared" si="1"/>
        <v>0.14278191265271731</v>
      </c>
      <c r="U9" s="15">
        <f t="shared" si="1"/>
        <v>0.12882996391959223</v>
      </c>
      <c r="V9" s="15">
        <f t="shared" si="1"/>
        <v>0.13032372281234192</v>
      </c>
      <c r="W9" s="15">
        <f t="shared" si="1"/>
        <v>0.14419802309161892</v>
      </c>
      <c r="X9" s="15">
        <f t="shared" si="1"/>
        <v>0.1316933066933067</v>
      </c>
      <c r="Y9" s="15">
        <f t="shared" si="1"/>
        <v>0.13473552686380674</v>
      </c>
      <c r="Z9" s="15">
        <f t="shared" si="1"/>
        <v>0.11914634940622218</v>
      </c>
      <c r="AA9" s="15">
        <f t="shared" si="1"/>
        <v>0.12224576707058654</v>
      </c>
      <c r="AB9" s="15">
        <f t="shared" si="1"/>
        <v>0.13351151839124348</v>
      </c>
      <c r="AC9" s="15">
        <f t="shared" si="1"/>
        <v>0.12625861963751756</v>
      </c>
      <c r="AD9" s="15">
        <f t="shared" si="1"/>
        <v>0.12784535098584685</v>
      </c>
      <c r="AE9" s="15">
        <f t="shared" si="1"/>
        <v>0.12621601916467035</v>
      </c>
      <c r="AF9" s="15">
        <f t="shared" si="1"/>
        <v>0.12836002432596796</v>
      </c>
      <c r="AG9" s="15">
        <f t="shared" si="1"/>
        <v>0.12671470406905055</v>
      </c>
      <c r="AH9" s="15">
        <f t="shared" si="1"/>
        <v>0.1287397821545202</v>
      </c>
      <c r="AI9" s="15">
        <f t="shared" si="1"/>
        <v>0.13145850897266048</v>
      </c>
      <c r="AJ9" s="15">
        <f t="shared" si="1"/>
        <v>0.13138856023430379</v>
      </c>
      <c r="AP9" s="18" t="s">
        <v>96</v>
      </c>
      <c r="AQ9" s="19" t="s">
        <v>97</v>
      </c>
      <c r="AR9" s="19" t="s">
        <v>98</v>
      </c>
      <c r="AS9" s="19" t="s">
        <v>99</v>
      </c>
    </row>
    <row r="10" spans="1:45" ht="19" x14ac:dyDescent="0.25">
      <c r="A10" s="5" t="s">
        <v>6</v>
      </c>
      <c r="B10" s="1">
        <v>2500000</v>
      </c>
      <c r="C10" s="1">
        <v>9200000</v>
      </c>
      <c r="D10" s="1">
        <v>24400000</v>
      </c>
      <c r="E10" s="1">
        <v>54500000</v>
      </c>
      <c r="F10" s="1">
        <v>99000000</v>
      </c>
      <c r="G10" s="1">
        <v>174900000</v>
      </c>
      <c r="H10" s="1">
        <v>253300000</v>
      </c>
      <c r="I10" s="1">
        <v>431000000</v>
      </c>
      <c r="J10" s="1">
        <v>886000000</v>
      </c>
      <c r="K10" s="1">
        <v>1365000000</v>
      </c>
      <c r="L10" s="1">
        <v>1823000000</v>
      </c>
      <c r="M10" s="1">
        <v>418000000</v>
      </c>
      <c r="N10" s="1">
        <v>4579000000</v>
      </c>
      <c r="O10" s="1">
        <v>6074000000</v>
      </c>
      <c r="P10" s="1">
        <v>618000000</v>
      </c>
      <c r="Q10" s="1">
        <v>702000000</v>
      </c>
      <c r="R10" s="1">
        <v>867000000</v>
      </c>
      <c r="S10" s="1">
        <v>959000000</v>
      </c>
      <c r="T10" s="1">
        <v>1169000000</v>
      </c>
      <c r="U10" s="1">
        <v>1513000000</v>
      </c>
      <c r="V10" s="1">
        <v>2007000000</v>
      </c>
      <c r="W10" s="1">
        <v>1565000000</v>
      </c>
      <c r="X10" s="1">
        <v>1999000000</v>
      </c>
      <c r="Y10" s="1">
        <v>1908000000</v>
      </c>
      <c r="Z10" s="1">
        <v>2322000000</v>
      </c>
      <c r="AA10" s="1">
        <v>2264000000</v>
      </c>
      <c r="AB10" s="1">
        <v>1934000000</v>
      </c>
      <c r="AC10" s="1">
        <v>2040000000</v>
      </c>
      <c r="AD10" s="1">
        <v>1782000000</v>
      </c>
      <c r="AE10" s="1">
        <v>1983000000</v>
      </c>
      <c r="AF10" s="1">
        <v>2103000000</v>
      </c>
      <c r="AG10" s="1">
        <v>1868000000</v>
      </c>
      <c r="AH10" s="1">
        <v>1929000000</v>
      </c>
      <c r="AI10" s="1">
        <v>2152000000</v>
      </c>
      <c r="AJ10" s="1">
        <v>2101000000</v>
      </c>
      <c r="AP10" s="17">
        <f>AJ9</f>
        <v>0.13138856023430379</v>
      </c>
      <c r="AQ10" s="20">
        <f>AJ13</f>
        <v>0.2169637488604845</v>
      </c>
      <c r="AR10" s="20">
        <f>AJ80</f>
        <v>3.658087165661307E-2</v>
      </c>
      <c r="AS10" s="20">
        <f>AJ89</f>
        <v>9.2518959598114712E-3</v>
      </c>
    </row>
    <row r="11" spans="1:45" ht="19" x14ac:dyDescent="0.25">
      <c r="A11" s="5" t="s">
        <v>7</v>
      </c>
      <c r="B11" s="1" t="s">
        <v>92</v>
      </c>
      <c r="C11" s="1" t="s">
        <v>92</v>
      </c>
      <c r="D11" s="1" t="s">
        <v>92</v>
      </c>
      <c r="E11" s="1" t="s">
        <v>92</v>
      </c>
      <c r="F11" s="1" t="s">
        <v>92</v>
      </c>
      <c r="G11" s="1" t="s">
        <v>92</v>
      </c>
      <c r="H11" s="1" t="s">
        <v>92</v>
      </c>
      <c r="I11" s="1" t="s">
        <v>92</v>
      </c>
      <c r="J11" s="1" t="s">
        <v>92</v>
      </c>
      <c r="K11" s="1" t="s">
        <v>92</v>
      </c>
      <c r="L11" s="1" t="s">
        <v>92</v>
      </c>
      <c r="M11" s="1">
        <v>2447000000</v>
      </c>
      <c r="N11" s="1" t="s">
        <v>92</v>
      </c>
      <c r="O11" s="1" t="s">
        <v>92</v>
      </c>
      <c r="P11" s="1">
        <v>4264000000</v>
      </c>
      <c r="Q11" s="1">
        <v>4116000000</v>
      </c>
      <c r="R11" s="1">
        <v>4530000000</v>
      </c>
      <c r="S11" s="1">
        <v>4721000000</v>
      </c>
      <c r="T11" s="1">
        <v>6031000000</v>
      </c>
      <c r="U11" s="1">
        <v>7215000000</v>
      </c>
      <c r="V11" s="1">
        <v>8380000000</v>
      </c>
      <c r="W11" s="1">
        <v>8403000000</v>
      </c>
      <c r="X11" s="1">
        <v>8716000000</v>
      </c>
      <c r="Y11" s="1">
        <v>9812000000</v>
      </c>
      <c r="Z11" s="1">
        <v>9647000000</v>
      </c>
      <c r="AA11" s="1">
        <v>9538000000</v>
      </c>
      <c r="AB11" s="1">
        <v>9503000000</v>
      </c>
      <c r="AC11" s="1">
        <v>9821000000</v>
      </c>
      <c r="AD11" s="1">
        <v>9619000000</v>
      </c>
      <c r="AE11" s="1">
        <v>9184000000</v>
      </c>
      <c r="AF11" s="1">
        <v>9242000000</v>
      </c>
      <c r="AG11" s="1">
        <v>9571000000</v>
      </c>
      <c r="AH11" s="1">
        <v>9169000000</v>
      </c>
      <c r="AI11" s="1">
        <v>9259000000</v>
      </c>
      <c r="AJ11" s="1">
        <v>9085000000</v>
      </c>
    </row>
    <row r="12" spans="1:45" ht="20" x14ac:dyDescent="0.25">
      <c r="A12" s="5" t="s">
        <v>8</v>
      </c>
      <c r="B12" s="1">
        <v>2500000</v>
      </c>
      <c r="C12" s="1">
        <v>9200000</v>
      </c>
      <c r="D12" s="1">
        <v>24400000</v>
      </c>
      <c r="E12" s="1">
        <v>54500000</v>
      </c>
      <c r="F12" s="1">
        <v>99000000</v>
      </c>
      <c r="G12" s="1">
        <v>174900000</v>
      </c>
      <c r="H12" s="1">
        <v>253300000</v>
      </c>
      <c r="I12" s="1">
        <v>431246000</v>
      </c>
      <c r="J12" s="1">
        <v>886048000</v>
      </c>
      <c r="K12" s="1">
        <v>1364930000</v>
      </c>
      <c r="L12" s="1">
        <v>1822665000</v>
      </c>
      <c r="M12" s="1">
        <v>2865000000</v>
      </c>
      <c r="N12" s="1">
        <v>4579000000</v>
      </c>
      <c r="O12" s="1">
        <v>6074000000</v>
      </c>
      <c r="P12" s="1">
        <v>4882000000</v>
      </c>
      <c r="Q12" s="1">
        <v>4818000000</v>
      </c>
      <c r="R12" s="1">
        <v>5397000000</v>
      </c>
      <c r="S12" s="1">
        <v>5680000000</v>
      </c>
      <c r="T12" s="1">
        <v>7200000000</v>
      </c>
      <c r="U12" s="1">
        <v>8728000000</v>
      </c>
      <c r="V12" s="1">
        <v>10387000000</v>
      </c>
      <c r="W12" s="1">
        <v>9968000000</v>
      </c>
      <c r="X12" s="1">
        <v>10715000000</v>
      </c>
      <c r="Y12" s="1">
        <v>11720000000</v>
      </c>
      <c r="Z12" s="1">
        <v>11969000000</v>
      </c>
      <c r="AA12" s="1">
        <v>11802000000</v>
      </c>
      <c r="AB12" s="1">
        <v>11437000000</v>
      </c>
      <c r="AC12" s="1">
        <v>11861000000</v>
      </c>
      <c r="AD12" s="1">
        <v>11401000000</v>
      </c>
      <c r="AE12" s="1">
        <v>11167000000</v>
      </c>
      <c r="AF12" s="1">
        <v>11345000000</v>
      </c>
      <c r="AG12" s="1">
        <v>11439000000</v>
      </c>
      <c r="AH12" s="1">
        <v>11098000000</v>
      </c>
      <c r="AI12" s="1">
        <v>11411000000</v>
      </c>
      <c r="AJ12" s="1">
        <v>11186000000</v>
      </c>
      <c r="AP12" s="18" t="s">
        <v>117</v>
      </c>
      <c r="AQ12" s="19" t="s">
        <v>118</v>
      </c>
      <c r="AR12" s="19" t="s">
        <v>119</v>
      </c>
      <c r="AS12" s="19" t="s">
        <v>120</v>
      </c>
    </row>
    <row r="13" spans="1:45" ht="19" x14ac:dyDescent="0.25">
      <c r="A13" s="14" t="s">
        <v>100</v>
      </c>
      <c r="B13" s="15">
        <f>B12/B3</f>
        <v>0.45454545454545453</v>
      </c>
      <c r="C13" s="15">
        <f t="shared" ref="C13:AJ13" si="2">C12/C3</f>
        <v>0.33212996389891697</v>
      </c>
      <c r="D13" s="15">
        <f t="shared" si="2"/>
        <v>0.34957020057306593</v>
      </c>
      <c r="E13" s="15">
        <f t="shared" si="2"/>
        <v>0.29748908296943233</v>
      </c>
      <c r="F13" s="15">
        <f t="shared" si="2"/>
        <v>0.29151943462897528</v>
      </c>
      <c r="G13" s="15">
        <f t="shared" si="2"/>
        <v>0.26949152542372884</v>
      </c>
      <c r="H13" s="15">
        <f t="shared" si="2"/>
        <v>0.20378117457763475</v>
      </c>
      <c r="I13" s="15">
        <f t="shared" si="2"/>
        <v>0.21791106619504799</v>
      </c>
      <c r="J13" s="15">
        <f t="shared" si="2"/>
        <v>0.2163203125</v>
      </c>
      <c r="K13" s="15">
        <f t="shared" si="2"/>
        <v>0.21194565217391304</v>
      </c>
      <c r="L13" s="15">
        <f t="shared" si="2"/>
        <v>0.21547050478779997</v>
      </c>
      <c r="M13" s="15">
        <f t="shared" si="2"/>
        <v>0.23572486424222477</v>
      </c>
      <c r="N13" s="15">
        <f t="shared" si="2"/>
        <v>0.24191673710904479</v>
      </c>
      <c r="O13" s="15">
        <f t="shared" si="2"/>
        <v>0.27246220786794062</v>
      </c>
      <c r="P13" s="15">
        <f t="shared" si="2"/>
        <v>0.25810203542162308</v>
      </c>
      <c r="Q13" s="15">
        <f t="shared" si="2"/>
        <v>0.25521771374086238</v>
      </c>
      <c r="R13" s="15">
        <f t="shared" si="2"/>
        <v>0.24481741891585393</v>
      </c>
      <c r="S13" s="15">
        <f t="shared" si="2"/>
        <v>0.22902302326519092</v>
      </c>
      <c r="T13" s="15">
        <f t="shared" si="2"/>
        <v>0.25277348686982165</v>
      </c>
      <c r="U13" s="15">
        <f t="shared" si="2"/>
        <v>0.24992841188935341</v>
      </c>
      <c r="V13" s="15">
        <f t="shared" si="2"/>
        <v>0.26269600404653515</v>
      </c>
      <c r="W13" s="15">
        <f t="shared" si="2"/>
        <v>0.27599191516460392</v>
      </c>
      <c r="X13" s="15">
        <f t="shared" si="2"/>
        <v>0.26760739260739258</v>
      </c>
      <c r="Y13" s="15">
        <f t="shared" si="2"/>
        <v>0.27118330325327411</v>
      </c>
      <c r="Z13" s="15">
        <f t="shared" si="2"/>
        <v>0.25985106706324224</v>
      </c>
      <c r="AA13" s="15">
        <f t="shared" si="2"/>
        <v>0.24280453432633159</v>
      </c>
      <c r="AB13" s="15">
        <f t="shared" si="2"/>
        <v>0.24260744134741843</v>
      </c>
      <c r="AC13" s="15">
        <f t="shared" si="2"/>
        <v>0.24126848518134295</v>
      </c>
      <c r="AD13" s="15">
        <f t="shared" si="2"/>
        <v>0.23150648770483481</v>
      </c>
      <c r="AE13" s="15">
        <f t="shared" si="2"/>
        <v>0.23262160191646702</v>
      </c>
      <c r="AF13" s="15">
        <f t="shared" si="2"/>
        <v>0.22998175552402189</v>
      </c>
      <c r="AG13" s="15">
        <f t="shared" si="2"/>
        <v>0.22038763871763256</v>
      </c>
      <c r="AH13" s="15">
        <f t="shared" si="2"/>
        <v>0.2251069958013022</v>
      </c>
      <c r="AI13" s="15">
        <f t="shared" si="2"/>
        <v>0.22905375567064112</v>
      </c>
      <c r="AJ13" s="15">
        <f t="shared" si="2"/>
        <v>0.2169637488604845</v>
      </c>
      <c r="AP13" s="17">
        <f>AJ28/AJ72</f>
        <v>0.29698539210016844</v>
      </c>
      <c r="AQ13" s="20">
        <f>AJ28/AJ54</f>
        <v>0.12565690091700177</v>
      </c>
      <c r="AR13" s="20">
        <f>AJ22/(AJ72+AJ56+AJ61)</f>
        <v>0.28341584158415839</v>
      </c>
      <c r="AS13" s="21">
        <f>AJ67/AJ72</f>
        <v>1.3634626505418248</v>
      </c>
    </row>
    <row r="14" spans="1:45" ht="19" x14ac:dyDescent="0.25">
      <c r="A14" s="5" t="s">
        <v>9</v>
      </c>
      <c r="B14" s="1">
        <v>100000</v>
      </c>
      <c r="C14" s="1">
        <v>100000</v>
      </c>
      <c r="D14" s="1">
        <v>1000000</v>
      </c>
      <c r="E14" s="1">
        <v>3000000</v>
      </c>
      <c r="F14" s="1">
        <v>6700000</v>
      </c>
      <c r="G14" s="1">
        <v>13600000</v>
      </c>
      <c r="H14" s="1">
        <v>30800000</v>
      </c>
      <c r="I14" s="1">
        <v>95754000</v>
      </c>
      <c r="J14" s="1">
        <v>-48000</v>
      </c>
      <c r="K14" s="1">
        <v>509070000</v>
      </c>
      <c r="L14" s="1">
        <v>593335000</v>
      </c>
      <c r="M14" s="1" t="s">
        <v>92</v>
      </c>
      <c r="N14" s="1">
        <v>1664000000</v>
      </c>
      <c r="O14" s="1">
        <v>3080000000</v>
      </c>
      <c r="P14" s="1">
        <v>764000000</v>
      </c>
      <c r="Q14" s="1">
        <v>398000000</v>
      </c>
      <c r="R14" s="1">
        <v>242000000</v>
      </c>
      <c r="S14" s="1">
        <v>253000000</v>
      </c>
      <c r="T14" s="1">
        <v>484000000</v>
      </c>
      <c r="U14" s="1">
        <v>488000000</v>
      </c>
      <c r="V14" s="1">
        <v>502000000</v>
      </c>
      <c r="W14" s="1">
        <v>596000000</v>
      </c>
      <c r="X14" s="1">
        <v>491000000</v>
      </c>
      <c r="Y14" s="1">
        <v>1382000000</v>
      </c>
      <c r="Z14" s="1">
        <v>687000000</v>
      </c>
      <c r="AA14" s="1">
        <v>500000000</v>
      </c>
      <c r="AB14" s="1">
        <v>693000000</v>
      </c>
      <c r="AC14" s="1">
        <v>843000000</v>
      </c>
      <c r="AD14" s="1">
        <v>603000000</v>
      </c>
      <c r="AE14" s="1">
        <v>1025000000</v>
      </c>
      <c r="AF14" s="1">
        <v>620000000</v>
      </c>
      <c r="AG14" s="1">
        <v>431000000</v>
      </c>
      <c r="AH14" s="1">
        <v>618000000</v>
      </c>
      <c r="AI14" s="1">
        <v>215000000</v>
      </c>
      <c r="AJ14" s="1">
        <v>313000000</v>
      </c>
    </row>
    <row r="15" spans="1:45" ht="20" x14ac:dyDescent="0.25">
      <c r="A15" s="5" t="s">
        <v>10</v>
      </c>
      <c r="B15" s="1">
        <v>2600000</v>
      </c>
      <c r="C15" s="1">
        <v>9300000</v>
      </c>
      <c r="D15" s="1">
        <v>25400000</v>
      </c>
      <c r="E15" s="1">
        <v>57500000</v>
      </c>
      <c r="F15" s="1">
        <v>105700000</v>
      </c>
      <c r="G15" s="1">
        <v>188500000</v>
      </c>
      <c r="H15" s="1">
        <v>372900000</v>
      </c>
      <c r="I15" s="1">
        <v>692000000</v>
      </c>
      <c r="J15" s="1">
        <v>1285000000</v>
      </c>
      <c r="K15" s="1">
        <v>2572000000</v>
      </c>
      <c r="L15" s="1">
        <v>3436000000</v>
      </c>
      <c r="M15" s="1">
        <v>4930000000</v>
      </c>
      <c r="N15" s="1">
        <v>8947000000</v>
      </c>
      <c r="O15" s="1">
        <v>13076000000</v>
      </c>
      <c r="P15" s="1">
        <v>9094000000</v>
      </c>
      <c r="Q15" s="1">
        <v>8351000000</v>
      </c>
      <c r="R15" s="1">
        <v>8834000000</v>
      </c>
      <c r="S15" s="1">
        <v>9255000000</v>
      </c>
      <c r="T15" s="1">
        <v>11751000000</v>
      </c>
      <c r="U15" s="1">
        <v>13715000000</v>
      </c>
      <c r="V15" s="1">
        <v>16042000000</v>
      </c>
      <c r="W15" s="1">
        <v>15772000000</v>
      </c>
      <c r="X15" s="1">
        <v>16479000000</v>
      </c>
      <c r="Y15" s="1">
        <v>18925000000</v>
      </c>
      <c r="Z15" s="1">
        <v>18144000000</v>
      </c>
      <c r="AA15" s="1">
        <v>18244000000</v>
      </c>
      <c r="AB15" s="1">
        <v>18424000000</v>
      </c>
      <c r="AC15" s="1">
        <v>18911000000</v>
      </c>
      <c r="AD15" s="1">
        <v>18300000000</v>
      </c>
      <c r="AE15" s="1">
        <v>18251000000</v>
      </c>
      <c r="AF15" s="1">
        <v>18297000000</v>
      </c>
      <c r="AG15" s="1">
        <v>18447000000</v>
      </c>
      <c r="AH15" s="1">
        <v>18063000000</v>
      </c>
      <c r="AI15" s="1">
        <v>18175000000</v>
      </c>
      <c r="AJ15" s="1">
        <v>18273000000</v>
      </c>
      <c r="AP15" s="18" t="s">
        <v>121</v>
      </c>
      <c r="AQ15" s="19" t="s">
        <v>122</v>
      </c>
      <c r="AR15" s="19" t="s">
        <v>123</v>
      </c>
      <c r="AS15" s="19" t="s">
        <v>124</v>
      </c>
    </row>
    <row r="16" spans="1:45" ht="19" x14ac:dyDescent="0.25">
      <c r="A16" s="5" t="s">
        <v>11</v>
      </c>
      <c r="B16" s="1">
        <v>5000000</v>
      </c>
      <c r="C16" s="1">
        <v>20800000</v>
      </c>
      <c r="D16" s="1">
        <v>48300000</v>
      </c>
      <c r="E16" s="1">
        <v>117000000</v>
      </c>
      <c r="F16" s="1">
        <v>210200000</v>
      </c>
      <c r="G16" s="1">
        <v>385400000</v>
      </c>
      <c r="H16" s="1">
        <v>754900000</v>
      </c>
      <c r="I16" s="1">
        <v>1336000000</v>
      </c>
      <c r="J16" s="1">
        <v>2695000000</v>
      </c>
      <c r="K16" s="1">
        <v>4813000000</v>
      </c>
      <c r="L16" s="1">
        <v>6354000000</v>
      </c>
      <c r="M16" s="1">
        <v>9170000000</v>
      </c>
      <c r="N16" s="1">
        <v>15693000000</v>
      </c>
      <c r="O16" s="1">
        <v>24297000000</v>
      </c>
      <c r="P16" s="1">
        <v>15996000000</v>
      </c>
      <c r="Q16" s="1">
        <v>13996000000</v>
      </c>
      <c r="R16" s="1">
        <v>15753000000</v>
      </c>
      <c r="S16" s="1">
        <v>17385000000</v>
      </c>
      <c r="T16" s="1">
        <v>21488000000</v>
      </c>
      <c r="U16" s="1">
        <v>26301000000</v>
      </c>
      <c r="V16" s="1">
        <v>30098000000</v>
      </c>
      <c r="W16" s="1">
        <v>28795000000</v>
      </c>
      <c r="X16" s="1">
        <v>30876000000</v>
      </c>
      <c r="Y16" s="1">
        <v>35544000000</v>
      </c>
      <c r="Z16" s="1">
        <v>35996000000</v>
      </c>
      <c r="AA16" s="1">
        <v>37411000000</v>
      </c>
      <c r="AB16" s="1">
        <v>37797000000</v>
      </c>
      <c r="AC16" s="1">
        <v>38391000000</v>
      </c>
      <c r="AD16" s="1">
        <v>36587000000</v>
      </c>
      <c r="AE16" s="1">
        <v>36032000000</v>
      </c>
      <c r="AF16" s="1">
        <v>37021000000</v>
      </c>
      <c r="AG16" s="1">
        <v>37685000000</v>
      </c>
      <c r="AH16" s="1">
        <v>35681000000</v>
      </c>
      <c r="AI16" s="1">
        <v>36099000000</v>
      </c>
      <c r="AJ16" s="1">
        <v>37582000000</v>
      </c>
      <c r="AP16" s="29">
        <f>(AJ35+AI35+AH35+AG35+AF35)/5</f>
        <v>-3.605366163012387E-2</v>
      </c>
      <c r="AQ16" s="30">
        <f>AR101/AJ3</f>
        <v>3.8458170845859923</v>
      </c>
      <c r="AR16" s="30">
        <f>AR101/AJ28</f>
        <v>16.786216680494412</v>
      </c>
      <c r="AS16" s="31">
        <f>AR101/AJ106</f>
        <v>15.552497562946114</v>
      </c>
    </row>
    <row r="17" spans="1:42" ht="19" x14ac:dyDescent="0.25">
      <c r="A17" s="5" t="s">
        <v>12</v>
      </c>
      <c r="B17" s="1" t="s">
        <v>92</v>
      </c>
      <c r="C17" s="1" t="s">
        <v>92</v>
      </c>
      <c r="D17" s="1" t="s">
        <v>92</v>
      </c>
      <c r="E17" s="1" t="s">
        <v>92</v>
      </c>
      <c r="F17" s="1" t="s">
        <v>92</v>
      </c>
      <c r="G17" s="1" t="s">
        <v>92</v>
      </c>
      <c r="H17" s="1" t="s">
        <v>92</v>
      </c>
      <c r="I17" s="1" t="s">
        <v>92</v>
      </c>
      <c r="J17" s="1">
        <v>64000000</v>
      </c>
      <c r="K17" s="1">
        <v>262000000</v>
      </c>
      <c r="L17" s="1">
        <v>198000000</v>
      </c>
      <c r="M17" s="1" t="s">
        <v>92</v>
      </c>
      <c r="N17" s="1">
        <v>1108000000</v>
      </c>
      <c r="O17" s="1">
        <v>190000000</v>
      </c>
      <c r="P17" s="1">
        <v>895000000</v>
      </c>
      <c r="Q17" s="1">
        <v>140000000</v>
      </c>
      <c r="R17" s="1" t="s">
        <v>92</v>
      </c>
      <c r="S17" s="1">
        <v>647000000</v>
      </c>
      <c r="T17" s="1">
        <v>731000000</v>
      </c>
      <c r="U17" s="1">
        <v>925000000</v>
      </c>
      <c r="V17" s="1">
        <v>927000000</v>
      </c>
      <c r="W17" s="1">
        <v>-499000000</v>
      </c>
      <c r="X17" s="1">
        <v>623000000</v>
      </c>
      <c r="Y17" s="1">
        <v>628000000</v>
      </c>
      <c r="Z17" s="1">
        <v>596000000</v>
      </c>
      <c r="AA17" s="1">
        <v>583000000</v>
      </c>
      <c r="AB17" s="1">
        <v>564000000</v>
      </c>
      <c r="AC17" s="1">
        <v>566000000</v>
      </c>
      <c r="AD17" s="1">
        <v>676000000</v>
      </c>
      <c r="AE17" s="1">
        <v>861000000</v>
      </c>
      <c r="AF17" s="1">
        <v>943000000</v>
      </c>
      <c r="AG17" s="1">
        <v>859000000</v>
      </c>
      <c r="AH17" s="1">
        <v>585000000</v>
      </c>
      <c r="AI17" s="1">
        <v>434000000</v>
      </c>
      <c r="AJ17" s="1">
        <v>360000000</v>
      </c>
    </row>
    <row r="18" spans="1:42" ht="20" x14ac:dyDescent="0.25">
      <c r="A18" s="5" t="s">
        <v>13</v>
      </c>
      <c r="B18" s="1">
        <v>100000</v>
      </c>
      <c r="C18" s="1">
        <v>100000</v>
      </c>
      <c r="D18" s="1">
        <v>1000000</v>
      </c>
      <c r="E18" s="1">
        <v>3000000</v>
      </c>
      <c r="F18" s="1">
        <v>6700000</v>
      </c>
      <c r="G18" s="1">
        <v>13600000</v>
      </c>
      <c r="H18" s="1">
        <v>30800000</v>
      </c>
      <c r="I18" s="1">
        <v>58510000</v>
      </c>
      <c r="J18" s="1">
        <v>132594000</v>
      </c>
      <c r="K18" s="1">
        <v>212200000</v>
      </c>
      <c r="L18" s="1">
        <v>327333000</v>
      </c>
      <c r="M18" s="1">
        <v>486000000</v>
      </c>
      <c r="N18" s="1">
        <v>863000000</v>
      </c>
      <c r="O18" s="1">
        <v>2236000000</v>
      </c>
      <c r="P18" s="1">
        <v>1957000000</v>
      </c>
      <c r="Q18" s="1">
        <v>1591000000</v>
      </c>
      <c r="R18" s="1">
        <v>1443000000</v>
      </c>
      <c r="S18" s="1">
        <v>1009000000</v>
      </c>
      <c r="T18" s="1">
        <v>1293000000</v>
      </c>
      <c r="U18" s="1">
        <v>1413000000</v>
      </c>
      <c r="V18" s="1">
        <v>1744000000</v>
      </c>
      <c r="W18" s="1">
        <v>1768000000</v>
      </c>
      <c r="X18" s="1">
        <v>2030000000</v>
      </c>
      <c r="Y18" s="1">
        <v>2486000000</v>
      </c>
      <c r="Z18" s="1">
        <v>2602000000</v>
      </c>
      <c r="AA18" s="1">
        <v>2351000000</v>
      </c>
      <c r="AB18" s="1">
        <v>2432000000</v>
      </c>
      <c r="AC18" s="1">
        <v>2442000000</v>
      </c>
      <c r="AD18" s="1">
        <v>2150000000</v>
      </c>
      <c r="AE18" s="1">
        <v>2286000000</v>
      </c>
      <c r="AF18" s="1">
        <v>2192000000</v>
      </c>
      <c r="AG18" s="1">
        <v>1897000000</v>
      </c>
      <c r="AH18" s="1">
        <v>1808000000</v>
      </c>
      <c r="AI18" s="1">
        <v>1862000000</v>
      </c>
      <c r="AJ18" s="1">
        <v>1957000000</v>
      </c>
      <c r="AP18" s="18" t="s">
        <v>125</v>
      </c>
    </row>
    <row r="19" spans="1:42" ht="19" x14ac:dyDescent="0.25">
      <c r="A19" s="6" t="s">
        <v>14</v>
      </c>
      <c r="B19" s="10">
        <v>800000</v>
      </c>
      <c r="C19" s="10">
        <v>7100000</v>
      </c>
      <c r="D19" s="10">
        <v>24500000</v>
      </c>
      <c r="E19" s="10">
        <v>73800000</v>
      </c>
      <c r="F19" s="10">
        <v>142800000</v>
      </c>
      <c r="G19" s="10">
        <v>288800000</v>
      </c>
      <c r="H19" s="10">
        <v>540300000</v>
      </c>
      <c r="I19" s="10">
        <v>737510000</v>
      </c>
      <c r="J19" s="10">
        <v>1661594000</v>
      </c>
      <c r="K19" s="10">
        <v>2363200000</v>
      </c>
      <c r="L19" s="10">
        <v>2827333000</v>
      </c>
      <c r="M19" s="10">
        <v>3802000000</v>
      </c>
      <c r="N19" s="10">
        <v>6314000000</v>
      </c>
      <c r="O19" s="10">
        <v>1552000000</v>
      </c>
      <c r="P19" s="10">
        <v>5562000000</v>
      </c>
      <c r="Q19" s="10">
        <v>6744000000</v>
      </c>
      <c r="R19" s="10">
        <v>7868000000</v>
      </c>
      <c r="S19" s="10">
        <v>9692000000</v>
      </c>
      <c r="T19" s="10">
        <v>9657000000</v>
      </c>
      <c r="U19" s="10">
        <v>11799000000</v>
      </c>
      <c r="V19" s="10">
        <v>12926000000</v>
      </c>
      <c r="W19" s="10">
        <v>8962000000</v>
      </c>
      <c r="X19" s="10">
        <v>12068000000</v>
      </c>
      <c r="Y19" s="10">
        <v>10939000000</v>
      </c>
      <c r="Z19" s="10">
        <v>13357000000</v>
      </c>
      <c r="AA19" s="10">
        <v>14161000000</v>
      </c>
      <c r="AB19" s="10">
        <v>12711000000</v>
      </c>
      <c r="AC19" s="10">
        <v>14209000000</v>
      </c>
      <c r="AD19" s="10">
        <v>15746000000</v>
      </c>
      <c r="AE19" s="10">
        <v>15434000000</v>
      </c>
      <c r="AF19" s="10">
        <v>16174000000</v>
      </c>
      <c r="AG19" s="10">
        <v>16455000000</v>
      </c>
      <c r="AH19" s="10">
        <v>16363000000</v>
      </c>
      <c r="AI19" s="10">
        <v>15558000000</v>
      </c>
      <c r="AJ19" s="10">
        <v>16794000000</v>
      </c>
      <c r="AP19" s="32">
        <f>AJ40-AJ56-AJ61</f>
        <v>9752000000</v>
      </c>
    </row>
    <row r="20" spans="1:42" ht="19" customHeight="1" x14ac:dyDescent="0.25">
      <c r="A20" s="14" t="s">
        <v>101</v>
      </c>
      <c r="B20" s="1"/>
      <c r="C20" s="15">
        <f>(C19/B19)-1</f>
        <v>7.875</v>
      </c>
      <c r="D20" s="15">
        <f>(D19/C19)-1</f>
        <v>2.4507042253521125</v>
      </c>
      <c r="E20" s="15">
        <f>(E19/D19)-1</f>
        <v>2.0122448979591838</v>
      </c>
      <c r="F20" s="15">
        <f t="shared" ref="F20:AJ20" si="3">(F19/E19)-1</f>
        <v>0.93495934959349603</v>
      </c>
      <c r="G20" s="15">
        <f t="shared" si="3"/>
        <v>1.0224089635854341</v>
      </c>
      <c r="H20" s="15">
        <f t="shared" si="3"/>
        <v>0.87084487534626032</v>
      </c>
      <c r="I20" s="15">
        <f t="shared" si="3"/>
        <v>0.36500092541180829</v>
      </c>
      <c r="J20" s="15">
        <f t="shared" si="3"/>
        <v>1.2529782647014955</v>
      </c>
      <c r="K20" s="15">
        <f t="shared" si="3"/>
        <v>0.42224875631471948</v>
      </c>
      <c r="L20" s="15">
        <f t="shared" si="3"/>
        <v>0.19640022004062296</v>
      </c>
      <c r="M20" s="15">
        <f t="shared" si="3"/>
        <v>0.34473017504482129</v>
      </c>
      <c r="N20" s="15">
        <f t="shared" si="3"/>
        <v>0.66070489216202</v>
      </c>
      <c r="O20" s="15">
        <f t="shared" si="3"/>
        <v>-0.75419702248970544</v>
      </c>
      <c r="P20" s="15">
        <f t="shared" si="3"/>
        <v>2.5837628865979383</v>
      </c>
      <c r="Q20" s="15">
        <f t="shared" si="3"/>
        <v>0.21251348435814466</v>
      </c>
      <c r="R20" s="15">
        <f t="shared" si="3"/>
        <v>0.16666666666666674</v>
      </c>
      <c r="S20" s="15">
        <f t="shared" si="3"/>
        <v>0.23182511438739195</v>
      </c>
      <c r="T20" s="15">
        <f t="shared" si="3"/>
        <v>-3.6112257531984993E-3</v>
      </c>
      <c r="U20" s="15">
        <f t="shared" si="3"/>
        <v>0.22180801491146318</v>
      </c>
      <c r="V20" s="15">
        <f t="shared" si="3"/>
        <v>9.5516569200779777E-2</v>
      </c>
      <c r="W20" s="15">
        <f t="shared" si="3"/>
        <v>-0.30666872969209347</v>
      </c>
      <c r="X20" s="15">
        <f t="shared" si="3"/>
        <v>0.34657442535148397</v>
      </c>
      <c r="Y20" s="15">
        <f t="shared" si="3"/>
        <v>-9.3553198541597604E-2</v>
      </c>
      <c r="Z20" s="15">
        <f t="shared" si="3"/>
        <v>0.22104397111253316</v>
      </c>
      <c r="AA20" s="15">
        <f t="shared" si="3"/>
        <v>6.0193157146065657E-2</v>
      </c>
      <c r="AB20" s="15">
        <f t="shared" si="3"/>
        <v>-0.10239389873596494</v>
      </c>
      <c r="AC20" s="15">
        <f t="shared" si="3"/>
        <v>0.11785068051294156</v>
      </c>
      <c r="AD20" s="15">
        <f t="shared" si="3"/>
        <v>0.10817087761278055</v>
      </c>
      <c r="AE20" s="15">
        <f t="shared" si="3"/>
        <v>-1.981455607773408E-2</v>
      </c>
      <c r="AF20" s="15">
        <f t="shared" si="3"/>
        <v>4.7946093041337345E-2</v>
      </c>
      <c r="AG20" s="15">
        <f t="shared" si="3"/>
        <v>1.7373562507728479E-2</v>
      </c>
      <c r="AH20" s="15">
        <f t="shared" si="3"/>
        <v>-5.5910057733211671E-3</v>
      </c>
      <c r="AI20" s="15">
        <f t="shared" si="3"/>
        <v>-4.9196357636130283E-2</v>
      </c>
      <c r="AJ20" s="15">
        <f t="shared" si="3"/>
        <v>7.9444658696490533E-2</v>
      </c>
    </row>
    <row r="21" spans="1:42" ht="19" x14ac:dyDescent="0.25">
      <c r="A21" s="5" t="s">
        <v>15</v>
      </c>
      <c r="B21" s="2">
        <v>0.14549999999999999</v>
      </c>
      <c r="C21" s="2">
        <v>0.25629999999999997</v>
      </c>
      <c r="D21" s="2">
        <v>0.35099999999999998</v>
      </c>
      <c r="E21" s="2">
        <v>0.40279999999999999</v>
      </c>
      <c r="F21" s="2">
        <v>0.42049999999999998</v>
      </c>
      <c r="G21" s="2">
        <v>0.44500000000000001</v>
      </c>
      <c r="H21" s="2">
        <v>0.43469999999999998</v>
      </c>
      <c r="I21" s="2">
        <v>0.37269999999999998</v>
      </c>
      <c r="J21" s="2">
        <v>0.40570000000000001</v>
      </c>
      <c r="K21" s="2">
        <v>0.36699999999999999</v>
      </c>
      <c r="L21" s="2">
        <v>0.3342</v>
      </c>
      <c r="M21" s="2">
        <v>0.31280000000000002</v>
      </c>
      <c r="N21" s="2">
        <v>0.33360000000000001</v>
      </c>
      <c r="O21" s="2">
        <v>6.9599999999999995E-2</v>
      </c>
      <c r="P21" s="2">
        <v>0.29409999999999997</v>
      </c>
      <c r="Q21" s="2">
        <v>0.35720000000000002</v>
      </c>
      <c r="R21" s="2">
        <v>0.3569</v>
      </c>
      <c r="S21" s="2">
        <v>0.39079999999999998</v>
      </c>
      <c r="T21" s="2">
        <v>0.33900000000000002</v>
      </c>
      <c r="U21" s="2">
        <v>0.33789999999999998</v>
      </c>
      <c r="V21" s="2">
        <v>0.32690000000000002</v>
      </c>
      <c r="W21" s="2">
        <v>0.24809999999999999</v>
      </c>
      <c r="X21" s="2">
        <v>0.3014</v>
      </c>
      <c r="Y21" s="2">
        <v>0.25309999999999999</v>
      </c>
      <c r="Z21" s="2">
        <v>0.28999999999999998</v>
      </c>
      <c r="AA21" s="2">
        <v>0.2913</v>
      </c>
      <c r="AB21" s="2">
        <v>0.26960000000000001</v>
      </c>
      <c r="AC21" s="2">
        <v>0.28899999999999998</v>
      </c>
      <c r="AD21" s="2">
        <v>0.31969999999999998</v>
      </c>
      <c r="AE21" s="2">
        <v>0.32150000000000001</v>
      </c>
      <c r="AF21" s="2">
        <v>0.32790000000000002</v>
      </c>
      <c r="AG21" s="2">
        <v>0.317</v>
      </c>
      <c r="AH21" s="2">
        <v>0.33189999999999997</v>
      </c>
      <c r="AI21" s="2">
        <v>0.31230000000000002</v>
      </c>
      <c r="AJ21" s="2">
        <v>0.32569999999999999</v>
      </c>
    </row>
    <row r="22" spans="1:42" ht="19" x14ac:dyDescent="0.25">
      <c r="A22" s="6" t="s">
        <v>16</v>
      </c>
      <c r="B22" s="10">
        <v>500000</v>
      </c>
      <c r="C22" s="10">
        <v>6900000</v>
      </c>
      <c r="D22" s="10">
        <v>21500000</v>
      </c>
      <c r="E22" s="10">
        <v>66200000</v>
      </c>
      <c r="F22" s="10">
        <v>129400000</v>
      </c>
      <c r="G22" s="10">
        <v>263600000</v>
      </c>
      <c r="H22" s="10">
        <v>488100000</v>
      </c>
      <c r="I22" s="10">
        <v>642939000</v>
      </c>
      <c r="J22" s="10">
        <v>1400806000</v>
      </c>
      <c r="K22" s="10">
        <v>1627294000</v>
      </c>
      <c r="L22" s="10">
        <v>2104354000</v>
      </c>
      <c r="M22" s="10">
        <v>2984000000</v>
      </c>
      <c r="N22" s="10">
        <v>3235000000</v>
      </c>
      <c r="O22" s="10">
        <v>-2004000000</v>
      </c>
      <c r="P22" s="10">
        <v>2919000000</v>
      </c>
      <c r="Q22" s="10">
        <v>4882000000</v>
      </c>
      <c r="R22" s="10">
        <v>6292000000</v>
      </c>
      <c r="S22" s="10">
        <v>7416000000</v>
      </c>
      <c r="T22" s="10">
        <v>6996000000</v>
      </c>
      <c r="U22" s="10">
        <v>8621000000</v>
      </c>
      <c r="V22" s="10">
        <v>9442000000</v>
      </c>
      <c r="W22" s="10">
        <v>7322000000</v>
      </c>
      <c r="X22" s="10">
        <v>9164000000</v>
      </c>
      <c r="Y22" s="10">
        <v>7674000000</v>
      </c>
      <c r="Z22" s="10">
        <v>10065000000</v>
      </c>
      <c r="AA22" s="10">
        <v>11196000000</v>
      </c>
      <c r="AB22" s="10">
        <v>9345000000</v>
      </c>
      <c r="AC22" s="10">
        <v>10770000000</v>
      </c>
      <c r="AD22" s="10">
        <v>12660000000</v>
      </c>
      <c r="AE22" s="10">
        <v>11973000000</v>
      </c>
      <c r="AF22" s="10">
        <v>12309000000</v>
      </c>
      <c r="AG22" s="10">
        <v>14219000000</v>
      </c>
      <c r="AH22" s="10">
        <v>13620000000</v>
      </c>
      <c r="AI22" s="10">
        <v>12833000000</v>
      </c>
      <c r="AJ22" s="10">
        <v>13969000000</v>
      </c>
    </row>
    <row r="23" spans="1:42" ht="19" x14ac:dyDescent="0.25">
      <c r="A23" s="5" t="s">
        <v>17</v>
      </c>
      <c r="B23" s="2">
        <v>9.0899999999999995E-2</v>
      </c>
      <c r="C23" s="2">
        <v>0.24909999999999999</v>
      </c>
      <c r="D23" s="2">
        <v>0.308</v>
      </c>
      <c r="E23" s="2">
        <v>0.3614</v>
      </c>
      <c r="F23" s="2">
        <v>0.38100000000000001</v>
      </c>
      <c r="G23" s="2">
        <v>0.40620000000000001</v>
      </c>
      <c r="H23" s="2">
        <v>0.39269999999999999</v>
      </c>
      <c r="I23" s="2">
        <v>0.32490000000000002</v>
      </c>
      <c r="J23" s="2">
        <v>0.34200000000000003</v>
      </c>
      <c r="K23" s="2">
        <v>0.25269999999999998</v>
      </c>
      <c r="L23" s="2">
        <v>0.24879999999999999</v>
      </c>
      <c r="M23" s="2">
        <v>0.2455</v>
      </c>
      <c r="N23" s="2">
        <v>0.1709</v>
      </c>
      <c r="O23" s="2">
        <v>-8.9899999999999994E-2</v>
      </c>
      <c r="P23" s="2">
        <v>0.15429999999999999</v>
      </c>
      <c r="Q23" s="2">
        <v>0.2586</v>
      </c>
      <c r="R23" s="2">
        <v>0.28539999999999999</v>
      </c>
      <c r="S23" s="2">
        <v>0.29899999999999999</v>
      </c>
      <c r="T23" s="2">
        <v>0.24560000000000001</v>
      </c>
      <c r="U23" s="2">
        <v>0.24690000000000001</v>
      </c>
      <c r="V23" s="2">
        <v>0.23880000000000001</v>
      </c>
      <c r="W23" s="2">
        <v>0.20269999999999999</v>
      </c>
      <c r="X23" s="2">
        <v>0.22889999999999999</v>
      </c>
      <c r="Y23" s="2">
        <v>0.17760000000000001</v>
      </c>
      <c r="Z23" s="2">
        <v>0.2185</v>
      </c>
      <c r="AA23" s="2">
        <v>0.2303</v>
      </c>
      <c r="AB23" s="2">
        <v>0.19819999999999999</v>
      </c>
      <c r="AC23" s="2">
        <v>0.21909999999999999</v>
      </c>
      <c r="AD23" s="2">
        <v>0.2571</v>
      </c>
      <c r="AE23" s="2">
        <v>0.24940000000000001</v>
      </c>
      <c r="AF23" s="2">
        <v>0.2495</v>
      </c>
      <c r="AG23" s="2">
        <v>0.27389999999999998</v>
      </c>
      <c r="AH23" s="2">
        <v>0.27629999999999999</v>
      </c>
      <c r="AI23" s="2">
        <v>0.2576</v>
      </c>
      <c r="AJ23" s="2">
        <v>0.27089999999999997</v>
      </c>
    </row>
    <row r="24" spans="1:42" ht="19" x14ac:dyDescent="0.25">
      <c r="A24" s="5" t="s">
        <v>18</v>
      </c>
      <c r="B24" s="1">
        <v>200000</v>
      </c>
      <c r="C24" s="1">
        <v>100000</v>
      </c>
      <c r="D24" s="1">
        <v>2000000</v>
      </c>
      <c r="E24" s="1">
        <v>4600000</v>
      </c>
      <c r="F24" s="1">
        <v>6700000</v>
      </c>
      <c r="G24" s="1">
        <v>11600000</v>
      </c>
      <c r="H24" s="1">
        <v>21400000</v>
      </c>
      <c r="I24" s="1">
        <v>36061000</v>
      </c>
      <c r="J24" s="1">
        <v>64194000</v>
      </c>
      <c r="K24" s="1">
        <v>261706000</v>
      </c>
      <c r="L24" s="1">
        <v>197646000</v>
      </c>
      <c r="M24" s="1">
        <v>332000000</v>
      </c>
      <c r="N24" s="1">
        <v>1108000000</v>
      </c>
      <c r="O24" s="1">
        <v>1130000000</v>
      </c>
      <c r="P24" s="1">
        <v>-209000000</v>
      </c>
      <c r="Q24" s="1">
        <v>131000000</v>
      </c>
      <c r="R24" s="1">
        <v>700000000</v>
      </c>
      <c r="S24" s="1">
        <v>620000000</v>
      </c>
      <c r="T24" s="1">
        <v>637000000</v>
      </c>
      <c r="U24" s="1">
        <v>840000000</v>
      </c>
      <c r="V24" s="1">
        <v>813000000</v>
      </c>
      <c r="W24" s="1">
        <v>371000000</v>
      </c>
      <c r="X24" s="1">
        <v>251000000</v>
      </c>
      <c r="Y24" s="1">
        <v>151000000</v>
      </c>
      <c r="Z24" s="1">
        <v>94000000</v>
      </c>
      <c r="AA24" s="1">
        <v>31000000</v>
      </c>
      <c r="AB24" s="1">
        <v>370000000</v>
      </c>
      <c r="AC24" s="1">
        <v>431000000</v>
      </c>
      <c r="AD24" s="1">
        <v>260000000</v>
      </c>
      <c r="AE24" s="1">
        <v>314000000</v>
      </c>
      <c r="AF24" s="1">
        <v>730000000</v>
      </c>
      <c r="AG24" s="1">
        <v>352000000</v>
      </c>
      <c r="AH24" s="1">
        <v>350000000</v>
      </c>
      <c r="AI24" s="1">
        <v>429000000</v>
      </c>
      <c r="AJ24" s="1">
        <v>508000000</v>
      </c>
    </row>
    <row r="25" spans="1:42" ht="19" x14ac:dyDescent="0.25">
      <c r="A25" s="6" t="s">
        <v>19</v>
      </c>
      <c r="B25" s="10">
        <v>700000</v>
      </c>
      <c r="C25" s="10">
        <v>7000000</v>
      </c>
      <c r="D25" s="10">
        <v>23500000</v>
      </c>
      <c r="E25" s="10">
        <v>70800000</v>
      </c>
      <c r="F25" s="10">
        <v>136100000</v>
      </c>
      <c r="G25" s="10">
        <v>275200000</v>
      </c>
      <c r="H25" s="10">
        <v>509500000</v>
      </c>
      <c r="I25" s="10">
        <v>679000000</v>
      </c>
      <c r="J25" s="10">
        <v>1465000000</v>
      </c>
      <c r="K25" s="10">
        <v>1889000000</v>
      </c>
      <c r="L25" s="10">
        <v>2302000000</v>
      </c>
      <c r="M25" s="10">
        <v>3316000000</v>
      </c>
      <c r="N25" s="10">
        <v>4343000000</v>
      </c>
      <c r="O25" s="10">
        <v>-874000000</v>
      </c>
      <c r="P25" s="10">
        <v>2710000000</v>
      </c>
      <c r="Q25" s="10">
        <v>5013000000</v>
      </c>
      <c r="R25" s="10">
        <v>6992000000</v>
      </c>
      <c r="S25" s="10">
        <v>8036000000</v>
      </c>
      <c r="T25" s="10">
        <v>7633000000</v>
      </c>
      <c r="U25" s="10">
        <v>9461000000</v>
      </c>
      <c r="V25" s="10">
        <v>10255000000</v>
      </c>
      <c r="W25" s="10">
        <v>7693000000</v>
      </c>
      <c r="X25" s="10">
        <v>9415000000</v>
      </c>
      <c r="Y25" s="10">
        <v>7825000000</v>
      </c>
      <c r="Z25" s="10">
        <v>10159000000</v>
      </c>
      <c r="AA25" s="10">
        <v>11227000000</v>
      </c>
      <c r="AB25" s="10">
        <v>9715000000</v>
      </c>
      <c r="AC25" s="10">
        <v>11201000000</v>
      </c>
      <c r="AD25" s="10">
        <v>12920000000</v>
      </c>
      <c r="AE25" s="10">
        <v>12287000000</v>
      </c>
      <c r="AF25" s="10">
        <v>13039000000</v>
      </c>
      <c r="AG25" s="10">
        <v>14571000000</v>
      </c>
      <c r="AH25" s="10">
        <v>13970000000</v>
      </c>
      <c r="AI25" s="10">
        <v>13262000000</v>
      </c>
      <c r="AJ25" s="10">
        <v>14477000000</v>
      </c>
    </row>
    <row r="26" spans="1:42" ht="19" x14ac:dyDescent="0.25">
      <c r="A26" s="5" t="s">
        <v>20</v>
      </c>
      <c r="B26" s="2">
        <v>0.1273</v>
      </c>
      <c r="C26" s="2">
        <v>0.25269999999999998</v>
      </c>
      <c r="D26" s="2">
        <v>0.3367</v>
      </c>
      <c r="E26" s="2">
        <v>0.38650000000000001</v>
      </c>
      <c r="F26" s="2">
        <v>0.40079999999999999</v>
      </c>
      <c r="G26" s="2">
        <v>0.42399999999999999</v>
      </c>
      <c r="H26" s="2">
        <v>0.40989999999999999</v>
      </c>
      <c r="I26" s="2">
        <v>0.34310000000000002</v>
      </c>
      <c r="J26" s="2">
        <v>0.35770000000000002</v>
      </c>
      <c r="K26" s="2">
        <v>0.29330000000000001</v>
      </c>
      <c r="L26" s="2">
        <v>0.27210000000000001</v>
      </c>
      <c r="M26" s="2">
        <v>0.27279999999999999</v>
      </c>
      <c r="N26" s="2">
        <v>0.22939999999999999</v>
      </c>
      <c r="O26" s="2">
        <v>-3.9199999999999999E-2</v>
      </c>
      <c r="P26" s="2">
        <v>0.14330000000000001</v>
      </c>
      <c r="Q26" s="2">
        <v>0.26550000000000001</v>
      </c>
      <c r="R26" s="2">
        <v>0.31719999999999998</v>
      </c>
      <c r="S26" s="2">
        <v>0.32400000000000001</v>
      </c>
      <c r="T26" s="2">
        <v>0.26800000000000002</v>
      </c>
      <c r="U26" s="2">
        <v>0.27089999999999997</v>
      </c>
      <c r="V26" s="2">
        <v>0.25940000000000002</v>
      </c>
      <c r="W26" s="2">
        <v>0.21299999999999999</v>
      </c>
      <c r="X26" s="2">
        <v>0.2351</v>
      </c>
      <c r="Y26" s="2">
        <v>0.18110000000000001</v>
      </c>
      <c r="Z26" s="2">
        <v>0.22059999999999999</v>
      </c>
      <c r="AA26" s="2">
        <v>0.23100000000000001</v>
      </c>
      <c r="AB26" s="2">
        <v>0.20610000000000001</v>
      </c>
      <c r="AC26" s="2">
        <v>0.2278</v>
      </c>
      <c r="AD26" s="2">
        <v>0.26240000000000002</v>
      </c>
      <c r="AE26" s="2">
        <v>0.25600000000000001</v>
      </c>
      <c r="AF26" s="2">
        <v>0.26429999999999998</v>
      </c>
      <c r="AG26" s="2">
        <v>0.28070000000000001</v>
      </c>
      <c r="AH26" s="2">
        <v>0.28339999999999999</v>
      </c>
      <c r="AI26" s="2">
        <v>0.26619999999999999</v>
      </c>
      <c r="AJ26" s="2">
        <v>0.28079999999999999</v>
      </c>
    </row>
    <row r="27" spans="1:42" ht="19" x14ac:dyDescent="0.25">
      <c r="A27" s="5" t="s">
        <v>21</v>
      </c>
      <c r="B27" s="1">
        <v>300000</v>
      </c>
      <c r="C27" s="1">
        <v>2800000</v>
      </c>
      <c r="D27" s="1">
        <v>9600000</v>
      </c>
      <c r="E27" s="1">
        <v>27600000</v>
      </c>
      <c r="F27" s="1">
        <v>51700000</v>
      </c>
      <c r="G27" s="1">
        <v>103200000</v>
      </c>
      <c r="H27" s="1">
        <v>194600000</v>
      </c>
      <c r="I27" s="1">
        <v>258000000</v>
      </c>
      <c r="J27" s="1">
        <v>552000000</v>
      </c>
      <c r="K27" s="1">
        <v>840000000</v>
      </c>
      <c r="L27" s="1">
        <v>952000000</v>
      </c>
      <c r="M27" s="1">
        <v>1220000000</v>
      </c>
      <c r="N27" s="1">
        <v>1675000000</v>
      </c>
      <c r="O27" s="1">
        <v>140000000</v>
      </c>
      <c r="P27" s="1">
        <v>817000000</v>
      </c>
      <c r="Q27" s="1">
        <v>1435000000</v>
      </c>
      <c r="R27" s="1">
        <v>2024000000</v>
      </c>
      <c r="S27" s="1">
        <v>2295000000</v>
      </c>
      <c r="T27" s="1">
        <v>2053000000</v>
      </c>
      <c r="U27" s="1">
        <v>2128000000</v>
      </c>
      <c r="V27" s="1">
        <v>2203000000</v>
      </c>
      <c r="W27" s="1">
        <v>1559000000</v>
      </c>
      <c r="X27" s="1">
        <v>1648000000</v>
      </c>
      <c r="Y27" s="1">
        <v>1335000000</v>
      </c>
      <c r="Z27" s="1">
        <v>2118000000</v>
      </c>
      <c r="AA27" s="1">
        <v>1244000000</v>
      </c>
      <c r="AB27" s="1">
        <v>1862000000</v>
      </c>
      <c r="AC27" s="1">
        <v>2220000000</v>
      </c>
      <c r="AD27" s="1">
        <v>2181000000</v>
      </c>
      <c r="AE27" s="1">
        <v>2678000000</v>
      </c>
      <c r="AF27" s="1">
        <v>12929000000</v>
      </c>
      <c r="AG27" s="1">
        <v>2078000000</v>
      </c>
      <c r="AH27" s="1">
        <v>2756000000</v>
      </c>
      <c r="AI27" s="1">
        <v>2671000000</v>
      </c>
      <c r="AJ27" s="1">
        <v>2665000000</v>
      </c>
    </row>
    <row r="28" spans="1:42" ht="20" thickBot="1" x14ac:dyDescent="0.3">
      <c r="A28" s="7" t="s">
        <v>22</v>
      </c>
      <c r="B28" s="11">
        <v>400000</v>
      </c>
      <c r="C28" s="11">
        <v>4200000</v>
      </c>
      <c r="D28" s="11">
        <v>13900000</v>
      </c>
      <c r="E28" s="11">
        <v>43200000</v>
      </c>
      <c r="F28" s="11">
        <v>84400000</v>
      </c>
      <c r="G28" s="11">
        <v>172000000</v>
      </c>
      <c r="H28" s="11">
        <v>314900000</v>
      </c>
      <c r="I28" s="11">
        <v>421000000</v>
      </c>
      <c r="J28" s="11">
        <v>913000000</v>
      </c>
      <c r="K28" s="11">
        <v>1049000000</v>
      </c>
      <c r="L28" s="11">
        <v>1350000000</v>
      </c>
      <c r="M28" s="11">
        <v>2096000000</v>
      </c>
      <c r="N28" s="11">
        <v>2668000000</v>
      </c>
      <c r="O28" s="11">
        <v>-1014000000</v>
      </c>
      <c r="P28" s="11">
        <v>1893000000</v>
      </c>
      <c r="Q28" s="11">
        <v>3578000000</v>
      </c>
      <c r="R28" s="11">
        <v>4401000000</v>
      </c>
      <c r="S28" s="11">
        <v>5741000000</v>
      </c>
      <c r="T28" s="11">
        <v>5580000000</v>
      </c>
      <c r="U28" s="11">
        <v>7333000000</v>
      </c>
      <c r="V28" s="11">
        <v>8052000000</v>
      </c>
      <c r="W28" s="11">
        <v>6134000000</v>
      </c>
      <c r="X28" s="11">
        <v>7767000000</v>
      </c>
      <c r="Y28" s="11">
        <v>6490000000</v>
      </c>
      <c r="Z28" s="11">
        <v>8041000000</v>
      </c>
      <c r="AA28" s="11">
        <v>9983000000</v>
      </c>
      <c r="AB28" s="11">
        <v>7853000000</v>
      </c>
      <c r="AC28" s="11">
        <v>8981000000</v>
      </c>
      <c r="AD28" s="11">
        <v>10739000000</v>
      </c>
      <c r="AE28" s="11">
        <v>9609000000</v>
      </c>
      <c r="AF28" s="11">
        <v>110000000</v>
      </c>
      <c r="AG28" s="11">
        <v>11621000000</v>
      </c>
      <c r="AH28" s="11">
        <v>11214000000</v>
      </c>
      <c r="AI28" s="11">
        <v>10591000000</v>
      </c>
      <c r="AJ28" s="11">
        <v>11812000000</v>
      </c>
    </row>
    <row r="29" spans="1:42" ht="20" customHeight="1" thickTop="1" x14ac:dyDescent="0.25">
      <c r="A29" s="14" t="s">
        <v>102</v>
      </c>
      <c r="B29" s="1"/>
      <c r="C29" s="15">
        <f>(C28/B28)-1</f>
        <v>9.5</v>
      </c>
      <c r="D29" s="15">
        <f>(D28/C28)-1</f>
        <v>2.3095238095238093</v>
      </c>
      <c r="E29" s="15">
        <f>(E28/D28)-1</f>
        <v>2.1079136690647484</v>
      </c>
      <c r="F29" s="15">
        <f t="shared" ref="F29:AJ29" si="4">(F28/E28)-1</f>
        <v>0.95370370370370372</v>
      </c>
      <c r="G29" s="15">
        <f t="shared" si="4"/>
        <v>1.0379146919431279</v>
      </c>
      <c r="H29" s="15">
        <f t="shared" si="4"/>
        <v>0.83081395348837206</v>
      </c>
      <c r="I29" s="15">
        <f t="shared" si="4"/>
        <v>0.33693235947919975</v>
      </c>
      <c r="J29" s="15">
        <f t="shared" si="4"/>
        <v>1.1686460807600949</v>
      </c>
      <c r="K29" s="15">
        <f t="shared" si="4"/>
        <v>0.14895947426067901</v>
      </c>
      <c r="L29" s="15">
        <f t="shared" si="4"/>
        <v>0.2869399428026691</v>
      </c>
      <c r="M29" s="15">
        <f t="shared" si="4"/>
        <v>0.55259259259259252</v>
      </c>
      <c r="N29" s="15">
        <f t="shared" si="4"/>
        <v>0.27290076335877855</v>
      </c>
      <c r="O29" s="15">
        <f t="shared" si="4"/>
        <v>-1.3800599700149925</v>
      </c>
      <c r="P29" s="15">
        <f t="shared" si="4"/>
        <v>-2.8668639053254439</v>
      </c>
      <c r="Q29" s="15">
        <f t="shared" si="4"/>
        <v>0.89012150026413095</v>
      </c>
      <c r="R29" s="15">
        <f t="shared" si="4"/>
        <v>0.23001676914477365</v>
      </c>
      <c r="S29" s="15">
        <f t="shared" si="4"/>
        <v>0.30447625539650081</v>
      </c>
      <c r="T29" s="15">
        <f t="shared" si="4"/>
        <v>-2.8043894791848101E-2</v>
      </c>
      <c r="U29" s="15">
        <f t="shared" si="4"/>
        <v>0.31415770609318994</v>
      </c>
      <c r="V29" s="15">
        <f t="shared" si="4"/>
        <v>9.8049911359607167E-2</v>
      </c>
      <c r="W29" s="15">
        <f t="shared" si="4"/>
        <v>-0.23820168902136118</v>
      </c>
      <c r="X29" s="15">
        <f t="shared" si="4"/>
        <v>0.26622106292794268</v>
      </c>
      <c r="Y29" s="15">
        <f t="shared" si="4"/>
        <v>-0.16441354448306944</v>
      </c>
      <c r="Z29" s="15">
        <f t="shared" si="4"/>
        <v>0.23898305084745752</v>
      </c>
      <c r="AA29" s="15">
        <f t="shared" si="4"/>
        <v>0.24151224972018404</v>
      </c>
      <c r="AB29" s="15">
        <f t="shared" si="4"/>
        <v>-0.21336271661825101</v>
      </c>
      <c r="AC29" s="15">
        <f t="shared" si="4"/>
        <v>0.14363937348783895</v>
      </c>
      <c r="AD29" s="15">
        <f t="shared" si="4"/>
        <v>0.1957465761051107</v>
      </c>
      <c r="AE29" s="15">
        <f t="shared" si="4"/>
        <v>-0.10522395008846264</v>
      </c>
      <c r="AF29" s="15">
        <f t="shared" si="4"/>
        <v>-0.98855239879279844</v>
      </c>
      <c r="AG29" s="15">
        <f t="shared" si="4"/>
        <v>104.64545454545454</v>
      </c>
      <c r="AH29" s="15">
        <f t="shared" si="4"/>
        <v>-3.5022803545305958E-2</v>
      </c>
      <c r="AI29" s="15">
        <f t="shared" si="4"/>
        <v>-5.555555555555558E-2</v>
      </c>
      <c r="AJ29" s="15">
        <f t="shared" si="4"/>
        <v>0.11528656406382787</v>
      </c>
    </row>
    <row r="30" spans="1:42" ht="19" x14ac:dyDescent="0.25">
      <c r="A30" s="5" t="s">
        <v>23</v>
      </c>
      <c r="B30" s="2">
        <v>7.2700000000000001E-2</v>
      </c>
      <c r="C30" s="2">
        <v>0.15160000000000001</v>
      </c>
      <c r="D30" s="2">
        <v>0.1991</v>
      </c>
      <c r="E30" s="2">
        <v>0.23580000000000001</v>
      </c>
      <c r="F30" s="2">
        <v>0.2485</v>
      </c>
      <c r="G30" s="2">
        <v>0.26500000000000001</v>
      </c>
      <c r="H30" s="2">
        <v>0.25330000000000003</v>
      </c>
      <c r="I30" s="2">
        <v>0.2127</v>
      </c>
      <c r="J30" s="2">
        <v>0.22289999999999999</v>
      </c>
      <c r="K30" s="2">
        <v>0.16289999999999999</v>
      </c>
      <c r="L30" s="2">
        <v>0.15959999999999999</v>
      </c>
      <c r="M30" s="2">
        <v>0.17249999999999999</v>
      </c>
      <c r="N30" s="2">
        <v>0.14099999999999999</v>
      </c>
      <c r="O30" s="2">
        <v>-4.5499999999999999E-2</v>
      </c>
      <c r="P30" s="2">
        <v>0.10009999999999999</v>
      </c>
      <c r="Q30" s="2">
        <v>0.1895</v>
      </c>
      <c r="R30" s="2">
        <v>0.1996</v>
      </c>
      <c r="S30" s="2">
        <v>0.23150000000000001</v>
      </c>
      <c r="T30" s="2">
        <v>0.19589999999999999</v>
      </c>
      <c r="U30" s="2">
        <v>0.21</v>
      </c>
      <c r="V30" s="2">
        <v>0.2036</v>
      </c>
      <c r="W30" s="2">
        <v>0.16980000000000001</v>
      </c>
      <c r="X30" s="2">
        <v>0.19400000000000001</v>
      </c>
      <c r="Y30" s="2">
        <v>0.1502</v>
      </c>
      <c r="Z30" s="2">
        <v>0.17460000000000001</v>
      </c>
      <c r="AA30" s="2">
        <v>0.2054</v>
      </c>
      <c r="AB30" s="2">
        <v>0.1666</v>
      </c>
      <c r="AC30" s="2">
        <v>0.1827</v>
      </c>
      <c r="AD30" s="2">
        <v>0.21809999999999999</v>
      </c>
      <c r="AE30" s="2">
        <v>0.20019999999999999</v>
      </c>
      <c r="AF30" s="2">
        <v>2.2000000000000001E-3</v>
      </c>
      <c r="AG30" s="2">
        <v>0.22389999999999999</v>
      </c>
      <c r="AH30" s="2">
        <v>0.22750000000000001</v>
      </c>
      <c r="AI30" s="2">
        <v>0.21260000000000001</v>
      </c>
      <c r="AJ30" s="2">
        <v>0.2291</v>
      </c>
    </row>
    <row r="31" spans="1:42" ht="19" x14ac:dyDescent="0.25">
      <c r="A31" s="5" t="s">
        <v>24</v>
      </c>
      <c r="B31" s="12">
        <v>0.01</v>
      </c>
      <c r="C31" s="12" t="s">
        <v>91</v>
      </c>
      <c r="D31" s="12" t="s">
        <v>91</v>
      </c>
      <c r="E31" s="12">
        <v>0.01</v>
      </c>
      <c r="F31" s="12">
        <v>0.02</v>
      </c>
      <c r="G31" s="12">
        <v>0.04</v>
      </c>
      <c r="H31" s="12">
        <v>7.0000000000000007E-2</v>
      </c>
      <c r="I31" s="12">
        <v>0.08</v>
      </c>
      <c r="J31" s="12">
        <v>0.15</v>
      </c>
      <c r="K31" s="12">
        <v>0.17</v>
      </c>
      <c r="L31" s="12">
        <v>0.22</v>
      </c>
      <c r="M31" s="12">
        <v>0.33</v>
      </c>
      <c r="N31" s="12">
        <v>0.39</v>
      </c>
      <c r="O31" s="12">
        <v>-0.14000000000000001</v>
      </c>
      <c r="P31" s="12">
        <v>0.26</v>
      </c>
      <c r="Q31" s="12">
        <v>0.5</v>
      </c>
      <c r="R31" s="12">
        <v>0.64</v>
      </c>
      <c r="S31" s="12">
        <v>0.88</v>
      </c>
      <c r="T31" s="12">
        <v>0.91</v>
      </c>
      <c r="U31" s="12">
        <v>1.21</v>
      </c>
      <c r="V31" s="12">
        <v>1.35</v>
      </c>
      <c r="W31" s="12">
        <v>1.05</v>
      </c>
      <c r="X31" s="12">
        <v>1.36</v>
      </c>
      <c r="Y31" s="12">
        <v>1.17</v>
      </c>
      <c r="Z31" s="12">
        <v>1.5</v>
      </c>
      <c r="AA31" s="12">
        <v>1.87</v>
      </c>
      <c r="AB31" s="12">
        <v>1.5</v>
      </c>
      <c r="AC31" s="12">
        <v>1.76</v>
      </c>
      <c r="AD31" s="12">
        <v>2.13</v>
      </c>
      <c r="AE31" s="12">
        <v>1.92</v>
      </c>
      <c r="AF31" s="12">
        <v>0.02</v>
      </c>
      <c r="AG31" s="12">
        <v>2.63</v>
      </c>
      <c r="AH31" s="12">
        <v>2.65</v>
      </c>
      <c r="AI31" s="12">
        <v>2.5099999999999998</v>
      </c>
      <c r="AJ31" s="12">
        <v>2.83</v>
      </c>
    </row>
    <row r="32" spans="1:42" ht="19" x14ac:dyDescent="0.25">
      <c r="A32" s="5" t="s">
        <v>25</v>
      </c>
      <c r="B32" s="12">
        <v>0.01</v>
      </c>
      <c r="C32" s="12" t="s">
        <v>91</v>
      </c>
      <c r="D32" s="12" t="s">
        <v>91</v>
      </c>
      <c r="E32" s="12">
        <v>0.01</v>
      </c>
      <c r="F32" s="12">
        <v>0.02</v>
      </c>
      <c r="G32" s="12">
        <v>0.04</v>
      </c>
      <c r="H32" s="12">
        <v>0.06</v>
      </c>
      <c r="I32" s="12">
        <v>0.08</v>
      </c>
      <c r="J32" s="12">
        <v>0.15</v>
      </c>
      <c r="K32" s="12">
        <v>0.17</v>
      </c>
      <c r="L32" s="12">
        <v>0.21</v>
      </c>
      <c r="M32" s="12">
        <v>0.31</v>
      </c>
      <c r="N32" s="12">
        <v>0.36</v>
      </c>
      <c r="O32" s="12">
        <v>-0.14000000000000001</v>
      </c>
      <c r="P32" s="12">
        <v>0.25</v>
      </c>
      <c r="Q32" s="12">
        <v>0.5</v>
      </c>
      <c r="R32" s="12">
        <v>0.62</v>
      </c>
      <c r="S32" s="12">
        <v>0.87</v>
      </c>
      <c r="T32" s="12">
        <v>0.89</v>
      </c>
      <c r="U32" s="12">
        <v>1.17</v>
      </c>
      <c r="V32" s="12">
        <v>1.31</v>
      </c>
      <c r="W32" s="12">
        <v>1.05</v>
      </c>
      <c r="X32" s="12">
        <v>1.33</v>
      </c>
      <c r="Y32" s="12">
        <v>1.17</v>
      </c>
      <c r="Z32" s="12">
        <v>1.49</v>
      </c>
      <c r="AA32" s="12">
        <v>1.86</v>
      </c>
      <c r="AB32" s="12">
        <v>1.49</v>
      </c>
      <c r="AC32" s="12">
        <v>1.75</v>
      </c>
      <c r="AD32" s="12">
        <v>2.11</v>
      </c>
      <c r="AE32" s="12">
        <v>1.9</v>
      </c>
      <c r="AF32" s="12">
        <v>0.02</v>
      </c>
      <c r="AG32" s="12">
        <v>2.61</v>
      </c>
      <c r="AH32" s="12">
        <v>2.64</v>
      </c>
      <c r="AI32" s="12">
        <v>2.5</v>
      </c>
      <c r="AJ32" s="12">
        <v>2.82</v>
      </c>
    </row>
    <row r="33" spans="1:36" ht="19" x14ac:dyDescent="0.25">
      <c r="A33" s="5" t="s">
        <v>26</v>
      </c>
      <c r="B33" s="1">
        <v>40000000</v>
      </c>
      <c r="C33" s="1">
        <v>3851316000</v>
      </c>
      <c r="D33" s="1">
        <v>3851316000</v>
      </c>
      <c r="E33" s="1">
        <v>4320000000</v>
      </c>
      <c r="F33" s="1">
        <v>4220000000</v>
      </c>
      <c r="G33" s="1">
        <v>4300000000</v>
      </c>
      <c r="H33" s="1">
        <v>4498571429</v>
      </c>
      <c r="I33" s="1">
        <v>4991364000</v>
      </c>
      <c r="J33" s="1">
        <v>5999274000</v>
      </c>
      <c r="K33" s="1">
        <v>6203871000</v>
      </c>
      <c r="L33" s="1">
        <v>6135475999</v>
      </c>
      <c r="M33" s="1">
        <v>6426000000</v>
      </c>
      <c r="N33" s="1">
        <v>6917000000</v>
      </c>
      <c r="O33" s="1">
        <v>7196000000</v>
      </c>
      <c r="P33" s="1">
        <v>7301000000</v>
      </c>
      <c r="Q33" s="1">
        <v>7124000000</v>
      </c>
      <c r="R33" s="1">
        <v>6840000000</v>
      </c>
      <c r="S33" s="1">
        <v>6487000000</v>
      </c>
      <c r="T33" s="1">
        <v>6158000000</v>
      </c>
      <c r="U33" s="1">
        <v>6055000000</v>
      </c>
      <c r="V33" s="1">
        <v>5986000000</v>
      </c>
      <c r="W33" s="1">
        <v>5828000000</v>
      </c>
      <c r="X33" s="1">
        <v>5732000000</v>
      </c>
      <c r="Y33" s="1">
        <v>5529000000</v>
      </c>
      <c r="Z33" s="1">
        <v>5370000000</v>
      </c>
      <c r="AA33" s="1">
        <v>5329000000</v>
      </c>
      <c r="AB33" s="1">
        <v>5234000000</v>
      </c>
      <c r="AC33" s="1">
        <v>5104000000</v>
      </c>
      <c r="AD33" s="1">
        <v>5053000000</v>
      </c>
      <c r="AE33" s="1">
        <v>5010000000</v>
      </c>
      <c r="AF33" s="1">
        <v>4837000000</v>
      </c>
      <c r="AG33" s="1">
        <v>4419000000</v>
      </c>
      <c r="AH33" s="1">
        <v>4236000000</v>
      </c>
      <c r="AI33" s="1">
        <v>4222000000</v>
      </c>
      <c r="AJ33" s="1">
        <v>4170000000</v>
      </c>
    </row>
    <row r="34" spans="1:36" ht="19" x14ac:dyDescent="0.25">
      <c r="A34" s="5" t="s">
        <v>27</v>
      </c>
      <c r="B34" s="1">
        <v>40000000</v>
      </c>
      <c r="C34" s="1">
        <v>3851316000</v>
      </c>
      <c r="D34" s="1">
        <v>3851316000</v>
      </c>
      <c r="E34" s="1">
        <v>4320000000</v>
      </c>
      <c r="F34" s="1">
        <v>4220000000</v>
      </c>
      <c r="G34" s="1">
        <v>4300000000</v>
      </c>
      <c r="H34" s="1">
        <v>5248333333</v>
      </c>
      <c r="I34" s="1">
        <v>4991364000</v>
      </c>
      <c r="J34" s="1">
        <v>5999274000</v>
      </c>
      <c r="K34" s="1">
        <v>6203871000</v>
      </c>
      <c r="L34" s="1">
        <v>6432691999</v>
      </c>
      <c r="M34" s="1">
        <v>6796000000</v>
      </c>
      <c r="N34" s="1">
        <v>7438000000</v>
      </c>
      <c r="O34" s="1">
        <v>7196000000</v>
      </c>
      <c r="P34" s="1">
        <v>7447000000</v>
      </c>
      <c r="Q34" s="1">
        <v>7223000000</v>
      </c>
      <c r="R34" s="1">
        <v>7057000000</v>
      </c>
      <c r="S34" s="1">
        <v>6612000000</v>
      </c>
      <c r="T34" s="1">
        <v>6272000000</v>
      </c>
      <c r="U34" s="1">
        <v>6265000000</v>
      </c>
      <c r="V34" s="1">
        <v>6163000000</v>
      </c>
      <c r="W34" s="1">
        <v>5857000000</v>
      </c>
      <c r="X34" s="1">
        <v>5848000000</v>
      </c>
      <c r="Y34" s="1">
        <v>5563000000</v>
      </c>
      <c r="Z34" s="1">
        <v>5404000000</v>
      </c>
      <c r="AA34" s="1">
        <v>5380000000</v>
      </c>
      <c r="AB34" s="1">
        <v>5281000000</v>
      </c>
      <c r="AC34" s="1">
        <v>5146000000</v>
      </c>
      <c r="AD34" s="1">
        <v>5088000000</v>
      </c>
      <c r="AE34" s="1">
        <v>5049000000</v>
      </c>
      <c r="AF34" s="1">
        <v>4881000000</v>
      </c>
      <c r="AG34" s="1">
        <v>4453000000</v>
      </c>
      <c r="AH34" s="1">
        <v>4254000000</v>
      </c>
      <c r="AI34" s="1">
        <v>4236000000</v>
      </c>
      <c r="AJ34" s="1">
        <v>4192000000</v>
      </c>
    </row>
    <row r="35" spans="1:36" ht="20" customHeight="1" x14ac:dyDescent="0.25">
      <c r="A35" s="14" t="s">
        <v>103</v>
      </c>
      <c r="B35" s="1"/>
      <c r="C35" s="22">
        <f>(C34-B34)/B34</f>
        <v>95.282899999999998</v>
      </c>
      <c r="D35" s="22">
        <f t="shared" ref="D35:AJ35" si="5">(D34-C34)/C34</f>
        <v>0</v>
      </c>
      <c r="E35" s="22">
        <f t="shared" si="5"/>
        <v>0.12169450650115442</v>
      </c>
      <c r="F35" s="22">
        <f t="shared" si="5"/>
        <v>-2.3148148148148147E-2</v>
      </c>
      <c r="G35" s="22">
        <f t="shared" si="5"/>
        <v>1.8957345971563982E-2</v>
      </c>
      <c r="H35" s="22">
        <f t="shared" si="5"/>
        <v>0.22054263558139534</v>
      </c>
      <c r="I35" s="22">
        <f t="shared" si="5"/>
        <v>-4.8962083140613663E-2</v>
      </c>
      <c r="J35" s="22">
        <f t="shared" si="5"/>
        <v>0.20193077483429378</v>
      </c>
      <c r="K35" s="22">
        <f t="shared" si="5"/>
        <v>3.4103626538811195E-2</v>
      </c>
      <c r="L35" s="22">
        <f t="shared" si="5"/>
        <v>3.6883584297610315E-2</v>
      </c>
      <c r="M35" s="22">
        <f t="shared" si="5"/>
        <v>5.6478376557820328E-2</v>
      </c>
      <c r="N35" s="22">
        <f t="shared" si="5"/>
        <v>9.4467333725721012E-2</v>
      </c>
      <c r="O35" s="22">
        <f t="shared" si="5"/>
        <v>-3.2535627856950793E-2</v>
      </c>
      <c r="P35" s="22">
        <f t="shared" si="5"/>
        <v>3.4880489160644804E-2</v>
      </c>
      <c r="Q35" s="22">
        <f t="shared" si="5"/>
        <v>-3.0079226534174837E-2</v>
      </c>
      <c r="R35" s="22">
        <f t="shared" si="5"/>
        <v>-2.2982140384881628E-2</v>
      </c>
      <c r="S35" s="22">
        <f t="shared" si="5"/>
        <v>-6.305795663879836E-2</v>
      </c>
      <c r="T35" s="22">
        <f t="shared" si="5"/>
        <v>-5.1421657592256503E-2</v>
      </c>
      <c r="U35" s="22">
        <f t="shared" si="5"/>
        <v>-1.1160714285714285E-3</v>
      </c>
      <c r="V35" s="22">
        <f t="shared" si="5"/>
        <v>-1.6280925778132484E-2</v>
      </c>
      <c r="W35" s="22">
        <f t="shared" si="5"/>
        <v>-4.9651143923413923E-2</v>
      </c>
      <c r="X35" s="22">
        <f t="shared" si="5"/>
        <v>-1.536622844459621E-3</v>
      </c>
      <c r="Y35" s="22">
        <f t="shared" si="5"/>
        <v>-4.8734610123119013E-2</v>
      </c>
      <c r="Z35" s="22">
        <f t="shared" si="5"/>
        <v>-2.8581700521301455E-2</v>
      </c>
      <c r="AA35" s="22">
        <f t="shared" si="5"/>
        <v>-4.4411547002220575E-3</v>
      </c>
      <c r="AB35" s="22">
        <f t="shared" si="5"/>
        <v>-1.8401486988847585E-2</v>
      </c>
      <c r="AC35" s="22">
        <f t="shared" si="5"/>
        <v>-2.5563340276462791E-2</v>
      </c>
      <c r="AD35" s="22">
        <f t="shared" si="5"/>
        <v>-1.1270890011659542E-2</v>
      </c>
      <c r="AE35" s="22">
        <f t="shared" si="5"/>
        <v>-7.6650943396226415E-3</v>
      </c>
      <c r="AF35" s="22">
        <f t="shared" si="5"/>
        <v>-3.3273915626856804E-2</v>
      </c>
      <c r="AG35" s="22">
        <f t="shared" si="5"/>
        <v>-8.7686949395615651E-2</v>
      </c>
      <c r="AH35" s="22">
        <f t="shared" si="5"/>
        <v>-4.4688973725578264E-2</v>
      </c>
      <c r="AI35" s="22">
        <f t="shared" si="5"/>
        <v>-4.2313117066290554E-3</v>
      </c>
      <c r="AJ35" s="22">
        <f t="shared" si="5"/>
        <v>-1.0387157695939566E-2</v>
      </c>
    </row>
    <row r="36" spans="1:3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row>
    <row r="37" spans="1:3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row>
    <row r="38" spans="1:36" ht="19" x14ac:dyDescent="0.25">
      <c r="A38" s="5" t="s">
        <v>30</v>
      </c>
      <c r="B38" s="1">
        <v>2300000</v>
      </c>
      <c r="C38" s="1">
        <v>4200000</v>
      </c>
      <c r="D38" s="1">
        <v>35800000</v>
      </c>
      <c r="E38" s="1">
        <v>40300000</v>
      </c>
      <c r="F38" s="1">
        <v>40000000</v>
      </c>
      <c r="G38" s="1">
        <v>27200000</v>
      </c>
      <c r="H38" s="1">
        <v>53600000</v>
      </c>
      <c r="I38" s="1">
        <v>205000000</v>
      </c>
      <c r="J38" s="1">
        <v>280000000</v>
      </c>
      <c r="K38" s="1">
        <v>270000000</v>
      </c>
      <c r="L38" s="1">
        <v>535000000</v>
      </c>
      <c r="M38" s="1">
        <v>827000000</v>
      </c>
      <c r="N38" s="1">
        <v>4234000000</v>
      </c>
      <c r="O38" s="1">
        <v>4873000000</v>
      </c>
      <c r="P38" s="1">
        <v>9484000000</v>
      </c>
      <c r="Q38" s="1">
        <v>3925000000</v>
      </c>
      <c r="R38" s="1">
        <v>3722000000</v>
      </c>
      <c r="S38" s="1">
        <v>4742000000</v>
      </c>
      <c r="T38" s="1">
        <v>3297000000</v>
      </c>
      <c r="U38" s="1">
        <v>3728000000</v>
      </c>
      <c r="V38" s="1">
        <v>5191000000</v>
      </c>
      <c r="W38" s="1">
        <v>5718000000</v>
      </c>
      <c r="X38" s="1">
        <v>4581000000</v>
      </c>
      <c r="Y38" s="1">
        <v>7662000000</v>
      </c>
      <c r="Z38" s="1">
        <v>9799000000</v>
      </c>
      <c r="AA38" s="1">
        <v>7925000000</v>
      </c>
      <c r="AB38" s="1">
        <v>6726000000</v>
      </c>
      <c r="AC38" s="1">
        <v>6877000000</v>
      </c>
      <c r="AD38" s="1">
        <v>7631000000</v>
      </c>
      <c r="AE38" s="1">
        <v>11708000000</v>
      </c>
      <c r="AF38" s="1">
        <v>8934000000</v>
      </c>
      <c r="AG38" s="1">
        <v>11771000000</v>
      </c>
      <c r="AH38" s="1">
        <v>11809000000</v>
      </c>
      <c r="AI38" s="1">
        <v>9175000000</v>
      </c>
      <c r="AJ38" s="1">
        <v>7079000000</v>
      </c>
    </row>
    <row r="39" spans="1:36" ht="19" x14ac:dyDescent="0.25">
      <c r="A39" s="5" t="s">
        <v>31</v>
      </c>
      <c r="B39" s="1" t="s">
        <v>92</v>
      </c>
      <c r="C39" s="1" t="s">
        <v>92</v>
      </c>
      <c r="D39" s="1" t="s">
        <v>92</v>
      </c>
      <c r="E39" s="1" t="s">
        <v>92</v>
      </c>
      <c r="F39" s="1" t="s">
        <v>92</v>
      </c>
      <c r="G39" s="1" t="s">
        <v>92</v>
      </c>
      <c r="H39" s="1" t="s">
        <v>92</v>
      </c>
      <c r="I39" s="1">
        <v>235000000</v>
      </c>
      <c r="J39" s="1">
        <v>758000000</v>
      </c>
      <c r="K39" s="1">
        <v>1006000000</v>
      </c>
      <c r="L39" s="1">
        <v>1157000000</v>
      </c>
      <c r="M39" s="1">
        <v>1189000000</v>
      </c>
      <c r="N39" s="1">
        <v>1291000000</v>
      </c>
      <c r="O39" s="1">
        <v>2034000000</v>
      </c>
      <c r="P39" s="1">
        <v>3172000000</v>
      </c>
      <c r="Q39" s="1">
        <v>4560000000</v>
      </c>
      <c r="R39" s="1">
        <v>4947000000</v>
      </c>
      <c r="S39" s="1">
        <v>2227000000</v>
      </c>
      <c r="T39" s="1">
        <v>14517000000</v>
      </c>
      <c r="U39" s="1">
        <v>18538000000</v>
      </c>
      <c r="V39" s="1">
        <v>21044000000</v>
      </c>
      <c r="W39" s="1">
        <v>29283000000</v>
      </c>
      <c r="X39" s="1">
        <v>35280000000</v>
      </c>
      <c r="Y39" s="1">
        <v>36923000000</v>
      </c>
      <c r="Z39" s="1">
        <v>38917000000</v>
      </c>
      <c r="AA39" s="1">
        <v>42685000000</v>
      </c>
      <c r="AB39" s="1">
        <v>45348000000</v>
      </c>
      <c r="AC39" s="1">
        <v>53539000000</v>
      </c>
      <c r="AD39" s="1">
        <v>58125000000</v>
      </c>
      <c r="AE39" s="1">
        <v>58784000000</v>
      </c>
      <c r="AF39" s="1">
        <v>37614000000</v>
      </c>
      <c r="AG39" s="1">
        <v>21663000000</v>
      </c>
      <c r="AH39" s="1">
        <v>17610000000</v>
      </c>
      <c r="AI39" s="1">
        <v>15343000000</v>
      </c>
      <c r="AJ39" s="1">
        <v>12188000000</v>
      </c>
    </row>
    <row r="40" spans="1:36" ht="19" x14ac:dyDescent="0.25">
      <c r="A40" s="5" t="s">
        <v>32</v>
      </c>
      <c r="B40" s="1">
        <v>2300000</v>
      </c>
      <c r="C40" s="1">
        <v>4200000</v>
      </c>
      <c r="D40" s="1">
        <v>35800000</v>
      </c>
      <c r="E40" s="1">
        <v>40300000</v>
      </c>
      <c r="F40" s="1">
        <v>40000000</v>
      </c>
      <c r="G40" s="1">
        <v>27200000</v>
      </c>
      <c r="H40" s="1">
        <v>53600000</v>
      </c>
      <c r="I40" s="1">
        <v>440000000</v>
      </c>
      <c r="J40" s="1">
        <v>1038000000</v>
      </c>
      <c r="K40" s="1">
        <v>1276000000</v>
      </c>
      <c r="L40" s="1">
        <v>1692000000</v>
      </c>
      <c r="M40" s="1">
        <v>2016000000</v>
      </c>
      <c r="N40" s="1">
        <v>5525000000</v>
      </c>
      <c r="O40" s="1">
        <v>6907000000</v>
      </c>
      <c r="P40" s="1">
        <v>12656000000</v>
      </c>
      <c r="Q40" s="1">
        <v>8485000000</v>
      </c>
      <c r="R40" s="1">
        <v>8669000000</v>
      </c>
      <c r="S40" s="1">
        <v>6969000000</v>
      </c>
      <c r="T40" s="1">
        <v>17814000000</v>
      </c>
      <c r="U40" s="1">
        <v>22266000000</v>
      </c>
      <c r="V40" s="1">
        <v>26235000000</v>
      </c>
      <c r="W40" s="1">
        <v>35001000000</v>
      </c>
      <c r="X40" s="1">
        <v>39861000000</v>
      </c>
      <c r="Y40" s="1">
        <v>44585000000</v>
      </c>
      <c r="Z40" s="1">
        <v>48716000000</v>
      </c>
      <c r="AA40" s="1">
        <v>50610000000</v>
      </c>
      <c r="AB40" s="1">
        <v>52074000000</v>
      </c>
      <c r="AC40" s="1">
        <v>60416000000</v>
      </c>
      <c r="AD40" s="1">
        <v>65756000000</v>
      </c>
      <c r="AE40" s="1">
        <v>70492000000</v>
      </c>
      <c r="AF40" s="1">
        <v>46548000000</v>
      </c>
      <c r="AG40" s="1">
        <v>33434000000</v>
      </c>
      <c r="AH40" s="1">
        <v>29419000000</v>
      </c>
      <c r="AI40" s="1">
        <v>24518000000</v>
      </c>
      <c r="AJ40" s="1">
        <v>19267000000</v>
      </c>
    </row>
    <row r="41" spans="1:36" ht="19" x14ac:dyDescent="0.25">
      <c r="A41" s="5" t="s">
        <v>33</v>
      </c>
      <c r="B41" s="1">
        <v>800000</v>
      </c>
      <c r="C41" s="1">
        <v>7400000</v>
      </c>
      <c r="D41" s="1">
        <v>15900000</v>
      </c>
      <c r="E41" s="1">
        <v>34700000</v>
      </c>
      <c r="F41" s="1">
        <v>64300000</v>
      </c>
      <c r="G41" s="1">
        <v>129100000</v>
      </c>
      <c r="H41" s="1">
        <v>237600000</v>
      </c>
      <c r="I41" s="1">
        <v>384000000</v>
      </c>
      <c r="J41" s="1">
        <v>623000000</v>
      </c>
      <c r="K41" s="1">
        <v>1170000000</v>
      </c>
      <c r="L41" s="1">
        <v>1298000000</v>
      </c>
      <c r="M41" s="1">
        <v>1242000000</v>
      </c>
      <c r="N41" s="1">
        <v>2887000000</v>
      </c>
      <c r="O41" s="1">
        <v>1871000000</v>
      </c>
      <c r="P41" s="1">
        <v>1344000000</v>
      </c>
      <c r="Q41" s="1">
        <v>1514000000</v>
      </c>
      <c r="R41" s="1">
        <v>1825000000</v>
      </c>
      <c r="S41" s="1">
        <v>2216000000</v>
      </c>
      <c r="T41" s="1">
        <v>3303000000</v>
      </c>
      <c r="U41" s="1">
        <v>3989000000</v>
      </c>
      <c r="V41" s="1">
        <v>3821000000</v>
      </c>
      <c r="W41" s="1">
        <v>3177000000</v>
      </c>
      <c r="X41" s="1">
        <v>4929000000</v>
      </c>
      <c r="Y41" s="1">
        <v>7809000000</v>
      </c>
      <c r="Z41" s="1">
        <v>8030000000</v>
      </c>
      <c r="AA41" s="1">
        <v>9507000000</v>
      </c>
      <c r="AB41" s="1">
        <v>9310000000</v>
      </c>
      <c r="AC41" s="1">
        <v>9835000000</v>
      </c>
      <c r="AD41" s="1">
        <v>10119000000</v>
      </c>
      <c r="AE41" s="1">
        <v>10002000000</v>
      </c>
      <c r="AF41" s="1">
        <v>10503000000</v>
      </c>
      <c r="AG41" s="1">
        <v>11446000000</v>
      </c>
      <c r="AH41" s="1">
        <v>11723000000</v>
      </c>
      <c r="AI41" s="1">
        <v>10146000000</v>
      </c>
      <c r="AJ41" s="1">
        <v>10527000000</v>
      </c>
    </row>
    <row r="42" spans="1:36" ht="19" x14ac:dyDescent="0.25">
      <c r="A42" s="5" t="s">
        <v>34</v>
      </c>
      <c r="B42" s="1">
        <v>1200000</v>
      </c>
      <c r="C42" s="1">
        <v>2600000</v>
      </c>
      <c r="D42" s="1">
        <v>3700000</v>
      </c>
      <c r="E42" s="1">
        <v>6100000</v>
      </c>
      <c r="F42" s="1">
        <v>9100000</v>
      </c>
      <c r="G42" s="1">
        <v>23500000</v>
      </c>
      <c r="H42" s="1">
        <v>27900000</v>
      </c>
      <c r="I42" s="1">
        <v>71000000</v>
      </c>
      <c r="J42" s="1">
        <v>301000000</v>
      </c>
      <c r="K42" s="1">
        <v>255000000</v>
      </c>
      <c r="L42" s="1">
        <v>362000000</v>
      </c>
      <c r="M42" s="1">
        <v>652000000</v>
      </c>
      <c r="N42" s="1">
        <v>1232000000</v>
      </c>
      <c r="O42" s="1">
        <v>1684000000</v>
      </c>
      <c r="P42" s="1">
        <v>880000000</v>
      </c>
      <c r="Q42" s="1">
        <v>873000000</v>
      </c>
      <c r="R42" s="1">
        <v>1207000000</v>
      </c>
      <c r="S42" s="1">
        <v>1297000000</v>
      </c>
      <c r="T42" s="1">
        <v>1371000000</v>
      </c>
      <c r="U42" s="1">
        <v>1322000000</v>
      </c>
      <c r="V42" s="1">
        <v>1235000000</v>
      </c>
      <c r="W42" s="1">
        <v>1074000000</v>
      </c>
      <c r="X42" s="1">
        <v>1327000000</v>
      </c>
      <c r="Y42" s="1">
        <v>1486000000</v>
      </c>
      <c r="Z42" s="1">
        <v>1663000000</v>
      </c>
      <c r="AA42" s="1">
        <v>1476000000</v>
      </c>
      <c r="AB42" s="1">
        <v>1591000000</v>
      </c>
      <c r="AC42" s="1">
        <v>1627000000</v>
      </c>
      <c r="AD42" s="1">
        <v>1217000000</v>
      </c>
      <c r="AE42" s="1">
        <v>1616000000</v>
      </c>
      <c r="AF42" s="1">
        <v>1846000000</v>
      </c>
      <c r="AG42" s="1">
        <v>1383000000</v>
      </c>
      <c r="AH42" s="1">
        <v>1282000000</v>
      </c>
      <c r="AI42" s="1">
        <v>1559000000</v>
      </c>
      <c r="AJ42" s="1">
        <v>2568000000</v>
      </c>
    </row>
    <row r="43" spans="1:36" ht="19" x14ac:dyDescent="0.25">
      <c r="A43" s="5" t="s">
        <v>35</v>
      </c>
      <c r="B43" s="1">
        <v>200000</v>
      </c>
      <c r="C43" s="1">
        <v>1300000</v>
      </c>
      <c r="D43" s="1">
        <v>22800000</v>
      </c>
      <c r="E43" s="1">
        <v>59900000</v>
      </c>
      <c r="F43" s="1">
        <v>133700000</v>
      </c>
      <c r="G43" s="1">
        <v>88500000</v>
      </c>
      <c r="H43" s="1">
        <v>188600000</v>
      </c>
      <c r="I43" s="1">
        <v>101000000</v>
      </c>
      <c r="J43" s="1">
        <v>198000000</v>
      </c>
      <c r="K43" s="1">
        <v>400000000</v>
      </c>
      <c r="L43" s="1">
        <v>410000000</v>
      </c>
      <c r="M43" s="1">
        <v>705000000</v>
      </c>
      <c r="N43" s="1">
        <v>1466000000</v>
      </c>
      <c r="O43" s="1">
        <v>2373000000</v>
      </c>
      <c r="P43" s="1">
        <v>2553000000</v>
      </c>
      <c r="Q43" s="1">
        <v>2543000000</v>
      </c>
      <c r="R43" s="1">
        <v>2642000000</v>
      </c>
      <c r="S43" s="1">
        <v>2549000000</v>
      </c>
      <c r="T43" s="1">
        <v>3188000000</v>
      </c>
      <c r="U43" s="1">
        <v>3997000000</v>
      </c>
      <c r="V43" s="1">
        <v>4408000000</v>
      </c>
      <c r="W43" s="1">
        <v>4925000000</v>
      </c>
      <c r="X43" s="1">
        <v>5304000000</v>
      </c>
      <c r="Y43" s="1">
        <v>3351000000</v>
      </c>
      <c r="Z43" s="1">
        <v>3524000000</v>
      </c>
      <c r="AA43" s="1">
        <v>3928000000</v>
      </c>
      <c r="AB43" s="1">
        <v>4139000000</v>
      </c>
      <c r="AC43" s="1">
        <v>1490000000</v>
      </c>
      <c r="AD43" s="1">
        <v>1627000000</v>
      </c>
      <c r="AE43" s="1">
        <v>1593000000</v>
      </c>
      <c r="AF43" s="1">
        <v>2940000000</v>
      </c>
      <c r="AG43" s="1">
        <v>1492000000</v>
      </c>
      <c r="AH43" s="1">
        <v>1149000000</v>
      </c>
      <c r="AI43" s="1">
        <v>2889000000</v>
      </c>
      <c r="AJ43" s="1">
        <v>4355000000</v>
      </c>
    </row>
    <row r="44" spans="1:36" ht="19" x14ac:dyDescent="0.25">
      <c r="A44" s="6" t="s">
        <v>36</v>
      </c>
      <c r="B44" s="10">
        <v>4500000</v>
      </c>
      <c r="C44" s="10">
        <v>15500000</v>
      </c>
      <c r="D44" s="10">
        <v>78200000</v>
      </c>
      <c r="E44" s="10">
        <v>141000000</v>
      </c>
      <c r="F44" s="10">
        <v>247100000</v>
      </c>
      <c r="G44" s="10">
        <v>268300000</v>
      </c>
      <c r="H44" s="10">
        <v>507700000</v>
      </c>
      <c r="I44" s="10">
        <v>996000000</v>
      </c>
      <c r="J44" s="10">
        <v>2160000000</v>
      </c>
      <c r="K44" s="10">
        <v>3101000000</v>
      </c>
      <c r="L44" s="10">
        <v>3762000000</v>
      </c>
      <c r="M44" s="10">
        <v>4615000000</v>
      </c>
      <c r="N44" s="10">
        <v>11110000000</v>
      </c>
      <c r="O44" s="10">
        <v>12835000000</v>
      </c>
      <c r="P44" s="10">
        <v>17433000000</v>
      </c>
      <c r="Q44" s="10">
        <v>13415000000</v>
      </c>
      <c r="R44" s="10">
        <v>14343000000</v>
      </c>
      <c r="S44" s="10">
        <v>13031000000</v>
      </c>
      <c r="T44" s="10">
        <v>25676000000</v>
      </c>
      <c r="U44" s="10">
        <v>31574000000</v>
      </c>
      <c r="V44" s="10">
        <v>35699000000</v>
      </c>
      <c r="W44" s="10">
        <v>44177000000</v>
      </c>
      <c r="X44" s="10">
        <v>51421000000</v>
      </c>
      <c r="Y44" s="10">
        <v>57231000000</v>
      </c>
      <c r="Z44" s="10">
        <v>61933000000</v>
      </c>
      <c r="AA44" s="10">
        <v>65521000000</v>
      </c>
      <c r="AB44" s="10">
        <v>67114000000</v>
      </c>
      <c r="AC44" s="10">
        <v>73368000000</v>
      </c>
      <c r="AD44" s="10">
        <v>78719000000</v>
      </c>
      <c r="AE44" s="10">
        <v>83703000000</v>
      </c>
      <c r="AF44" s="10">
        <v>61837000000</v>
      </c>
      <c r="AG44" s="10">
        <v>47755000000</v>
      </c>
      <c r="AH44" s="10">
        <v>43573000000</v>
      </c>
      <c r="AI44" s="10">
        <v>39112000000</v>
      </c>
      <c r="AJ44" s="10">
        <v>36717000000</v>
      </c>
    </row>
    <row r="45" spans="1:36" ht="19" x14ac:dyDescent="0.25">
      <c r="A45" s="5" t="s">
        <v>37</v>
      </c>
      <c r="B45" s="1">
        <v>300000</v>
      </c>
      <c r="C45" s="1">
        <v>800000</v>
      </c>
      <c r="D45" s="1">
        <v>4100000</v>
      </c>
      <c r="E45" s="1">
        <v>12700000</v>
      </c>
      <c r="F45" s="1">
        <v>28000000</v>
      </c>
      <c r="G45" s="1">
        <v>48700000</v>
      </c>
      <c r="H45" s="1">
        <v>77400000</v>
      </c>
      <c r="I45" s="1">
        <v>137000000</v>
      </c>
      <c r="J45" s="1">
        <v>331000000</v>
      </c>
      <c r="K45" s="1">
        <v>466000000</v>
      </c>
      <c r="L45" s="1">
        <v>595000000</v>
      </c>
      <c r="M45" s="1">
        <v>801000000</v>
      </c>
      <c r="N45" s="1">
        <v>1426000000</v>
      </c>
      <c r="O45" s="1">
        <v>2591000000</v>
      </c>
      <c r="P45" s="1">
        <v>4102000000</v>
      </c>
      <c r="Q45" s="1">
        <v>3721000000</v>
      </c>
      <c r="R45" s="1">
        <v>3290000000</v>
      </c>
      <c r="S45" s="1">
        <v>3320000000</v>
      </c>
      <c r="T45" s="1">
        <v>3440000000</v>
      </c>
      <c r="U45" s="1">
        <v>3893000000</v>
      </c>
      <c r="V45" s="1">
        <v>4151000000</v>
      </c>
      <c r="W45" s="1">
        <v>4043000000</v>
      </c>
      <c r="X45" s="1">
        <v>3941000000</v>
      </c>
      <c r="Y45" s="1">
        <v>3916000000</v>
      </c>
      <c r="Z45" s="1">
        <v>3402000000</v>
      </c>
      <c r="AA45" s="1">
        <v>3322000000</v>
      </c>
      <c r="AB45" s="1">
        <v>3252000000</v>
      </c>
      <c r="AC45" s="1">
        <v>3332000000</v>
      </c>
      <c r="AD45" s="1">
        <v>3506000000</v>
      </c>
      <c r="AE45" s="1">
        <v>3322000000</v>
      </c>
      <c r="AF45" s="1">
        <v>3006000000</v>
      </c>
      <c r="AG45" s="1">
        <v>2789000000</v>
      </c>
      <c r="AH45" s="1">
        <v>3374000000</v>
      </c>
      <c r="AI45" s="1">
        <v>2338000000</v>
      </c>
      <c r="AJ45" s="1">
        <v>1997000000</v>
      </c>
    </row>
    <row r="46" spans="1:36" ht="19" x14ac:dyDescent="0.25">
      <c r="A46" s="5" t="s">
        <v>38</v>
      </c>
      <c r="B46" s="1" t="s">
        <v>92</v>
      </c>
      <c r="C46" s="1" t="s">
        <v>92</v>
      </c>
      <c r="D46" s="1" t="s">
        <v>92</v>
      </c>
      <c r="E46" s="1" t="s">
        <v>92</v>
      </c>
      <c r="F46" s="1" t="s">
        <v>92</v>
      </c>
      <c r="G46" s="1" t="s">
        <v>92</v>
      </c>
      <c r="H46" s="1" t="s">
        <v>92</v>
      </c>
      <c r="I46" s="1" t="s">
        <v>92</v>
      </c>
      <c r="J46" s="1" t="s">
        <v>92</v>
      </c>
      <c r="K46" s="1" t="s">
        <v>92</v>
      </c>
      <c r="L46" s="1" t="s">
        <v>92</v>
      </c>
      <c r="M46" s="1">
        <v>157000000</v>
      </c>
      <c r="N46" s="1">
        <v>4087000000</v>
      </c>
      <c r="O46" s="1">
        <v>4659000000</v>
      </c>
      <c r="P46" s="1">
        <v>3565000000</v>
      </c>
      <c r="Q46" s="1">
        <v>4043000000</v>
      </c>
      <c r="R46" s="1">
        <v>4198000000</v>
      </c>
      <c r="S46" s="1">
        <v>5295000000</v>
      </c>
      <c r="T46" s="1">
        <v>9227000000</v>
      </c>
      <c r="U46" s="1">
        <v>12121000000</v>
      </c>
      <c r="V46" s="1">
        <v>12392000000</v>
      </c>
      <c r="W46" s="1">
        <v>12925000000</v>
      </c>
      <c r="X46" s="1">
        <v>16674000000</v>
      </c>
      <c r="Y46" s="1">
        <v>16818000000</v>
      </c>
      <c r="Z46" s="1">
        <v>16998000000</v>
      </c>
      <c r="AA46" s="1">
        <v>21919000000</v>
      </c>
      <c r="AB46" s="1">
        <v>24239000000</v>
      </c>
      <c r="AC46" s="1">
        <v>24469000000</v>
      </c>
      <c r="AD46" s="1">
        <v>26625000000</v>
      </c>
      <c r="AE46" s="1">
        <v>29766000000</v>
      </c>
      <c r="AF46" s="1">
        <v>31706000000</v>
      </c>
      <c r="AG46" s="1">
        <v>33529000000</v>
      </c>
      <c r="AH46" s="1">
        <v>33806000000</v>
      </c>
      <c r="AI46" s="1">
        <v>38168000000</v>
      </c>
      <c r="AJ46" s="1">
        <v>38304000000</v>
      </c>
    </row>
    <row r="47" spans="1:36" ht="19" x14ac:dyDescent="0.25">
      <c r="A47" s="5" t="s">
        <v>39</v>
      </c>
      <c r="B47" s="1" t="s">
        <v>92</v>
      </c>
      <c r="C47" s="1" t="s">
        <v>92</v>
      </c>
      <c r="D47" s="1" t="s">
        <v>92</v>
      </c>
      <c r="E47" s="1" t="s">
        <v>92</v>
      </c>
      <c r="F47" s="1" t="s">
        <v>92</v>
      </c>
      <c r="G47" s="1" t="s">
        <v>92</v>
      </c>
      <c r="H47" s="1" t="s">
        <v>92</v>
      </c>
      <c r="I47" s="1" t="s">
        <v>92</v>
      </c>
      <c r="J47" s="1" t="s">
        <v>92</v>
      </c>
      <c r="K47" s="1" t="s">
        <v>92</v>
      </c>
      <c r="L47" s="1" t="s">
        <v>92</v>
      </c>
      <c r="M47" s="1">
        <v>303000000</v>
      </c>
      <c r="N47" s="1" t="s">
        <v>92</v>
      </c>
      <c r="O47" s="1" t="s">
        <v>92</v>
      </c>
      <c r="P47" s="1">
        <v>797000000</v>
      </c>
      <c r="Q47" s="1">
        <v>556000000</v>
      </c>
      <c r="R47" s="1">
        <v>325000000</v>
      </c>
      <c r="S47" s="1">
        <v>549000000</v>
      </c>
      <c r="T47" s="1">
        <v>2161000000</v>
      </c>
      <c r="U47" s="1">
        <v>2540000000</v>
      </c>
      <c r="V47" s="1">
        <v>2089000000</v>
      </c>
      <c r="W47" s="1">
        <v>1702000000</v>
      </c>
      <c r="X47" s="1">
        <v>3274000000</v>
      </c>
      <c r="Y47" s="1">
        <v>2541000000</v>
      </c>
      <c r="Z47" s="1">
        <v>1959000000</v>
      </c>
      <c r="AA47" s="1">
        <v>3403000000</v>
      </c>
      <c r="AB47" s="1">
        <v>3280000000</v>
      </c>
      <c r="AC47" s="1">
        <v>2376000000</v>
      </c>
      <c r="AD47" s="1">
        <v>2501000000</v>
      </c>
      <c r="AE47" s="1">
        <v>2539000000</v>
      </c>
      <c r="AF47" s="1">
        <v>2552000000</v>
      </c>
      <c r="AG47" s="1">
        <v>2201000000</v>
      </c>
      <c r="AH47" s="1">
        <v>1576000000</v>
      </c>
      <c r="AI47" s="1">
        <v>3619000000</v>
      </c>
      <c r="AJ47" s="1">
        <v>2569000000</v>
      </c>
    </row>
    <row r="48" spans="1:36" ht="19" x14ac:dyDescent="0.25">
      <c r="A48" s="5" t="s">
        <v>40</v>
      </c>
      <c r="B48" s="1" t="s">
        <v>92</v>
      </c>
      <c r="C48" s="1" t="s">
        <v>92</v>
      </c>
      <c r="D48" s="1" t="s">
        <v>92</v>
      </c>
      <c r="E48" s="1" t="s">
        <v>92</v>
      </c>
      <c r="F48" s="1" t="s">
        <v>92</v>
      </c>
      <c r="G48" s="1" t="s">
        <v>92</v>
      </c>
      <c r="H48" s="1" t="s">
        <v>92</v>
      </c>
      <c r="I48" s="1" t="s">
        <v>92</v>
      </c>
      <c r="J48" s="1" t="s">
        <v>92</v>
      </c>
      <c r="K48" s="1" t="s">
        <v>92</v>
      </c>
      <c r="L48" s="1" t="s">
        <v>92</v>
      </c>
      <c r="M48" s="1">
        <v>460000000</v>
      </c>
      <c r="N48" s="1">
        <v>4087000000</v>
      </c>
      <c r="O48" s="1">
        <v>4659000000</v>
      </c>
      <c r="P48" s="1">
        <v>4362000000</v>
      </c>
      <c r="Q48" s="1">
        <v>4599000000</v>
      </c>
      <c r="R48" s="1">
        <v>4523000000</v>
      </c>
      <c r="S48" s="1">
        <v>5844000000</v>
      </c>
      <c r="T48" s="1">
        <v>11388000000</v>
      </c>
      <c r="U48" s="1">
        <v>14661000000</v>
      </c>
      <c r="V48" s="1">
        <v>14481000000</v>
      </c>
      <c r="W48" s="1">
        <v>14627000000</v>
      </c>
      <c r="X48" s="1">
        <v>19948000000</v>
      </c>
      <c r="Y48" s="1">
        <v>19359000000</v>
      </c>
      <c r="Z48" s="1">
        <v>18957000000</v>
      </c>
      <c r="AA48" s="1">
        <v>25322000000</v>
      </c>
      <c r="AB48" s="1">
        <v>27519000000</v>
      </c>
      <c r="AC48" s="1">
        <v>26845000000</v>
      </c>
      <c r="AD48" s="1">
        <v>29126000000</v>
      </c>
      <c r="AE48" s="1">
        <v>32305000000</v>
      </c>
      <c r="AF48" s="1">
        <v>34258000000</v>
      </c>
      <c r="AG48" s="1">
        <v>35730000000</v>
      </c>
      <c r="AH48" s="1">
        <v>35382000000</v>
      </c>
      <c r="AI48" s="1">
        <v>41787000000</v>
      </c>
      <c r="AJ48" s="1">
        <v>40873000000</v>
      </c>
    </row>
    <row r="49" spans="1:36" ht="19" x14ac:dyDescent="0.25">
      <c r="A49" s="5" t="s">
        <v>41</v>
      </c>
      <c r="B49" s="1" t="s">
        <v>92</v>
      </c>
      <c r="C49" s="1" t="s">
        <v>92</v>
      </c>
      <c r="D49" s="1" t="s">
        <v>92</v>
      </c>
      <c r="E49" s="1" t="s">
        <v>92</v>
      </c>
      <c r="F49" s="1" t="s">
        <v>92</v>
      </c>
      <c r="G49" s="1" t="s">
        <v>92</v>
      </c>
      <c r="H49" s="1" t="s">
        <v>92</v>
      </c>
      <c r="I49" s="1">
        <v>404000000</v>
      </c>
      <c r="J49" s="1">
        <v>1061000000</v>
      </c>
      <c r="K49" s="1">
        <v>1267000000</v>
      </c>
      <c r="L49" s="1">
        <v>3463000000</v>
      </c>
      <c r="M49" s="1" t="s">
        <v>92</v>
      </c>
      <c r="N49" s="1">
        <v>13688000000</v>
      </c>
      <c r="O49" s="1">
        <v>11121000000</v>
      </c>
      <c r="P49" s="1">
        <v>9277000000</v>
      </c>
      <c r="Q49" s="1">
        <v>12683000000</v>
      </c>
      <c r="R49" s="1">
        <v>10952000000</v>
      </c>
      <c r="S49" s="1">
        <v>9507000000</v>
      </c>
      <c r="T49" s="1">
        <v>574000000</v>
      </c>
      <c r="U49" s="1">
        <v>643000000</v>
      </c>
      <c r="V49" s="1">
        <v>706000000</v>
      </c>
      <c r="W49" s="1">
        <v>709000000</v>
      </c>
      <c r="X49" s="1">
        <v>756000000</v>
      </c>
      <c r="Y49" s="1">
        <v>796000000</v>
      </c>
      <c r="Z49" s="1">
        <v>858000000</v>
      </c>
      <c r="AA49" s="1">
        <v>833000000</v>
      </c>
      <c r="AB49" s="1">
        <v>899000000</v>
      </c>
      <c r="AC49" s="1">
        <v>897000000</v>
      </c>
      <c r="AD49" s="1">
        <v>1003000000</v>
      </c>
      <c r="AE49" s="1">
        <v>983000000</v>
      </c>
      <c r="AF49" s="1">
        <v>1096000000</v>
      </c>
      <c r="AG49" s="1">
        <v>1200000000</v>
      </c>
      <c r="AH49" s="1">
        <v>1278000000</v>
      </c>
      <c r="AI49" s="1" t="s">
        <v>92</v>
      </c>
      <c r="AJ49" s="1" t="s">
        <v>92</v>
      </c>
    </row>
    <row r="50" spans="1:3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1132000000</v>
      </c>
      <c r="O50" s="1" t="s">
        <v>92</v>
      </c>
      <c r="P50" s="1" t="s">
        <v>92</v>
      </c>
      <c r="Q50" s="1" t="s">
        <v>92</v>
      </c>
      <c r="R50" s="1">
        <v>1130000000</v>
      </c>
      <c r="S50" s="1" t="s">
        <v>92</v>
      </c>
      <c r="T50" s="1" t="s">
        <v>92</v>
      </c>
      <c r="U50" s="1" t="s">
        <v>92</v>
      </c>
      <c r="V50" s="1" t="s">
        <v>92</v>
      </c>
      <c r="W50" s="1" t="s">
        <v>92</v>
      </c>
      <c r="X50" s="1">
        <v>2079000000</v>
      </c>
      <c r="Y50" s="1" t="s">
        <v>92</v>
      </c>
      <c r="Z50" s="1" t="s">
        <v>92</v>
      </c>
      <c r="AA50" s="1" t="s">
        <v>92</v>
      </c>
      <c r="AB50" s="1" t="s">
        <v>92</v>
      </c>
      <c r="AC50" s="1" t="s">
        <v>92</v>
      </c>
      <c r="AD50" s="1">
        <v>278000000</v>
      </c>
      <c r="AE50" s="1">
        <v>271000000</v>
      </c>
      <c r="AF50" s="1">
        <v>141000000</v>
      </c>
      <c r="AG50" s="1">
        <v>95000000</v>
      </c>
      <c r="AH50" s="1">
        <v>81000000</v>
      </c>
      <c r="AI50" s="1">
        <v>4360000000</v>
      </c>
      <c r="AJ50" s="1">
        <v>4449000000</v>
      </c>
    </row>
    <row r="51" spans="1:36" ht="19" x14ac:dyDescent="0.25">
      <c r="A51" s="5" t="s">
        <v>43</v>
      </c>
      <c r="B51" s="1" t="s">
        <v>92</v>
      </c>
      <c r="C51" s="1">
        <v>200000</v>
      </c>
      <c r="D51" s="1">
        <v>400000</v>
      </c>
      <c r="E51" s="1">
        <v>400000</v>
      </c>
      <c r="F51" s="1">
        <v>48800000</v>
      </c>
      <c r="G51" s="1">
        <v>278200000</v>
      </c>
      <c r="H51" s="1">
        <v>468600000</v>
      </c>
      <c r="I51" s="1">
        <v>220000000</v>
      </c>
      <c r="J51" s="1">
        <v>78000000</v>
      </c>
      <c r="K51" s="1">
        <v>618000000</v>
      </c>
      <c r="L51" s="1">
        <v>1097000000</v>
      </c>
      <c r="M51" s="1">
        <v>8849000000</v>
      </c>
      <c r="N51" s="1">
        <v>1427000000</v>
      </c>
      <c r="O51" s="1">
        <v>4032000000</v>
      </c>
      <c r="P51" s="1">
        <v>2621000000</v>
      </c>
      <c r="Q51" s="1">
        <v>2689000000</v>
      </c>
      <c r="R51" s="1">
        <v>1356000000</v>
      </c>
      <c r="S51" s="1">
        <v>2181000000</v>
      </c>
      <c r="T51" s="1">
        <v>2237000000</v>
      </c>
      <c r="U51" s="1">
        <v>2569000000</v>
      </c>
      <c r="V51" s="1">
        <v>3697000000</v>
      </c>
      <c r="W51" s="1">
        <v>4572000000</v>
      </c>
      <c r="X51" s="1">
        <v>2985000000</v>
      </c>
      <c r="Y51" s="1">
        <v>5793000000</v>
      </c>
      <c r="Z51" s="1">
        <v>6609000000</v>
      </c>
      <c r="AA51" s="1">
        <v>6193000000</v>
      </c>
      <c r="AB51" s="1">
        <v>6350000000</v>
      </c>
      <c r="AC51" s="1">
        <v>8931000000</v>
      </c>
      <c r="AD51" s="1">
        <v>9020000000</v>
      </c>
      <c r="AE51" s="1">
        <v>9234000000</v>
      </c>
      <c r="AF51" s="1">
        <v>8446000000</v>
      </c>
      <c r="AG51" s="1">
        <v>10224000000</v>
      </c>
      <c r="AH51" s="1">
        <v>11165000000</v>
      </c>
      <c r="AI51" s="1">
        <v>9900000000</v>
      </c>
      <c r="AJ51" s="1">
        <v>9966000000</v>
      </c>
    </row>
    <row r="52" spans="1:36" ht="19" x14ac:dyDescent="0.25">
      <c r="A52" s="5" t="s">
        <v>44</v>
      </c>
      <c r="B52" s="1">
        <v>300000</v>
      </c>
      <c r="C52" s="1">
        <v>1000000</v>
      </c>
      <c r="D52" s="1">
        <v>4500000</v>
      </c>
      <c r="E52" s="1">
        <v>13100000</v>
      </c>
      <c r="F52" s="1">
        <v>76800000</v>
      </c>
      <c r="G52" s="1">
        <v>326900000</v>
      </c>
      <c r="H52" s="1">
        <v>546000000</v>
      </c>
      <c r="I52" s="1">
        <v>761000000</v>
      </c>
      <c r="J52" s="1">
        <v>1470000000</v>
      </c>
      <c r="K52" s="1">
        <v>2351000000</v>
      </c>
      <c r="L52" s="1">
        <v>5155000000</v>
      </c>
      <c r="M52" s="1">
        <v>10110000000</v>
      </c>
      <c r="N52" s="1">
        <v>21760000000</v>
      </c>
      <c r="O52" s="1">
        <v>22403000000</v>
      </c>
      <c r="P52" s="1">
        <v>20362000000</v>
      </c>
      <c r="Q52" s="1">
        <v>23692000000</v>
      </c>
      <c r="R52" s="1">
        <v>21251000000</v>
      </c>
      <c r="S52" s="1">
        <v>20852000000</v>
      </c>
      <c r="T52" s="1">
        <v>17639000000</v>
      </c>
      <c r="U52" s="1">
        <v>21766000000</v>
      </c>
      <c r="V52" s="1">
        <v>23035000000</v>
      </c>
      <c r="W52" s="1">
        <v>23951000000</v>
      </c>
      <c r="X52" s="1">
        <v>29709000000</v>
      </c>
      <c r="Y52" s="1">
        <v>29864000000</v>
      </c>
      <c r="Z52" s="1">
        <v>29826000000</v>
      </c>
      <c r="AA52" s="1">
        <v>35670000000</v>
      </c>
      <c r="AB52" s="1">
        <v>38020000000</v>
      </c>
      <c r="AC52" s="1">
        <v>40005000000</v>
      </c>
      <c r="AD52" s="1">
        <v>42933000000</v>
      </c>
      <c r="AE52" s="1">
        <v>46115000000</v>
      </c>
      <c r="AF52" s="1">
        <v>46947000000</v>
      </c>
      <c r="AG52" s="1">
        <v>50038000000</v>
      </c>
      <c r="AH52" s="1">
        <v>51280000000</v>
      </c>
      <c r="AI52" s="1">
        <v>58385000000</v>
      </c>
      <c r="AJ52" s="1">
        <v>57285000000</v>
      </c>
    </row>
    <row r="53" spans="1:3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row>
    <row r="54" spans="1:36" ht="20" thickBot="1" x14ac:dyDescent="0.3">
      <c r="A54" s="7" t="s">
        <v>46</v>
      </c>
      <c r="B54" s="11">
        <v>4800000</v>
      </c>
      <c r="C54" s="11">
        <v>16500000</v>
      </c>
      <c r="D54" s="11">
        <v>82700000</v>
      </c>
      <c r="E54" s="11">
        <v>154100000</v>
      </c>
      <c r="F54" s="11">
        <v>323900000</v>
      </c>
      <c r="G54" s="11">
        <v>595200000</v>
      </c>
      <c r="H54" s="11">
        <v>1053700000</v>
      </c>
      <c r="I54" s="11">
        <v>1757000000</v>
      </c>
      <c r="J54" s="11">
        <v>3630000000</v>
      </c>
      <c r="K54" s="11">
        <v>5452000000</v>
      </c>
      <c r="L54" s="11">
        <v>8917000000</v>
      </c>
      <c r="M54" s="11">
        <v>14725000000</v>
      </c>
      <c r="N54" s="11">
        <v>32870000000</v>
      </c>
      <c r="O54" s="11">
        <v>35238000000</v>
      </c>
      <c r="P54" s="11">
        <v>37795000000</v>
      </c>
      <c r="Q54" s="11">
        <v>37107000000</v>
      </c>
      <c r="R54" s="11">
        <v>35594000000</v>
      </c>
      <c r="S54" s="11">
        <v>33883000000</v>
      </c>
      <c r="T54" s="11">
        <v>43315000000</v>
      </c>
      <c r="U54" s="11">
        <v>53340000000</v>
      </c>
      <c r="V54" s="11">
        <v>58734000000</v>
      </c>
      <c r="W54" s="11">
        <v>68128000000</v>
      </c>
      <c r="X54" s="11">
        <v>81130000000</v>
      </c>
      <c r="Y54" s="11">
        <v>87095000000</v>
      </c>
      <c r="Z54" s="11">
        <v>91759000000</v>
      </c>
      <c r="AA54" s="11">
        <v>101191000000</v>
      </c>
      <c r="AB54" s="11">
        <v>105134000000</v>
      </c>
      <c r="AC54" s="11">
        <v>113373000000</v>
      </c>
      <c r="AD54" s="11">
        <v>121652000000</v>
      </c>
      <c r="AE54" s="11">
        <v>129818000000</v>
      </c>
      <c r="AF54" s="11">
        <v>108784000000</v>
      </c>
      <c r="AG54" s="11">
        <v>97793000000</v>
      </c>
      <c r="AH54" s="11">
        <v>94853000000</v>
      </c>
      <c r="AI54" s="11">
        <v>97497000000</v>
      </c>
      <c r="AJ54" s="11">
        <v>94002000000</v>
      </c>
    </row>
    <row r="55" spans="1:36" ht="20" thickTop="1" x14ac:dyDescent="0.25">
      <c r="A55" s="5" t="s">
        <v>47</v>
      </c>
      <c r="B55" s="1" t="s">
        <v>92</v>
      </c>
      <c r="C55" s="1">
        <v>1500000</v>
      </c>
      <c r="D55" s="1">
        <v>5000000</v>
      </c>
      <c r="E55" s="1">
        <v>7700000</v>
      </c>
      <c r="F55" s="1">
        <v>16300000</v>
      </c>
      <c r="G55" s="1">
        <v>24700000</v>
      </c>
      <c r="H55" s="1">
        <v>31700000</v>
      </c>
      <c r="I55" s="1">
        <v>45000000</v>
      </c>
      <c r="J55" s="1">
        <v>154000000</v>
      </c>
      <c r="K55" s="1">
        <v>207000000</v>
      </c>
      <c r="L55" s="1">
        <v>249000000</v>
      </c>
      <c r="M55" s="1">
        <v>361000000</v>
      </c>
      <c r="N55" s="1">
        <v>739000000</v>
      </c>
      <c r="O55" s="1">
        <v>644000000</v>
      </c>
      <c r="P55" s="1">
        <v>470000000</v>
      </c>
      <c r="Q55" s="1">
        <v>594000000</v>
      </c>
      <c r="R55" s="1">
        <v>657000000</v>
      </c>
      <c r="S55" s="1">
        <v>735000000</v>
      </c>
      <c r="T55" s="1">
        <v>880000000</v>
      </c>
      <c r="U55" s="1">
        <v>786000000</v>
      </c>
      <c r="V55" s="1">
        <v>869000000</v>
      </c>
      <c r="W55" s="1">
        <v>675000000</v>
      </c>
      <c r="X55" s="1">
        <v>895000000</v>
      </c>
      <c r="Y55" s="1">
        <v>876000000</v>
      </c>
      <c r="Z55" s="1">
        <v>859000000</v>
      </c>
      <c r="AA55" s="1">
        <v>1029000000</v>
      </c>
      <c r="AB55" s="1">
        <v>1032000000</v>
      </c>
      <c r="AC55" s="1">
        <v>1104000000</v>
      </c>
      <c r="AD55" s="1">
        <v>1056000000</v>
      </c>
      <c r="AE55" s="1">
        <v>1385000000</v>
      </c>
      <c r="AF55" s="1">
        <v>1904000000</v>
      </c>
      <c r="AG55" s="1">
        <v>2059000000</v>
      </c>
      <c r="AH55" s="1">
        <v>2218000000</v>
      </c>
      <c r="AI55" s="1">
        <v>2362000000</v>
      </c>
      <c r="AJ55" s="1">
        <v>2281000000</v>
      </c>
    </row>
    <row r="56" spans="1:36" ht="19" x14ac:dyDescent="0.25">
      <c r="A56" s="5" t="s">
        <v>48</v>
      </c>
      <c r="B56" s="1" t="s">
        <v>92</v>
      </c>
      <c r="C56" s="1">
        <v>100000</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v>500000000</v>
      </c>
      <c r="W56" s="1" t="s">
        <v>92</v>
      </c>
      <c r="X56" s="1">
        <v>3096000000</v>
      </c>
      <c r="Y56" s="1">
        <v>588000000</v>
      </c>
      <c r="Z56" s="1">
        <v>31000000</v>
      </c>
      <c r="AA56" s="1">
        <v>3283000000</v>
      </c>
      <c r="AB56" s="1">
        <v>508000000</v>
      </c>
      <c r="AC56" s="1">
        <v>3897000000</v>
      </c>
      <c r="AD56" s="1">
        <v>4160000000</v>
      </c>
      <c r="AE56" s="1">
        <v>7992000000</v>
      </c>
      <c r="AF56" s="1">
        <v>5238000000</v>
      </c>
      <c r="AG56" s="1">
        <v>10191000000</v>
      </c>
      <c r="AH56" s="1">
        <v>3005000000</v>
      </c>
      <c r="AI56" s="1">
        <v>2508000000</v>
      </c>
      <c r="AJ56" s="1">
        <v>1099000000</v>
      </c>
    </row>
    <row r="57" spans="1:3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579000000</v>
      </c>
      <c r="Q57" s="1">
        <v>739000000</v>
      </c>
      <c r="R57" s="1">
        <v>963000000</v>
      </c>
      <c r="S57" s="1">
        <v>1511000000</v>
      </c>
      <c r="T57" s="1">
        <v>1744000000</v>
      </c>
      <c r="U57" s="1">
        <v>1740000000</v>
      </c>
      <c r="V57" s="1">
        <v>107000000</v>
      </c>
      <c r="W57" s="1">
        <v>166000000</v>
      </c>
      <c r="X57" s="1">
        <v>90000000</v>
      </c>
      <c r="Y57" s="1">
        <v>120000000</v>
      </c>
      <c r="Z57" s="1">
        <v>276000000</v>
      </c>
      <c r="AA57" s="1">
        <v>192000000</v>
      </c>
      <c r="AB57" s="1">
        <v>159000000</v>
      </c>
      <c r="AC57" s="1">
        <v>62000000</v>
      </c>
      <c r="AD57" s="1">
        <v>517000000</v>
      </c>
      <c r="AE57" s="1">
        <v>98000000</v>
      </c>
      <c r="AF57" s="1">
        <v>1004000000</v>
      </c>
      <c r="AG57" s="1">
        <v>1149000000</v>
      </c>
      <c r="AH57" s="1">
        <v>839000000</v>
      </c>
      <c r="AI57" s="1">
        <v>801000000</v>
      </c>
      <c r="AJ57" s="1">
        <v>961000000</v>
      </c>
    </row>
    <row r="58" spans="1:36" ht="19" x14ac:dyDescent="0.25">
      <c r="A58" s="5" t="s">
        <v>50</v>
      </c>
      <c r="B58" s="1" t="s">
        <v>92</v>
      </c>
      <c r="C58" s="1" t="s">
        <v>92</v>
      </c>
      <c r="D58" s="1" t="s">
        <v>92</v>
      </c>
      <c r="E58" s="1" t="s">
        <v>92</v>
      </c>
      <c r="F58" s="1" t="s">
        <v>92</v>
      </c>
      <c r="G58" s="1" t="s">
        <v>92</v>
      </c>
      <c r="H58" s="1" t="s">
        <v>92</v>
      </c>
      <c r="I58" s="1" t="s">
        <v>92</v>
      </c>
      <c r="J58" s="1" t="s">
        <v>92</v>
      </c>
      <c r="K58" s="1" t="s">
        <v>92</v>
      </c>
      <c r="L58" s="1" t="s">
        <v>92</v>
      </c>
      <c r="M58" s="1">
        <v>724000000</v>
      </c>
      <c r="N58" s="1" t="s">
        <v>92</v>
      </c>
      <c r="O58" s="1" t="s">
        <v>92</v>
      </c>
      <c r="P58" s="1">
        <v>3143000000</v>
      </c>
      <c r="Q58" s="1">
        <v>3034000000</v>
      </c>
      <c r="R58" s="1">
        <v>3527000000</v>
      </c>
      <c r="S58" s="1">
        <v>3854000000</v>
      </c>
      <c r="T58" s="1">
        <v>4408000000</v>
      </c>
      <c r="U58" s="1">
        <v>5391000000</v>
      </c>
      <c r="V58" s="1">
        <v>6197000000</v>
      </c>
      <c r="W58" s="1">
        <v>6438000000</v>
      </c>
      <c r="X58" s="1">
        <v>7664000000</v>
      </c>
      <c r="Y58" s="1">
        <v>8025000000</v>
      </c>
      <c r="Z58" s="1">
        <v>8852000000</v>
      </c>
      <c r="AA58" s="1">
        <v>9262000000</v>
      </c>
      <c r="AB58" s="1">
        <v>9478000000</v>
      </c>
      <c r="AC58" s="1">
        <v>9824000000</v>
      </c>
      <c r="AD58" s="1">
        <v>10155000000</v>
      </c>
      <c r="AE58" s="1">
        <v>10821000000</v>
      </c>
      <c r="AF58" s="1">
        <v>11490000000</v>
      </c>
      <c r="AG58" s="1">
        <v>10668000000</v>
      </c>
      <c r="AH58" s="1">
        <v>11406000000</v>
      </c>
      <c r="AI58" s="1">
        <v>12148000000</v>
      </c>
      <c r="AJ58" s="1">
        <v>12784000000</v>
      </c>
    </row>
    <row r="59" spans="1:36" ht="19" x14ac:dyDescent="0.25">
      <c r="A59" s="5" t="s">
        <v>51</v>
      </c>
      <c r="B59" s="1">
        <v>1700000</v>
      </c>
      <c r="C59" s="1">
        <v>7200000</v>
      </c>
      <c r="D59" s="1">
        <v>8200000</v>
      </c>
      <c r="E59" s="1">
        <v>18600000</v>
      </c>
      <c r="F59" s="1">
        <v>62000000</v>
      </c>
      <c r="G59" s="1">
        <v>95300000</v>
      </c>
      <c r="H59" s="1">
        <v>173800000</v>
      </c>
      <c r="I59" s="1">
        <v>293000000</v>
      </c>
      <c r="J59" s="1">
        <v>615000000</v>
      </c>
      <c r="K59" s="1">
        <v>913000000</v>
      </c>
      <c r="L59" s="1">
        <v>1518000000</v>
      </c>
      <c r="M59" s="1">
        <v>1918000000</v>
      </c>
      <c r="N59" s="1">
        <v>4457000000</v>
      </c>
      <c r="O59" s="1">
        <v>7452000000</v>
      </c>
      <c r="P59" s="1">
        <v>4183000000</v>
      </c>
      <c r="Q59" s="1">
        <v>3927000000</v>
      </c>
      <c r="R59" s="1">
        <v>3556000000</v>
      </c>
      <c r="S59" s="1">
        <v>3411000000</v>
      </c>
      <c r="T59" s="1">
        <v>4281000000</v>
      </c>
      <c r="U59" s="1">
        <v>5441000000</v>
      </c>
      <c r="V59" s="1">
        <v>6185000000</v>
      </c>
      <c r="W59" s="1">
        <v>6376000000</v>
      </c>
      <c r="X59" s="1">
        <v>7488000000</v>
      </c>
      <c r="Y59" s="1">
        <v>7897000000</v>
      </c>
      <c r="Z59" s="1">
        <v>7713000000</v>
      </c>
      <c r="AA59" s="1">
        <v>8426000000</v>
      </c>
      <c r="AB59" s="1">
        <v>8632000000</v>
      </c>
      <c r="AC59" s="1">
        <v>8525000000</v>
      </c>
      <c r="AD59" s="1">
        <v>9023000000</v>
      </c>
      <c r="AE59" s="1">
        <v>7287000000</v>
      </c>
      <c r="AF59" s="1">
        <v>7399000000</v>
      </c>
      <c r="AG59" s="1">
        <v>7645000000</v>
      </c>
      <c r="AH59" s="1">
        <v>7863000000</v>
      </c>
      <c r="AI59" s="1">
        <v>8438000000</v>
      </c>
      <c r="AJ59" s="1">
        <v>8515000000</v>
      </c>
    </row>
    <row r="60" spans="1:36" ht="19" x14ac:dyDescent="0.25">
      <c r="A60" s="6" t="s">
        <v>52</v>
      </c>
      <c r="B60" s="10">
        <v>1700000</v>
      </c>
      <c r="C60" s="10">
        <v>8800000</v>
      </c>
      <c r="D60" s="10">
        <v>13200000</v>
      </c>
      <c r="E60" s="10">
        <v>26300000</v>
      </c>
      <c r="F60" s="10">
        <v>78300000</v>
      </c>
      <c r="G60" s="10">
        <v>120000000</v>
      </c>
      <c r="H60" s="10">
        <v>205500000</v>
      </c>
      <c r="I60" s="10">
        <v>338000000</v>
      </c>
      <c r="J60" s="10">
        <v>769000000</v>
      </c>
      <c r="K60" s="10">
        <v>1120000000</v>
      </c>
      <c r="L60" s="10">
        <v>1767000000</v>
      </c>
      <c r="M60" s="10">
        <v>3003000000</v>
      </c>
      <c r="N60" s="10">
        <v>5196000000</v>
      </c>
      <c r="O60" s="10">
        <v>8096000000</v>
      </c>
      <c r="P60" s="10">
        <v>8375000000</v>
      </c>
      <c r="Q60" s="10">
        <v>8294000000</v>
      </c>
      <c r="R60" s="10">
        <v>8703000000</v>
      </c>
      <c r="S60" s="10">
        <v>9511000000</v>
      </c>
      <c r="T60" s="10">
        <v>11313000000</v>
      </c>
      <c r="U60" s="10">
        <v>13358000000</v>
      </c>
      <c r="V60" s="10">
        <v>13858000000</v>
      </c>
      <c r="W60" s="10">
        <v>13655000000</v>
      </c>
      <c r="X60" s="10">
        <v>19233000000</v>
      </c>
      <c r="Y60" s="10">
        <v>17506000000</v>
      </c>
      <c r="Z60" s="10">
        <v>17731000000</v>
      </c>
      <c r="AA60" s="10">
        <v>22192000000</v>
      </c>
      <c r="AB60" s="10">
        <v>19809000000</v>
      </c>
      <c r="AC60" s="10">
        <v>23412000000</v>
      </c>
      <c r="AD60" s="10">
        <v>24911000000</v>
      </c>
      <c r="AE60" s="10">
        <v>27583000000</v>
      </c>
      <c r="AF60" s="10">
        <v>27035000000</v>
      </c>
      <c r="AG60" s="10">
        <v>31712000000</v>
      </c>
      <c r="AH60" s="10">
        <v>25331000000</v>
      </c>
      <c r="AI60" s="10">
        <v>26257000000</v>
      </c>
      <c r="AJ60" s="10">
        <v>25640000000</v>
      </c>
    </row>
    <row r="61" spans="1:36" ht="19" x14ac:dyDescent="0.25">
      <c r="A61" s="5" t="s">
        <v>53</v>
      </c>
      <c r="B61" s="1" t="s">
        <v>92</v>
      </c>
      <c r="C61" s="1">
        <v>200000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v>6332000000</v>
      </c>
      <c r="U61" s="1">
        <v>6408000000</v>
      </c>
      <c r="V61" s="1">
        <v>6393000000</v>
      </c>
      <c r="W61" s="1">
        <v>10295000000</v>
      </c>
      <c r="X61" s="1">
        <v>12188000000</v>
      </c>
      <c r="Y61" s="1">
        <v>16234000000</v>
      </c>
      <c r="Z61" s="1">
        <v>16297000000</v>
      </c>
      <c r="AA61" s="1">
        <v>12928000000</v>
      </c>
      <c r="AB61" s="1">
        <v>20401000000</v>
      </c>
      <c r="AC61" s="1">
        <v>21457000000</v>
      </c>
      <c r="AD61" s="1">
        <v>24483000000</v>
      </c>
      <c r="AE61" s="1">
        <v>25725000000</v>
      </c>
      <c r="AF61" s="1">
        <v>20331000000</v>
      </c>
      <c r="AG61" s="1">
        <v>14475000000</v>
      </c>
      <c r="AH61" s="1">
        <v>11578000000</v>
      </c>
      <c r="AI61" s="1">
        <v>9018000000</v>
      </c>
      <c r="AJ61" s="1">
        <v>8416000000</v>
      </c>
    </row>
    <row r="62" spans="1:3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v>975000000</v>
      </c>
      <c r="S62" s="1" t="s">
        <v>92</v>
      </c>
      <c r="T62" s="1" t="s">
        <v>92</v>
      </c>
      <c r="U62" s="1" t="s">
        <v>92</v>
      </c>
      <c r="V62" s="1" t="s">
        <v>92</v>
      </c>
      <c r="W62" s="1" t="s">
        <v>92</v>
      </c>
      <c r="X62" s="1">
        <v>3419000000</v>
      </c>
      <c r="Y62" s="1">
        <v>4182000000</v>
      </c>
      <c r="Z62" s="1">
        <v>4028000000</v>
      </c>
      <c r="AA62" s="1">
        <v>4161000000</v>
      </c>
      <c r="AB62" s="1">
        <v>4664000000</v>
      </c>
      <c r="AC62" s="1">
        <v>5359000000</v>
      </c>
      <c r="AD62" s="1">
        <v>6317000000</v>
      </c>
      <c r="AE62" s="1">
        <v>7673000000</v>
      </c>
      <c r="AF62" s="1">
        <v>8195000000</v>
      </c>
      <c r="AG62" s="1">
        <v>7799000000</v>
      </c>
      <c r="AH62" s="1">
        <v>9040000000</v>
      </c>
      <c r="AI62" s="1">
        <v>10016000000</v>
      </c>
      <c r="AJ62" s="1">
        <v>10480000000</v>
      </c>
    </row>
    <row r="63" spans="1:36" ht="19" x14ac:dyDescent="0.25">
      <c r="A63" s="5" t="s">
        <v>54</v>
      </c>
      <c r="B63" s="1" t="s">
        <v>92</v>
      </c>
      <c r="C63" s="1" t="s">
        <v>92</v>
      </c>
      <c r="D63" s="1">
        <v>100000</v>
      </c>
      <c r="E63" s="1">
        <v>400000</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v>1353000000</v>
      </c>
      <c r="Y63" s="1">
        <v>1191000000</v>
      </c>
      <c r="Z63" s="1">
        <v>1844000000</v>
      </c>
      <c r="AA63" s="1">
        <v>1748000000</v>
      </c>
      <c r="AB63" s="1">
        <v>1851000000</v>
      </c>
      <c r="AC63" s="1">
        <v>1876000000</v>
      </c>
      <c r="AD63" s="1">
        <v>925000000</v>
      </c>
      <c r="AE63" s="1">
        <v>1250000000</v>
      </c>
      <c r="AF63" s="1">
        <v>8585000000</v>
      </c>
      <c r="AG63" s="1">
        <v>8927000000</v>
      </c>
      <c r="AH63" s="1">
        <v>8837000000</v>
      </c>
      <c r="AI63" s="1" t="s">
        <v>92</v>
      </c>
      <c r="AJ63" s="1" t="s">
        <v>92</v>
      </c>
    </row>
    <row r="64" spans="1:36" ht="19" x14ac:dyDescent="0.25">
      <c r="A64" s="5" t="s">
        <v>55</v>
      </c>
      <c r="B64" s="1">
        <v>2600000</v>
      </c>
      <c r="C64" s="1">
        <v>100000</v>
      </c>
      <c r="D64" s="1">
        <v>200000</v>
      </c>
      <c r="E64" s="1">
        <v>-100000</v>
      </c>
      <c r="F64" s="1" t="s">
        <v>92</v>
      </c>
      <c r="G64" s="1" t="s">
        <v>92</v>
      </c>
      <c r="H64" s="1" t="s">
        <v>92</v>
      </c>
      <c r="I64" s="1">
        <v>41000000</v>
      </c>
      <c r="J64" s="1">
        <v>42000000</v>
      </c>
      <c r="K64" s="1">
        <v>42000000</v>
      </c>
      <c r="L64" s="1">
        <v>43000000</v>
      </c>
      <c r="M64" s="1" t="s">
        <v>92</v>
      </c>
      <c r="N64" s="1">
        <v>1177000000</v>
      </c>
      <c r="O64" s="1">
        <v>22000000</v>
      </c>
      <c r="P64" s="1">
        <v>764000000</v>
      </c>
      <c r="Q64" s="1">
        <v>784000000</v>
      </c>
      <c r="R64" s="1" t="s">
        <v>92</v>
      </c>
      <c r="S64" s="1">
        <v>1198000000</v>
      </c>
      <c r="T64" s="1">
        <v>1758000000</v>
      </c>
      <c r="U64" s="1">
        <v>2094000000</v>
      </c>
      <c r="V64" s="1">
        <v>4130000000</v>
      </c>
      <c r="W64" s="1">
        <v>5531000000</v>
      </c>
      <c r="X64" s="1">
        <v>652000000</v>
      </c>
      <c r="Y64" s="1">
        <v>756000000</v>
      </c>
      <c r="Z64" s="1">
        <v>573000000</v>
      </c>
      <c r="AA64" s="1">
        <v>1042000000</v>
      </c>
      <c r="AB64" s="1">
        <v>1755000000</v>
      </c>
      <c r="AC64" s="1">
        <v>1571000000</v>
      </c>
      <c r="AD64" s="1">
        <v>1430000000</v>
      </c>
      <c r="AE64" s="1">
        <v>1450000000</v>
      </c>
      <c r="AF64" s="1">
        <v>1434000000</v>
      </c>
      <c r="AG64" s="1">
        <v>1309000000</v>
      </c>
      <c r="AH64" s="1">
        <v>2147000000</v>
      </c>
      <c r="AI64" s="1">
        <v>10931000000</v>
      </c>
      <c r="AJ64" s="1">
        <v>9693000000</v>
      </c>
    </row>
    <row r="65" spans="1:36" ht="19" x14ac:dyDescent="0.25">
      <c r="A65" s="5" t="s">
        <v>56</v>
      </c>
      <c r="B65" s="1">
        <v>2600000</v>
      </c>
      <c r="C65" s="1">
        <v>300000</v>
      </c>
      <c r="D65" s="1">
        <v>300000</v>
      </c>
      <c r="E65" s="1">
        <v>300000</v>
      </c>
      <c r="F65" s="1" t="s">
        <v>92</v>
      </c>
      <c r="G65" s="1" t="s">
        <v>92</v>
      </c>
      <c r="H65" s="1" t="s">
        <v>92</v>
      </c>
      <c r="I65" s="1">
        <v>41000000</v>
      </c>
      <c r="J65" s="1">
        <v>42000000</v>
      </c>
      <c r="K65" s="1">
        <v>42000000</v>
      </c>
      <c r="L65" s="1">
        <v>43000000</v>
      </c>
      <c r="M65" s="1" t="s">
        <v>92</v>
      </c>
      <c r="N65" s="1">
        <v>1177000000</v>
      </c>
      <c r="O65" s="1">
        <v>22000000</v>
      </c>
      <c r="P65" s="1">
        <v>764000000</v>
      </c>
      <c r="Q65" s="1">
        <v>784000000</v>
      </c>
      <c r="R65" s="1">
        <v>975000000</v>
      </c>
      <c r="S65" s="1">
        <v>1198000000</v>
      </c>
      <c r="T65" s="1">
        <v>8090000000</v>
      </c>
      <c r="U65" s="1">
        <v>8502000000</v>
      </c>
      <c r="V65" s="1">
        <v>10523000000</v>
      </c>
      <c r="W65" s="1">
        <v>15826000000</v>
      </c>
      <c r="X65" s="1">
        <v>17612000000</v>
      </c>
      <c r="Y65" s="1">
        <v>22363000000</v>
      </c>
      <c r="Z65" s="1">
        <v>22742000000</v>
      </c>
      <c r="AA65" s="1">
        <v>19879000000</v>
      </c>
      <c r="AB65" s="1">
        <v>28671000000</v>
      </c>
      <c r="AC65" s="1">
        <v>30263000000</v>
      </c>
      <c r="AD65" s="1">
        <v>33155000000</v>
      </c>
      <c r="AE65" s="1">
        <v>36098000000</v>
      </c>
      <c r="AF65" s="1">
        <v>38545000000</v>
      </c>
      <c r="AG65" s="1">
        <v>32510000000</v>
      </c>
      <c r="AH65" s="1">
        <v>31602000000</v>
      </c>
      <c r="AI65" s="1">
        <v>29965000000</v>
      </c>
      <c r="AJ65" s="1">
        <v>28589000000</v>
      </c>
    </row>
    <row r="66" spans="1:3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row>
    <row r="67" spans="1:36" ht="19" x14ac:dyDescent="0.25">
      <c r="A67" s="6" t="s">
        <v>58</v>
      </c>
      <c r="B67" s="10">
        <v>4300000</v>
      </c>
      <c r="C67" s="10">
        <v>9100000</v>
      </c>
      <c r="D67" s="10">
        <v>13500000</v>
      </c>
      <c r="E67" s="10">
        <v>26600000</v>
      </c>
      <c r="F67" s="10">
        <v>78300000</v>
      </c>
      <c r="G67" s="10">
        <v>120000000</v>
      </c>
      <c r="H67" s="10">
        <v>205500000</v>
      </c>
      <c r="I67" s="10">
        <v>379000000</v>
      </c>
      <c r="J67" s="10">
        <v>811000000</v>
      </c>
      <c r="K67" s="10">
        <v>1162000000</v>
      </c>
      <c r="L67" s="10">
        <v>1810000000</v>
      </c>
      <c r="M67" s="10">
        <v>3003000000</v>
      </c>
      <c r="N67" s="10">
        <v>6373000000</v>
      </c>
      <c r="O67" s="10">
        <v>8118000000</v>
      </c>
      <c r="P67" s="10">
        <v>9139000000</v>
      </c>
      <c r="Q67" s="10">
        <v>9078000000</v>
      </c>
      <c r="R67" s="10">
        <v>9678000000</v>
      </c>
      <c r="S67" s="10">
        <v>10709000000</v>
      </c>
      <c r="T67" s="10">
        <v>19403000000</v>
      </c>
      <c r="U67" s="10">
        <v>21860000000</v>
      </c>
      <c r="V67" s="10">
        <v>24381000000</v>
      </c>
      <c r="W67" s="10">
        <v>29481000000</v>
      </c>
      <c r="X67" s="10">
        <v>36845000000</v>
      </c>
      <c r="Y67" s="10">
        <v>39869000000</v>
      </c>
      <c r="Z67" s="10">
        <v>40473000000</v>
      </c>
      <c r="AA67" s="10">
        <v>42071000000</v>
      </c>
      <c r="AB67" s="10">
        <v>48480000000</v>
      </c>
      <c r="AC67" s="10">
        <v>53675000000</v>
      </c>
      <c r="AD67" s="10">
        <v>58066000000</v>
      </c>
      <c r="AE67" s="10">
        <v>63681000000</v>
      </c>
      <c r="AF67" s="10">
        <v>65580000000</v>
      </c>
      <c r="AG67" s="10">
        <v>64222000000</v>
      </c>
      <c r="AH67" s="10">
        <v>56933000000</v>
      </c>
      <c r="AI67" s="10">
        <v>56222000000</v>
      </c>
      <c r="AJ67" s="10">
        <v>54229000000</v>
      </c>
    </row>
    <row r="68" spans="1:36" ht="19" x14ac:dyDescent="0.25">
      <c r="A68" s="5" t="s">
        <v>59</v>
      </c>
      <c r="B68" s="1" t="s">
        <v>92</v>
      </c>
      <c r="C68" s="1" t="s">
        <v>92</v>
      </c>
      <c r="D68" s="1" t="s">
        <v>92</v>
      </c>
      <c r="E68" s="1" t="s">
        <v>92</v>
      </c>
      <c r="F68" s="1" t="s">
        <v>92</v>
      </c>
      <c r="G68" s="1" t="s">
        <v>92</v>
      </c>
      <c r="H68" s="1" t="s">
        <v>92</v>
      </c>
      <c r="I68" s="1">
        <v>362000000</v>
      </c>
      <c r="J68" s="1">
        <v>888000000</v>
      </c>
      <c r="K68" s="1">
        <v>1763000000</v>
      </c>
      <c r="L68" s="1">
        <v>3220000000</v>
      </c>
      <c r="M68" s="1">
        <v>5524000000</v>
      </c>
      <c r="N68" s="1">
        <v>14609000000</v>
      </c>
      <c r="O68" s="1">
        <v>20051000000</v>
      </c>
      <c r="P68" s="1">
        <v>20950000000</v>
      </c>
      <c r="Q68" s="1">
        <v>21116000000</v>
      </c>
      <c r="R68" s="1">
        <v>22450000000</v>
      </c>
      <c r="S68" s="1">
        <v>22394000000</v>
      </c>
      <c r="T68" s="1">
        <v>24257000000</v>
      </c>
      <c r="U68" s="1">
        <v>30687000000</v>
      </c>
      <c r="V68" s="1">
        <v>33505000000</v>
      </c>
      <c r="W68" s="1">
        <v>34344000000</v>
      </c>
      <c r="X68" s="1">
        <v>37793000000</v>
      </c>
      <c r="Y68" s="1">
        <v>38648000000</v>
      </c>
      <c r="Z68" s="1">
        <v>39271000000</v>
      </c>
      <c r="AA68" s="1">
        <v>42297000000</v>
      </c>
      <c r="AB68" s="1">
        <v>41884000000</v>
      </c>
      <c r="AC68" s="1">
        <v>43592000000</v>
      </c>
      <c r="AD68" s="1">
        <v>44516000000</v>
      </c>
      <c r="AE68" s="1">
        <v>45253000000</v>
      </c>
      <c r="AF68" s="1">
        <v>42820000000</v>
      </c>
      <c r="AG68" s="1">
        <v>40266000000</v>
      </c>
      <c r="AH68" s="1">
        <v>41202000000</v>
      </c>
      <c r="AI68" s="1">
        <v>42346000000</v>
      </c>
      <c r="AJ68" s="1">
        <v>42714000000</v>
      </c>
    </row>
    <row r="69" spans="1:36" ht="19" x14ac:dyDescent="0.25">
      <c r="A69" s="5" t="s">
        <v>60</v>
      </c>
      <c r="B69" s="1">
        <v>500000</v>
      </c>
      <c r="C69" s="1">
        <v>5700000</v>
      </c>
      <c r="D69" s="1">
        <v>18600000</v>
      </c>
      <c r="E69" s="1">
        <v>61800000</v>
      </c>
      <c r="F69" s="1">
        <v>146200000</v>
      </c>
      <c r="G69" s="1">
        <v>318100000</v>
      </c>
      <c r="H69" s="1">
        <v>620100000</v>
      </c>
      <c r="I69" s="1">
        <v>960000000</v>
      </c>
      <c r="J69" s="1">
        <v>1777000000</v>
      </c>
      <c r="K69" s="1">
        <v>2487000000</v>
      </c>
      <c r="L69" s="1">
        <v>3828000000</v>
      </c>
      <c r="M69" s="1">
        <v>5856000000</v>
      </c>
      <c r="N69" s="1">
        <v>8358000000</v>
      </c>
      <c r="O69" s="1">
        <v>7344000000</v>
      </c>
      <c r="P69" s="1">
        <v>7733000000</v>
      </c>
      <c r="Q69" s="1">
        <v>6559000000</v>
      </c>
      <c r="R69" s="1">
        <v>3164000000</v>
      </c>
      <c r="S69" s="1">
        <v>506000000</v>
      </c>
      <c r="T69" s="1">
        <v>-617000000</v>
      </c>
      <c r="U69" s="1">
        <v>231000000</v>
      </c>
      <c r="V69" s="1">
        <v>120000000</v>
      </c>
      <c r="W69" s="1">
        <v>3868000000</v>
      </c>
      <c r="X69" s="1">
        <v>5851000000</v>
      </c>
      <c r="Y69" s="1">
        <v>7284000000</v>
      </c>
      <c r="Z69" s="1">
        <v>11354000000</v>
      </c>
      <c r="AA69" s="1">
        <v>16215000000</v>
      </c>
      <c r="AB69" s="1">
        <v>14093000000</v>
      </c>
      <c r="AC69" s="1">
        <v>16045000000</v>
      </c>
      <c r="AD69" s="1">
        <v>19396000000</v>
      </c>
      <c r="AE69" s="1">
        <v>20838000000</v>
      </c>
      <c r="AF69" s="1">
        <v>1233000000</v>
      </c>
      <c r="AG69" s="1">
        <v>-5903000000</v>
      </c>
      <c r="AH69" s="1">
        <v>-2763000000</v>
      </c>
      <c r="AI69" s="1">
        <v>-654000000</v>
      </c>
      <c r="AJ69" s="1">
        <v>-1319000000</v>
      </c>
    </row>
    <row r="70" spans="1:36" ht="19" x14ac:dyDescent="0.25">
      <c r="A70" s="5" t="s">
        <v>61</v>
      </c>
      <c r="B70" s="1">
        <v>-100000</v>
      </c>
      <c r="C70" s="1">
        <v>-200000</v>
      </c>
      <c r="D70" s="1">
        <v>-1100000</v>
      </c>
      <c r="E70" s="1">
        <v>-3800000</v>
      </c>
      <c r="F70" s="1">
        <v>-10300000</v>
      </c>
      <c r="G70" s="1">
        <v>-23500000</v>
      </c>
      <c r="H70" s="1">
        <v>-54400000</v>
      </c>
      <c r="I70" s="1">
        <v>57000000</v>
      </c>
      <c r="J70" s="1">
        <v>154000000</v>
      </c>
      <c r="K70" s="1">
        <v>40000000</v>
      </c>
      <c r="L70" s="1">
        <v>58000000</v>
      </c>
      <c r="M70" s="1">
        <v>-1023000000</v>
      </c>
      <c r="N70" s="1">
        <v>7060000000</v>
      </c>
      <c r="O70" s="1">
        <v>-550000000</v>
      </c>
      <c r="P70" s="1">
        <v>-54000000</v>
      </c>
      <c r="Q70" s="1">
        <v>354000000</v>
      </c>
      <c r="R70" s="1">
        <v>212000000</v>
      </c>
      <c r="S70" s="1">
        <v>274000000</v>
      </c>
      <c r="T70" s="1">
        <v>272000000</v>
      </c>
      <c r="U70" s="1">
        <v>562000000</v>
      </c>
      <c r="V70" s="1">
        <v>728000000</v>
      </c>
      <c r="W70" s="1">
        <v>435000000</v>
      </c>
      <c r="X70" s="1">
        <v>623000000</v>
      </c>
      <c r="Y70" s="1">
        <v>1294000000</v>
      </c>
      <c r="Z70" s="1">
        <v>661000000</v>
      </c>
      <c r="AA70" s="1">
        <v>608000000</v>
      </c>
      <c r="AB70" s="1">
        <v>677000000</v>
      </c>
      <c r="AC70" s="1">
        <v>61000000</v>
      </c>
      <c r="AD70" s="1">
        <v>-326000000</v>
      </c>
      <c r="AE70" s="1">
        <v>46000000</v>
      </c>
      <c r="AF70" s="1">
        <v>-849000000</v>
      </c>
      <c r="AG70" s="1">
        <v>-792000000</v>
      </c>
      <c r="AH70" s="1">
        <v>-519000000</v>
      </c>
      <c r="AI70" s="1">
        <v>-417000000</v>
      </c>
      <c r="AJ70" s="1">
        <v>-1622000000</v>
      </c>
    </row>
    <row r="71" spans="1:36" ht="19" x14ac:dyDescent="0.25">
      <c r="A71" s="5" t="s">
        <v>62</v>
      </c>
      <c r="B71" s="1">
        <v>100000</v>
      </c>
      <c r="C71" s="1">
        <v>1900000</v>
      </c>
      <c r="D71" s="1">
        <v>51700000</v>
      </c>
      <c r="E71" s="1">
        <v>69500000</v>
      </c>
      <c r="F71" s="1">
        <v>109700000</v>
      </c>
      <c r="G71" s="1">
        <v>180600000</v>
      </c>
      <c r="H71" s="1">
        <v>282500000</v>
      </c>
      <c r="I71" s="1" t="s">
        <v>92</v>
      </c>
      <c r="J71" s="1">
        <v>1000000</v>
      </c>
      <c r="K71" s="1" t="s">
        <v>92</v>
      </c>
      <c r="L71" s="1">
        <v>1000000</v>
      </c>
      <c r="M71" s="1">
        <v>1365000000</v>
      </c>
      <c r="N71" s="1">
        <v>-3530000000</v>
      </c>
      <c r="O71" s="1">
        <v>275000000</v>
      </c>
      <c r="P71" s="1">
        <v>27000000</v>
      </c>
      <c r="Q71" s="1" t="s">
        <v>92</v>
      </c>
      <c r="R71" s="1" t="s">
        <v>92</v>
      </c>
      <c r="S71" s="1" t="s">
        <v>92</v>
      </c>
      <c r="T71" s="1" t="s">
        <v>92</v>
      </c>
      <c r="U71" s="1" t="s">
        <v>92</v>
      </c>
      <c r="V71" s="1" t="s">
        <v>92</v>
      </c>
      <c r="W71" s="1" t="s">
        <v>92</v>
      </c>
      <c r="X71" s="1" t="s">
        <v>92</v>
      </c>
      <c r="Y71" s="1" t="s">
        <v>92</v>
      </c>
      <c r="Z71" s="1" t="s">
        <v>92</v>
      </c>
      <c r="AA71" s="1" t="s">
        <v>92</v>
      </c>
      <c r="AB71" s="1" t="s">
        <v>92</v>
      </c>
      <c r="AC71" s="1" t="s">
        <v>92</v>
      </c>
      <c r="AD71" s="1" t="s">
        <v>92</v>
      </c>
      <c r="AE71" s="1" t="s">
        <v>92</v>
      </c>
      <c r="AF71" s="1" t="s">
        <v>92</v>
      </c>
      <c r="AG71" s="1" t="s">
        <v>92</v>
      </c>
      <c r="AH71" s="1" t="s">
        <v>92</v>
      </c>
      <c r="AI71" s="1" t="s">
        <v>92</v>
      </c>
      <c r="AJ71" s="1" t="s">
        <v>92</v>
      </c>
    </row>
    <row r="72" spans="1:36" ht="19" x14ac:dyDescent="0.25">
      <c r="A72" s="6" t="s">
        <v>63</v>
      </c>
      <c r="B72" s="10">
        <v>500000</v>
      </c>
      <c r="C72" s="10">
        <v>7400000</v>
      </c>
      <c r="D72" s="10">
        <v>69200000</v>
      </c>
      <c r="E72" s="10">
        <v>127500000</v>
      </c>
      <c r="F72" s="10">
        <v>245600000</v>
      </c>
      <c r="G72" s="10">
        <v>475200000</v>
      </c>
      <c r="H72" s="10">
        <v>848200000</v>
      </c>
      <c r="I72" s="10">
        <v>1379000000</v>
      </c>
      <c r="J72" s="10">
        <v>2820000000</v>
      </c>
      <c r="K72" s="10">
        <v>4290000000</v>
      </c>
      <c r="L72" s="10">
        <v>7107000000</v>
      </c>
      <c r="M72" s="10">
        <v>11722000000</v>
      </c>
      <c r="N72" s="10">
        <v>26497000000</v>
      </c>
      <c r="O72" s="10">
        <v>27120000000</v>
      </c>
      <c r="P72" s="10">
        <v>28656000000</v>
      </c>
      <c r="Q72" s="10">
        <v>28029000000</v>
      </c>
      <c r="R72" s="10">
        <v>25826000000</v>
      </c>
      <c r="S72" s="10">
        <v>23174000000</v>
      </c>
      <c r="T72" s="10">
        <v>23912000000</v>
      </c>
      <c r="U72" s="10">
        <v>31480000000</v>
      </c>
      <c r="V72" s="10">
        <v>34353000000</v>
      </c>
      <c r="W72" s="10">
        <v>38647000000</v>
      </c>
      <c r="X72" s="10">
        <v>44267000000</v>
      </c>
      <c r="Y72" s="10">
        <v>47226000000</v>
      </c>
      <c r="Z72" s="10">
        <v>51286000000</v>
      </c>
      <c r="AA72" s="10">
        <v>59120000000</v>
      </c>
      <c r="AB72" s="10">
        <v>56654000000</v>
      </c>
      <c r="AC72" s="10">
        <v>59698000000</v>
      </c>
      <c r="AD72" s="10">
        <v>63586000000</v>
      </c>
      <c r="AE72" s="10">
        <v>66137000000</v>
      </c>
      <c r="AF72" s="10">
        <v>43204000000</v>
      </c>
      <c r="AG72" s="10">
        <v>33571000000</v>
      </c>
      <c r="AH72" s="10">
        <v>37920000000</v>
      </c>
      <c r="AI72" s="10">
        <v>41275000000</v>
      </c>
      <c r="AJ72" s="10">
        <v>39773000000</v>
      </c>
    </row>
    <row r="73" spans="1:36" ht="20" thickBot="1" x14ac:dyDescent="0.3">
      <c r="A73" s="7" t="s">
        <v>64</v>
      </c>
      <c r="B73" s="11">
        <v>4800000</v>
      </c>
      <c r="C73" s="11">
        <v>16500000</v>
      </c>
      <c r="D73" s="11">
        <v>82700000</v>
      </c>
      <c r="E73" s="11">
        <v>154100000</v>
      </c>
      <c r="F73" s="11">
        <v>323900000</v>
      </c>
      <c r="G73" s="11">
        <v>595200000</v>
      </c>
      <c r="H73" s="11">
        <v>1053700000</v>
      </c>
      <c r="I73" s="11">
        <v>1758000000</v>
      </c>
      <c r="J73" s="11">
        <v>3631000000</v>
      </c>
      <c r="K73" s="11">
        <v>5452000000</v>
      </c>
      <c r="L73" s="11">
        <v>8917000000</v>
      </c>
      <c r="M73" s="11">
        <v>14725000000</v>
      </c>
      <c r="N73" s="11">
        <v>32870000000</v>
      </c>
      <c r="O73" s="11">
        <v>35238000000</v>
      </c>
      <c r="P73" s="11">
        <v>37795000000</v>
      </c>
      <c r="Q73" s="11">
        <v>37107000000</v>
      </c>
      <c r="R73" s="11">
        <v>35504000000</v>
      </c>
      <c r="S73" s="11">
        <v>33883000000</v>
      </c>
      <c r="T73" s="11">
        <v>43315000000</v>
      </c>
      <c r="U73" s="11">
        <v>53340000000</v>
      </c>
      <c r="V73" s="11">
        <v>58734000000</v>
      </c>
      <c r="W73" s="11">
        <v>68128000000</v>
      </c>
      <c r="X73" s="11">
        <v>81112000000</v>
      </c>
      <c r="Y73" s="11">
        <v>87095000000</v>
      </c>
      <c r="Z73" s="11">
        <v>91759000000</v>
      </c>
      <c r="AA73" s="11">
        <v>101191000000</v>
      </c>
      <c r="AB73" s="11">
        <v>105134000000</v>
      </c>
      <c r="AC73" s="11">
        <v>113373000000</v>
      </c>
      <c r="AD73" s="11">
        <v>121652000000</v>
      </c>
      <c r="AE73" s="11">
        <v>129818000000</v>
      </c>
      <c r="AF73" s="11">
        <v>108784000000</v>
      </c>
      <c r="AG73" s="11">
        <v>97793000000</v>
      </c>
      <c r="AH73" s="11">
        <v>94853000000</v>
      </c>
      <c r="AI73" s="11">
        <v>97497000000</v>
      </c>
      <c r="AJ73" s="11">
        <v>94002000000</v>
      </c>
    </row>
    <row r="74" spans="1:36"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row>
    <row r="75" spans="1:3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row>
    <row r="76" spans="1:36" ht="19" x14ac:dyDescent="0.25">
      <c r="A76" s="5" t="s">
        <v>66</v>
      </c>
      <c r="B76" s="1" t="s">
        <v>92</v>
      </c>
      <c r="C76" s="1">
        <v>4200000</v>
      </c>
      <c r="D76" s="1">
        <v>13900000</v>
      </c>
      <c r="E76" s="1">
        <v>43200000</v>
      </c>
      <c r="F76" s="1">
        <v>84400000</v>
      </c>
      <c r="G76" s="1">
        <v>172000000</v>
      </c>
      <c r="H76" s="1">
        <v>314900000</v>
      </c>
      <c r="I76" s="1">
        <v>421000000</v>
      </c>
      <c r="J76" s="1">
        <v>913000000</v>
      </c>
      <c r="K76" s="1">
        <v>1049000000</v>
      </c>
      <c r="L76" s="1">
        <v>1350000000</v>
      </c>
      <c r="M76" s="1">
        <v>2096000000</v>
      </c>
      <c r="N76" s="1">
        <v>2668000000</v>
      </c>
      <c r="O76" s="1">
        <v>-1014000000</v>
      </c>
      <c r="P76" s="1">
        <v>1893000000</v>
      </c>
      <c r="Q76" s="1">
        <v>3578000000</v>
      </c>
      <c r="R76" s="1">
        <v>4401000000</v>
      </c>
      <c r="S76" s="1">
        <v>5741000000</v>
      </c>
      <c r="T76" s="1">
        <v>5580000000</v>
      </c>
      <c r="U76" s="1">
        <v>7333000000</v>
      </c>
      <c r="V76" s="1">
        <v>8052000000</v>
      </c>
      <c r="W76" s="1">
        <v>6134000000</v>
      </c>
      <c r="X76" s="1">
        <v>7767000000</v>
      </c>
      <c r="Y76" s="1">
        <v>6490000000</v>
      </c>
      <c r="Z76" s="1">
        <v>8041000000</v>
      </c>
      <c r="AA76" s="1">
        <v>9983000000</v>
      </c>
      <c r="AB76" s="1">
        <v>7853000000</v>
      </c>
      <c r="AC76" s="1">
        <v>8981000000</v>
      </c>
      <c r="AD76" s="1">
        <v>10739000000</v>
      </c>
      <c r="AE76" s="1">
        <v>9609000000</v>
      </c>
      <c r="AF76" s="1">
        <v>110000000</v>
      </c>
      <c r="AG76" s="1">
        <v>11621000000</v>
      </c>
      <c r="AH76" s="1">
        <v>11214000000</v>
      </c>
      <c r="AI76" s="1">
        <v>10591000000</v>
      </c>
      <c r="AJ76" s="1">
        <v>11812000000</v>
      </c>
    </row>
    <row r="77" spans="1:36" ht="19" x14ac:dyDescent="0.25">
      <c r="A77" s="5" t="s">
        <v>13</v>
      </c>
      <c r="B77" s="1" t="s">
        <v>92</v>
      </c>
      <c r="C77" s="1">
        <v>100000</v>
      </c>
      <c r="D77" s="1">
        <v>1000000</v>
      </c>
      <c r="E77" s="1">
        <v>3000000</v>
      </c>
      <c r="F77" s="1">
        <v>6700000</v>
      </c>
      <c r="G77" s="1">
        <v>13600000</v>
      </c>
      <c r="H77" s="1">
        <v>30800000</v>
      </c>
      <c r="I77" s="1">
        <v>58510000</v>
      </c>
      <c r="J77" s="1">
        <v>132594000</v>
      </c>
      <c r="K77" s="1">
        <v>212200000</v>
      </c>
      <c r="L77" s="1">
        <v>327333000</v>
      </c>
      <c r="M77" s="1">
        <v>486000000</v>
      </c>
      <c r="N77" s="1">
        <v>863000000</v>
      </c>
      <c r="O77" s="1">
        <v>2236000000</v>
      </c>
      <c r="P77" s="1">
        <v>1957000000</v>
      </c>
      <c r="Q77" s="1">
        <v>1591000000</v>
      </c>
      <c r="R77" s="1">
        <v>1443000000</v>
      </c>
      <c r="S77" s="1">
        <v>1009000000</v>
      </c>
      <c r="T77" s="1">
        <v>1293000000</v>
      </c>
      <c r="U77" s="1">
        <v>1413000000</v>
      </c>
      <c r="V77" s="1">
        <v>1744000000</v>
      </c>
      <c r="W77" s="1">
        <v>1768000000</v>
      </c>
      <c r="X77" s="1">
        <v>2030000000</v>
      </c>
      <c r="Y77" s="1">
        <v>2486000000</v>
      </c>
      <c r="Z77" s="1">
        <v>2602000000</v>
      </c>
      <c r="AA77" s="1">
        <v>2351000000</v>
      </c>
      <c r="AB77" s="1">
        <v>2432000000</v>
      </c>
      <c r="AC77" s="1">
        <v>2442000000</v>
      </c>
      <c r="AD77" s="1">
        <v>2150000000</v>
      </c>
      <c r="AE77" s="1">
        <v>2286000000</v>
      </c>
      <c r="AF77" s="1">
        <v>2192000000</v>
      </c>
      <c r="AG77" s="1">
        <v>1897000000</v>
      </c>
      <c r="AH77" s="1">
        <v>1808000000</v>
      </c>
      <c r="AI77" s="1">
        <v>1862000000</v>
      </c>
      <c r="AJ77" s="1">
        <v>1957000000</v>
      </c>
    </row>
    <row r="78" spans="1:36" ht="19" x14ac:dyDescent="0.25">
      <c r="A78" s="5" t="s">
        <v>67</v>
      </c>
      <c r="B78" s="1" t="s">
        <v>92</v>
      </c>
      <c r="C78" s="1">
        <v>-1200000</v>
      </c>
      <c r="D78" s="1">
        <v>-400000</v>
      </c>
      <c r="E78" s="1">
        <v>-5800000</v>
      </c>
      <c r="F78" s="1">
        <v>-7800000</v>
      </c>
      <c r="G78" s="1">
        <v>-6600000</v>
      </c>
      <c r="H78" s="1">
        <v>-30700000</v>
      </c>
      <c r="I78" s="1">
        <v>-65665000</v>
      </c>
      <c r="J78" s="1">
        <v>124176000</v>
      </c>
      <c r="K78" s="1">
        <v>88397000</v>
      </c>
      <c r="L78" s="1">
        <v>360459000</v>
      </c>
      <c r="M78" s="1">
        <v>630000000</v>
      </c>
      <c r="N78" s="1">
        <v>1713000000</v>
      </c>
      <c r="O78" s="1">
        <v>473000000</v>
      </c>
      <c r="P78" s="1">
        <v>-512000000</v>
      </c>
      <c r="Q78" s="1">
        <v>118000000</v>
      </c>
      <c r="R78" s="1">
        <v>1089000000</v>
      </c>
      <c r="S78" s="1">
        <v>90000000</v>
      </c>
      <c r="T78" s="1">
        <v>-343000000</v>
      </c>
      <c r="U78" s="1">
        <v>-622000000</v>
      </c>
      <c r="V78" s="1">
        <v>-772000000</v>
      </c>
      <c r="W78" s="1">
        <v>-574000000</v>
      </c>
      <c r="X78" s="1">
        <v>-477000000</v>
      </c>
      <c r="Y78" s="1">
        <v>-157000000</v>
      </c>
      <c r="Z78" s="1">
        <v>-314000000</v>
      </c>
      <c r="AA78" s="1">
        <v>-37000000</v>
      </c>
      <c r="AB78" s="1">
        <v>-678000000</v>
      </c>
      <c r="AC78" s="1">
        <v>-23000000</v>
      </c>
      <c r="AD78" s="1">
        <v>-194000000</v>
      </c>
      <c r="AE78" s="1">
        <v>-124000000</v>
      </c>
      <c r="AF78" s="1">
        <v>900000000</v>
      </c>
      <c r="AG78" s="1">
        <v>-350000000</v>
      </c>
      <c r="AH78" s="1">
        <v>-38000000</v>
      </c>
      <c r="AI78" s="1">
        <v>-384000000</v>
      </c>
      <c r="AJ78" s="1">
        <v>-309000000</v>
      </c>
    </row>
    <row r="79" spans="1:36"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v>165000000</v>
      </c>
      <c r="T79" s="1">
        <v>1050000000</v>
      </c>
      <c r="U79" s="1">
        <v>931000000</v>
      </c>
      <c r="V79" s="1">
        <v>1025000000</v>
      </c>
      <c r="W79" s="1">
        <v>1140000000</v>
      </c>
      <c r="X79" s="1">
        <v>1517000000</v>
      </c>
      <c r="Y79" s="1">
        <v>1620000000</v>
      </c>
      <c r="Z79" s="1">
        <v>1401000000</v>
      </c>
      <c r="AA79" s="1">
        <v>1120000000</v>
      </c>
      <c r="AB79" s="1">
        <v>1348000000</v>
      </c>
      <c r="AC79" s="1">
        <v>1440000000</v>
      </c>
      <c r="AD79" s="1">
        <v>1458000000</v>
      </c>
      <c r="AE79" s="1">
        <v>1526000000</v>
      </c>
      <c r="AF79" s="1">
        <v>1576000000</v>
      </c>
      <c r="AG79" s="1">
        <v>1570000000</v>
      </c>
      <c r="AH79" s="1">
        <v>1569000000</v>
      </c>
      <c r="AI79" s="1">
        <v>1761000000</v>
      </c>
      <c r="AJ79" s="1">
        <v>1886000000</v>
      </c>
    </row>
    <row r="80" spans="1:36" ht="19" x14ac:dyDescent="0.25">
      <c r="A80" s="14" t="s">
        <v>104</v>
      </c>
      <c r="B80" s="15" t="e">
        <f t="shared" ref="B80:AJ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f t="shared" si="6"/>
        <v>6.6529575420345953E-3</v>
      </c>
      <c r="T80" s="15">
        <f t="shared" si="6"/>
        <v>3.6862800168515661E-2</v>
      </c>
      <c r="U80" s="15">
        <f t="shared" si="6"/>
        <v>2.6659412404787811E-2</v>
      </c>
      <c r="V80" s="15">
        <f t="shared" si="6"/>
        <v>2.5923115832068792E-2</v>
      </c>
      <c r="W80" s="15">
        <f t="shared" si="6"/>
        <v>3.1564083395630868E-2</v>
      </c>
      <c r="X80" s="15">
        <f t="shared" si="6"/>
        <v>3.7887112887112884E-2</v>
      </c>
      <c r="Y80" s="15">
        <f t="shared" si="6"/>
        <v>3.7484381507705125E-2</v>
      </c>
      <c r="Z80" s="15">
        <f t="shared" si="6"/>
        <v>3.0416187229977638E-2</v>
      </c>
      <c r="AA80" s="15">
        <f t="shared" si="6"/>
        <v>2.3041948690517827E-2</v>
      </c>
      <c r="AB80" s="15">
        <f t="shared" si="6"/>
        <v>2.859445929319927E-2</v>
      </c>
      <c r="AC80" s="15">
        <f t="shared" si="6"/>
        <v>2.9291511564044668E-2</v>
      </c>
      <c r="AD80" s="15">
        <f t="shared" si="6"/>
        <v>2.9605864316608117E-2</v>
      </c>
      <c r="AE80" s="15">
        <f t="shared" si="6"/>
        <v>3.1788355379647956E-2</v>
      </c>
      <c r="AF80" s="15">
        <f t="shared" si="6"/>
        <v>3.1948104601662274E-2</v>
      </c>
      <c r="AG80" s="15">
        <f t="shared" si="6"/>
        <v>3.0248150431565968E-2</v>
      </c>
      <c r="AH80" s="15">
        <f t="shared" si="6"/>
        <v>3.1824912273584714E-2</v>
      </c>
      <c r="AI80" s="15">
        <f t="shared" si="6"/>
        <v>3.5348669155726847E-2</v>
      </c>
      <c r="AJ80" s="15">
        <f t="shared" si="6"/>
        <v>3.658087165661307E-2</v>
      </c>
    </row>
    <row r="81" spans="1:44" ht="19" x14ac:dyDescent="0.25">
      <c r="A81" s="5" t="s">
        <v>69</v>
      </c>
      <c r="B81" s="1" t="s">
        <v>92</v>
      </c>
      <c r="C81" s="1">
        <v>-1000000</v>
      </c>
      <c r="D81" s="1">
        <v>-5000000</v>
      </c>
      <c r="E81" s="1">
        <v>3600000</v>
      </c>
      <c r="F81" s="1">
        <v>42200000</v>
      </c>
      <c r="G81" s="1">
        <v>-13300000</v>
      </c>
      <c r="H81" s="1">
        <v>-16500000</v>
      </c>
      <c r="I81" s="1">
        <v>-71009000</v>
      </c>
      <c r="J81" s="1">
        <v>-178941000</v>
      </c>
      <c r="K81" s="1">
        <v>-306414000</v>
      </c>
      <c r="L81" s="1">
        <v>202384000</v>
      </c>
      <c r="M81" s="1">
        <v>675000000</v>
      </c>
      <c r="N81" s="1">
        <v>-651000000</v>
      </c>
      <c r="O81" s="1">
        <v>371000000</v>
      </c>
      <c r="P81" s="1">
        <v>1829000000</v>
      </c>
      <c r="Q81" s="1">
        <v>-582000000</v>
      </c>
      <c r="R81" s="1">
        <v>-451000000</v>
      </c>
      <c r="S81" s="1">
        <v>411000000</v>
      </c>
      <c r="T81" s="1">
        <v>480000000</v>
      </c>
      <c r="U81" s="1">
        <v>2056000000</v>
      </c>
      <c r="V81" s="1">
        <v>2432000000</v>
      </c>
      <c r="W81" s="1">
        <v>1163000000</v>
      </c>
      <c r="X81" s="1">
        <v>-274000000</v>
      </c>
      <c r="Y81" s="1">
        <v>-83000000</v>
      </c>
      <c r="Z81" s="1">
        <v>-198000000</v>
      </c>
      <c r="AA81" s="1">
        <v>-484000000</v>
      </c>
      <c r="AB81" s="1">
        <v>1715000000</v>
      </c>
      <c r="AC81" s="1">
        <v>-36000000</v>
      </c>
      <c r="AD81" s="1">
        <v>-128000000</v>
      </c>
      <c r="AE81" s="1">
        <v>586000000</v>
      </c>
      <c r="AF81" s="1">
        <v>9344000000</v>
      </c>
      <c r="AG81" s="1">
        <v>1077000000</v>
      </c>
      <c r="AH81" s="1">
        <v>918000000</v>
      </c>
      <c r="AI81" s="1">
        <v>1984000000</v>
      </c>
      <c r="AJ81" s="1">
        <v>-1722000000</v>
      </c>
    </row>
    <row r="82" spans="1:44" ht="19" x14ac:dyDescent="0.25">
      <c r="A82" s="5" t="s">
        <v>70</v>
      </c>
      <c r="B82" s="1" t="s">
        <v>92</v>
      </c>
      <c r="C82" s="1" t="s">
        <v>92</v>
      </c>
      <c r="D82" s="1" t="s">
        <v>92</v>
      </c>
      <c r="E82" s="1" t="s">
        <v>92</v>
      </c>
      <c r="F82" s="1" t="s">
        <v>92</v>
      </c>
      <c r="G82" s="1" t="s">
        <v>92</v>
      </c>
      <c r="H82" s="1" t="s">
        <v>92</v>
      </c>
      <c r="I82" s="1">
        <v>-154324000</v>
      </c>
      <c r="J82" s="1">
        <v>-219628000</v>
      </c>
      <c r="K82" s="1">
        <v>-558664000</v>
      </c>
      <c r="L82" s="1">
        <v>-162752000</v>
      </c>
      <c r="M82" s="1">
        <v>54000000</v>
      </c>
      <c r="N82" s="1">
        <v>-1043000000</v>
      </c>
      <c r="O82" s="1">
        <v>569000000</v>
      </c>
      <c r="P82" s="1">
        <v>270000000</v>
      </c>
      <c r="Q82" s="1">
        <v>-125000000</v>
      </c>
      <c r="R82" s="1">
        <v>-488000000</v>
      </c>
      <c r="S82" s="1">
        <v>-373000000</v>
      </c>
      <c r="T82" s="1">
        <v>-913000000</v>
      </c>
      <c r="U82" s="1">
        <v>-597000000</v>
      </c>
      <c r="V82" s="1">
        <v>171000000</v>
      </c>
      <c r="W82" s="1">
        <v>610000000</v>
      </c>
      <c r="X82" s="1">
        <v>-1528000000</v>
      </c>
      <c r="Y82" s="1">
        <v>298000000</v>
      </c>
      <c r="Z82" s="1">
        <v>272000000</v>
      </c>
      <c r="AA82" s="1">
        <v>-1001000000</v>
      </c>
      <c r="AB82" s="1">
        <v>340000000</v>
      </c>
      <c r="AC82" s="1">
        <v>-413000000</v>
      </c>
      <c r="AD82" s="1">
        <v>-404000000</v>
      </c>
      <c r="AE82" s="1">
        <v>756000000</v>
      </c>
      <c r="AF82" s="1">
        <v>-269000000</v>
      </c>
      <c r="AG82" s="1">
        <v>-84000000</v>
      </c>
      <c r="AH82" s="1">
        <v>-107000000</v>
      </c>
      <c r="AI82" s="1">
        <v>-107000000</v>
      </c>
      <c r="AJ82" s="1">
        <v>-1009000000</v>
      </c>
    </row>
    <row r="83" spans="1:44" ht="21" x14ac:dyDescent="0.25">
      <c r="A83" s="5" t="s">
        <v>34</v>
      </c>
      <c r="B83" s="1" t="s">
        <v>92</v>
      </c>
      <c r="C83" s="1">
        <v>-1400000</v>
      </c>
      <c r="D83" s="1">
        <v>-1100000</v>
      </c>
      <c r="E83" s="1">
        <v>-2400000</v>
      </c>
      <c r="F83" s="1">
        <v>-3100000</v>
      </c>
      <c r="G83" s="1">
        <v>-18300000</v>
      </c>
      <c r="H83" s="1">
        <v>-19000000</v>
      </c>
      <c r="I83" s="1">
        <v>-85662000</v>
      </c>
      <c r="J83" s="1">
        <v>-272408000</v>
      </c>
      <c r="K83" s="1">
        <v>-74374000</v>
      </c>
      <c r="L83" s="1">
        <v>-266450000</v>
      </c>
      <c r="M83" s="1">
        <v>-434000000</v>
      </c>
      <c r="N83" s="1">
        <v>-887000000</v>
      </c>
      <c r="O83" s="1">
        <v>-1644000000</v>
      </c>
      <c r="P83" s="1">
        <v>673000000</v>
      </c>
      <c r="Q83" s="1">
        <v>-17000000</v>
      </c>
      <c r="R83" s="1">
        <v>-538000000</v>
      </c>
      <c r="S83" s="1">
        <v>-305000000</v>
      </c>
      <c r="T83" s="1">
        <v>-41000000</v>
      </c>
      <c r="U83" s="1">
        <v>61000000</v>
      </c>
      <c r="V83" s="1">
        <v>104000000</v>
      </c>
      <c r="W83" s="1">
        <v>187000000</v>
      </c>
      <c r="X83" s="1">
        <v>-158000000</v>
      </c>
      <c r="Y83" s="1">
        <v>-147000000</v>
      </c>
      <c r="Z83" s="1">
        <v>-287000000</v>
      </c>
      <c r="AA83" s="1">
        <v>218000000</v>
      </c>
      <c r="AB83" s="1">
        <v>-109000000</v>
      </c>
      <c r="AC83" s="1">
        <v>-116000000</v>
      </c>
      <c r="AD83" s="1">
        <v>315000000</v>
      </c>
      <c r="AE83" s="1">
        <v>-394000000</v>
      </c>
      <c r="AF83" s="1">
        <v>-244000000</v>
      </c>
      <c r="AG83" s="1">
        <v>131000000</v>
      </c>
      <c r="AH83" s="1">
        <v>84000000</v>
      </c>
      <c r="AI83" s="1">
        <v>-244000000</v>
      </c>
      <c r="AJ83" s="1">
        <v>-1030000000</v>
      </c>
      <c r="AQ83" s="62" t="s">
        <v>126</v>
      </c>
      <c r="AR83" s="63"/>
    </row>
    <row r="84" spans="1:44" ht="19" x14ac:dyDescent="0.25">
      <c r="A84" s="5" t="s">
        <v>47</v>
      </c>
      <c r="B84" s="1" t="s">
        <v>92</v>
      </c>
      <c r="C84" s="1" t="s">
        <v>92</v>
      </c>
      <c r="D84" s="1" t="s">
        <v>92</v>
      </c>
      <c r="E84" s="1" t="s">
        <v>92</v>
      </c>
      <c r="F84" s="1" t="s">
        <v>92</v>
      </c>
      <c r="G84" s="1" t="s">
        <v>92</v>
      </c>
      <c r="H84" s="1" t="s">
        <v>92</v>
      </c>
      <c r="I84" s="1">
        <v>12186000</v>
      </c>
      <c r="J84" s="1">
        <v>93773000</v>
      </c>
      <c r="K84" s="1">
        <v>52225000</v>
      </c>
      <c r="L84" s="1">
        <v>27576000</v>
      </c>
      <c r="M84" s="1">
        <v>102000000</v>
      </c>
      <c r="N84" s="1">
        <v>286000000</v>
      </c>
      <c r="O84" s="1">
        <v>-105000000</v>
      </c>
      <c r="P84" s="1">
        <v>-174000000</v>
      </c>
      <c r="Q84" s="1">
        <v>35000000</v>
      </c>
      <c r="R84" s="1">
        <v>54000000</v>
      </c>
      <c r="S84" s="1">
        <v>62000000</v>
      </c>
      <c r="T84" s="1">
        <v>-43000000</v>
      </c>
      <c r="U84" s="1">
        <v>-107000000</v>
      </c>
      <c r="V84" s="1">
        <v>62000000</v>
      </c>
      <c r="W84" s="1">
        <v>-208000000</v>
      </c>
      <c r="X84" s="1">
        <v>139000000</v>
      </c>
      <c r="Y84" s="1">
        <v>-28000000</v>
      </c>
      <c r="Z84" s="1">
        <v>-7000000</v>
      </c>
      <c r="AA84" s="1">
        <v>164000000</v>
      </c>
      <c r="AB84" s="1">
        <v>-23000000</v>
      </c>
      <c r="AC84" s="1">
        <v>87000000</v>
      </c>
      <c r="AD84" s="1">
        <v>-65000000</v>
      </c>
      <c r="AE84" s="1">
        <v>311000000</v>
      </c>
      <c r="AF84" s="1">
        <v>504000000</v>
      </c>
      <c r="AG84" s="1">
        <v>87000000</v>
      </c>
      <c r="AH84" s="1">
        <v>141000000</v>
      </c>
      <c r="AI84" s="1">
        <v>-53000000</v>
      </c>
      <c r="AJ84" s="1">
        <v>-55000000</v>
      </c>
      <c r="AQ84" s="64" t="s">
        <v>127</v>
      </c>
      <c r="AR84" s="65"/>
    </row>
    <row r="85" spans="1:44" ht="20" x14ac:dyDescent="0.25">
      <c r="A85" s="5" t="s">
        <v>71</v>
      </c>
      <c r="B85" s="1" t="s">
        <v>92</v>
      </c>
      <c r="C85" s="1">
        <v>6700000</v>
      </c>
      <c r="D85" s="1">
        <v>65000000</v>
      </c>
      <c r="E85" s="1">
        <v>114700000</v>
      </c>
      <c r="F85" s="1">
        <v>168800000</v>
      </c>
      <c r="G85" s="1">
        <v>148300000</v>
      </c>
      <c r="H85" s="1">
        <v>302200000</v>
      </c>
      <c r="I85" s="1">
        <v>658000000</v>
      </c>
      <c r="J85" s="1">
        <v>1391000000</v>
      </c>
      <c r="K85" s="1">
        <v>1981000000</v>
      </c>
      <c r="L85" s="1">
        <v>1995000000</v>
      </c>
      <c r="M85" s="1">
        <v>1612000000</v>
      </c>
      <c r="N85" s="1">
        <v>1238000000</v>
      </c>
      <c r="O85" s="1">
        <v>1373000000</v>
      </c>
      <c r="P85" s="1">
        <v>985000000</v>
      </c>
      <c r="Q85" s="1">
        <v>20000000</v>
      </c>
      <c r="R85" s="1">
        <v>681000000</v>
      </c>
      <c r="S85" s="1">
        <v>387000000</v>
      </c>
      <c r="T85" s="1">
        <v>725000000</v>
      </c>
      <c r="U85" s="1">
        <v>1772000000</v>
      </c>
      <c r="V85" s="1">
        <v>2341000000</v>
      </c>
      <c r="W85" s="1">
        <v>1515000000</v>
      </c>
      <c r="X85" s="1">
        <v>2096000000</v>
      </c>
      <c r="Y85" s="1">
        <v>964000000</v>
      </c>
      <c r="Z85" s="1">
        <v>1044000000</v>
      </c>
      <c r="AA85" s="1">
        <v>689000000</v>
      </c>
      <c r="AB85" s="1">
        <v>808000000</v>
      </c>
      <c r="AC85" s="1">
        <v>1335000000</v>
      </c>
      <c r="AD85" s="1">
        <v>818000000</v>
      </c>
      <c r="AE85" s="1">
        <v>1633000000</v>
      </c>
      <c r="AF85" s="1">
        <v>9423000000</v>
      </c>
      <c r="AG85" s="1">
        <v>1996000000</v>
      </c>
      <c r="AH85" s="1">
        <v>1611000000</v>
      </c>
      <c r="AI85" s="1">
        <v>1654000000</v>
      </c>
      <c r="AJ85" s="1">
        <v>211000000</v>
      </c>
      <c r="AQ85" s="23" t="s">
        <v>128</v>
      </c>
      <c r="AR85" s="24">
        <f>AJ17</f>
        <v>360000000</v>
      </c>
    </row>
    <row r="86" spans="1:44" ht="20" x14ac:dyDescent="0.25">
      <c r="A86" s="5" t="s">
        <v>72</v>
      </c>
      <c r="B86" s="1" t="s">
        <v>92</v>
      </c>
      <c r="C86" s="1">
        <v>100000</v>
      </c>
      <c r="D86" s="1" t="s">
        <v>92</v>
      </c>
      <c r="E86" s="1" t="s">
        <v>92</v>
      </c>
      <c r="F86" s="1" t="s">
        <v>92</v>
      </c>
      <c r="G86" s="1">
        <v>10300000</v>
      </c>
      <c r="H86" s="1">
        <v>19000000</v>
      </c>
      <c r="I86" s="1">
        <v>52919000</v>
      </c>
      <c r="J86" s="1">
        <v>71897000</v>
      </c>
      <c r="K86" s="1">
        <v>398940000</v>
      </c>
      <c r="L86" s="1">
        <v>640339000</v>
      </c>
      <c r="M86" s="1">
        <v>551000000</v>
      </c>
      <c r="N86" s="1">
        <v>1548000000</v>
      </c>
      <c r="O86" s="1">
        <v>4326000000</v>
      </c>
      <c r="P86" s="1">
        <v>1420000000</v>
      </c>
      <c r="Q86" s="1">
        <v>535000000</v>
      </c>
      <c r="R86" s="1">
        <v>639000000</v>
      </c>
      <c r="S86" s="1">
        <v>152000000</v>
      </c>
      <c r="T86" s="1">
        <v>-161000000</v>
      </c>
      <c r="U86" s="1">
        <v>-1007000000</v>
      </c>
      <c r="V86" s="1">
        <v>-392000000</v>
      </c>
      <c r="W86" s="1">
        <v>266000000</v>
      </c>
      <c r="X86" s="1">
        <v>-390000000</v>
      </c>
      <c r="Y86" s="1">
        <v>-277000000</v>
      </c>
      <c r="Z86" s="1">
        <v>-41000000</v>
      </c>
      <c r="AA86" s="1">
        <v>-39000000</v>
      </c>
      <c r="AB86" s="1">
        <v>-338000000</v>
      </c>
      <c r="AC86" s="1">
        <v>-252000000</v>
      </c>
      <c r="AD86" s="1">
        <v>-455000000</v>
      </c>
      <c r="AE86" s="1">
        <v>-7000000</v>
      </c>
      <c r="AF86" s="1">
        <v>-456000000</v>
      </c>
      <c r="AG86" s="1">
        <v>16000000</v>
      </c>
      <c r="AH86" s="1">
        <v>-45000000</v>
      </c>
      <c r="AI86" s="1">
        <v>-360000000</v>
      </c>
      <c r="AJ86" s="1">
        <v>-398000000</v>
      </c>
      <c r="AQ86" s="23" t="s">
        <v>129</v>
      </c>
      <c r="AR86" s="24">
        <f>AJ56</f>
        <v>1099000000</v>
      </c>
    </row>
    <row r="87" spans="1:44" ht="20" x14ac:dyDescent="0.25">
      <c r="A87" s="6" t="s">
        <v>73</v>
      </c>
      <c r="B87" s="10" t="s">
        <v>92</v>
      </c>
      <c r="C87" s="10">
        <v>2200000</v>
      </c>
      <c r="D87" s="10">
        <v>9500000</v>
      </c>
      <c r="E87" s="10">
        <v>44000000</v>
      </c>
      <c r="F87" s="10">
        <v>125500000</v>
      </c>
      <c r="G87" s="10">
        <v>176000000</v>
      </c>
      <c r="H87" s="10">
        <v>317500000</v>
      </c>
      <c r="I87" s="10">
        <v>395755000</v>
      </c>
      <c r="J87" s="10">
        <v>1062726000</v>
      </c>
      <c r="K87" s="10">
        <v>1442123000</v>
      </c>
      <c r="L87" s="10">
        <v>2880515000</v>
      </c>
      <c r="M87" s="10">
        <v>4438000000</v>
      </c>
      <c r="N87" s="10">
        <v>6141000000</v>
      </c>
      <c r="O87" s="10">
        <v>6392000000</v>
      </c>
      <c r="P87" s="10">
        <v>6587000000</v>
      </c>
      <c r="Q87" s="10">
        <v>5240000000</v>
      </c>
      <c r="R87" s="10">
        <v>7121000000</v>
      </c>
      <c r="S87" s="10">
        <v>7568000000</v>
      </c>
      <c r="T87" s="10">
        <v>7899000000</v>
      </c>
      <c r="U87" s="10">
        <v>10104000000</v>
      </c>
      <c r="V87" s="10">
        <v>12089000000</v>
      </c>
      <c r="W87" s="10">
        <v>9897000000</v>
      </c>
      <c r="X87" s="10">
        <v>10173000000</v>
      </c>
      <c r="Y87" s="10">
        <v>10079000000</v>
      </c>
      <c r="Z87" s="10">
        <v>11491000000</v>
      </c>
      <c r="AA87" s="10">
        <v>12894000000</v>
      </c>
      <c r="AB87" s="10">
        <v>12332000000</v>
      </c>
      <c r="AC87" s="10">
        <v>12552000000</v>
      </c>
      <c r="AD87" s="10">
        <v>13570000000</v>
      </c>
      <c r="AE87" s="10">
        <v>13876000000</v>
      </c>
      <c r="AF87" s="10">
        <v>13666000000</v>
      </c>
      <c r="AG87" s="10">
        <v>15831000000</v>
      </c>
      <c r="AH87" s="10">
        <v>15426000000</v>
      </c>
      <c r="AI87" s="10">
        <v>15454000000</v>
      </c>
      <c r="AJ87" s="10">
        <v>13226000000</v>
      </c>
      <c r="AQ87" s="23" t="s">
        <v>130</v>
      </c>
      <c r="AR87" s="24">
        <f>AJ61</f>
        <v>8416000000</v>
      </c>
    </row>
    <row r="88" spans="1:44" ht="20" x14ac:dyDescent="0.25">
      <c r="A88" s="5" t="s">
        <v>74</v>
      </c>
      <c r="B88" s="1" t="s">
        <v>92</v>
      </c>
      <c r="C88" s="1">
        <v>-300000</v>
      </c>
      <c r="D88" s="1">
        <v>-4100000</v>
      </c>
      <c r="E88" s="1">
        <v>-11300000</v>
      </c>
      <c r="F88" s="1">
        <v>-21600000</v>
      </c>
      <c r="G88" s="1">
        <v>-33900000</v>
      </c>
      <c r="H88" s="1">
        <v>-59600000</v>
      </c>
      <c r="I88" s="1">
        <v>-111922000</v>
      </c>
      <c r="J88" s="1">
        <v>-282840000</v>
      </c>
      <c r="K88" s="1">
        <v>-330297000</v>
      </c>
      <c r="L88" s="1">
        <v>-414843000</v>
      </c>
      <c r="M88" s="1">
        <v>-584000000</v>
      </c>
      <c r="N88" s="1">
        <v>-1086000000</v>
      </c>
      <c r="O88" s="1">
        <v>-2271000000</v>
      </c>
      <c r="P88" s="1">
        <v>-2641000000</v>
      </c>
      <c r="Q88" s="1">
        <v>-717000000</v>
      </c>
      <c r="R88" s="1">
        <v>-613000000</v>
      </c>
      <c r="S88" s="1">
        <v>-692000000</v>
      </c>
      <c r="T88" s="1">
        <v>-772000000</v>
      </c>
      <c r="U88" s="1">
        <v>-1251000000</v>
      </c>
      <c r="V88" s="1">
        <v>-1268000000</v>
      </c>
      <c r="W88" s="1">
        <v>-1005000000</v>
      </c>
      <c r="X88" s="1">
        <v>-1008000000</v>
      </c>
      <c r="Y88" s="1">
        <v>-1174000000</v>
      </c>
      <c r="Z88" s="1">
        <v>-1126000000</v>
      </c>
      <c r="AA88" s="1">
        <v>-1160000000</v>
      </c>
      <c r="AB88" s="1">
        <v>-1275000000</v>
      </c>
      <c r="AC88" s="1">
        <v>-1227000000</v>
      </c>
      <c r="AD88" s="1">
        <v>-1146000000</v>
      </c>
      <c r="AE88" s="1">
        <v>-964000000</v>
      </c>
      <c r="AF88" s="1">
        <v>-834000000</v>
      </c>
      <c r="AG88" s="1">
        <v>-909000000</v>
      </c>
      <c r="AH88" s="1">
        <v>-770000000</v>
      </c>
      <c r="AI88" s="1">
        <v>-692000000</v>
      </c>
      <c r="AJ88" s="1">
        <v>-477000000</v>
      </c>
      <c r="AQ88" s="33" t="s">
        <v>131</v>
      </c>
      <c r="AR88" s="34">
        <f>AR85/(AR86+AR87)</f>
        <v>3.783499737256963E-2</v>
      </c>
    </row>
    <row r="89" spans="1:44" ht="20" customHeight="1" x14ac:dyDescent="0.25">
      <c r="A89" s="14" t="s">
        <v>105</v>
      </c>
      <c r="B89" s="15" t="e">
        <f t="shared" ref="B89:AJ89" si="7">(-1*B88)/B3</f>
        <v>#VALUE!</v>
      </c>
      <c r="C89" s="15">
        <f t="shared" si="7"/>
        <v>1.0830324909747292E-2</v>
      </c>
      <c r="D89" s="15">
        <f t="shared" si="7"/>
        <v>5.8739255014326648E-2</v>
      </c>
      <c r="E89" s="15">
        <f t="shared" si="7"/>
        <v>6.1681222707423579E-2</v>
      </c>
      <c r="F89" s="15">
        <f t="shared" si="7"/>
        <v>6.3604240282685506E-2</v>
      </c>
      <c r="G89" s="15">
        <f t="shared" si="7"/>
        <v>5.2234206471494606E-2</v>
      </c>
      <c r="H89" s="15">
        <f t="shared" si="7"/>
        <v>4.7948511665325821E-2</v>
      </c>
      <c r="I89" s="15">
        <f t="shared" si="7"/>
        <v>5.6554825669530066E-2</v>
      </c>
      <c r="J89" s="15">
        <f t="shared" si="7"/>
        <v>6.9052734374999994E-2</v>
      </c>
      <c r="K89" s="15">
        <f t="shared" si="7"/>
        <v>5.128835403726708E-2</v>
      </c>
      <c r="L89" s="15">
        <f t="shared" si="7"/>
        <v>4.9041612483745126E-2</v>
      </c>
      <c r="M89" s="15">
        <f t="shared" si="7"/>
        <v>4.8050024683231857E-2</v>
      </c>
      <c r="N89" s="15">
        <f t="shared" si="7"/>
        <v>5.7375316990701607E-2</v>
      </c>
      <c r="O89" s="15">
        <f t="shared" si="7"/>
        <v>0.10187054232270219</v>
      </c>
      <c r="P89" s="15">
        <f t="shared" si="7"/>
        <v>0.13962463653185303</v>
      </c>
      <c r="Q89" s="15">
        <f t="shared" si="7"/>
        <v>3.7980718296429704E-2</v>
      </c>
      <c r="R89" s="15">
        <f t="shared" si="7"/>
        <v>2.7806758902245408E-2</v>
      </c>
      <c r="S89" s="15">
        <f t="shared" si="7"/>
        <v>2.790210072174509E-2</v>
      </c>
      <c r="T89" s="15">
        <f t="shared" si="7"/>
        <v>2.7102934981041989E-2</v>
      </c>
      <c r="U89" s="15">
        <f t="shared" si="7"/>
        <v>3.5822690567550539E-2</v>
      </c>
      <c r="V89" s="15">
        <f t="shared" si="7"/>
        <v>3.2068791097622659E-2</v>
      </c>
      <c r="W89" s="15">
        <f t="shared" si="7"/>
        <v>2.7826231414569316E-2</v>
      </c>
      <c r="X89" s="15">
        <f t="shared" si="7"/>
        <v>2.5174825174825177E-2</v>
      </c>
      <c r="Y89" s="15">
        <f t="shared" si="7"/>
        <v>2.7164607339534453E-2</v>
      </c>
      <c r="Z89" s="15">
        <f t="shared" si="7"/>
        <v>2.4445843555285382E-2</v>
      </c>
      <c r="AA89" s="15">
        <f t="shared" si="7"/>
        <v>2.3864875429464891E-2</v>
      </c>
      <c r="AB89" s="15">
        <f t="shared" si="7"/>
        <v>2.7045946289932545E-2</v>
      </c>
      <c r="AC89" s="15">
        <f t="shared" si="7"/>
        <v>2.4958808811863062E-2</v>
      </c>
      <c r="AD89" s="15">
        <f t="shared" si="7"/>
        <v>2.3270453022519139E-2</v>
      </c>
      <c r="AE89" s="15">
        <f t="shared" si="7"/>
        <v>2.008124153733986E-2</v>
      </c>
      <c r="AF89" s="15">
        <f t="shared" si="7"/>
        <v>1.6906547739712143E-2</v>
      </c>
      <c r="AG89" s="15">
        <f t="shared" si="7"/>
        <v>1.751310110974106E-2</v>
      </c>
      <c r="AH89" s="15">
        <f t="shared" si="7"/>
        <v>1.5618344455487718E-2</v>
      </c>
      <c r="AI89" s="15">
        <f t="shared" si="7"/>
        <v>1.3890561644385563E-2</v>
      </c>
      <c r="AJ89" s="15">
        <f t="shared" si="7"/>
        <v>9.2518959598114712E-3</v>
      </c>
      <c r="AQ89" s="23" t="s">
        <v>106</v>
      </c>
      <c r="AR89" s="24">
        <f>AJ27</f>
        <v>2665000000</v>
      </c>
    </row>
    <row r="90" spans="1:44" ht="20" x14ac:dyDescent="0.25">
      <c r="A90" s="5" t="s">
        <v>75</v>
      </c>
      <c r="B90" s="1" t="s">
        <v>92</v>
      </c>
      <c r="C90" s="1" t="s">
        <v>92</v>
      </c>
      <c r="D90" s="1" t="s">
        <v>92</v>
      </c>
      <c r="E90" s="1" t="s">
        <v>92</v>
      </c>
      <c r="F90" s="1" t="s">
        <v>92</v>
      </c>
      <c r="G90" s="1" t="s">
        <v>92</v>
      </c>
      <c r="H90" s="1" t="s">
        <v>92</v>
      </c>
      <c r="I90" s="1">
        <v>-17920000</v>
      </c>
      <c r="J90" s="1" t="s">
        <v>92</v>
      </c>
      <c r="K90" s="1">
        <v>-18642000</v>
      </c>
      <c r="L90" s="1" t="s">
        <v>92</v>
      </c>
      <c r="M90" s="1">
        <v>-19000000</v>
      </c>
      <c r="N90" s="1">
        <v>24000000</v>
      </c>
      <c r="O90" s="1">
        <v>-378000000</v>
      </c>
      <c r="P90" s="1">
        <v>-157000000</v>
      </c>
      <c r="Q90" s="1">
        <v>-249000000</v>
      </c>
      <c r="R90" s="1">
        <v>-175000000</v>
      </c>
      <c r="S90" s="1">
        <v>-945000000</v>
      </c>
      <c r="T90" s="1">
        <v>-5424000000</v>
      </c>
      <c r="U90" s="1">
        <v>-3684000000</v>
      </c>
      <c r="V90" s="1">
        <v>-398000000</v>
      </c>
      <c r="W90" s="1">
        <v>-426000000</v>
      </c>
      <c r="X90" s="1">
        <v>-5279000000</v>
      </c>
      <c r="Y90" s="1">
        <v>-266000000</v>
      </c>
      <c r="Z90" s="1">
        <v>-513000000</v>
      </c>
      <c r="AA90" s="1">
        <v>-6782000000</v>
      </c>
      <c r="AB90" s="1">
        <v>-3160000000</v>
      </c>
      <c r="AC90" s="1">
        <v>-260000000</v>
      </c>
      <c r="AD90" s="1">
        <v>-2954000000</v>
      </c>
      <c r="AE90" s="1">
        <v>-3343000000</v>
      </c>
      <c r="AF90" s="1">
        <v>-3078000000</v>
      </c>
      <c r="AG90" s="1">
        <v>-2164000000</v>
      </c>
      <c r="AH90" s="1">
        <v>-293000000</v>
      </c>
      <c r="AI90" s="1">
        <v>-7038000000</v>
      </c>
      <c r="AJ90" s="1">
        <v>-373000000</v>
      </c>
      <c r="AQ90" s="23" t="s">
        <v>19</v>
      </c>
      <c r="AR90" s="24">
        <f>AJ25</f>
        <v>14477000000</v>
      </c>
    </row>
    <row r="91" spans="1:44" ht="20" x14ac:dyDescent="0.25">
      <c r="A91" s="5" t="s">
        <v>76</v>
      </c>
      <c r="B91" s="1" t="s">
        <v>92</v>
      </c>
      <c r="C91" s="1" t="s">
        <v>92</v>
      </c>
      <c r="D91" s="1">
        <v>-23100000</v>
      </c>
      <c r="E91" s="1">
        <v>-84500000</v>
      </c>
      <c r="F91" s="1">
        <v>-259500000</v>
      </c>
      <c r="G91" s="1">
        <v>-420200000</v>
      </c>
      <c r="H91" s="1">
        <v>-769500000</v>
      </c>
      <c r="I91" s="1">
        <v>-553702000</v>
      </c>
      <c r="J91" s="1">
        <v>-1595295000</v>
      </c>
      <c r="K91" s="1">
        <v>-3192508000</v>
      </c>
      <c r="L91" s="1">
        <v>-5172860000</v>
      </c>
      <c r="M91" s="1">
        <v>-7192000000</v>
      </c>
      <c r="N91" s="1">
        <v>-17251000000</v>
      </c>
      <c r="O91" s="1">
        <v>-24061000000</v>
      </c>
      <c r="P91" s="1">
        <v>-21233000000</v>
      </c>
      <c r="Q91" s="1">
        <v>-27459000000</v>
      </c>
      <c r="R91" s="1">
        <v>-33067000000</v>
      </c>
      <c r="S91" s="1">
        <v>-20485000000</v>
      </c>
      <c r="T91" s="1">
        <v>-21918000000</v>
      </c>
      <c r="U91" s="1">
        <v>-20624000000</v>
      </c>
      <c r="V91" s="1">
        <v>-22500000000</v>
      </c>
      <c r="W91" s="1">
        <v>-41314000000</v>
      </c>
      <c r="X91" s="1">
        <v>-48769000000</v>
      </c>
      <c r="Y91" s="1">
        <v>-37171000000</v>
      </c>
      <c r="Z91" s="1">
        <v>-41810000000</v>
      </c>
      <c r="AA91" s="1">
        <v>-36608000000</v>
      </c>
      <c r="AB91" s="1">
        <v>-36317000000</v>
      </c>
      <c r="AC91" s="1">
        <v>-43975000000</v>
      </c>
      <c r="AD91" s="1">
        <v>-46760000000</v>
      </c>
      <c r="AE91" s="1">
        <v>-42702000000</v>
      </c>
      <c r="AF91" s="1">
        <v>-14285000000</v>
      </c>
      <c r="AG91" s="1">
        <v>-2416000000</v>
      </c>
      <c r="AH91" s="1">
        <v>-9212000000</v>
      </c>
      <c r="AI91" s="1">
        <v>-9503000000</v>
      </c>
      <c r="AJ91" s="1">
        <v>-6256000000</v>
      </c>
      <c r="AQ91" s="33" t="s">
        <v>132</v>
      </c>
      <c r="AR91" s="34">
        <f>AR89/AR90</f>
        <v>0.18408510050424812</v>
      </c>
    </row>
    <row r="92" spans="1:44" ht="20" x14ac:dyDescent="0.25">
      <c r="A92" s="5" t="s">
        <v>77</v>
      </c>
      <c r="B92" s="1" t="s">
        <v>92</v>
      </c>
      <c r="C92" s="1" t="s">
        <v>92</v>
      </c>
      <c r="D92" s="1">
        <v>2000000</v>
      </c>
      <c r="E92" s="1">
        <v>54500000</v>
      </c>
      <c r="F92" s="1">
        <v>147300000</v>
      </c>
      <c r="G92" s="1">
        <v>220200000</v>
      </c>
      <c r="H92" s="1">
        <v>519000000</v>
      </c>
      <c r="I92" s="1">
        <v>470859000</v>
      </c>
      <c r="J92" s="1">
        <v>861152000</v>
      </c>
      <c r="K92" s="1">
        <v>2328742000</v>
      </c>
      <c r="L92" s="1">
        <v>2857504000</v>
      </c>
      <c r="M92" s="1">
        <v>3654000000</v>
      </c>
      <c r="N92" s="1">
        <v>15721000000</v>
      </c>
      <c r="O92" s="1">
        <v>19949000000</v>
      </c>
      <c r="P92" s="1">
        <v>21185000000</v>
      </c>
      <c r="Q92" s="1">
        <v>22816000000</v>
      </c>
      <c r="R92" s="1">
        <v>34327000000</v>
      </c>
      <c r="S92" s="1">
        <v>24630000000</v>
      </c>
      <c r="T92" s="1">
        <v>18480000000</v>
      </c>
      <c r="U92" s="1">
        <v>17368000000</v>
      </c>
      <c r="V92" s="1">
        <v>19990000000</v>
      </c>
      <c r="W92" s="1">
        <v>32825000000</v>
      </c>
      <c r="X92" s="1">
        <v>42997000000</v>
      </c>
      <c r="Y92" s="1">
        <v>35655000000</v>
      </c>
      <c r="Z92" s="1">
        <v>39468000000</v>
      </c>
      <c r="AA92" s="1">
        <v>32708000000</v>
      </c>
      <c r="AB92" s="1">
        <v>33853000000</v>
      </c>
      <c r="AC92" s="1">
        <v>35530000000</v>
      </c>
      <c r="AD92" s="1">
        <v>42893000000</v>
      </c>
      <c r="AE92" s="1">
        <v>40970000000</v>
      </c>
      <c r="AF92" s="1">
        <v>33475000000</v>
      </c>
      <c r="AG92" s="1">
        <v>20316000000</v>
      </c>
      <c r="AH92" s="1">
        <v>13606000000</v>
      </c>
      <c r="AI92" s="1">
        <v>11976000000</v>
      </c>
      <c r="AJ92" s="1">
        <v>8583000000</v>
      </c>
      <c r="AQ92" s="35" t="s">
        <v>133</v>
      </c>
      <c r="AR92" s="36">
        <f>AR88*(1-AR91)</f>
        <v>3.0870138078662186E-2</v>
      </c>
    </row>
    <row r="93" spans="1:44" ht="19" x14ac:dyDescent="0.25">
      <c r="A93" s="5" t="s">
        <v>78</v>
      </c>
      <c r="B93" s="1" t="s">
        <v>92</v>
      </c>
      <c r="C93" s="1">
        <v>-100000</v>
      </c>
      <c r="D93" s="1">
        <v>-200000</v>
      </c>
      <c r="E93" s="1">
        <v>-100000</v>
      </c>
      <c r="F93" s="1">
        <v>-1500000</v>
      </c>
      <c r="G93" s="1">
        <v>27500000</v>
      </c>
      <c r="H93" s="1">
        <v>-5200000</v>
      </c>
      <c r="I93" s="1">
        <v>-55496000</v>
      </c>
      <c r="J93" s="1">
        <v>-40858000</v>
      </c>
      <c r="K93" s="1">
        <v>-191303000</v>
      </c>
      <c r="L93" s="1">
        <v>-363906000</v>
      </c>
      <c r="M93" s="1">
        <v>-796000000</v>
      </c>
      <c r="N93" s="1">
        <v>-1785000000</v>
      </c>
      <c r="O93" s="1">
        <v>-242000000</v>
      </c>
      <c r="P93" s="1">
        <v>2039000000</v>
      </c>
      <c r="Q93" s="1">
        <v>173000000</v>
      </c>
      <c r="R93" s="1">
        <v>-6000000</v>
      </c>
      <c r="S93" s="1">
        <v>106000000</v>
      </c>
      <c r="T93" s="1">
        <v>-10000000</v>
      </c>
      <c r="U93" s="1">
        <v>-151000000</v>
      </c>
      <c r="V93" s="1">
        <v>-17000000</v>
      </c>
      <c r="W93" s="1">
        <v>-39000000</v>
      </c>
      <c r="X93" s="1">
        <v>128000000</v>
      </c>
      <c r="Y93" s="1">
        <v>22000000</v>
      </c>
      <c r="Z93" s="1">
        <v>166000000</v>
      </c>
      <c r="AA93" s="1">
        <v>74000000</v>
      </c>
      <c r="AB93" s="1">
        <v>256000000</v>
      </c>
      <c r="AC93" s="1">
        <v>-156000000</v>
      </c>
      <c r="AD93" s="1">
        <v>-150000000</v>
      </c>
      <c r="AE93" s="1">
        <v>46000000</v>
      </c>
      <c r="AF93" s="1">
        <v>46000000</v>
      </c>
      <c r="AG93" s="1">
        <v>10000000</v>
      </c>
      <c r="AH93" s="1">
        <v>169000000</v>
      </c>
      <c r="AI93" s="1">
        <v>-28000000</v>
      </c>
      <c r="AJ93" s="1">
        <v>76000000</v>
      </c>
      <c r="AQ93" s="64" t="s">
        <v>134</v>
      </c>
      <c r="AR93" s="65"/>
    </row>
    <row r="94" spans="1:44" ht="20" x14ac:dyDescent="0.25">
      <c r="A94" s="6" t="s">
        <v>79</v>
      </c>
      <c r="B94" s="10" t="s">
        <v>92</v>
      </c>
      <c r="C94" s="10">
        <v>-400000</v>
      </c>
      <c r="D94" s="10">
        <v>-25400000</v>
      </c>
      <c r="E94" s="10">
        <v>-41400000</v>
      </c>
      <c r="F94" s="10">
        <v>-135300000</v>
      </c>
      <c r="G94" s="10">
        <v>-206400000</v>
      </c>
      <c r="H94" s="10">
        <v>-315300000</v>
      </c>
      <c r="I94" s="10">
        <v>-268181000</v>
      </c>
      <c r="J94" s="10">
        <v>-1057841000</v>
      </c>
      <c r="K94" s="10">
        <v>-1404008000</v>
      </c>
      <c r="L94" s="10">
        <v>-3094105000</v>
      </c>
      <c r="M94" s="10">
        <v>-4937000000</v>
      </c>
      <c r="N94" s="10">
        <v>-4377000000</v>
      </c>
      <c r="O94" s="10">
        <v>-7003000000</v>
      </c>
      <c r="P94" s="10">
        <v>-807000000</v>
      </c>
      <c r="Q94" s="10">
        <v>-5436000000</v>
      </c>
      <c r="R94" s="10">
        <v>466000000</v>
      </c>
      <c r="S94" s="10">
        <v>2614000000</v>
      </c>
      <c r="T94" s="10">
        <v>-9644000000</v>
      </c>
      <c r="U94" s="10">
        <v>-8342000000</v>
      </c>
      <c r="V94" s="10">
        <v>-4193000000</v>
      </c>
      <c r="W94" s="10">
        <v>-9959000000</v>
      </c>
      <c r="X94" s="10">
        <v>-11931000000</v>
      </c>
      <c r="Y94" s="10">
        <v>-2934000000</v>
      </c>
      <c r="Z94" s="10">
        <v>-3815000000</v>
      </c>
      <c r="AA94" s="10">
        <v>-11768000000</v>
      </c>
      <c r="AB94" s="10">
        <v>-6643000000</v>
      </c>
      <c r="AC94" s="10">
        <v>-10088000000</v>
      </c>
      <c r="AD94" s="10">
        <v>-8117000000</v>
      </c>
      <c r="AE94" s="10">
        <v>-5993000000</v>
      </c>
      <c r="AF94" s="10">
        <v>15324000000</v>
      </c>
      <c r="AG94" s="10">
        <v>14837000000</v>
      </c>
      <c r="AH94" s="10">
        <v>3500000000</v>
      </c>
      <c r="AI94" s="10">
        <v>-5285000000</v>
      </c>
      <c r="AJ94" s="10">
        <v>1553000000</v>
      </c>
      <c r="AQ94" s="23" t="s">
        <v>135</v>
      </c>
      <c r="AR94" s="37">
        <v>4.095E-2</v>
      </c>
    </row>
    <row r="95" spans="1:4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-500000000</v>
      </c>
      <c r="X95" s="1" t="s">
        <v>92</v>
      </c>
      <c r="Y95" s="1">
        <v>-3113000000</v>
      </c>
      <c r="Z95" s="1" t="s">
        <v>92</v>
      </c>
      <c r="AA95" s="1">
        <v>-16000000</v>
      </c>
      <c r="AB95" s="1">
        <v>-3276000000</v>
      </c>
      <c r="AC95" s="1">
        <v>-508000000</v>
      </c>
      <c r="AD95" s="1">
        <v>-3863000000</v>
      </c>
      <c r="AE95" s="1">
        <v>-4151000000</v>
      </c>
      <c r="AF95" s="1">
        <v>-12375000000</v>
      </c>
      <c r="AG95" s="1">
        <v>-6780000000</v>
      </c>
      <c r="AH95" s="1">
        <v>-6720000000</v>
      </c>
      <c r="AI95" s="1">
        <v>-3000000000</v>
      </c>
      <c r="AJ95" s="1">
        <v>-3550000000</v>
      </c>
      <c r="AQ95" s="38" t="s">
        <v>136</v>
      </c>
      <c r="AR95" s="39" cm="1">
        <f t="array" ref="AR95">_FV(A1,"Beta")</f>
        <v>0.9879</v>
      </c>
    </row>
    <row r="96" spans="1:44" ht="20" x14ac:dyDescent="0.25">
      <c r="A96" s="5" t="s">
        <v>81</v>
      </c>
      <c r="B96" s="1" t="s">
        <v>92</v>
      </c>
      <c r="C96" s="1">
        <v>200000</v>
      </c>
      <c r="D96" s="1">
        <v>47600000</v>
      </c>
      <c r="E96" s="1">
        <v>2100000</v>
      </c>
      <c r="F96" s="1">
        <v>9200000</v>
      </c>
      <c r="G96" s="1">
        <v>18600000</v>
      </c>
      <c r="H96" s="1">
        <v>23400000</v>
      </c>
      <c r="I96" s="1">
        <v>87949000</v>
      </c>
      <c r="J96" s="1">
        <v>116554000</v>
      </c>
      <c r="K96" s="1">
        <v>280212000</v>
      </c>
      <c r="L96" s="1">
        <v>488494000</v>
      </c>
      <c r="M96" s="1">
        <v>740000000</v>
      </c>
      <c r="N96" s="1">
        <v>1564000000</v>
      </c>
      <c r="O96" s="1">
        <v>1262000000</v>
      </c>
      <c r="P96" s="1">
        <v>655000000</v>
      </c>
      <c r="Q96" s="1">
        <v>578000000</v>
      </c>
      <c r="R96" s="1">
        <v>1257000000</v>
      </c>
      <c r="S96" s="1">
        <v>1087000000</v>
      </c>
      <c r="T96" s="1">
        <v>1682000000</v>
      </c>
      <c r="U96" s="1">
        <v>5306000000</v>
      </c>
      <c r="V96" s="1">
        <v>3117000000</v>
      </c>
      <c r="W96" s="1">
        <v>863000000</v>
      </c>
      <c r="X96" s="1">
        <v>3278000000</v>
      </c>
      <c r="Y96" s="1">
        <v>1831000000</v>
      </c>
      <c r="Z96" s="1">
        <v>1372000000</v>
      </c>
      <c r="AA96" s="1">
        <v>3338000000</v>
      </c>
      <c r="AB96" s="1">
        <v>1907000000</v>
      </c>
      <c r="AC96" s="1">
        <v>2016000000</v>
      </c>
      <c r="AD96" s="1">
        <v>1127000000</v>
      </c>
      <c r="AE96" s="1">
        <v>708000000</v>
      </c>
      <c r="AF96" s="1">
        <v>623000000</v>
      </c>
      <c r="AG96" s="1">
        <v>640000000</v>
      </c>
      <c r="AH96" s="1">
        <v>655000000</v>
      </c>
      <c r="AI96" s="1">
        <v>643000000</v>
      </c>
      <c r="AJ96" s="1">
        <v>660000000</v>
      </c>
      <c r="AQ96" s="23" t="s">
        <v>137</v>
      </c>
      <c r="AR96" s="37">
        <v>8.4000000000000005E-2</v>
      </c>
    </row>
    <row r="97" spans="1:44" ht="20" x14ac:dyDescent="0.25">
      <c r="A97" s="5" t="s">
        <v>82</v>
      </c>
      <c r="B97" s="1" t="s">
        <v>92</v>
      </c>
      <c r="C97" s="1" t="s">
        <v>92</v>
      </c>
      <c r="D97" s="1" t="s">
        <v>92</v>
      </c>
      <c r="E97" s="1" t="s">
        <v>92</v>
      </c>
      <c r="F97" s="1" t="s">
        <v>92</v>
      </c>
      <c r="G97" s="1" t="s">
        <v>92</v>
      </c>
      <c r="H97" s="1" t="s">
        <v>92</v>
      </c>
      <c r="I97" s="1">
        <v>-69881000</v>
      </c>
      <c r="J97" s="1">
        <v>-115621000</v>
      </c>
      <c r="K97" s="1">
        <v>-322812000</v>
      </c>
      <c r="L97" s="1" t="s">
        <v>92</v>
      </c>
      <c r="M97" s="1" t="s">
        <v>92</v>
      </c>
      <c r="N97" s="1" t="s">
        <v>92</v>
      </c>
      <c r="O97" s="1" t="s">
        <v>92</v>
      </c>
      <c r="P97" s="1">
        <v>-1854000000</v>
      </c>
      <c r="Q97" s="1">
        <v>-5984000000</v>
      </c>
      <c r="R97" s="1">
        <v>-9080000000</v>
      </c>
      <c r="S97" s="1">
        <v>-10235000000</v>
      </c>
      <c r="T97" s="1">
        <v>-8295000000</v>
      </c>
      <c r="U97" s="1">
        <v>-7681000000</v>
      </c>
      <c r="V97" s="1">
        <v>-10441000000</v>
      </c>
      <c r="W97" s="1">
        <v>-3611000000</v>
      </c>
      <c r="X97" s="1">
        <v>-7864000000</v>
      </c>
      <c r="Y97" s="1">
        <v>-6896000000</v>
      </c>
      <c r="Z97" s="1">
        <v>-4760000000</v>
      </c>
      <c r="AA97" s="1">
        <v>-3103000000</v>
      </c>
      <c r="AB97" s="1">
        <v>-9843000000</v>
      </c>
      <c r="AC97" s="1">
        <v>-4826000000</v>
      </c>
      <c r="AD97" s="1">
        <v>-4466000000</v>
      </c>
      <c r="AE97" s="1">
        <v>-4304000000</v>
      </c>
      <c r="AF97" s="1">
        <v>-18250000000</v>
      </c>
      <c r="AG97" s="1">
        <v>-21579000000</v>
      </c>
      <c r="AH97" s="1">
        <v>-3386000000</v>
      </c>
      <c r="AI97" s="1">
        <v>-3513000000</v>
      </c>
      <c r="AJ97" s="1">
        <v>-8381000000</v>
      </c>
      <c r="AQ97" s="35" t="s">
        <v>138</v>
      </c>
      <c r="AR97" s="36">
        <f>(AR94)+((AR95)*(AR96-AR94))</f>
        <v>8.3479095000000003E-2</v>
      </c>
    </row>
    <row r="98" spans="1:44"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v>-658000000</v>
      </c>
      <c r="Z98" s="1">
        <v>-1501000000</v>
      </c>
      <c r="AA98" s="1">
        <v>-3310000000</v>
      </c>
      <c r="AB98" s="1">
        <v>-3758000000</v>
      </c>
      <c r="AC98" s="1">
        <v>-4086000000</v>
      </c>
      <c r="AD98" s="1">
        <v>-4750000000</v>
      </c>
      <c r="AE98" s="1">
        <v>-5511000000</v>
      </c>
      <c r="AF98" s="1">
        <v>-5968000000</v>
      </c>
      <c r="AG98" s="1">
        <v>-5979000000</v>
      </c>
      <c r="AH98" s="1">
        <v>-6016000000</v>
      </c>
      <c r="AI98" s="1">
        <v>-6163000000</v>
      </c>
      <c r="AJ98" s="1">
        <v>-6224000000</v>
      </c>
      <c r="AQ98" s="64" t="s">
        <v>139</v>
      </c>
      <c r="AR98" s="65"/>
    </row>
    <row r="99" spans="1:44" ht="20" x14ac:dyDescent="0.25">
      <c r="A99" s="5" t="s">
        <v>84</v>
      </c>
      <c r="B99" s="1" t="s">
        <v>92</v>
      </c>
      <c r="C99" s="1">
        <v>-100000</v>
      </c>
      <c r="D99" s="1">
        <v>-100000</v>
      </c>
      <c r="E99" s="1">
        <v>-200000</v>
      </c>
      <c r="F99" s="1">
        <v>200000</v>
      </c>
      <c r="G99" s="1">
        <v>-900000</v>
      </c>
      <c r="H99" s="1">
        <v>600000</v>
      </c>
      <c r="I99" s="1">
        <v>5637000</v>
      </c>
      <c r="J99" s="1">
        <v>-10511000</v>
      </c>
      <c r="K99" s="1">
        <v>-5602000</v>
      </c>
      <c r="L99" s="1">
        <v>-9860000</v>
      </c>
      <c r="M99" s="1">
        <v>6000000</v>
      </c>
      <c r="N99" s="1">
        <v>-7000000</v>
      </c>
      <c r="O99" s="1">
        <v>-12000000</v>
      </c>
      <c r="P99" s="1">
        <v>30000000</v>
      </c>
      <c r="Q99" s="1">
        <v>43000000</v>
      </c>
      <c r="R99" s="1">
        <v>33000000</v>
      </c>
      <c r="S99" s="1">
        <v>-14000000</v>
      </c>
      <c r="T99" s="1">
        <v>6913000000</v>
      </c>
      <c r="U99" s="1">
        <v>1044000000</v>
      </c>
      <c r="V99" s="1">
        <v>891000000</v>
      </c>
      <c r="W99" s="1">
        <v>3837000000</v>
      </c>
      <c r="X99" s="1">
        <v>5207000000</v>
      </c>
      <c r="Y99" s="1">
        <v>4772000000</v>
      </c>
      <c r="Z99" s="1">
        <v>-650000000</v>
      </c>
      <c r="AA99" s="1">
        <v>91000000</v>
      </c>
      <c r="AB99" s="1">
        <v>8082000000</v>
      </c>
      <c r="AC99" s="1">
        <v>5091000000</v>
      </c>
      <c r="AD99" s="1">
        <v>7253000000</v>
      </c>
      <c r="AE99" s="1">
        <v>9452000000</v>
      </c>
      <c r="AF99" s="1">
        <v>4206000000</v>
      </c>
      <c r="AG99" s="1">
        <v>5809000000</v>
      </c>
      <c r="AH99" s="1">
        <v>-3419000000</v>
      </c>
      <c r="AI99" s="1">
        <v>-6000000</v>
      </c>
      <c r="AJ99" s="1">
        <v>1533000000</v>
      </c>
      <c r="AQ99" s="23" t="s">
        <v>140</v>
      </c>
      <c r="AR99" s="24">
        <f>AR86+AR87</f>
        <v>9515000000</v>
      </c>
    </row>
    <row r="100" spans="1:44" ht="20" x14ac:dyDescent="0.25">
      <c r="A100" s="6" t="s">
        <v>85</v>
      </c>
      <c r="B100" s="10" t="s">
        <v>92</v>
      </c>
      <c r="C100" s="10">
        <v>100000</v>
      </c>
      <c r="D100" s="10">
        <v>47500000</v>
      </c>
      <c r="E100" s="10">
        <v>1900000</v>
      </c>
      <c r="F100" s="10">
        <v>9400000</v>
      </c>
      <c r="G100" s="10">
        <v>17700000</v>
      </c>
      <c r="H100" s="10">
        <v>24000000</v>
      </c>
      <c r="I100" s="10">
        <v>23705000</v>
      </c>
      <c r="J100" s="10">
        <v>-9578000</v>
      </c>
      <c r="K100" s="10">
        <v>-48202000</v>
      </c>
      <c r="L100" s="10">
        <v>478634000</v>
      </c>
      <c r="M100" s="10">
        <v>746000000</v>
      </c>
      <c r="N100" s="10">
        <v>1557000000</v>
      </c>
      <c r="O100" s="10">
        <v>1250000000</v>
      </c>
      <c r="P100" s="10">
        <v>-1169000000</v>
      </c>
      <c r="Q100" s="10">
        <v>-5363000000</v>
      </c>
      <c r="R100" s="10">
        <v>-7790000000</v>
      </c>
      <c r="S100" s="10">
        <v>-9162000000</v>
      </c>
      <c r="T100" s="10">
        <v>300000000</v>
      </c>
      <c r="U100" s="10">
        <v>-1331000000</v>
      </c>
      <c r="V100" s="10">
        <v>-6433000000</v>
      </c>
      <c r="W100" s="10">
        <v>589000000</v>
      </c>
      <c r="X100" s="10">
        <v>621000000</v>
      </c>
      <c r="Y100" s="10">
        <v>-4064000000</v>
      </c>
      <c r="Z100" s="10">
        <v>-5539000000</v>
      </c>
      <c r="AA100" s="10">
        <v>-3000000000</v>
      </c>
      <c r="AB100" s="10">
        <v>-6888000000</v>
      </c>
      <c r="AC100" s="10">
        <v>-2313000000</v>
      </c>
      <c r="AD100" s="10">
        <v>-4699000000</v>
      </c>
      <c r="AE100" s="10">
        <v>-3806000000</v>
      </c>
      <c r="AF100" s="10">
        <v>-31764000000</v>
      </c>
      <c r="AG100" s="10">
        <v>-27889000000</v>
      </c>
      <c r="AH100" s="10">
        <v>-18886000000</v>
      </c>
      <c r="AI100" s="10">
        <v>-12039000000</v>
      </c>
      <c r="AJ100" s="10">
        <v>-15962000000</v>
      </c>
      <c r="AQ100" s="33" t="s">
        <v>141</v>
      </c>
      <c r="AR100" s="34">
        <f>AR99/AR103</f>
        <v>4.5790588518162444E-2</v>
      </c>
    </row>
    <row r="101" spans="1:4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v>-180000000</v>
      </c>
      <c r="AQ101" s="38" t="s">
        <v>142</v>
      </c>
      <c r="AR101" s="40" cm="1">
        <f t="array" ref="AR101">_FV(A1,"Market cap",TRUE)</f>
        <v>198278791430</v>
      </c>
    </row>
    <row r="102" spans="1:44" ht="20" x14ac:dyDescent="0.25">
      <c r="A102" s="6" t="s">
        <v>87</v>
      </c>
      <c r="B102" s="10" t="s">
        <v>92</v>
      </c>
      <c r="C102" s="10">
        <v>100000</v>
      </c>
      <c r="D102" s="10">
        <v>47500000</v>
      </c>
      <c r="E102" s="10">
        <v>1900000</v>
      </c>
      <c r="F102" s="10">
        <v>9400000</v>
      </c>
      <c r="G102" s="10">
        <v>17700000</v>
      </c>
      <c r="H102" s="10">
        <v>24000000</v>
      </c>
      <c r="I102" s="10">
        <v>151279000</v>
      </c>
      <c r="J102" s="10">
        <v>-4693000</v>
      </c>
      <c r="K102" s="10">
        <v>-10087000</v>
      </c>
      <c r="L102" s="10">
        <v>265044000</v>
      </c>
      <c r="M102" s="10">
        <v>247000000</v>
      </c>
      <c r="N102" s="10">
        <v>3321000000</v>
      </c>
      <c r="O102" s="10">
        <v>639000000</v>
      </c>
      <c r="P102" s="10">
        <v>4611000000</v>
      </c>
      <c r="Q102" s="10">
        <v>-5559000000</v>
      </c>
      <c r="R102" s="10">
        <v>-203000000</v>
      </c>
      <c r="S102" s="10">
        <v>1020000000</v>
      </c>
      <c r="T102" s="10">
        <v>-1445000000</v>
      </c>
      <c r="U102" s="10">
        <v>431000000</v>
      </c>
      <c r="V102" s="10">
        <v>1463000000</v>
      </c>
      <c r="W102" s="10">
        <v>527000000</v>
      </c>
      <c r="X102" s="10">
        <v>-1137000000</v>
      </c>
      <c r="Y102" s="10">
        <v>3081000000</v>
      </c>
      <c r="Z102" s="10">
        <v>2137000000</v>
      </c>
      <c r="AA102" s="10">
        <v>-1874000000</v>
      </c>
      <c r="AB102" s="10">
        <v>-1199000000</v>
      </c>
      <c r="AC102" s="10">
        <v>151000000</v>
      </c>
      <c r="AD102" s="10">
        <v>754000000</v>
      </c>
      <c r="AE102" s="10">
        <v>4077000000</v>
      </c>
      <c r="AF102" s="10">
        <v>-2774000000</v>
      </c>
      <c r="AG102" s="10">
        <v>2779000000</v>
      </c>
      <c r="AH102" s="10">
        <v>40000000</v>
      </c>
      <c r="AI102" s="10">
        <v>-1870000000</v>
      </c>
      <c r="AJ102" s="10">
        <v>-1363000000</v>
      </c>
      <c r="AQ102" s="33" t="s">
        <v>143</v>
      </c>
      <c r="AR102" s="34">
        <f>AR101/AR103</f>
        <v>0.95420941148183758</v>
      </c>
    </row>
    <row r="103" spans="1:44" ht="20" x14ac:dyDescent="0.25">
      <c r="A103" s="5" t="s">
        <v>88</v>
      </c>
      <c r="B103" s="1" t="s">
        <v>92</v>
      </c>
      <c r="C103" s="1">
        <v>2300000</v>
      </c>
      <c r="D103" s="1">
        <v>4200000</v>
      </c>
      <c r="E103" s="1">
        <v>35800000</v>
      </c>
      <c r="F103" s="1">
        <v>40300000</v>
      </c>
      <c r="G103" s="1">
        <v>40000000</v>
      </c>
      <c r="H103" s="1">
        <v>27200000</v>
      </c>
      <c r="I103" s="1">
        <v>53567000</v>
      </c>
      <c r="J103" s="1">
        <v>284388000</v>
      </c>
      <c r="K103" s="1">
        <v>279695000</v>
      </c>
      <c r="L103" s="1">
        <v>269608000</v>
      </c>
      <c r="M103" s="1">
        <v>580000000</v>
      </c>
      <c r="N103" s="1">
        <v>913000000</v>
      </c>
      <c r="O103" s="1">
        <v>4234000000</v>
      </c>
      <c r="P103" s="1">
        <v>4873000000</v>
      </c>
      <c r="Q103" s="1">
        <v>9484000000</v>
      </c>
      <c r="R103" s="1">
        <v>3925000000</v>
      </c>
      <c r="S103" s="1">
        <v>3722000000</v>
      </c>
      <c r="T103" s="1">
        <v>4742000000</v>
      </c>
      <c r="U103" s="1">
        <v>3297000000</v>
      </c>
      <c r="V103" s="1">
        <v>3728000000</v>
      </c>
      <c r="W103" s="1">
        <v>5191000000</v>
      </c>
      <c r="X103" s="1">
        <v>5718000000</v>
      </c>
      <c r="Y103" s="1">
        <v>4581000000</v>
      </c>
      <c r="Z103" s="1">
        <v>7662000000</v>
      </c>
      <c r="AA103" s="1">
        <v>9799000000</v>
      </c>
      <c r="AB103" s="1">
        <v>7925000000</v>
      </c>
      <c r="AC103" s="1">
        <v>6726000000</v>
      </c>
      <c r="AD103" s="1">
        <v>6877000000</v>
      </c>
      <c r="AE103" s="1">
        <v>7631000000</v>
      </c>
      <c r="AF103" s="1">
        <v>11708000000</v>
      </c>
      <c r="AG103" s="1">
        <v>8993000000</v>
      </c>
      <c r="AH103" s="1">
        <v>11772000000</v>
      </c>
      <c r="AI103" s="1">
        <v>11812000000</v>
      </c>
      <c r="AJ103" s="1">
        <v>9942000000</v>
      </c>
      <c r="AQ103" s="35" t="s">
        <v>144</v>
      </c>
      <c r="AR103" s="41">
        <f>AR99+AR101</f>
        <v>207793791430</v>
      </c>
    </row>
    <row r="104" spans="1:44" ht="20" thickBot="1" x14ac:dyDescent="0.3">
      <c r="A104" s="7" t="s">
        <v>89</v>
      </c>
      <c r="B104" s="11" t="s">
        <v>92</v>
      </c>
      <c r="C104" s="11" t="s">
        <v>92</v>
      </c>
      <c r="D104" s="11" t="s">
        <v>92</v>
      </c>
      <c r="E104" s="11" t="s">
        <v>92</v>
      </c>
      <c r="F104" s="11" t="s">
        <v>92</v>
      </c>
      <c r="G104" s="11" t="s">
        <v>92</v>
      </c>
      <c r="H104" s="11" t="s">
        <v>92</v>
      </c>
      <c r="I104" s="11">
        <v>204846000</v>
      </c>
      <c r="J104" s="11">
        <v>279695000</v>
      </c>
      <c r="K104" s="11">
        <v>269608000</v>
      </c>
      <c r="L104" s="11">
        <v>534652000</v>
      </c>
      <c r="M104" s="11">
        <v>827000000</v>
      </c>
      <c r="N104" s="11">
        <v>4234000000</v>
      </c>
      <c r="O104" s="11">
        <v>4873000000</v>
      </c>
      <c r="P104" s="11">
        <v>9484000000</v>
      </c>
      <c r="Q104" s="11">
        <v>3925000000</v>
      </c>
      <c r="R104" s="11">
        <v>3722000000</v>
      </c>
      <c r="S104" s="11">
        <v>4742000000</v>
      </c>
      <c r="T104" s="11">
        <v>3297000000</v>
      </c>
      <c r="U104" s="11">
        <v>3728000000</v>
      </c>
      <c r="V104" s="11">
        <v>5191000000</v>
      </c>
      <c r="W104" s="11">
        <v>5718000000</v>
      </c>
      <c r="X104" s="11">
        <v>4581000000</v>
      </c>
      <c r="Y104" s="11">
        <v>7662000000</v>
      </c>
      <c r="Z104" s="11">
        <v>9799000000</v>
      </c>
      <c r="AA104" s="11">
        <v>7925000000</v>
      </c>
      <c r="AB104" s="11">
        <v>6726000000</v>
      </c>
      <c r="AC104" s="11">
        <v>6877000000</v>
      </c>
      <c r="AD104" s="11">
        <v>7631000000</v>
      </c>
      <c r="AE104" s="11">
        <v>11708000000</v>
      </c>
      <c r="AF104" s="11">
        <v>8934000000</v>
      </c>
      <c r="AG104" s="11">
        <v>11772000000</v>
      </c>
      <c r="AH104" s="11">
        <v>11812000000</v>
      </c>
      <c r="AI104" s="11">
        <v>9942000000</v>
      </c>
      <c r="AJ104" s="11">
        <v>8579000000</v>
      </c>
      <c r="AQ104" s="64" t="s">
        <v>145</v>
      </c>
      <c r="AR104" s="65"/>
    </row>
    <row r="105" spans="1:44" ht="21" thickTop="1" x14ac:dyDescent="0.25">
      <c r="A105" s="14" t="s">
        <v>107</v>
      </c>
      <c r="B105" s="1"/>
      <c r="C105" s="15" t="e">
        <f>(C106/B106)-1</f>
        <v>#VALUE!</v>
      </c>
      <c r="D105" s="15">
        <f>(D106/C106)-1</f>
        <v>1.8421052631578947</v>
      </c>
      <c r="E105" s="15">
        <f>(E106/D106)-1</f>
        <v>5.0555555555555554</v>
      </c>
      <c r="F105" s="15">
        <f>(F106/E106)-1</f>
        <v>2.1773700305810397</v>
      </c>
      <c r="G105" s="15">
        <f>(G106/F106)-1</f>
        <v>0.36766121270452357</v>
      </c>
      <c r="H105" s="15">
        <f t="shared" ref="H105:AJ105" si="8">(H106/G106)-1</f>
        <v>0.81491907107670647</v>
      </c>
      <c r="I105" s="15">
        <f t="shared" si="8"/>
        <v>0.10055447848003096</v>
      </c>
      <c r="J105" s="15">
        <f t="shared" si="8"/>
        <v>1.7476931857817801</v>
      </c>
      <c r="K105" s="15">
        <f t="shared" si="8"/>
        <v>0.42562630948625824</v>
      </c>
      <c r="L105" s="15">
        <f t="shared" si="8"/>
        <v>1.2176779460095375</v>
      </c>
      <c r="M105" s="15">
        <f t="shared" si="8"/>
        <v>0.56306272691582659</v>
      </c>
      <c r="N105" s="15">
        <f t="shared" si="8"/>
        <v>0.19641930461857804</v>
      </c>
      <c r="O105" s="15">
        <f t="shared" si="8"/>
        <v>-0.10713511168943834</v>
      </c>
      <c r="P105" s="15">
        <f t="shared" si="8"/>
        <v>-4.1535098372601387E-2</v>
      </c>
      <c r="Q105" s="15">
        <f t="shared" si="8"/>
        <v>0.14622402432843384</v>
      </c>
      <c r="R105" s="15">
        <f t="shared" si="8"/>
        <v>0.43886800795931902</v>
      </c>
      <c r="S105" s="15">
        <f t="shared" si="8"/>
        <v>5.6545789797172619E-2</v>
      </c>
      <c r="T105" s="15">
        <f t="shared" si="8"/>
        <v>3.6503781268179214E-2</v>
      </c>
      <c r="U105" s="15">
        <f t="shared" si="8"/>
        <v>0.24217763434825312</v>
      </c>
      <c r="V105" s="15">
        <f t="shared" si="8"/>
        <v>0.22229752626228394</v>
      </c>
      <c r="W105" s="15">
        <f t="shared" si="8"/>
        <v>-0.17826448572220677</v>
      </c>
      <c r="X105" s="15">
        <f t="shared" si="8"/>
        <v>3.0701754385964897E-2</v>
      </c>
      <c r="Y105" s="15">
        <f t="shared" si="8"/>
        <v>-2.8368794326241176E-2</v>
      </c>
      <c r="Z105" s="15">
        <f t="shared" si="8"/>
        <v>0.16395283548568229</v>
      </c>
      <c r="AA105" s="15">
        <f t="shared" si="8"/>
        <v>0.13207911239749159</v>
      </c>
      <c r="AB105" s="15">
        <f t="shared" si="8"/>
        <v>-5.7695585478097833E-2</v>
      </c>
      <c r="AC105" s="15">
        <f t="shared" si="8"/>
        <v>2.4238039251153198E-2</v>
      </c>
      <c r="AD105" s="15">
        <f t="shared" si="8"/>
        <v>9.7041942604856546E-2</v>
      </c>
      <c r="AE105" s="15">
        <f t="shared" si="8"/>
        <v>3.927881519639409E-2</v>
      </c>
      <c r="AF105" s="15">
        <f t="shared" si="8"/>
        <v>-6.1957868649318293E-3</v>
      </c>
      <c r="AG105" s="15">
        <f t="shared" si="8"/>
        <v>0.16287406483790523</v>
      </c>
      <c r="AH105" s="15">
        <f t="shared" si="8"/>
        <v>-1.7826028682482287E-2</v>
      </c>
      <c r="AI105" s="15">
        <f t="shared" si="8"/>
        <v>7.2325327510918136E-3</v>
      </c>
      <c r="AJ105" s="15">
        <f t="shared" si="8"/>
        <v>-0.13636363636363635</v>
      </c>
      <c r="AK105" s="15"/>
      <c r="AL105" s="15"/>
      <c r="AM105" s="15"/>
      <c r="AN105" s="15"/>
      <c r="AO105" s="15"/>
      <c r="AP105" s="15"/>
      <c r="AQ105" s="25" t="s">
        <v>108</v>
      </c>
      <c r="AR105" s="26">
        <f>(AR100*AR92)+(AR102*AR97)</f>
        <v>8.1070099901245293E-2</v>
      </c>
    </row>
    <row r="106" spans="1:44" ht="19" x14ac:dyDescent="0.25">
      <c r="A106" s="5" t="s">
        <v>90</v>
      </c>
      <c r="B106" s="1" t="s">
        <v>92</v>
      </c>
      <c r="C106" s="1">
        <v>1900000</v>
      </c>
      <c r="D106" s="1">
        <v>5400000</v>
      </c>
      <c r="E106" s="1">
        <v>32700000</v>
      </c>
      <c r="F106" s="1">
        <v>103900000</v>
      </c>
      <c r="G106" s="1">
        <v>142100000</v>
      </c>
      <c r="H106" s="1">
        <v>257900000</v>
      </c>
      <c r="I106" s="1">
        <v>283833000</v>
      </c>
      <c r="J106" s="1">
        <v>779886000</v>
      </c>
      <c r="K106" s="1">
        <v>1111826000</v>
      </c>
      <c r="L106" s="1">
        <v>2465672000</v>
      </c>
      <c r="M106" s="1">
        <v>3854000000</v>
      </c>
      <c r="N106" s="1">
        <v>4611000000</v>
      </c>
      <c r="O106" s="1">
        <v>4117000000</v>
      </c>
      <c r="P106" s="1">
        <v>3946000000</v>
      </c>
      <c r="Q106" s="1">
        <v>4523000000</v>
      </c>
      <c r="R106" s="1">
        <v>6508000000</v>
      </c>
      <c r="S106" s="1">
        <v>6876000000</v>
      </c>
      <c r="T106" s="1">
        <v>7127000000</v>
      </c>
      <c r="U106" s="1">
        <v>8853000000</v>
      </c>
      <c r="V106" s="1">
        <v>10821000000</v>
      </c>
      <c r="W106" s="1">
        <v>8892000000</v>
      </c>
      <c r="X106" s="1">
        <v>9165000000</v>
      </c>
      <c r="Y106" s="1">
        <v>8905000000</v>
      </c>
      <c r="Z106" s="1">
        <v>10365000000</v>
      </c>
      <c r="AA106" s="1">
        <v>11734000000</v>
      </c>
      <c r="AB106" s="1">
        <v>11057000000</v>
      </c>
      <c r="AC106" s="1">
        <v>11325000000</v>
      </c>
      <c r="AD106" s="1">
        <v>12424000000</v>
      </c>
      <c r="AE106" s="1">
        <v>12912000000</v>
      </c>
      <c r="AF106" s="1">
        <v>12832000000</v>
      </c>
      <c r="AG106" s="1">
        <v>14922000000</v>
      </c>
      <c r="AH106" s="1">
        <v>14656000000</v>
      </c>
      <c r="AI106" s="1">
        <v>14762000000</v>
      </c>
      <c r="AJ106" s="1">
        <v>12749000000</v>
      </c>
      <c r="AK106" s="42">
        <f>AJ106*(1+$AR$106)</f>
        <v>13364085184.324345</v>
      </c>
      <c r="AL106" s="42">
        <f t="shared" ref="AL106:AO106" si="9">AK106*(1+$AR$106)</f>
        <v>14008845620.352768</v>
      </c>
      <c r="AM106" s="42">
        <f t="shared" si="9"/>
        <v>14684713013.133846</v>
      </c>
      <c r="AN106" s="42">
        <f t="shared" si="9"/>
        <v>15393188141.413204</v>
      </c>
      <c r="AO106" s="42">
        <f t="shared" si="9"/>
        <v>16135844190.146473</v>
      </c>
      <c r="AP106" s="43" t="s">
        <v>146</v>
      </c>
      <c r="AQ106" s="44" t="s">
        <v>147</v>
      </c>
      <c r="AR106" s="45">
        <f>(SUM(AK4:AO4)/5)</f>
        <v>4.8245759222240503E-2</v>
      </c>
    </row>
    <row r="107" spans="1:44" ht="19" x14ac:dyDescent="0.25">
      <c r="A107" s="14" t="s">
        <v>116</v>
      </c>
      <c r="B107" s="13"/>
      <c r="C107" s="15">
        <f t="shared" ref="C107:AI107" si="10">C106/C3</f>
        <v>6.8592057761732855E-2</v>
      </c>
      <c r="D107" s="15">
        <f t="shared" si="10"/>
        <v>7.7363896848137534E-2</v>
      </c>
      <c r="E107" s="15">
        <f t="shared" si="10"/>
        <v>0.1784934497816594</v>
      </c>
      <c r="F107" s="15">
        <f t="shared" si="10"/>
        <v>0.30594817432273264</v>
      </c>
      <c r="G107" s="15">
        <f t="shared" si="10"/>
        <v>0.2189522342064715</v>
      </c>
      <c r="H107" s="15">
        <f t="shared" si="10"/>
        <v>0.20748189863234112</v>
      </c>
      <c r="I107" s="15">
        <f t="shared" si="10"/>
        <v>0.14342243557352197</v>
      </c>
      <c r="J107" s="15">
        <f t="shared" si="10"/>
        <v>0.19040185546874999</v>
      </c>
      <c r="K107" s="15">
        <f t="shared" si="10"/>
        <v>0.17264378881987577</v>
      </c>
      <c r="L107" s="15">
        <f t="shared" si="10"/>
        <v>0.29148504551365412</v>
      </c>
      <c r="M107" s="15">
        <f t="shared" si="10"/>
        <v>0.31709725193351984</v>
      </c>
      <c r="N107" s="15">
        <f t="shared" si="10"/>
        <v>0.24360735418427726</v>
      </c>
      <c r="O107" s="15">
        <f t="shared" si="10"/>
        <v>0.18467680437805589</v>
      </c>
      <c r="P107" s="15">
        <f t="shared" si="10"/>
        <v>0.20861749933914883</v>
      </c>
      <c r="Q107" s="15">
        <f t="shared" si="10"/>
        <v>0.23959105837482783</v>
      </c>
      <c r="R107" s="15">
        <f t="shared" si="10"/>
        <v>0.29521433431617145</v>
      </c>
      <c r="S107" s="15">
        <f t="shared" si="10"/>
        <v>0.27724688520624169</v>
      </c>
      <c r="T107" s="15">
        <f t="shared" si="10"/>
        <v>0.25021064457239151</v>
      </c>
      <c r="U107" s="15">
        <f t="shared" si="10"/>
        <v>0.2535078174216826</v>
      </c>
      <c r="V107" s="15">
        <f t="shared" si="10"/>
        <v>0.27367223065250379</v>
      </c>
      <c r="W107" s="15">
        <f t="shared" si="10"/>
        <v>0.24619985048592075</v>
      </c>
      <c r="X107" s="15">
        <f t="shared" si="10"/>
        <v>0.2288961038961039</v>
      </c>
      <c r="Y107" s="15">
        <f t="shared" si="10"/>
        <v>0.20604840575686056</v>
      </c>
      <c r="Z107" s="15">
        <f t="shared" si="10"/>
        <v>0.22502768068430995</v>
      </c>
      <c r="AA107" s="15">
        <f t="shared" si="10"/>
        <v>0.24140555887012158</v>
      </c>
      <c r="AB107" s="15">
        <f t="shared" si="10"/>
        <v>0.23454668872767384</v>
      </c>
      <c r="AC107" s="15">
        <f t="shared" si="10"/>
        <v>0.23036553365472631</v>
      </c>
      <c r="AD107" s="15">
        <f t="shared" si="10"/>
        <v>0.25227932665949193</v>
      </c>
      <c r="AE107" s="15">
        <f t="shared" si="10"/>
        <v>0.26897198208519946</v>
      </c>
      <c r="AF107" s="15">
        <f t="shared" si="10"/>
        <v>0.2601256841678492</v>
      </c>
      <c r="AG107" s="15">
        <f t="shared" si="10"/>
        <v>0.28749229346485822</v>
      </c>
      <c r="AH107" s="15">
        <f t="shared" si="10"/>
        <v>0.29727591732419223</v>
      </c>
      <c r="AI107" s="15">
        <f t="shared" si="10"/>
        <v>0.29631859970291863</v>
      </c>
      <c r="AJ107" s="15">
        <f>AJ106/AJ3</f>
        <v>0.24727970983571582</v>
      </c>
      <c r="AK107" s="43"/>
      <c r="AL107" s="43"/>
      <c r="AM107" s="43"/>
      <c r="AN107" s="43"/>
      <c r="AO107" s="46">
        <f>AO106*(1+AR107)/(AR108-AR107)</f>
        <v>294974332559.24701</v>
      </c>
      <c r="AP107" s="47" t="s">
        <v>148</v>
      </c>
      <c r="AQ107" s="48" t="s">
        <v>149</v>
      </c>
      <c r="AR107" s="49">
        <v>2.5000000000000001E-2</v>
      </c>
    </row>
    <row r="108" spans="1:44" ht="19" x14ac:dyDescent="0.25">
      <c r="AK108" s="46">
        <f t="shared" ref="AK108:AM108" si="11">AK107+AK106</f>
        <v>13364085184.324345</v>
      </c>
      <c r="AL108" s="46">
        <f t="shared" si="11"/>
        <v>14008845620.352768</v>
      </c>
      <c r="AM108" s="46">
        <f t="shared" si="11"/>
        <v>14684713013.133846</v>
      </c>
      <c r="AN108" s="46">
        <f>AN107+AN106</f>
        <v>15393188141.413204</v>
      </c>
      <c r="AO108" s="46">
        <f>AO107+AO106</f>
        <v>311110176749.39349</v>
      </c>
      <c r="AP108" s="47" t="s">
        <v>144</v>
      </c>
      <c r="AQ108" s="50" t="s">
        <v>150</v>
      </c>
      <c r="AR108" s="51">
        <f>AR105</f>
        <v>8.1070099901245293E-2</v>
      </c>
    </row>
    <row r="109" spans="1:44" ht="19" x14ac:dyDescent="0.25">
      <c r="AK109" s="60" t="s">
        <v>151</v>
      </c>
      <c r="AL109" s="61"/>
    </row>
    <row r="110" spans="1:44" ht="20" x14ac:dyDescent="0.25">
      <c r="AK110" s="52" t="s">
        <v>152</v>
      </c>
      <c r="AL110" s="40">
        <f>NPV(AR108,AK108,AL108,AM108,AN108,AO108)</f>
        <v>257931295805.79007</v>
      </c>
    </row>
    <row r="111" spans="1:44" ht="20" x14ac:dyDescent="0.25">
      <c r="AK111" s="52" t="s">
        <v>153</v>
      </c>
      <c r="AL111" s="40">
        <f>AJ40</f>
        <v>19267000000</v>
      </c>
    </row>
    <row r="112" spans="1:44" ht="20" x14ac:dyDescent="0.25">
      <c r="AK112" s="52" t="s">
        <v>140</v>
      </c>
      <c r="AL112" s="40">
        <f>AR99</f>
        <v>9515000000</v>
      </c>
    </row>
    <row r="113" spans="37:38" ht="20" x14ac:dyDescent="0.25">
      <c r="AK113" s="52" t="s">
        <v>154</v>
      </c>
      <c r="AL113" s="40">
        <f>AL110+AL111-AL112</f>
        <v>267683295805.79004</v>
      </c>
    </row>
    <row r="114" spans="37:38" ht="20" x14ac:dyDescent="0.25">
      <c r="AK114" s="52" t="s">
        <v>155</v>
      </c>
      <c r="AL114" s="53">
        <f>AJ34*(1+(5*AP16))</f>
        <v>3436315252.2326035</v>
      </c>
    </row>
    <row r="115" spans="37:38" ht="20" x14ac:dyDescent="0.25">
      <c r="AK115" s="54" t="s">
        <v>156</v>
      </c>
      <c r="AL115" s="55">
        <f>AL113/AL114</f>
        <v>77.898352204988726</v>
      </c>
    </row>
    <row r="116" spans="37:38" ht="20" x14ac:dyDescent="0.25">
      <c r="AK116" s="52" t="s">
        <v>157</v>
      </c>
      <c r="AL116" s="56" cm="1">
        <f t="array" ref="AL116">_FV(A1,"Price")</f>
        <v>48.41</v>
      </c>
    </row>
    <row r="117" spans="37:38" ht="20" x14ac:dyDescent="0.25">
      <c r="AK117" s="57" t="s">
        <v>158</v>
      </c>
      <c r="AL117" s="58">
        <f>AL115/AL116-1</f>
        <v>0.60913762042943054</v>
      </c>
    </row>
    <row r="118" spans="37:38" ht="20" x14ac:dyDescent="0.25">
      <c r="AK118" s="57" t="s">
        <v>159</v>
      </c>
      <c r="AL118" s="59" t="str">
        <f>IF(AL115&gt;AL116,"BUY","SELL")</f>
        <v>BUY</v>
      </c>
    </row>
  </sheetData>
  <mergeCells count="6">
    <mergeCell ref="AK109:AL109"/>
    <mergeCell ref="AQ83:AR83"/>
    <mergeCell ref="AQ84:AR84"/>
    <mergeCell ref="AQ93:AR93"/>
    <mergeCell ref="AQ98:AR98"/>
    <mergeCell ref="AQ104:AR104"/>
  </mergeCells>
  <hyperlinks>
    <hyperlink ref="A1" r:id="rId1" tooltip="https://roic.ai/company/CSCO" display="ROIC.AI | CS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58877/000095014995000673/0000950149-95-000673-index.html" xr:uid="{00000000-0004-0000-0000-000016000000}"/>
    <hyperlink ref="I74" r:id="rId17" tooltip="https://www.sec.gov/Archives/edgar/data/858877/000095014995000673/0000950149-95-000673-index.html" xr:uid="{00000000-0004-0000-0000-000017000000}"/>
    <hyperlink ref="J36" r:id="rId18" tooltip="https://www.sec.gov/Archives/edgar/data/858877/000095014996001640/0000950149-96-001640-index.html" xr:uid="{00000000-0004-0000-0000-000019000000}"/>
    <hyperlink ref="J74" r:id="rId19" tooltip="https://www.sec.gov/Archives/edgar/data/858877/000095014996001640/0000950149-96-001640-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58877/000109581100003692/0001095811-00-003692-index.html" xr:uid="{00000000-0004-0000-0000-000025000000}"/>
    <hyperlink ref="N74" r:id="rId27" tooltip="https://www.sec.gov/Archives/edgar/data/858877/000109581100003692/0001095811-00-003692-index.html" xr:uid="{00000000-0004-0000-0000-000026000000}"/>
    <hyperlink ref="O36" r:id="rId28" tooltip="https://www.sec.gov/Archives/edgar/data/858877/000109581101505065/0001095811-01-505065-index.html" xr:uid="{00000000-0004-0000-0000-000028000000}"/>
    <hyperlink ref="O74" r:id="rId29" tooltip="https://www.sec.gov/Archives/edgar/data/858877/000109581101505065/0001095811-01-505065-index.html" xr:uid="{00000000-0004-0000-0000-000029000000}"/>
    <hyperlink ref="P36" r:id="rId30" tooltip="https://www.sec.gov/Archives/edgar/data/858877/000089161802004345/f84358e10vk.htm" xr:uid="{00000000-0004-0000-0000-00002B000000}"/>
    <hyperlink ref="P74" r:id="rId31" tooltip="https://www.sec.gov/Archives/edgar/data/858877/000089161802004345/f84358e10vk.htm" xr:uid="{00000000-0004-0000-0000-00002C000000}"/>
    <hyperlink ref="Q36" r:id="rId32" tooltip="https://www.sec.gov/Archives/edgar/data/858877/000119312503047374/d10k.htm" xr:uid="{00000000-0004-0000-0000-00002E000000}"/>
    <hyperlink ref="Q74" r:id="rId33" tooltip="https://www.sec.gov/Archives/edgar/data/858877/000119312503047374/d10k.htm" xr:uid="{00000000-0004-0000-0000-00002F000000}"/>
    <hyperlink ref="R36" r:id="rId34" tooltip="https://www.sec.gov/Archives/edgar/data/858877/000119312504158427/d10k.htm" xr:uid="{00000000-0004-0000-0000-000031000000}"/>
    <hyperlink ref="R74" r:id="rId35" tooltip="https://www.sec.gov/Archives/edgar/data/858877/000119312504158427/d10k.htm" xr:uid="{00000000-0004-0000-0000-000032000000}"/>
    <hyperlink ref="S36" r:id="rId36" tooltip="https://www.sec.gov/Archives/edgar/data/858877/000119312505187168/d10k.htm" xr:uid="{00000000-0004-0000-0000-000034000000}"/>
    <hyperlink ref="S74" r:id="rId37" tooltip="https://www.sec.gov/Archives/edgar/data/858877/000119312505187168/d10k.htm" xr:uid="{00000000-0004-0000-0000-000035000000}"/>
    <hyperlink ref="T36" r:id="rId38" tooltip="https://www.sec.gov/Archives/edgar/data/858877/000119312506192133/d10k.htm" xr:uid="{00000000-0004-0000-0000-000037000000}"/>
    <hyperlink ref="T74" r:id="rId39" tooltip="https://www.sec.gov/Archives/edgar/data/858877/000119312506192133/d10k.htm" xr:uid="{00000000-0004-0000-0000-000038000000}"/>
    <hyperlink ref="U36" r:id="rId40" tooltip="https://www.sec.gov/Archives/edgar/data/858877/000119312507202552/0001193125-07-202552-index.html" xr:uid="{00000000-0004-0000-0000-00003A000000}"/>
    <hyperlink ref="U74" r:id="rId41" tooltip="https://www.sec.gov/Archives/edgar/data/858877/000119312507202552/0001193125-07-202552-index.html" xr:uid="{00000000-0004-0000-0000-00003B000000}"/>
    <hyperlink ref="V36" r:id="rId42" tooltip="https://www.sec.gov/Archives/edgar/data/858877/000119312508195608/0001193125-08-195608-index.html" xr:uid="{00000000-0004-0000-0000-00003D000000}"/>
    <hyperlink ref="V74" r:id="rId43" tooltip="https://www.sec.gov/Archives/edgar/data/858877/000119312508195608/0001193125-08-195608-index.html" xr:uid="{00000000-0004-0000-0000-00003E000000}"/>
    <hyperlink ref="W36" r:id="rId44" tooltip="https://www.sec.gov/Archives/edgar/data/858877/000119312509190326/0001193125-09-190326-index.html" xr:uid="{00000000-0004-0000-0000-000040000000}"/>
    <hyperlink ref="W74" r:id="rId45" tooltip="https://www.sec.gov/Archives/edgar/data/858877/000119312509190326/0001193125-09-190326-index.html" xr:uid="{00000000-0004-0000-0000-000041000000}"/>
    <hyperlink ref="X36" r:id="rId46" tooltip="https://www.sec.gov/Archives/edgar/data/858877/000119312510213400/0001193125-10-213400-index.html" xr:uid="{00000000-0004-0000-0000-000043000000}"/>
    <hyperlink ref="X74" r:id="rId47" tooltip="https://www.sec.gov/Archives/edgar/data/858877/000119312510213400/0001193125-10-213400-index.html" xr:uid="{00000000-0004-0000-0000-000044000000}"/>
    <hyperlink ref="Y36" r:id="rId48" tooltip="https://www.sec.gov/Archives/edgar/data/858877/000119312511247394/0001193125-11-247394-index.html" xr:uid="{00000000-0004-0000-0000-000046000000}"/>
    <hyperlink ref="Y74" r:id="rId49" tooltip="https://www.sec.gov/Archives/edgar/data/858877/000119312511247394/0001193125-11-247394-index.html" xr:uid="{00000000-0004-0000-0000-000047000000}"/>
    <hyperlink ref="Z36" r:id="rId50" tooltip="https://www.sec.gov/Archives/edgar/data/858877/000119312512388590/0001193125-12-388590-index.html" xr:uid="{00000000-0004-0000-0000-000049000000}"/>
    <hyperlink ref="Z74" r:id="rId51" tooltip="https://www.sec.gov/Archives/edgar/data/858877/000119312512388590/0001193125-12-388590-index.html" xr:uid="{00000000-0004-0000-0000-00004A000000}"/>
    <hyperlink ref="AA36" r:id="rId52" tooltip="https://www.sec.gov/Archives/edgar/data/858877/000085887713000049/0000858877-13-000049-index.html" xr:uid="{00000000-0004-0000-0000-00004C000000}"/>
    <hyperlink ref="AA74" r:id="rId53" tooltip="https://www.sec.gov/Archives/edgar/data/858877/000085887713000049/0000858877-13-000049-index.html" xr:uid="{00000000-0004-0000-0000-00004D000000}"/>
    <hyperlink ref="AB36" r:id="rId54" tooltip="https://www.sec.gov/Archives/edgar/data/858877/000085887714000029/0000858877-14-000029-index.html" xr:uid="{00000000-0004-0000-0000-00004F000000}"/>
    <hyperlink ref="AB74" r:id="rId55" tooltip="https://www.sec.gov/Archives/edgar/data/858877/000085887714000029/0000858877-14-000029-index.html" xr:uid="{00000000-0004-0000-0000-000050000000}"/>
    <hyperlink ref="AC36" r:id="rId56" tooltip="https://www.sec.gov/Archives/edgar/data/858877/000085887715000070/0000858877-15-000070-index.html" xr:uid="{00000000-0004-0000-0000-000052000000}"/>
    <hyperlink ref="AC74" r:id="rId57" tooltip="https://www.sec.gov/Archives/edgar/data/858877/000085887715000070/0000858877-15-000070-index.html" xr:uid="{00000000-0004-0000-0000-000053000000}"/>
    <hyperlink ref="AD36" r:id="rId58" tooltip="https://www.sec.gov/Archives/edgar/data/858877/000085887716000117/csco-2016730x10k.htm" xr:uid="{00000000-0004-0000-0000-000055000000}"/>
    <hyperlink ref="AD74" r:id="rId59" tooltip="https://www.sec.gov/Archives/edgar/data/858877/000085887716000117/csco-2016730x10k.htm" xr:uid="{00000000-0004-0000-0000-000056000000}"/>
    <hyperlink ref="AE36" r:id="rId60" tooltip="https://www.sec.gov/Archives/edgar/data/858877/000085887717000016/0000858877-17-000016-index.html" xr:uid="{00000000-0004-0000-0000-000058000000}"/>
    <hyperlink ref="AE74" r:id="rId61" tooltip="https://www.sec.gov/Archives/edgar/data/858877/000085887717000016/0000858877-17-000016-index.html" xr:uid="{00000000-0004-0000-0000-000059000000}"/>
    <hyperlink ref="AF36" r:id="rId62" tooltip="https://www.sec.gov/Archives/edgar/data/858877/000085887718000011/0000858877-18-000011-index.html" xr:uid="{00000000-0004-0000-0000-00005B000000}"/>
    <hyperlink ref="AF74" r:id="rId63" tooltip="https://www.sec.gov/Archives/edgar/data/858877/000085887718000011/0000858877-18-000011-index.html" xr:uid="{00000000-0004-0000-0000-00005C000000}"/>
    <hyperlink ref="AG36" r:id="rId64" tooltip="https://www.sec.gov/Archives/edgar/data/858877/000085887719000012/0000858877-19-000012-index.html" xr:uid="{00000000-0004-0000-0000-00005E000000}"/>
    <hyperlink ref="AG74" r:id="rId65" tooltip="https://www.sec.gov/Archives/edgar/data/858877/000085887719000012/0000858877-19-000012-index.html" xr:uid="{00000000-0004-0000-0000-00005F000000}"/>
    <hyperlink ref="AH36" r:id="rId66" tooltip="https://www.sec.gov/Archives/edgar/data/858877/000085887720000010/0000858877-20-000010-index.htm" xr:uid="{00000000-0004-0000-0000-000061000000}"/>
    <hyperlink ref="AH74" r:id="rId67" tooltip="https://www.sec.gov/Archives/edgar/data/858877/000085887720000010/0000858877-20-000010-index.htm" xr:uid="{00000000-0004-0000-0000-000062000000}"/>
    <hyperlink ref="AI36" r:id="rId68" tooltip="https://www.sec.gov/Archives/edgar/data/858877/000085887721000013/0000858877-21-000013-index.htm" xr:uid="{00000000-0004-0000-0000-000064000000}"/>
    <hyperlink ref="AI74" r:id="rId69" tooltip="https://www.sec.gov/Archives/edgar/data/858877/000085887721000013/0000858877-21-000013-index.htm" xr:uid="{00000000-0004-0000-0000-000065000000}"/>
    <hyperlink ref="AJ36" r:id="rId70" tooltip="https://www.sec.gov/Archives/edgar/data/858877/000085887722000013/0000858877-22-000013-index.htm" xr:uid="{00000000-0004-0000-0000-000067000000}"/>
    <hyperlink ref="AJ74" r:id="rId71" tooltip="https://www.sec.gov/Archives/edgar/data/858877/000085887722000013/0000858877-22-000013-index.htm" xr:uid="{00000000-0004-0000-0000-000068000000}"/>
    <hyperlink ref="AK1" r:id="rId72" display="https://finbox.com/NASDAQGS:CSCO/explorer/revenue_proj" xr:uid="{8B2DC268-07C4-F44C-9A32-4A745944ED07}"/>
  </hyperlinks>
  <pageMargins left="0.7" right="0.7" top="0.75" bottom="0.75" header="0.3" footer="0.3"/>
  <drawing r:id="rId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2023-03-13T04:01:00Z</dcterms:created>
  <dcterms:modified xsi:type="dcterms:W3CDTF">2023-05-25T10:54:56Z</dcterms:modified>
</cp:coreProperties>
</file>