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Financials/"/>
    </mc:Choice>
  </mc:AlternateContent>
  <xr:revisionPtr revIDLastSave="0" documentId="13_ncr:1_{0C1AF6F0-0BBF-6F4B-9DD6-8F7EEC9B5B34}" xr6:coauthVersionLast="47" xr6:coauthVersionMax="47" xr10:uidLastSave="{00000000-0000-0000-0000-000000000000}"/>
  <bookViews>
    <workbookView xWindow="0" yWindow="500" windowWidth="2808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1'!$B$3:$AJ$3</definedName>
    <definedName name="_xlchart.v1.11" hidden="1">'Sheet 1'!$A$106</definedName>
    <definedName name="_xlchart.v1.12" hidden="1">'Sheet 1'!$A$19</definedName>
    <definedName name="_xlchart.v1.13" hidden="1">'Sheet 1'!$A$3</definedName>
    <definedName name="_xlchart.v1.14" hidden="1">'Sheet 1'!$B$106:$AJ$106</definedName>
    <definedName name="_xlchart.v1.15" hidden="1">'Sheet 1'!$B$19:$AJ$19</definedName>
    <definedName name="_xlchart.v1.16" hidden="1">'Sheet 1'!$B$3:$AJ$3</definedName>
    <definedName name="_xlchart.v1.2" hidden="1">'Sheet 1'!$B$106:$AJ$106</definedName>
    <definedName name="_xlchart.v1.3" hidden="1">'Sheet 1'!$B$19:$AJ$19</definedName>
    <definedName name="_xlchart.v1.4" hidden="1">'Sheet 1'!$B$3:$AJ$3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1'!$B$106:$AJ$106</definedName>
    <definedName name="_xlchart.v1.9" hidden="1">'Sheet 1'!$B$19:$AJ$19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4" i="1" l="1"/>
  <c r="AL106" i="1"/>
  <c r="AM106" i="1" s="1"/>
  <c r="AN106" i="1" s="1"/>
  <c r="AO106" i="1" s="1"/>
  <c r="AK106" i="1"/>
  <c r="AL111" i="1"/>
  <c r="AK108" i="1"/>
  <c r="AR97" i="1"/>
  <c r="AR90" i="1"/>
  <c r="AR89" i="1"/>
  <c r="AR91" i="1" s="1"/>
  <c r="AR88" i="1"/>
  <c r="AR87" i="1"/>
  <c r="AR86" i="1"/>
  <c r="AR99" i="1" s="1"/>
  <c r="AR85" i="1"/>
  <c r="AR13" i="1"/>
  <c r="AP19" i="1"/>
  <c r="AS16" i="1"/>
  <c r="AR16" i="1"/>
  <c r="AQ16" i="1"/>
  <c r="AP16" i="1"/>
  <c r="AS13" i="1"/>
  <c r="AQ13" i="1"/>
  <c r="AP13" i="1"/>
  <c r="AS10" i="1"/>
  <c r="AR10" i="1"/>
  <c r="AQ10" i="1"/>
  <c r="AP10" i="1"/>
  <c r="AS7" i="1"/>
  <c r="AR7" i="1"/>
  <c r="AQ7" i="1"/>
  <c r="AP7" i="1"/>
  <c r="AS4" i="1"/>
  <c r="AR4" i="1"/>
  <c r="AQ4" i="1"/>
  <c r="AP4" i="1"/>
  <c r="AO4" i="1"/>
  <c r="AN4" i="1"/>
  <c r="AM4" i="1"/>
  <c r="AL4" i="1"/>
  <c r="AK4" i="1"/>
  <c r="AJ35" i="1"/>
  <c r="AJ4" i="1"/>
  <c r="AJ9" i="1"/>
  <c r="AJ13" i="1"/>
  <c r="AJ20" i="1"/>
  <c r="AJ29" i="1"/>
  <c r="AJ80" i="1"/>
  <c r="AJ89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R106" i="1" l="1"/>
  <c r="AL108" i="1"/>
  <c r="AR103" i="1"/>
  <c r="AR102" i="1" s="1"/>
  <c r="AL112" i="1"/>
  <c r="AR92" i="1"/>
  <c r="AR100" i="1" l="1"/>
  <c r="AR105" i="1" s="1"/>
  <c r="AR108" i="1" s="1"/>
  <c r="AM108" i="1"/>
  <c r="AO107" i="1" l="1"/>
  <c r="AO108" i="1" s="1"/>
  <c r="AN108" i="1"/>
  <c r="AL110" i="1" l="1"/>
  <c r="AL113" i="1" s="1"/>
  <c r="AL115" i="1" s="1"/>
  <c r="AL118" i="1" s="1"/>
  <c r="AL117" i="1" l="1"/>
</calcChain>
</file>

<file path=xl/sharedStrings.xml><?xml version="1.0" encoding="utf-8"?>
<sst xmlns="http://schemas.openxmlformats.org/spreadsheetml/2006/main" count="1545" uniqueCount="161">
  <si>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</si>
  <si>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</si>
  <si>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</si>
  <si>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</si>
  <si>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</si>
  <si>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</si>
  <si>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</si>
  <si>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</si>
  <si>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</si>
  <si>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</si>
  <si>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</si>
  <si>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</si>
  <si>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</si>
  <si>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</si>
  <si>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</si>
  <si>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</si>
  <si>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</si>
  <si>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</si>
  <si>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</si>
  <si>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</si>
  <si>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</si>
  <si>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</si>
  <si>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</si>
  <si>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</si>
  <si>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</si>
  <si>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</si>
  <si>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</si>
  <si>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</si>
  <si>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</si>
  <si>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</si>
  <si>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</si>
  <si>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</si>
  <si>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</si>
  <si>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</si>
  <si>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</si>
  <si>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</si>
  <si>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</si>
  <si>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</si>
  <si>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</si>
  <si>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</si>
  <si>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</si>
  <si>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</si>
  <si>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</si>
  <si>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</si>
  <si>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</si>
  <si>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</si>
  <si>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</si>
  <si>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</si>
  <si>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</si>
  <si>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</si>
  <si>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</si>
  <si>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</si>
  <si>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</si>
  <si>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</si>
  <si>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</si>
  <si>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</si>
  <si>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</si>
  <si>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</si>
  <si>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</si>
  <si>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</si>
  <si>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</si>
  <si>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</si>
  <si>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</si>
  <si>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</si>
  <si>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</si>
  <si>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</si>
  <si>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</si>
  <si>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</si>
  <si>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</si>
  <si>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</si>
  <si>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</si>
  <si>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</si>
  <si>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</si>
  <si>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</si>
  <si>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</si>
  <si>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</si>
  <si>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</si>
  <si>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</si>
  <si>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</si>
  <si>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</si>
  <si>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</si>
  <si>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</si>
  <si>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</si>
  <si>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</si>
  <si>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</si>
  <si>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</si>
  <si>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</si>
  <si>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</si>
  <si>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</si>
  <si>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</si>
  <si>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</si>
  <si>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</si>
  <si>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</si>
  <si>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</si>
  <si>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Berkshire Hathaway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</si>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</sst>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8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0" fontId="13" fillId="0" borderId="4" xfId="0" applyFont="1" applyBorder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0" fillId="6" borderId="0" xfId="0" applyNumberFormat="1" applyFont="1" applyFill="1"/>
    <xf numFmtId="0" fontId="0" fillId="6" borderId="0" xfId="0" applyFill="1"/>
    <xf numFmtId="9" fontId="16" fillId="6" borderId="9" xfId="0" applyNumberFormat="1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0" fontId="0" fillId="6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6" borderId="11" xfId="0" applyFont="1" applyFill="1" applyBorder="1"/>
    <xf numFmtId="10" fontId="1" fillId="6" borderId="8" xfId="0" applyNumberFormat="1" applyFont="1" applyFill="1" applyBorder="1" applyAlignment="1">
      <alignment horizontal="right" vertical="center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4" fontId="1" fillId="6" borderId="10" xfId="0" applyNumberFormat="1" applyFont="1" applyFill="1" applyBorder="1" applyAlignment="1">
      <alignment wrapText="1"/>
    </xf>
    <xf numFmtId="164" fontId="1" fillId="4" borderId="9" xfId="0" applyNumberFormat="1" applyFont="1" applyFill="1" applyBorder="1" applyAlignment="1">
      <alignment wrapText="1"/>
    </xf>
    <xf numFmtId="167" fontId="12" fillId="4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4" borderId="11" xfId="0" applyNumberFormat="1" applyFont="1" applyFill="1" applyBorder="1" applyAlignment="1">
      <alignment wrapText="1"/>
    </xf>
    <xf numFmtId="9" fontId="12" fillId="4" borderId="8" xfId="1" applyFont="1" applyFill="1" applyBorder="1"/>
    <xf numFmtId="0" fontId="12" fillId="4" borderId="8" xfId="0" applyFont="1" applyFill="1" applyBorder="1" applyAlignment="1">
      <alignment horizontal="right"/>
    </xf>
    <xf numFmtId="0" fontId="11" fillId="6" borderId="9" xfId="0" applyFont="1" applyFill="1" applyBorder="1" applyAlignment="1">
      <alignment horizontal="left" vertical="center" wrapText="1"/>
    </xf>
    <xf numFmtId="164" fontId="11" fillId="6" borderId="10" xfId="0" applyNumberFormat="1" applyFont="1" applyFill="1" applyBorder="1"/>
    <xf numFmtId="0" fontId="12" fillId="6" borderId="9" xfId="0" applyFont="1" applyFill="1" applyBorder="1" applyAlignment="1">
      <alignment horizontal="left" vertical="center" wrapText="1"/>
    </xf>
    <xf numFmtId="10" fontId="12" fillId="6" borderId="10" xfId="0" applyNumberFormat="1" applyFont="1" applyFill="1" applyBorder="1"/>
    <xf numFmtId="0" fontId="12" fillId="6" borderId="11" xfId="0" applyFont="1" applyFill="1" applyBorder="1" applyAlignment="1">
      <alignment horizontal="left" vertical="center" wrapText="1"/>
    </xf>
    <xf numFmtId="10" fontId="12" fillId="6" borderId="8" xfId="0" applyNumberFormat="1" applyFont="1" applyFill="1" applyBorder="1"/>
    <xf numFmtId="10" fontId="11" fillId="6" borderId="10" xfId="0" applyNumberFormat="1" applyFont="1" applyFill="1" applyBorder="1"/>
    <xf numFmtId="164" fontId="12" fillId="6" borderId="8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0" fontId="17" fillId="0" borderId="0" xfId="0" applyFont="1"/>
    <xf numFmtId="0" fontId="14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BRK.B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80794701986759E-2"/>
          <c:y val="0.12008535778338304"/>
          <c:w val="0.85781456953642388"/>
          <c:h val="0.73650359174043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1'!$B$3:$AJ$3</c:f>
              <c:numCache>
                <c:formatCode>#,###,,;\(#,###,,\);\ \-\ \-</c:formatCode>
                <c:ptCount val="35"/>
                <c:pt idx="0">
                  <c:v>2464900000</c:v>
                </c:pt>
                <c:pt idx="1">
                  <c:v>2483900000</c:v>
                </c:pt>
                <c:pt idx="2">
                  <c:v>1580100000</c:v>
                </c:pt>
                <c:pt idx="3">
                  <c:v>2427500000</c:v>
                </c:pt>
                <c:pt idx="4">
                  <c:v>3029300000</c:v>
                </c:pt>
                <c:pt idx="5">
                  <c:v>2619200000</c:v>
                </c:pt>
                <c:pt idx="6">
                  <c:v>3847500000</c:v>
                </c:pt>
                <c:pt idx="7">
                  <c:v>3713400000</c:v>
                </c:pt>
                <c:pt idx="8">
                  <c:v>10797400000</c:v>
                </c:pt>
                <c:pt idx="9">
                  <c:v>10737600000</c:v>
                </c:pt>
                <c:pt idx="10">
                  <c:v>13832000000</c:v>
                </c:pt>
                <c:pt idx="11">
                  <c:v>24028000000</c:v>
                </c:pt>
                <c:pt idx="12">
                  <c:v>33871000000</c:v>
                </c:pt>
                <c:pt idx="13">
                  <c:v>37503000000</c:v>
                </c:pt>
                <c:pt idx="14">
                  <c:v>42353000000</c:v>
                </c:pt>
                <c:pt idx="15">
                  <c:v>63859000000</c:v>
                </c:pt>
                <c:pt idx="16">
                  <c:v>74382000000</c:v>
                </c:pt>
                <c:pt idx="17">
                  <c:v>81663000000</c:v>
                </c:pt>
                <c:pt idx="18">
                  <c:v>98539000000</c:v>
                </c:pt>
                <c:pt idx="19">
                  <c:v>118245000000</c:v>
                </c:pt>
                <c:pt idx="20">
                  <c:v>107786000000</c:v>
                </c:pt>
                <c:pt idx="21">
                  <c:v>112493000000</c:v>
                </c:pt>
                <c:pt idx="22">
                  <c:v>136185000000</c:v>
                </c:pt>
                <c:pt idx="23">
                  <c:v>143688000000</c:v>
                </c:pt>
                <c:pt idx="24">
                  <c:v>162463000000</c:v>
                </c:pt>
                <c:pt idx="25">
                  <c:v>182150000000</c:v>
                </c:pt>
                <c:pt idx="26">
                  <c:v>194673000000</c:v>
                </c:pt>
                <c:pt idx="27">
                  <c:v>210821000000</c:v>
                </c:pt>
                <c:pt idx="28">
                  <c:v>223604000000</c:v>
                </c:pt>
                <c:pt idx="29">
                  <c:v>242137000000</c:v>
                </c:pt>
                <c:pt idx="30">
                  <c:v>225382000000</c:v>
                </c:pt>
                <c:pt idx="31">
                  <c:v>327223000000</c:v>
                </c:pt>
                <c:pt idx="32">
                  <c:v>286256000000</c:v>
                </c:pt>
                <c:pt idx="33">
                  <c:v>354636000000</c:v>
                </c:pt>
                <c:pt idx="34">
                  <c:v>302089000000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F741-ABF5-494A949AC36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1'!$B$19:$AJ$19</c:f>
              <c:numCache>
                <c:formatCode>#,###,,;\(#,###,,\);\ \-\ \-</c:formatCode>
                <c:ptCount val="35"/>
                <c:pt idx="0">
                  <c:v>399300000</c:v>
                </c:pt>
                <c:pt idx="1">
                  <c:v>447500000</c:v>
                </c:pt>
                <c:pt idx="2">
                  <c:v>675500000</c:v>
                </c:pt>
                <c:pt idx="3">
                  <c:v>741000000</c:v>
                </c:pt>
                <c:pt idx="4">
                  <c:v>711000000</c:v>
                </c:pt>
                <c:pt idx="5">
                  <c:v>1239700000</c:v>
                </c:pt>
                <c:pt idx="6">
                  <c:v>776100000</c:v>
                </c:pt>
                <c:pt idx="7">
                  <c:v>1130500000</c:v>
                </c:pt>
                <c:pt idx="8">
                  <c:v>3936700000</c:v>
                </c:pt>
                <c:pt idx="9">
                  <c:v>3138500000</c:v>
                </c:pt>
                <c:pt idx="10">
                  <c:v>4661000000</c:v>
                </c:pt>
                <c:pt idx="11">
                  <c:v>3231000000</c:v>
                </c:pt>
                <c:pt idx="12">
                  <c:v>6487000000</c:v>
                </c:pt>
                <c:pt idx="13">
                  <c:v>2700000000</c:v>
                </c:pt>
                <c:pt idx="14">
                  <c:v>7956000000</c:v>
                </c:pt>
                <c:pt idx="15">
                  <c:v>12948000000</c:v>
                </c:pt>
                <c:pt idx="16">
                  <c:v>12509000000</c:v>
                </c:pt>
                <c:pt idx="17">
                  <c:v>14392000000</c:v>
                </c:pt>
                <c:pt idx="18">
                  <c:v>20310000000</c:v>
                </c:pt>
                <c:pt idx="19">
                  <c:v>24124000000</c:v>
                </c:pt>
                <c:pt idx="20">
                  <c:v>11745000000</c:v>
                </c:pt>
                <c:pt idx="21">
                  <c:v>16712000000</c:v>
                </c:pt>
                <c:pt idx="22">
                  <c:v>25411000000</c:v>
                </c:pt>
                <c:pt idx="23">
                  <c:v>22169000000</c:v>
                </c:pt>
                <c:pt idx="24">
                  <c:v>29638000000</c:v>
                </c:pt>
                <c:pt idx="25">
                  <c:v>37736000000</c:v>
                </c:pt>
                <c:pt idx="26">
                  <c:v>38430000000</c:v>
                </c:pt>
                <c:pt idx="27">
                  <c:v>45909000000</c:v>
                </c:pt>
                <c:pt idx="28">
                  <c:v>45712000000</c:v>
                </c:pt>
                <c:pt idx="29">
                  <c:v>38007000000</c:v>
                </c:pt>
                <c:pt idx="30">
                  <c:v>17332000000</c:v>
                </c:pt>
                <c:pt idx="31">
                  <c:v>116346000000</c:v>
                </c:pt>
                <c:pt idx="32">
                  <c:v>69640000000</c:v>
                </c:pt>
                <c:pt idx="33">
                  <c:v>125564000000</c:v>
                </c:pt>
                <c:pt idx="34">
                  <c:v>-2215000000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F-F741-ABF5-494A949AC36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1'!$B$106:$AJ$106</c:f>
              <c:numCache>
                <c:formatCode>#,###,,;\(#,###,,\);\ \-\ \-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522600000</c:v>
                </c:pt>
                <c:pt idx="3">
                  <c:v>548200000</c:v>
                </c:pt>
                <c:pt idx="4">
                  <c:v>877300000</c:v>
                </c:pt>
                <c:pt idx="5">
                  <c:v>726200000</c:v>
                </c:pt>
                <c:pt idx="6">
                  <c:v>929100000</c:v>
                </c:pt>
                <c:pt idx="7">
                  <c:v>1127900000</c:v>
                </c:pt>
                <c:pt idx="8">
                  <c:v>1260000000</c:v>
                </c:pt>
                <c:pt idx="9">
                  <c:v>2335600000</c:v>
                </c:pt>
                <c:pt idx="10">
                  <c:v>657000000</c:v>
                </c:pt>
                <c:pt idx="11">
                  <c:v>2200000000</c:v>
                </c:pt>
                <c:pt idx="12">
                  <c:v>2947000000</c:v>
                </c:pt>
                <c:pt idx="13">
                  <c:v>6574000000</c:v>
                </c:pt>
                <c:pt idx="14">
                  <c:v>11203000000</c:v>
                </c:pt>
                <c:pt idx="15">
                  <c:v>8257000000</c:v>
                </c:pt>
                <c:pt idx="16">
                  <c:v>6204000000</c:v>
                </c:pt>
                <c:pt idx="17">
                  <c:v>7251000000</c:v>
                </c:pt>
                <c:pt idx="18">
                  <c:v>5624000000</c:v>
                </c:pt>
                <c:pt idx="19">
                  <c:v>7177000000</c:v>
                </c:pt>
                <c:pt idx="20">
                  <c:v>5114000000</c:v>
                </c:pt>
                <c:pt idx="21">
                  <c:v>10909000000</c:v>
                </c:pt>
                <c:pt idx="22">
                  <c:v>11915000000</c:v>
                </c:pt>
                <c:pt idx="23">
                  <c:v>12285000000</c:v>
                </c:pt>
                <c:pt idx="24">
                  <c:v>11175000000</c:v>
                </c:pt>
                <c:pt idx="25">
                  <c:v>16617000000</c:v>
                </c:pt>
                <c:pt idx="26">
                  <c:v>16825000000</c:v>
                </c:pt>
                <c:pt idx="27">
                  <c:v>15409000000</c:v>
                </c:pt>
                <c:pt idx="28">
                  <c:v>19581000000</c:v>
                </c:pt>
                <c:pt idx="29">
                  <c:v>34068000000</c:v>
                </c:pt>
                <c:pt idx="30">
                  <c:v>22863000000</c:v>
                </c:pt>
                <c:pt idx="31">
                  <c:v>22708000000</c:v>
                </c:pt>
                <c:pt idx="32">
                  <c:v>26761000000</c:v>
                </c:pt>
                <c:pt idx="33">
                  <c:v>26145000000</c:v>
                </c:pt>
                <c:pt idx="34">
                  <c:v>21760000000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F-F741-ABF5-494A949A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7113408"/>
        <c:axId val="857115792"/>
      </c:barChart>
      <c:catAx>
        <c:axId val="8571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15792"/>
        <c:crosses val="autoZero"/>
        <c:auto val="1"/>
        <c:lblAlgn val="ctr"/>
        <c:lblOffset val="100"/>
        <c:noMultiLvlLbl val="0"/>
      </c:catAx>
      <c:valAx>
        <c:axId val="85711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4674870939145"/>
          <c:y val="0.91839584911812944"/>
          <c:w val="0.30355550920373364"/>
          <c:h val="4.9935454170542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31750</xdr:colOff>
      <xdr:row>108</xdr:row>
      <xdr:rowOff>9525</xdr:rowOff>
    </xdr:from>
    <xdr:to>
      <xdr:col>44</xdr:col>
      <xdr:colOff>0</xdr:colOff>
      <xdr:row>131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83259-14EA-81E7-E24F-C321D42C4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067983/000095015001000114/0000950150-01-000114-index.htm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1067983/000119312509042055/0001193125-09-042055-index.htm" TargetMode="External"/><Relationship Id="rId47" Type="http://schemas.openxmlformats.org/officeDocument/2006/relationships/hyperlink" Target="https://www.sec.gov/Archives/edgar/data/1067983/000119312511048914/0001193125-11-048914-index.htm" TargetMode="External"/><Relationship Id="rId63" Type="http://schemas.openxmlformats.org/officeDocument/2006/relationships/hyperlink" Target="https://www.sec.gov/Archives/edgar/data/1067983/000119312519048926/0001193125-19-048926-index.html" TargetMode="External"/><Relationship Id="rId68" Type="http://schemas.openxmlformats.org/officeDocument/2006/relationships/hyperlink" Target="https://www.sec.gov/Archives/edgar/data/1067983/000156459022007322/0001564590-22-007322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1067983/000095015002000303/0000950150-02-000303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1067983/000095015004000327/0000950150-04-000327-index.html" TargetMode="External"/><Relationship Id="rId37" Type="http://schemas.openxmlformats.org/officeDocument/2006/relationships/hyperlink" Target="https://www.sec.gov/Archives/edgar/data/1067983/000095012906002521/0000950129-06-002521-index.htm" TargetMode="External"/><Relationship Id="rId40" Type="http://schemas.openxmlformats.org/officeDocument/2006/relationships/hyperlink" Target="https://www.sec.gov/Archives/edgar/data/1067983/000095013408003848/0000950134-08-003848-index.htm" TargetMode="External"/><Relationship Id="rId45" Type="http://schemas.openxmlformats.org/officeDocument/2006/relationships/hyperlink" Target="https://www.sec.gov/Archives/edgar/data/1067983/000119312510043450/0001193125-10-043450-index.html" TargetMode="External"/><Relationship Id="rId53" Type="http://schemas.openxmlformats.org/officeDocument/2006/relationships/hyperlink" Target="https://www.sec.gov/Archives/edgar/data/1067983/000119312514078778/0001193125-14-078778-index.htm" TargetMode="External"/><Relationship Id="rId58" Type="http://schemas.openxmlformats.org/officeDocument/2006/relationships/hyperlink" Target="https://www.sec.gov/Archives/edgar/data/1067983/000119312517056969/0001193125-17-056969-index.html" TargetMode="External"/><Relationship Id="rId66" Type="http://schemas.openxmlformats.org/officeDocument/2006/relationships/hyperlink" Target="https://www.sec.gov/Archives/edgar/data/1067983/000156459021009611/0001564590-21-009611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1067983/000119312518057033/0001193125-18-057033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1067983/000095015001000114/0000950150-01-000114-index.htm" TargetMode="External"/><Relationship Id="rId30" Type="http://schemas.openxmlformats.org/officeDocument/2006/relationships/hyperlink" Target="https://www.sec.gov/Archives/edgar/data/1067983/000095015003000377/0000950150-03-000377-index.html" TargetMode="External"/><Relationship Id="rId35" Type="http://schemas.openxmlformats.org/officeDocument/2006/relationships/hyperlink" Target="https://www.sec.gov/Archives/edgar/data/1067983/000095012905002423/0000950129-05-002423-index.html" TargetMode="External"/><Relationship Id="rId43" Type="http://schemas.openxmlformats.org/officeDocument/2006/relationships/hyperlink" Target="https://www.sec.gov/Archives/edgar/data/1067983/000119312509042055/0001193125-09-042055-index.htm" TargetMode="External"/><Relationship Id="rId48" Type="http://schemas.openxmlformats.org/officeDocument/2006/relationships/hyperlink" Target="https://www.sec.gov/Archives/edgar/data/1067983/000119312512079022/0001193125-12-079022-index.html" TargetMode="External"/><Relationship Id="rId56" Type="http://schemas.openxmlformats.org/officeDocument/2006/relationships/hyperlink" Target="https://www.sec.gov/Archives/edgar/data/1067983/000119312516483023/0001193125-16-483023-index.html" TargetMode="External"/><Relationship Id="rId64" Type="http://schemas.openxmlformats.org/officeDocument/2006/relationships/hyperlink" Target="https://www.sec.gov/Archives/edgar/data/1067983/000156459020005874/0001564590-20-005874-index.html" TargetMode="External"/><Relationship Id="rId69" Type="http://schemas.openxmlformats.org/officeDocument/2006/relationships/hyperlink" Target="https://www.sec.gov/Archives/edgar/data/1067983/000156459022007322/0001564590-22-007322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1067983/000119312513087679/0001193125-13-087679-index.html" TargetMode="External"/><Relationship Id="rId72" Type="http://schemas.openxmlformats.org/officeDocument/2006/relationships/hyperlink" Target="https://finbox.com/NYSE:BRKB/explorer/revenue_proj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1067983/000095015004000327/0000950150-04-000327-index.html" TargetMode="External"/><Relationship Id="rId38" Type="http://schemas.openxmlformats.org/officeDocument/2006/relationships/hyperlink" Target="https://www.sec.gov/Archives/edgar/data/1067983/000095013407004573/0000950134-07-004573-index.htm" TargetMode="External"/><Relationship Id="rId46" Type="http://schemas.openxmlformats.org/officeDocument/2006/relationships/hyperlink" Target="https://www.sec.gov/Archives/edgar/data/1067983/000119312511048914/0001193125-11-048914-index.htm" TargetMode="External"/><Relationship Id="rId59" Type="http://schemas.openxmlformats.org/officeDocument/2006/relationships/hyperlink" Target="https://www.sec.gov/Archives/edgar/data/1067983/000119312517056969/0001193125-17-056969-index.html" TargetMode="External"/><Relationship Id="rId67" Type="http://schemas.openxmlformats.org/officeDocument/2006/relationships/hyperlink" Target="https://www.sec.gov/Archives/edgar/data/1067983/000156459021009611/0001564590-21-009611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1067983/000095013408003848/0000950134-08-003848-index.htm" TargetMode="External"/><Relationship Id="rId54" Type="http://schemas.openxmlformats.org/officeDocument/2006/relationships/hyperlink" Target="https://www.sec.gov/Archives/edgar/data/1067983/000119312515070966/0001193125-15-070966-index.htm" TargetMode="External"/><Relationship Id="rId62" Type="http://schemas.openxmlformats.org/officeDocument/2006/relationships/hyperlink" Target="https://www.sec.gov/Archives/edgar/data/1067983/000119312519048926/0001193125-19-048926-index.html" TargetMode="External"/><Relationship Id="rId70" Type="http://schemas.openxmlformats.org/officeDocument/2006/relationships/hyperlink" Target="https://www.sec.gov/Archives/edgar/data/1067983/000095017023004451/0000950170-23-004451-index.htm" TargetMode="External"/><Relationship Id="rId1" Type="http://schemas.openxmlformats.org/officeDocument/2006/relationships/hyperlink" Target="https://roic.ai/company/BRK-B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1067983/000095015002000303/0000950150-02-000303-index.htm" TargetMode="External"/><Relationship Id="rId36" Type="http://schemas.openxmlformats.org/officeDocument/2006/relationships/hyperlink" Target="https://www.sec.gov/Archives/edgar/data/1067983/000095012906002521/0000950129-06-002521-index.htm" TargetMode="External"/><Relationship Id="rId49" Type="http://schemas.openxmlformats.org/officeDocument/2006/relationships/hyperlink" Target="https://www.sec.gov/Archives/edgar/data/1067983/000119312512079022/0001193125-12-079022-index.html" TargetMode="External"/><Relationship Id="rId57" Type="http://schemas.openxmlformats.org/officeDocument/2006/relationships/hyperlink" Target="https://www.sec.gov/Archives/edgar/data/1067983/000119312516483023/0001193125-16-483023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1067983/000095015003000377/0000950150-03-000377-index.html" TargetMode="External"/><Relationship Id="rId44" Type="http://schemas.openxmlformats.org/officeDocument/2006/relationships/hyperlink" Target="https://www.sec.gov/Archives/edgar/data/1067983/000119312510043450/0001193125-10-043450-index.html" TargetMode="External"/><Relationship Id="rId52" Type="http://schemas.openxmlformats.org/officeDocument/2006/relationships/hyperlink" Target="https://www.sec.gov/Archives/edgar/data/1067983/000119312514078778/0001193125-14-078778-index.htm" TargetMode="External"/><Relationship Id="rId60" Type="http://schemas.openxmlformats.org/officeDocument/2006/relationships/hyperlink" Target="https://www.sec.gov/Archives/edgar/data/1067983/000119312518057033/0001193125-18-057033-index.html" TargetMode="External"/><Relationship Id="rId65" Type="http://schemas.openxmlformats.org/officeDocument/2006/relationships/hyperlink" Target="https://www.sec.gov/Archives/edgar/data/1067983/000156459020005874/0001564590-20-005874-index.html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1067983/000095013407004573/0000950134-07-004573-index.htm" TargetMode="External"/><Relationship Id="rId34" Type="http://schemas.openxmlformats.org/officeDocument/2006/relationships/hyperlink" Target="https://www.sec.gov/Archives/edgar/data/1067983/000095012905002423/0000950129-05-002423-index.html" TargetMode="External"/><Relationship Id="rId50" Type="http://schemas.openxmlformats.org/officeDocument/2006/relationships/hyperlink" Target="https://www.sec.gov/Archives/edgar/data/1067983/000119312513087679/0001193125-13-087679-index.html" TargetMode="External"/><Relationship Id="rId55" Type="http://schemas.openxmlformats.org/officeDocument/2006/relationships/hyperlink" Target="https://www.sec.gov/Archives/edgar/data/1067983/000119312515070966/0001193125-15-070966-index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1067983/000095017023004451/0000950170-23-004451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"/>
  <sheetViews>
    <sheetView tabSelected="1" zoomScale="80" zoomScaleNormal="80" workbookViewId="0">
      <pane xSplit="1" ySplit="1" topLeftCell="AG2" activePane="bottomRight" state="frozen"/>
      <selection pane="topRight"/>
      <selection pane="bottomLeft"/>
      <selection pane="bottomRight" activeCell="AP29" sqref="AP29"/>
    </sheetView>
  </sheetViews>
  <sheetFormatPr baseColWidth="10" defaultRowHeight="16" x14ac:dyDescent="0.2"/>
  <cols>
    <col min="1" max="1" width="50" customWidth="1"/>
    <col min="2" max="35" width="15" customWidth="1"/>
    <col min="36" max="36" width="14.83203125" customWidth="1"/>
    <col min="37" max="45" width="21" customWidth="1"/>
  </cols>
  <sheetData>
    <row r="1" spans="1:45" ht="22" thickBot="1" x14ac:dyDescent="0.3">
      <c r="A1" s="3" t="s">
        <v>94</v>
      </c>
      <c r="B1" s="8">
        <v>1988</v>
      </c>
      <c r="C1" s="8">
        <v>1989</v>
      </c>
      <c r="D1" s="8">
        <v>1990</v>
      </c>
      <c r="E1" s="8">
        <v>1991</v>
      </c>
      <c r="F1" s="8">
        <v>1992</v>
      </c>
      <c r="G1" s="8">
        <v>1993</v>
      </c>
      <c r="H1" s="8">
        <v>1994</v>
      </c>
      <c r="I1" s="8">
        <v>1995</v>
      </c>
      <c r="J1" s="8">
        <v>1996</v>
      </c>
      <c r="K1" s="8">
        <v>1997</v>
      </c>
      <c r="L1" s="8">
        <v>1998</v>
      </c>
      <c r="M1" s="8">
        <v>1999</v>
      </c>
      <c r="N1" s="8">
        <v>2000</v>
      </c>
      <c r="O1" s="8">
        <v>2001</v>
      </c>
      <c r="P1" s="8">
        <v>2002</v>
      </c>
      <c r="Q1" s="8">
        <v>2003</v>
      </c>
      <c r="R1" s="8">
        <v>2004</v>
      </c>
      <c r="S1" s="8">
        <v>2005</v>
      </c>
      <c r="T1" s="8">
        <v>2006</v>
      </c>
      <c r="U1" s="8">
        <v>2007</v>
      </c>
      <c r="V1" s="8">
        <v>2008</v>
      </c>
      <c r="W1" s="8">
        <v>2009</v>
      </c>
      <c r="X1" s="8">
        <v>2010</v>
      </c>
      <c r="Y1" s="8">
        <v>2011</v>
      </c>
      <c r="Z1" s="8">
        <v>2012</v>
      </c>
      <c r="AA1" s="8">
        <v>2013</v>
      </c>
      <c r="AB1" s="8">
        <v>2014</v>
      </c>
      <c r="AC1" s="8">
        <v>2015</v>
      </c>
      <c r="AD1" s="8">
        <v>2016</v>
      </c>
      <c r="AE1" s="8">
        <v>2017</v>
      </c>
      <c r="AF1" s="8">
        <v>2018</v>
      </c>
      <c r="AG1" s="8">
        <v>2019</v>
      </c>
      <c r="AH1" s="8">
        <v>2020</v>
      </c>
      <c r="AI1" s="8">
        <v>2021</v>
      </c>
      <c r="AJ1" s="8">
        <v>2022</v>
      </c>
      <c r="AK1" s="25">
        <v>2023</v>
      </c>
      <c r="AL1" s="25">
        <v>2024</v>
      </c>
      <c r="AM1" s="25">
        <v>2025</v>
      </c>
      <c r="AN1" s="25">
        <v>2026</v>
      </c>
      <c r="AO1" s="25">
        <v>2027</v>
      </c>
    </row>
    <row r="2" spans="1:45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/>
      <c r="AO2" s="9"/>
    </row>
    <row r="3" spans="1:45" ht="40" x14ac:dyDescent="0.25">
      <c r="A3" s="5" t="s">
        <v>1</v>
      </c>
      <c r="B3" s="1">
        <v>2464900000</v>
      </c>
      <c r="C3" s="1">
        <v>2483900000</v>
      </c>
      <c r="D3" s="1">
        <v>1580100000</v>
      </c>
      <c r="E3" s="1">
        <v>2427500000</v>
      </c>
      <c r="F3" s="1">
        <v>3029300000</v>
      </c>
      <c r="G3" s="1">
        <v>2619200000</v>
      </c>
      <c r="H3" s="1">
        <v>3847500000</v>
      </c>
      <c r="I3" s="1">
        <v>3713400000</v>
      </c>
      <c r="J3" s="1">
        <v>10797400000</v>
      </c>
      <c r="K3" s="1">
        <v>10737600000</v>
      </c>
      <c r="L3" s="1">
        <v>13832000000</v>
      </c>
      <c r="M3" s="1">
        <v>24028000000</v>
      </c>
      <c r="N3" s="1">
        <v>33871000000</v>
      </c>
      <c r="O3" s="1">
        <v>37503000000</v>
      </c>
      <c r="P3" s="1">
        <v>42353000000</v>
      </c>
      <c r="Q3" s="1">
        <v>63859000000</v>
      </c>
      <c r="R3" s="1">
        <v>74382000000</v>
      </c>
      <c r="S3" s="1">
        <v>81663000000</v>
      </c>
      <c r="T3" s="1">
        <v>98539000000</v>
      </c>
      <c r="U3" s="1">
        <v>118245000000</v>
      </c>
      <c r="V3" s="1">
        <v>107786000000</v>
      </c>
      <c r="W3" s="1">
        <v>112493000000</v>
      </c>
      <c r="X3" s="1">
        <v>136185000000</v>
      </c>
      <c r="Y3" s="1">
        <v>143688000000</v>
      </c>
      <c r="Z3" s="1">
        <v>162463000000</v>
      </c>
      <c r="AA3" s="1">
        <v>182150000000</v>
      </c>
      <c r="AB3" s="1">
        <v>194673000000</v>
      </c>
      <c r="AC3" s="1">
        <v>210821000000</v>
      </c>
      <c r="AD3" s="1">
        <v>223604000000</v>
      </c>
      <c r="AE3" s="1">
        <v>242137000000</v>
      </c>
      <c r="AF3" s="1">
        <v>225382000000</v>
      </c>
      <c r="AG3" s="1">
        <v>327223000000</v>
      </c>
      <c r="AH3" s="1">
        <v>286256000000</v>
      </c>
      <c r="AI3" s="1">
        <v>354636000000</v>
      </c>
      <c r="AJ3" s="1">
        <v>302089000000</v>
      </c>
      <c r="AK3" s="1">
        <v>355800000000</v>
      </c>
      <c r="AL3" s="1">
        <v>379400000000</v>
      </c>
      <c r="AM3" s="1">
        <v>426600000000</v>
      </c>
      <c r="AN3" s="1">
        <v>458500000000</v>
      </c>
      <c r="AO3" s="1">
        <v>474600000000</v>
      </c>
      <c r="AP3" s="18" t="s">
        <v>110</v>
      </c>
      <c r="AQ3" s="19" t="s">
        <v>111</v>
      </c>
      <c r="AR3" s="19" t="s">
        <v>112</v>
      </c>
      <c r="AS3" s="19" t="s">
        <v>113</v>
      </c>
    </row>
    <row r="4" spans="1:45" ht="19" x14ac:dyDescent="0.25">
      <c r="A4" s="14" t="s">
        <v>95</v>
      </c>
      <c r="B4" s="1"/>
      <c r="C4" s="15">
        <f>(C3/B3)-1</f>
        <v>7.7082234573411235E-3</v>
      </c>
      <c r="D4" s="15">
        <f>(D3/C3)-1</f>
        <v>-0.36386327952010955</v>
      </c>
      <c r="E4" s="15">
        <f>(E3/D3)-1</f>
        <v>0.53629517119169678</v>
      </c>
      <c r="F4" s="15">
        <f t="shared" ref="F4:AO4" si="0">(F3/E3)-1</f>
        <v>0.24790937178166828</v>
      </c>
      <c r="G4" s="15">
        <f t="shared" si="0"/>
        <v>-0.13537781005512828</v>
      </c>
      <c r="H4" s="16">
        <f t="shared" si="0"/>
        <v>0.46895998778252901</v>
      </c>
      <c r="I4" s="16">
        <f t="shared" si="0"/>
        <v>-3.4853801169590692E-2</v>
      </c>
      <c r="J4" s="16">
        <f t="shared" si="0"/>
        <v>1.9076856788926588</v>
      </c>
      <c r="K4" s="16">
        <f t="shared" si="0"/>
        <v>-5.5383703484171987E-3</v>
      </c>
      <c r="L4" s="16">
        <f t="shared" si="0"/>
        <v>0.28818357919833115</v>
      </c>
      <c r="M4" s="16">
        <f t="shared" si="0"/>
        <v>0.73713128976286879</v>
      </c>
      <c r="N4" s="16">
        <f t="shared" si="0"/>
        <v>0.40964707840852332</v>
      </c>
      <c r="O4" s="16">
        <f t="shared" si="0"/>
        <v>0.10723037406631031</v>
      </c>
      <c r="P4" s="16">
        <f t="shared" si="0"/>
        <v>0.1293229874943338</v>
      </c>
      <c r="Q4" s="16">
        <f t="shared" si="0"/>
        <v>0.50777985030576356</v>
      </c>
      <c r="R4" s="16">
        <f t="shared" si="0"/>
        <v>0.16478491676975837</v>
      </c>
      <c r="S4" s="16">
        <f t="shared" si="0"/>
        <v>9.788658546422524E-2</v>
      </c>
      <c r="T4" s="16">
        <f t="shared" si="0"/>
        <v>0.20665417630995675</v>
      </c>
      <c r="U4" s="16">
        <f t="shared" si="0"/>
        <v>0.1999817331208964</v>
      </c>
      <c r="V4" s="16">
        <f t="shared" si="0"/>
        <v>-8.8451942999704047E-2</v>
      </c>
      <c r="W4" s="16">
        <f t="shared" si="0"/>
        <v>4.3669864360863286E-2</v>
      </c>
      <c r="X4" s="16">
        <f t="shared" si="0"/>
        <v>0.21060866009440593</v>
      </c>
      <c r="Y4" s="16">
        <f t="shared" si="0"/>
        <v>5.5094173367110866E-2</v>
      </c>
      <c r="Z4" s="16">
        <f t="shared" si="0"/>
        <v>0.13066505205723522</v>
      </c>
      <c r="AA4" s="16">
        <f t="shared" si="0"/>
        <v>0.12117836061133924</v>
      </c>
      <c r="AB4" s="16">
        <f t="shared" si="0"/>
        <v>6.8751029371397099E-2</v>
      </c>
      <c r="AC4" s="16">
        <f t="shared" si="0"/>
        <v>8.2949356099715876E-2</v>
      </c>
      <c r="AD4" s="16">
        <f t="shared" si="0"/>
        <v>6.0634377030751141E-2</v>
      </c>
      <c r="AE4" s="16">
        <f t="shared" si="0"/>
        <v>8.2883132680989569E-2</v>
      </c>
      <c r="AF4" s="16">
        <f t="shared" si="0"/>
        <v>-6.9196364041844038E-2</v>
      </c>
      <c r="AG4" s="16">
        <f t="shared" si="0"/>
        <v>0.45185950963253507</v>
      </c>
      <c r="AH4" s="16">
        <f t="shared" si="0"/>
        <v>-0.12519596727613891</v>
      </c>
      <c r="AI4" s="16">
        <f t="shared" si="0"/>
        <v>0.23887708903918181</v>
      </c>
      <c r="AJ4" s="16">
        <f t="shared" si="0"/>
        <v>-0.14817164642055514</v>
      </c>
      <c r="AK4" s="16">
        <f t="shared" si="0"/>
        <v>0.17779859577806545</v>
      </c>
      <c r="AL4" s="16">
        <f t="shared" si="0"/>
        <v>6.6329398538504725E-2</v>
      </c>
      <c r="AM4" s="16">
        <f t="shared" si="0"/>
        <v>0.1244069583552978</v>
      </c>
      <c r="AN4" s="16">
        <f t="shared" si="0"/>
        <v>7.4777308954524058E-2</v>
      </c>
      <c r="AO4" s="16">
        <f t="shared" si="0"/>
        <v>3.5114503816793929E-2</v>
      </c>
      <c r="AP4" s="17">
        <f>(AJ4+AI4+AH4)/3</f>
        <v>-1.1496841552504078E-2</v>
      </c>
      <c r="AQ4" s="17">
        <f>(AJ20+AI20+AH20)/3</f>
        <v>-0.20534556995363465</v>
      </c>
      <c r="AR4" s="17">
        <f>(AJ29+AI29+AH29)/3</f>
        <v>-0.20669376124054839</v>
      </c>
      <c r="AS4" s="17">
        <f>(AJ105+AI105+AH105)/3</f>
        <v>-4.0845703126178856E-3</v>
      </c>
    </row>
    <row r="5" spans="1:45" ht="19" x14ac:dyDescent="0.25">
      <c r="A5" s="5" t="s">
        <v>2</v>
      </c>
      <c r="B5" s="1" t="s">
        <v>92</v>
      </c>
      <c r="C5" s="1" t="s">
        <v>92</v>
      </c>
      <c r="D5" s="1" t="s">
        <v>92</v>
      </c>
      <c r="E5" s="1" t="s">
        <v>92</v>
      </c>
      <c r="F5" s="1" t="s">
        <v>92</v>
      </c>
      <c r="G5" s="1" t="s">
        <v>92</v>
      </c>
      <c r="H5" s="1" t="s">
        <v>92</v>
      </c>
      <c r="I5" s="1" t="s">
        <v>92</v>
      </c>
      <c r="J5" s="1" t="s">
        <v>92</v>
      </c>
      <c r="K5" s="1" t="s">
        <v>92</v>
      </c>
      <c r="L5" s="1" t="s">
        <v>92</v>
      </c>
      <c r="M5" s="1" t="s">
        <v>92</v>
      </c>
      <c r="N5" s="1" t="s">
        <v>92</v>
      </c>
      <c r="O5" s="1" t="s">
        <v>92</v>
      </c>
      <c r="P5" s="1" t="s">
        <v>92</v>
      </c>
      <c r="Q5" s="1" t="s">
        <v>92</v>
      </c>
      <c r="R5" s="1" t="s">
        <v>92</v>
      </c>
      <c r="S5" s="1" t="s">
        <v>92</v>
      </c>
      <c r="T5" s="1" t="s">
        <v>92</v>
      </c>
      <c r="U5" s="1" t="s">
        <v>92</v>
      </c>
      <c r="V5" s="1" t="s">
        <v>92</v>
      </c>
      <c r="W5" s="1" t="s">
        <v>92</v>
      </c>
      <c r="X5" s="1" t="s">
        <v>92</v>
      </c>
      <c r="Y5" s="1" t="s">
        <v>92</v>
      </c>
      <c r="Z5" s="1" t="s">
        <v>92</v>
      </c>
      <c r="AA5" s="1" t="s">
        <v>92</v>
      </c>
      <c r="AB5" s="1" t="s">
        <v>92</v>
      </c>
      <c r="AC5" s="1" t="s">
        <v>92</v>
      </c>
      <c r="AD5" s="1" t="s">
        <v>92</v>
      </c>
      <c r="AE5" s="1" t="s">
        <v>92</v>
      </c>
      <c r="AF5" s="1" t="s">
        <v>92</v>
      </c>
      <c r="AG5" s="1" t="s">
        <v>92</v>
      </c>
      <c r="AH5" s="1" t="s">
        <v>92</v>
      </c>
      <c r="AI5" s="1" t="s">
        <v>92</v>
      </c>
      <c r="AJ5" s="1" t="s">
        <v>92</v>
      </c>
    </row>
    <row r="6" spans="1:45" ht="20" x14ac:dyDescent="0.25">
      <c r="A6" s="6" t="s">
        <v>3</v>
      </c>
      <c r="B6" s="10" t="s">
        <v>92</v>
      </c>
      <c r="C6" s="10" t="s">
        <v>92</v>
      </c>
      <c r="D6" s="10" t="s">
        <v>92</v>
      </c>
      <c r="E6" s="10" t="s">
        <v>92</v>
      </c>
      <c r="F6" s="10" t="s">
        <v>92</v>
      </c>
      <c r="G6" s="10" t="s">
        <v>92</v>
      </c>
      <c r="H6" s="10" t="s">
        <v>92</v>
      </c>
      <c r="I6" s="10" t="s">
        <v>92</v>
      </c>
      <c r="J6" s="10" t="s">
        <v>92</v>
      </c>
      <c r="K6" s="10" t="s">
        <v>92</v>
      </c>
      <c r="L6" s="10" t="s">
        <v>92</v>
      </c>
      <c r="M6" s="10" t="s">
        <v>92</v>
      </c>
      <c r="N6" s="10" t="s">
        <v>92</v>
      </c>
      <c r="O6" s="10" t="s">
        <v>92</v>
      </c>
      <c r="P6" s="10" t="s">
        <v>92</v>
      </c>
      <c r="Q6" s="10" t="s">
        <v>92</v>
      </c>
      <c r="R6" s="10" t="s">
        <v>92</v>
      </c>
      <c r="S6" s="10" t="s">
        <v>92</v>
      </c>
      <c r="T6" s="10" t="s">
        <v>92</v>
      </c>
      <c r="U6" s="10" t="s">
        <v>92</v>
      </c>
      <c r="V6" s="10" t="s">
        <v>92</v>
      </c>
      <c r="W6" s="10" t="s">
        <v>92</v>
      </c>
      <c r="X6" s="10" t="s">
        <v>92</v>
      </c>
      <c r="Y6" s="10" t="s">
        <v>92</v>
      </c>
      <c r="Z6" s="10" t="s">
        <v>92</v>
      </c>
      <c r="AA6" s="10" t="s">
        <v>92</v>
      </c>
      <c r="AB6" s="10" t="s">
        <v>92</v>
      </c>
      <c r="AC6" s="10" t="s">
        <v>92</v>
      </c>
      <c r="AD6" s="10" t="s">
        <v>92</v>
      </c>
      <c r="AE6" s="10" t="s">
        <v>92</v>
      </c>
      <c r="AF6" s="10" t="s">
        <v>92</v>
      </c>
      <c r="AG6" s="10" t="s">
        <v>92</v>
      </c>
      <c r="AH6" s="10" t="s">
        <v>92</v>
      </c>
      <c r="AI6" s="10" t="s">
        <v>92</v>
      </c>
      <c r="AJ6" s="10" t="s">
        <v>92</v>
      </c>
      <c r="AP6" s="18" t="s">
        <v>114</v>
      </c>
      <c r="AQ6" s="19" t="s">
        <v>115</v>
      </c>
      <c r="AR6" s="19" t="s">
        <v>116</v>
      </c>
      <c r="AS6" s="19" t="s">
        <v>117</v>
      </c>
    </row>
    <row r="7" spans="1:45" ht="19" x14ac:dyDescent="0.25">
      <c r="A7" s="5" t="s">
        <v>4</v>
      </c>
      <c r="B7" s="2" t="s">
        <v>92</v>
      </c>
      <c r="C7" s="2" t="s">
        <v>92</v>
      </c>
      <c r="D7" s="2" t="s">
        <v>92</v>
      </c>
      <c r="E7" s="2" t="s">
        <v>92</v>
      </c>
      <c r="F7" s="2" t="s">
        <v>92</v>
      </c>
      <c r="G7" s="2" t="s">
        <v>92</v>
      </c>
      <c r="H7" s="2" t="s">
        <v>92</v>
      </c>
      <c r="I7" s="2" t="s">
        <v>92</v>
      </c>
      <c r="J7" s="2" t="s">
        <v>92</v>
      </c>
      <c r="K7" s="2" t="s">
        <v>92</v>
      </c>
      <c r="L7" s="2" t="s">
        <v>92</v>
      </c>
      <c r="M7" s="2" t="s">
        <v>92</v>
      </c>
      <c r="N7" s="2" t="s">
        <v>92</v>
      </c>
      <c r="O7" s="2" t="s">
        <v>92</v>
      </c>
      <c r="P7" s="2" t="s">
        <v>92</v>
      </c>
      <c r="Q7" s="2" t="s">
        <v>92</v>
      </c>
      <c r="R7" s="2" t="s">
        <v>92</v>
      </c>
      <c r="S7" s="2" t="s">
        <v>92</v>
      </c>
      <c r="T7" s="2" t="s">
        <v>92</v>
      </c>
      <c r="U7" s="2" t="s">
        <v>92</v>
      </c>
      <c r="V7" s="2" t="s">
        <v>92</v>
      </c>
      <c r="W7" s="2" t="s">
        <v>92</v>
      </c>
      <c r="X7" s="2" t="s">
        <v>92</v>
      </c>
      <c r="Y7" s="2" t="s">
        <v>92</v>
      </c>
      <c r="Z7" s="2" t="s">
        <v>92</v>
      </c>
      <c r="AA7" s="2" t="s">
        <v>92</v>
      </c>
      <c r="AB7" s="2" t="s">
        <v>92</v>
      </c>
      <c r="AC7" s="2" t="s">
        <v>92</v>
      </c>
      <c r="AD7" s="2" t="s">
        <v>92</v>
      </c>
      <c r="AE7" s="2" t="s">
        <v>92</v>
      </c>
      <c r="AF7" s="2" t="s">
        <v>92</v>
      </c>
      <c r="AG7" s="2" t="s">
        <v>92</v>
      </c>
      <c r="AH7" s="2" t="s">
        <v>92</v>
      </c>
      <c r="AI7" s="2" t="s">
        <v>92</v>
      </c>
      <c r="AJ7" s="2" t="s">
        <v>92</v>
      </c>
      <c r="AP7" s="17" t="str">
        <f>AJ7</f>
        <v>- -</v>
      </c>
      <c r="AQ7" s="20">
        <f>AJ21</f>
        <v>-7.3000000000000001E-3</v>
      </c>
      <c r="AR7" s="20">
        <f>AJ30</f>
        <v>-7.5499999999999998E-2</v>
      </c>
      <c r="AS7" s="20">
        <f>AJ106/AJ3</f>
        <v>7.2031752231958138E-2</v>
      </c>
    </row>
    <row r="8" spans="1:45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</row>
    <row r="9" spans="1:45" ht="19" customHeight="1" x14ac:dyDescent="0.25">
      <c r="A9" s="14" t="s">
        <v>96</v>
      </c>
      <c r="B9" s="15">
        <f>B8/B3</f>
        <v>0</v>
      </c>
      <c r="C9" s="15">
        <f t="shared" ref="C9:AI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U9" s="15">
        <f t="shared" si="1"/>
        <v>0</v>
      </c>
      <c r="V9" s="15">
        <f t="shared" si="1"/>
        <v>0</v>
      </c>
      <c r="W9" s="15">
        <f t="shared" si="1"/>
        <v>0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0</v>
      </c>
      <c r="AB9" s="15">
        <f t="shared" si="1"/>
        <v>0</v>
      </c>
      <c r="AC9" s="15">
        <f t="shared" si="1"/>
        <v>0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0</v>
      </c>
      <c r="AH9" s="15">
        <f t="shared" si="1"/>
        <v>0</v>
      </c>
      <c r="AI9" s="15">
        <f t="shared" si="1"/>
        <v>0</v>
      </c>
      <c r="AJ9" s="15">
        <f t="shared" ref="AJ9" si="2">AJ8/AJ3</f>
        <v>0</v>
      </c>
      <c r="AP9" s="18" t="s">
        <v>97</v>
      </c>
      <c r="AQ9" s="19" t="s">
        <v>98</v>
      </c>
      <c r="AR9" s="19" t="s">
        <v>99</v>
      </c>
      <c r="AS9" s="19" t="s">
        <v>100</v>
      </c>
    </row>
    <row r="10" spans="1:45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>
        <v>1452200000</v>
      </c>
      <c r="F10" s="1" t="s">
        <v>92</v>
      </c>
      <c r="G10" s="1" t="s">
        <v>92</v>
      </c>
      <c r="H10" s="1" t="s">
        <v>92</v>
      </c>
      <c r="I10" s="1" t="s">
        <v>92</v>
      </c>
      <c r="J10" s="1">
        <v>20400000</v>
      </c>
      <c r="K10" s="1">
        <v>21000000</v>
      </c>
      <c r="L10" s="1">
        <v>1056000000</v>
      </c>
      <c r="M10" s="1">
        <v>1164000000</v>
      </c>
      <c r="N10" s="1">
        <v>1703000000</v>
      </c>
      <c r="O10" s="1" t="s">
        <v>92</v>
      </c>
      <c r="P10" s="1" t="s">
        <v>92</v>
      </c>
      <c r="Q10" s="1" t="s">
        <v>92</v>
      </c>
      <c r="R10" s="1">
        <v>4989000000</v>
      </c>
      <c r="S10" s="1" t="s">
        <v>92</v>
      </c>
      <c r="T10" s="1">
        <v>5932000000</v>
      </c>
      <c r="U10" s="1">
        <v>7098000000</v>
      </c>
      <c r="V10" s="1">
        <v>8052000000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>
        <v>4061000000</v>
      </c>
      <c r="AG10" s="1">
        <v>4003000000</v>
      </c>
      <c r="AH10" s="1">
        <v>3520000000</v>
      </c>
      <c r="AI10" s="1">
        <v>4201000000</v>
      </c>
      <c r="AJ10" s="1">
        <v>5550000000</v>
      </c>
      <c r="AP10" s="17">
        <f>AJ9</f>
        <v>0</v>
      </c>
      <c r="AQ10" s="20">
        <f>AJ13</f>
        <v>6.4570374955724971E-2</v>
      </c>
      <c r="AR10" s="20">
        <f>AJ80</f>
        <v>0</v>
      </c>
      <c r="AS10" s="20">
        <f>AJ89</f>
        <v>5.1190212156020244E-2</v>
      </c>
    </row>
    <row r="11" spans="1:45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>
        <v>861900000</v>
      </c>
      <c r="K11" s="1">
        <v>920800000</v>
      </c>
      <c r="L11" s="1" t="s">
        <v>92</v>
      </c>
      <c r="M11" s="1" t="s">
        <v>92</v>
      </c>
      <c r="N11" s="1" t="s">
        <v>92</v>
      </c>
      <c r="O11" s="1">
        <v>3000000000</v>
      </c>
      <c r="P11" s="1">
        <v>3310000000</v>
      </c>
      <c r="Q11" s="1">
        <v>4228000000</v>
      </c>
      <c r="R11" s="1" t="s">
        <v>92</v>
      </c>
      <c r="S11" s="1">
        <v>5328000000</v>
      </c>
      <c r="T11" s="1">
        <v>5932000000</v>
      </c>
      <c r="U11" s="1" t="s">
        <v>92</v>
      </c>
      <c r="V11" s="1" t="s">
        <v>92</v>
      </c>
      <c r="W11" s="1">
        <v>8117000000</v>
      </c>
      <c r="X11" s="1">
        <v>7704000000</v>
      </c>
      <c r="Y11" s="1">
        <v>8670000000</v>
      </c>
      <c r="Z11" s="1">
        <v>10503000000</v>
      </c>
      <c r="AA11" s="1">
        <v>11917000000</v>
      </c>
      <c r="AB11" s="1">
        <v>13721000000</v>
      </c>
      <c r="AC11" s="1">
        <v>15309000000</v>
      </c>
      <c r="AD11" s="1">
        <v>18217000000</v>
      </c>
      <c r="AE11" s="1">
        <v>18181000000</v>
      </c>
      <c r="AF11" s="1">
        <v>18238000000</v>
      </c>
      <c r="AG11" s="1">
        <v>19322000000</v>
      </c>
      <c r="AH11" s="1">
        <v>19809000000</v>
      </c>
      <c r="AI11" s="1">
        <v>18843000000</v>
      </c>
      <c r="AJ11" s="1" t="s">
        <v>92</v>
      </c>
    </row>
    <row r="12" spans="1:45" ht="20" x14ac:dyDescent="0.25">
      <c r="A12" s="5" t="s">
        <v>8</v>
      </c>
      <c r="B12" s="1" t="s">
        <v>92</v>
      </c>
      <c r="C12" s="1" t="s">
        <v>92</v>
      </c>
      <c r="D12" s="1">
        <v>541100000</v>
      </c>
      <c r="E12" s="1">
        <v>1452200000</v>
      </c>
      <c r="F12" s="1">
        <v>531300000</v>
      </c>
      <c r="G12" s="1">
        <v>1202400000</v>
      </c>
      <c r="H12" s="1">
        <v>1675200000</v>
      </c>
      <c r="I12" s="1">
        <v>775900000</v>
      </c>
      <c r="J12" s="1">
        <v>882300000</v>
      </c>
      <c r="K12" s="1">
        <v>941800000</v>
      </c>
      <c r="L12" s="1">
        <v>1056000000</v>
      </c>
      <c r="M12" s="1">
        <v>1164000000</v>
      </c>
      <c r="N12" s="1">
        <v>1703000000</v>
      </c>
      <c r="O12" s="1">
        <v>3000000000</v>
      </c>
      <c r="P12" s="1">
        <v>3310000000</v>
      </c>
      <c r="Q12" s="1">
        <v>4228000000</v>
      </c>
      <c r="R12" s="1">
        <v>4989000000</v>
      </c>
      <c r="S12" s="1">
        <v>5328000000</v>
      </c>
      <c r="T12" s="1">
        <v>11864000000</v>
      </c>
      <c r="U12" s="1">
        <v>7098000000</v>
      </c>
      <c r="V12" s="1">
        <v>8052000000</v>
      </c>
      <c r="W12" s="1">
        <v>8117000000</v>
      </c>
      <c r="X12" s="1">
        <v>7704000000</v>
      </c>
      <c r="Y12" s="1">
        <v>8670000000</v>
      </c>
      <c r="Z12" s="1">
        <v>10503000000</v>
      </c>
      <c r="AA12" s="1">
        <v>11917000000</v>
      </c>
      <c r="AB12" s="1">
        <v>13721000000</v>
      </c>
      <c r="AC12" s="1">
        <v>15309000000</v>
      </c>
      <c r="AD12" s="1">
        <v>18217000000</v>
      </c>
      <c r="AE12" s="1">
        <v>18181000000</v>
      </c>
      <c r="AF12" s="1">
        <v>22299000000</v>
      </c>
      <c r="AG12" s="1">
        <v>23325000000</v>
      </c>
      <c r="AH12" s="1">
        <v>23329000000</v>
      </c>
      <c r="AI12" s="1">
        <v>23044000000</v>
      </c>
      <c r="AJ12" s="1">
        <v>19506000000</v>
      </c>
      <c r="AP12" s="18" t="s">
        <v>118</v>
      </c>
      <c r="AQ12" s="19" t="s">
        <v>119</v>
      </c>
      <c r="AR12" s="19" t="s">
        <v>120</v>
      </c>
      <c r="AS12" s="19" t="s">
        <v>121</v>
      </c>
    </row>
    <row r="13" spans="1:45" ht="19" x14ac:dyDescent="0.25">
      <c r="A13" s="14" t="s">
        <v>101</v>
      </c>
      <c r="B13" s="15" t="e">
        <f>B12/B3</f>
        <v>#VALUE!</v>
      </c>
      <c r="C13" s="15" t="e">
        <f t="shared" ref="C13:AI13" si="3">C12/C3</f>
        <v>#VALUE!</v>
      </c>
      <c r="D13" s="15">
        <f t="shared" si="3"/>
        <v>0.34244668058983607</v>
      </c>
      <c r="E13" s="15">
        <f t="shared" si="3"/>
        <v>0.59822863027806383</v>
      </c>
      <c r="F13" s="15">
        <f t="shared" si="3"/>
        <v>0.17538705311458092</v>
      </c>
      <c r="G13" s="15">
        <f t="shared" si="3"/>
        <v>0.45907147220525352</v>
      </c>
      <c r="H13" s="15">
        <f t="shared" si="3"/>
        <v>0.43539961013645223</v>
      </c>
      <c r="I13" s="15">
        <f t="shared" si="3"/>
        <v>0.2089459794258631</v>
      </c>
      <c r="J13" s="15">
        <f t="shared" si="3"/>
        <v>8.1714116361346248E-2</v>
      </c>
      <c r="K13" s="15">
        <f t="shared" si="3"/>
        <v>8.7710475338995675E-2</v>
      </c>
      <c r="L13" s="15">
        <f t="shared" si="3"/>
        <v>7.6344707923655289E-2</v>
      </c>
      <c r="M13" s="15">
        <f t="shared" si="3"/>
        <v>4.8443482603629101E-2</v>
      </c>
      <c r="N13" s="15">
        <f t="shared" si="3"/>
        <v>5.027899973428597E-2</v>
      </c>
      <c r="O13" s="15">
        <f t="shared" si="3"/>
        <v>7.9993600511959043E-2</v>
      </c>
      <c r="P13" s="15">
        <f t="shared" si="3"/>
        <v>7.815266923240384E-2</v>
      </c>
      <c r="Q13" s="15">
        <f t="shared" si="3"/>
        <v>6.6208365304812167E-2</v>
      </c>
      <c r="R13" s="15">
        <f t="shared" si="3"/>
        <v>6.7072678873921113E-2</v>
      </c>
      <c r="S13" s="15">
        <f t="shared" si="3"/>
        <v>6.5243745637559233E-2</v>
      </c>
      <c r="T13" s="15">
        <f t="shared" si="3"/>
        <v>0.12039902982575428</v>
      </c>
      <c r="U13" s="15">
        <f t="shared" si="3"/>
        <v>6.0027908156793097E-2</v>
      </c>
      <c r="V13" s="15">
        <f t="shared" si="3"/>
        <v>7.4703579314567753E-2</v>
      </c>
      <c r="W13" s="15">
        <f t="shared" si="3"/>
        <v>7.2155600792938229E-2</v>
      </c>
      <c r="X13" s="15">
        <f t="shared" si="3"/>
        <v>5.6570106839960346E-2</v>
      </c>
      <c r="Y13" s="15">
        <f t="shared" si="3"/>
        <v>6.0339067980624689E-2</v>
      </c>
      <c r="Z13" s="15">
        <f t="shared" si="3"/>
        <v>6.4648566135058441E-2</v>
      </c>
      <c r="AA13" s="15">
        <f t="shared" si="3"/>
        <v>6.5424101015646441E-2</v>
      </c>
      <c r="AB13" s="15">
        <f t="shared" si="3"/>
        <v>7.0482295952700169E-2</v>
      </c>
      <c r="AC13" s="15">
        <f t="shared" si="3"/>
        <v>7.2616105606177747E-2</v>
      </c>
      <c r="AD13" s="15">
        <f t="shared" si="3"/>
        <v>8.146992003720864E-2</v>
      </c>
      <c r="AE13" s="15">
        <f t="shared" si="3"/>
        <v>7.5085592040869426E-2</v>
      </c>
      <c r="AF13" s="15">
        <f t="shared" si="3"/>
        <v>9.8938690756138467E-2</v>
      </c>
      <c r="AG13" s="15">
        <f t="shared" si="3"/>
        <v>7.1281664186197177E-2</v>
      </c>
      <c r="AH13" s="15">
        <f t="shared" si="3"/>
        <v>8.149698172265385E-2</v>
      </c>
      <c r="AI13" s="15">
        <f t="shared" si="3"/>
        <v>6.4979302721663898E-2</v>
      </c>
      <c r="AJ13" s="15">
        <f t="shared" ref="AJ13" si="4">AJ12/AJ3</f>
        <v>6.4570374955724971E-2</v>
      </c>
      <c r="AP13" s="17">
        <f>AJ28/AJ72</f>
        <v>-4.7478553609214824E-2</v>
      </c>
      <c r="AQ13" s="20">
        <f>AJ28/AJ54</f>
        <v>-5.6260832903920928E-2</v>
      </c>
      <c r="AR13" s="20">
        <f>AJ25/(AJ72+AJ56+AJ61)</f>
        <v>-5.3649750927818686E-2</v>
      </c>
      <c r="AS13" s="21">
        <f>AJ67/AJ72</f>
        <v>0.97340501896520515</v>
      </c>
    </row>
    <row r="14" spans="1:45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 t="s">
        <v>92</v>
      </c>
      <c r="AA14" s="1" t="s">
        <v>92</v>
      </c>
      <c r="AB14" s="1" t="s">
        <v>92</v>
      </c>
      <c r="AC14" s="1" t="s">
        <v>92</v>
      </c>
      <c r="AD14" s="1" t="s">
        <v>92</v>
      </c>
      <c r="AE14" s="1" t="s">
        <v>92</v>
      </c>
      <c r="AF14" s="1" t="s">
        <v>92</v>
      </c>
      <c r="AG14" s="1" t="s">
        <v>92</v>
      </c>
      <c r="AH14" s="1" t="s">
        <v>92</v>
      </c>
      <c r="AI14" s="1" t="s">
        <v>92</v>
      </c>
      <c r="AJ14" s="1">
        <v>122804000000</v>
      </c>
    </row>
    <row r="15" spans="1:45" ht="20" x14ac:dyDescent="0.25">
      <c r="A15" s="5" t="s">
        <v>10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92</v>
      </c>
      <c r="AD15" s="1" t="s">
        <v>92</v>
      </c>
      <c r="AE15" s="1" t="s">
        <v>92</v>
      </c>
      <c r="AF15" s="1" t="s">
        <v>92</v>
      </c>
      <c r="AG15" s="1" t="s">
        <v>92</v>
      </c>
      <c r="AH15" s="1" t="s">
        <v>92</v>
      </c>
      <c r="AI15" s="1" t="s">
        <v>92</v>
      </c>
      <c r="AJ15" s="1" t="s">
        <v>92</v>
      </c>
      <c r="AP15" s="18" t="s">
        <v>122</v>
      </c>
      <c r="AQ15" s="19" t="s">
        <v>123</v>
      </c>
      <c r="AR15" s="19" t="s">
        <v>124</v>
      </c>
      <c r="AS15" s="19" t="s">
        <v>125</v>
      </c>
    </row>
    <row r="16" spans="1:45" ht="19" x14ac:dyDescent="0.25">
      <c r="A16" s="5" t="s">
        <v>11</v>
      </c>
      <c r="B16" s="1" t="s">
        <v>92</v>
      </c>
      <c r="C16" s="1" t="s">
        <v>92</v>
      </c>
      <c r="D16" s="1">
        <v>710500000</v>
      </c>
      <c r="E16" s="1">
        <v>1680000000</v>
      </c>
      <c r="F16" s="1">
        <v>696900000</v>
      </c>
      <c r="G16" s="1">
        <v>1333300000</v>
      </c>
      <c r="H16" s="1">
        <v>1797800000</v>
      </c>
      <c r="I16" s="1">
        <v>910900000</v>
      </c>
      <c r="J16" s="1">
        <v>7091500000</v>
      </c>
      <c r="K16" s="1">
        <v>7910000000</v>
      </c>
      <c r="L16" s="1">
        <v>9518000000</v>
      </c>
      <c r="M16" s="1">
        <v>21578000000</v>
      </c>
      <c r="N16" s="1">
        <v>28284000000</v>
      </c>
      <c r="O16" s="1">
        <v>36034000000</v>
      </c>
      <c r="P16" s="1">
        <v>35918000000</v>
      </c>
      <c r="Q16" s="1">
        <v>51839000000</v>
      </c>
      <c r="R16" s="1">
        <v>63446000000</v>
      </c>
      <c r="S16" s="1">
        <v>68872000000</v>
      </c>
      <c r="T16" s="1">
        <v>81761000000</v>
      </c>
      <c r="U16" s="1">
        <v>98084000000</v>
      </c>
      <c r="V16" s="1">
        <v>100212000000</v>
      </c>
      <c r="W16" s="1">
        <v>100941000000</v>
      </c>
      <c r="X16" s="1">
        <v>117134000000</v>
      </c>
      <c r="Y16" s="1">
        <v>128374000000</v>
      </c>
      <c r="Z16" s="1">
        <v>140227000000</v>
      </c>
      <c r="AA16" s="1">
        <v>153354000000</v>
      </c>
      <c r="AB16" s="1">
        <v>166568000000</v>
      </c>
      <c r="AC16" s="1">
        <v>175875000000</v>
      </c>
      <c r="AD16" s="1">
        <v>189937000000</v>
      </c>
      <c r="AE16" s="1">
        <v>218299000000</v>
      </c>
      <c r="AF16" s="1">
        <v>221381000000</v>
      </c>
      <c r="AG16" s="1">
        <v>224527000000</v>
      </c>
      <c r="AH16" s="1">
        <v>230563000000</v>
      </c>
      <c r="AI16" s="1">
        <v>242950000000</v>
      </c>
      <c r="AJ16" s="1">
        <v>266629000000</v>
      </c>
      <c r="AP16" s="26">
        <f>(AJ35+AI35+AH35+AG35+AF35)/5</f>
        <v>-1.6702823308439991E-2</v>
      </c>
      <c r="AQ16" s="27">
        <f>AR101/AJ3</f>
        <v>2.2182767330157667</v>
      </c>
      <c r="AR16" s="27">
        <f>AR101/AJ28</f>
        <v>-29.366624304307813</v>
      </c>
      <c r="AS16" s="28">
        <f>AR101/AJ106</f>
        <v>30.795818014705883</v>
      </c>
    </row>
    <row r="17" spans="1:42" ht="19" x14ac:dyDescent="0.25">
      <c r="A17" s="5" t="s">
        <v>12</v>
      </c>
      <c r="B17" s="1" t="s">
        <v>92</v>
      </c>
      <c r="C17" s="1" t="s">
        <v>92</v>
      </c>
      <c r="D17" s="1">
        <v>112700000</v>
      </c>
      <c r="E17" s="1">
        <v>121800000</v>
      </c>
      <c r="F17" s="1">
        <v>124500000</v>
      </c>
      <c r="G17" s="1">
        <v>80700000</v>
      </c>
      <c r="H17" s="1">
        <v>60100000</v>
      </c>
      <c r="I17" s="1">
        <v>59300000</v>
      </c>
      <c r="J17" s="1">
        <v>99700000</v>
      </c>
      <c r="K17" s="1">
        <v>111900000</v>
      </c>
      <c r="L17" s="1">
        <v>109000000</v>
      </c>
      <c r="M17" s="1">
        <v>134000000</v>
      </c>
      <c r="N17" s="1">
        <v>144000000</v>
      </c>
      <c r="O17" s="1">
        <v>209000000</v>
      </c>
      <c r="P17" s="1">
        <v>725000000</v>
      </c>
      <c r="Q17" s="1">
        <v>472000000</v>
      </c>
      <c r="R17" s="1">
        <v>721000000</v>
      </c>
      <c r="S17" s="1">
        <v>723000000</v>
      </c>
      <c r="T17" s="1">
        <v>1724000000</v>
      </c>
      <c r="U17" s="1">
        <v>1910000000</v>
      </c>
      <c r="V17" s="1">
        <v>1963000000</v>
      </c>
      <c r="W17" s="1">
        <v>1992000000</v>
      </c>
      <c r="X17" s="1">
        <v>2558000000</v>
      </c>
      <c r="Y17" s="1">
        <v>2664000000</v>
      </c>
      <c r="Z17" s="1">
        <v>2744000000</v>
      </c>
      <c r="AA17" s="1">
        <v>2801000000</v>
      </c>
      <c r="AB17" s="1">
        <v>3253000000</v>
      </c>
      <c r="AC17" s="1">
        <v>3515000000</v>
      </c>
      <c r="AD17" s="1">
        <v>3497000000</v>
      </c>
      <c r="AE17" s="1">
        <v>5394000000</v>
      </c>
      <c r="AF17" s="1">
        <v>3853000000</v>
      </c>
      <c r="AG17" s="1">
        <v>3961000000</v>
      </c>
      <c r="AH17" s="1">
        <v>4083000000</v>
      </c>
      <c r="AI17" s="1">
        <v>4172000000</v>
      </c>
      <c r="AJ17" s="1">
        <v>1187000000</v>
      </c>
    </row>
    <row r="18" spans="1:42" ht="20" x14ac:dyDescent="0.25">
      <c r="A18" s="5" t="s">
        <v>13</v>
      </c>
      <c r="B18" s="1" t="s">
        <v>92</v>
      </c>
      <c r="C18" s="1" t="s">
        <v>92</v>
      </c>
      <c r="D18" s="1">
        <v>56700000</v>
      </c>
      <c r="E18" s="1">
        <v>37200000</v>
      </c>
      <c r="F18" s="1">
        <v>41100000</v>
      </c>
      <c r="G18" s="1">
        <v>50200000</v>
      </c>
      <c r="H18" s="1">
        <v>62500000</v>
      </c>
      <c r="I18" s="1">
        <v>75700000</v>
      </c>
      <c r="J18" s="1">
        <v>151600000</v>
      </c>
      <c r="K18" s="1">
        <v>227300000</v>
      </c>
      <c r="L18" s="1">
        <v>265000000</v>
      </c>
      <c r="M18" s="1">
        <v>688000000</v>
      </c>
      <c r="N18" s="1">
        <v>997000000</v>
      </c>
      <c r="O18" s="1">
        <v>1076000000</v>
      </c>
      <c r="P18" s="1">
        <v>811000000</v>
      </c>
      <c r="Q18" s="1">
        <v>520000000</v>
      </c>
      <c r="R18" s="1">
        <v>911000000</v>
      </c>
      <c r="S18" s="1">
        <v>982000000</v>
      </c>
      <c r="T18" s="1">
        <v>2066000000</v>
      </c>
      <c r="U18" s="1">
        <v>2407000000</v>
      </c>
      <c r="V18" s="1">
        <v>2810000000</v>
      </c>
      <c r="W18" s="1">
        <v>3127000000</v>
      </c>
      <c r="X18" s="1">
        <v>4279000000</v>
      </c>
      <c r="Y18" s="1">
        <v>4683000000</v>
      </c>
      <c r="Z18" s="1">
        <v>5146000000</v>
      </c>
      <c r="AA18" s="1">
        <v>6508000000</v>
      </c>
      <c r="AB18" s="1">
        <v>7370000000</v>
      </c>
      <c r="AC18" s="1">
        <v>7779000000</v>
      </c>
      <c r="AD18" s="1">
        <v>8901000000</v>
      </c>
      <c r="AE18" s="1">
        <v>9188000000</v>
      </c>
      <c r="AF18" s="1">
        <v>9779000000</v>
      </c>
      <c r="AG18" s="1">
        <v>10064000000</v>
      </c>
      <c r="AH18" s="1">
        <v>10596000000</v>
      </c>
      <c r="AI18" s="1">
        <v>10718000000</v>
      </c>
      <c r="AJ18" s="1">
        <v>10899000000</v>
      </c>
      <c r="AP18" s="18" t="s">
        <v>126</v>
      </c>
    </row>
    <row r="19" spans="1:42" ht="19" x14ac:dyDescent="0.25">
      <c r="A19" s="6" t="s">
        <v>14</v>
      </c>
      <c r="B19" s="10">
        <v>399300000</v>
      </c>
      <c r="C19" s="10">
        <v>447500000</v>
      </c>
      <c r="D19" s="10">
        <v>675500000</v>
      </c>
      <c r="E19" s="10">
        <v>741000000</v>
      </c>
      <c r="F19" s="10">
        <v>711000000</v>
      </c>
      <c r="G19" s="10">
        <v>1239700000</v>
      </c>
      <c r="H19" s="10">
        <v>776100000</v>
      </c>
      <c r="I19" s="10">
        <v>1130500000</v>
      </c>
      <c r="J19" s="10">
        <v>3936700000</v>
      </c>
      <c r="K19" s="10">
        <v>3138500000</v>
      </c>
      <c r="L19" s="10">
        <v>4661000000</v>
      </c>
      <c r="M19" s="10">
        <v>3231000000</v>
      </c>
      <c r="N19" s="10">
        <v>6487000000</v>
      </c>
      <c r="O19" s="10">
        <v>2700000000</v>
      </c>
      <c r="P19" s="10">
        <v>7956000000</v>
      </c>
      <c r="Q19" s="10">
        <v>12948000000</v>
      </c>
      <c r="R19" s="10">
        <v>12509000000</v>
      </c>
      <c r="S19" s="10">
        <v>14392000000</v>
      </c>
      <c r="T19" s="10">
        <v>20310000000</v>
      </c>
      <c r="U19" s="10">
        <v>24124000000</v>
      </c>
      <c r="V19" s="10">
        <v>11745000000</v>
      </c>
      <c r="W19" s="10">
        <v>16712000000</v>
      </c>
      <c r="X19" s="10">
        <v>25411000000</v>
      </c>
      <c r="Y19" s="10">
        <v>22169000000</v>
      </c>
      <c r="Z19" s="10">
        <v>29638000000</v>
      </c>
      <c r="AA19" s="10">
        <v>37736000000</v>
      </c>
      <c r="AB19" s="10">
        <v>38430000000</v>
      </c>
      <c r="AC19" s="10">
        <v>45909000000</v>
      </c>
      <c r="AD19" s="10">
        <v>45712000000</v>
      </c>
      <c r="AE19" s="10">
        <v>38007000000</v>
      </c>
      <c r="AF19" s="10">
        <v>17332000000</v>
      </c>
      <c r="AG19" s="10">
        <v>116346000000</v>
      </c>
      <c r="AH19" s="10">
        <v>69640000000</v>
      </c>
      <c r="AI19" s="10">
        <v>125564000000</v>
      </c>
      <c r="AJ19" s="10">
        <v>-2215000000</v>
      </c>
      <c r="AP19" s="29">
        <f>AJ40-AJ56-AJ61</f>
        <v>1007000000</v>
      </c>
    </row>
    <row r="20" spans="1:42" ht="19" customHeight="1" x14ac:dyDescent="0.25">
      <c r="A20" s="14" t="s">
        <v>102</v>
      </c>
      <c r="B20" s="1"/>
      <c r="C20" s="15">
        <f>(C19/B19)-1</f>
        <v>0.12071124467818684</v>
      </c>
      <c r="D20" s="15">
        <f>(D19/C19)-1</f>
        <v>0.50949720670391052</v>
      </c>
      <c r="E20" s="15">
        <f>(E19/D19)-1</f>
        <v>9.6965210954848224E-2</v>
      </c>
      <c r="F20" s="15">
        <f t="shared" ref="F20:AJ20" si="5">(F19/E19)-1</f>
        <v>-4.0485829959514219E-2</v>
      </c>
      <c r="G20" s="15">
        <f t="shared" si="5"/>
        <v>0.7436005625879043</v>
      </c>
      <c r="H20" s="15">
        <f t="shared" si="5"/>
        <v>-0.37396144228442363</v>
      </c>
      <c r="I20" s="15">
        <f t="shared" si="5"/>
        <v>0.45664218528540146</v>
      </c>
      <c r="J20" s="15">
        <f t="shared" si="5"/>
        <v>2.4822644847412647</v>
      </c>
      <c r="K20" s="15">
        <f t="shared" si="5"/>
        <v>-0.20275865572687779</v>
      </c>
      <c r="L20" s="15">
        <f t="shared" si="5"/>
        <v>0.48510434921140666</v>
      </c>
      <c r="M20" s="15">
        <f t="shared" si="5"/>
        <v>-0.30680111564042056</v>
      </c>
      <c r="N20" s="15">
        <f t="shared" si="5"/>
        <v>1.0077375425564838</v>
      </c>
      <c r="O20" s="15">
        <f t="shared" si="5"/>
        <v>-0.58378295051641738</v>
      </c>
      <c r="P20" s="15">
        <f t="shared" si="5"/>
        <v>1.9466666666666668</v>
      </c>
      <c r="Q20" s="15">
        <f t="shared" si="5"/>
        <v>0.62745098039215685</v>
      </c>
      <c r="R20" s="15">
        <f t="shared" si="5"/>
        <v>-3.3904850169910405E-2</v>
      </c>
      <c r="S20" s="15">
        <f t="shared" si="5"/>
        <v>0.15053161723559039</v>
      </c>
      <c r="T20" s="15">
        <f t="shared" si="5"/>
        <v>0.41120066703724301</v>
      </c>
      <c r="U20" s="15">
        <f t="shared" si="5"/>
        <v>0.18778926637124571</v>
      </c>
      <c r="V20" s="15">
        <f t="shared" si="5"/>
        <v>-0.51314044105455148</v>
      </c>
      <c r="W20" s="15">
        <f t="shared" si="5"/>
        <v>0.42290336313324817</v>
      </c>
      <c r="X20" s="15">
        <f t="shared" si="5"/>
        <v>0.52052417424605069</v>
      </c>
      <c r="Y20" s="15">
        <f t="shared" si="5"/>
        <v>-0.12758254299319194</v>
      </c>
      <c r="Z20" s="15">
        <f t="shared" si="5"/>
        <v>0.33691190401010429</v>
      </c>
      <c r="AA20" s="15">
        <f t="shared" si="5"/>
        <v>0.27323031243673657</v>
      </c>
      <c r="AB20" s="15">
        <f t="shared" si="5"/>
        <v>1.8390926436294253E-2</v>
      </c>
      <c r="AC20" s="15">
        <f t="shared" si="5"/>
        <v>0.19461358313817323</v>
      </c>
      <c r="AD20" s="15">
        <f t="shared" si="5"/>
        <v>-4.2910976061338868E-3</v>
      </c>
      <c r="AE20" s="15">
        <f t="shared" si="5"/>
        <v>-0.1685553027651383</v>
      </c>
      <c r="AF20" s="15">
        <f t="shared" si="5"/>
        <v>-0.54397874075828134</v>
      </c>
      <c r="AG20" s="15">
        <f t="shared" si="5"/>
        <v>5.7127855988922223</v>
      </c>
      <c r="AH20" s="15">
        <f t="shared" si="5"/>
        <v>-0.40144053083045395</v>
      </c>
      <c r="AI20" s="15">
        <f t="shared" si="5"/>
        <v>0.80304422745548543</v>
      </c>
      <c r="AJ20" s="15">
        <f t="shared" si="5"/>
        <v>-1.0176404064859355</v>
      </c>
    </row>
    <row r="21" spans="1:42" ht="19" x14ac:dyDescent="0.25">
      <c r="A21" s="5" t="s">
        <v>15</v>
      </c>
      <c r="B21" s="2">
        <v>0.16200000000000001</v>
      </c>
      <c r="C21" s="2">
        <v>0.1802</v>
      </c>
      <c r="D21" s="2">
        <v>0.42749999999999999</v>
      </c>
      <c r="E21" s="2">
        <v>0.30530000000000002</v>
      </c>
      <c r="F21" s="2">
        <v>0.23469999999999999</v>
      </c>
      <c r="G21" s="2">
        <v>0.4733</v>
      </c>
      <c r="H21" s="2">
        <v>0.20169999999999999</v>
      </c>
      <c r="I21" s="2">
        <v>0.3044</v>
      </c>
      <c r="J21" s="2">
        <v>0.36459999999999998</v>
      </c>
      <c r="K21" s="2">
        <v>0.2923</v>
      </c>
      <c r="L21" s="2">
        <v>0.33700000000000002</v>
      </c>
      <c r="M21" s="2">
        <v>0.13450000000000001</v>
      </c>
      <c r="N21" s="2">
        <v>0.1915</v>
      </c>
      <c r="O21" s="2">
        <v>7.1999999999999995E-2</v>
      </c>
      <c r="P21" s="2">
        <v>0.18779999999999999</v>
      </c>
      <c r="Q21" s="2">
        <v>0.20280000000000001</v>
      </c>
      <c r="R21" s="2">
        <v>0.16819999999999999</v>
      </c>
      <c r="S21" s="2">
        <v>0.1762</v>
      </c>
      <c r="T21" s="2">
        <v>0.20610000000000001</v>
      </c>
      <c r="U21" s="2">
        <v>0.20399999999999999</v>
      </c>
      <c r="V21" s="2">
        <v>0.109</v>
      </c>
      <c r="W21" s="2">
        <v>0.14860000000000001</v>
      </c>
      <c r="X21" s="2">
        <v>0.18659999999999999</v>
      </c>
      <c r="Y21" s="2">
        <v>0.15429999999999999</v>
      </c>
      <c r="Z21" s="2">
        <v>0.18240000000000001</v>
      </c>
      <c r="AA21" s="2">
        <v>0.2072</v>
      </c>
      <c r="AB21" s="2">
        <v>0.19739999999999999</v>
      </c>
      <c r="AC21" s="2">
        <v>0.21779999999999999</v>
      </c>
      <c r="AD21" s="2">
        <v>0.2044</v>
      </c>
      <c r="AE21" s="2">
        <v>0.157</v>
      </c>
      <c r="AF21" s="2">
        <v>7.6899999999999996E-2</v>
      </c>
      <c r="AG21" s="2">
        <v>0.35560000000000003</v>
      </c>
      <c r="AH21" s="2">
        <v>0.24329999999999999</v>
      </c>
      <c r="AI21" s="2">
        <v>0.35410000000000003</v>
      </c>
      <c r="AJ21" s="2">
        <v>-7.3000000000000001E-3</v>
      </c>
    </row>
    <row r="22" spans="1:42" ht="19" x14ac:dyDescent="0.25">
      <c r="A22" s="6" t="s">
        <v>16</v>
      </c>
      <c r="B22" s="10" t="s">
        <v>92</v>
      </c>
      <c r="C22" s="10" t="s">
        <v>92</v>
      </c>
      <c r="D22" s="10" t="s">
        <v>92</v>
      </c>
      <c r="E22" s="10" t="s">
        <v>92</v>
      </c>
      <c r="F22" s="10" t="s">
        <v>92</v>
      </c>
      <c r="G22" s="10" t="s">
        <v>92</v>
      </c>
      <c r="H22" s="10" t="s">
        <v>92</v>
      </c>
      <c r="I22" s="10" t="s">
        <v>92</v>
      </c>
      <c r="J22" s="10" t="s">
        <v>92</v>
      </c>
      <c r="K22" s="10" t="s">
        <v>92</v>
      </c>
      <c r="L22" s="10" t="s">
        <v>92</v>
      </c>
      <c r="M22" s="10" t="s">
        <v>92</v>
      </c>
      <c r="N22" s="10" t="s">
        <v>92</v>
      </c>
      <c r="O22" s="10" t="s">
        <v>92</v>
      </c>
      <c r="P22" s="10" t="s">
        <v>92</v>
      </c>
      <c r="Q22" s="10" t="s">
        <v>92</v>
      </c>
      <c r="R22" s="10" t="s">
        <v>92</v>
      </c>
      <c r="S22" s="10" t="s">
        <v>92</v>
      </c>
      <c r="T22" s="10" t="s">
        <v>92</v>
      </c>
      <c r="U22" s="10" t="s">
        <v>92</v>
      </c>
      <c r="V22" s="10" t="s">
        <v>92</v>
      </c>
      <c r="W22" s="10" t="s">
        <v>92</v>
      </c>
      <c r="X22" s="10" t="s">
        <v>92</v>
      </c>
      <c r="Y22" s="10" t="s">
        <v>92</v>
      </c>
      <c r="Z22" s="10" t="s">
        <v>92</v>
      </c>
      <c r="AA22" s="10" t="s">
        <v>92</v>
      </c>
      <c r="AB22" s="10" t="s">
        <v>92</v>
      </c>
      <c r="AC22" s="10" t="s">
        <v>92</v>
      </c>
      <c r="AD22" s="10" t="s">
        <v>92</v>
      </c>
      <c r="AE22" s="10" t="s">
        <v>92</v>
      </c>
      <c r="AF22" s="10" t="s">
        <v>92</v>
      </c>
      <c r="AG22" s="10" t="s">
        <v>92</v>
      </c>
      <c r="AH22" s="10" t="s">
        <v>92</v>
      </c>
      <c r="AI22" s="10" t="s">
        <v>92</v>
      </c>
      <c r="AJ22" s="10" t="s">
        <v>92</v>
      </c>
    </row>
    <row r="23" spans="1:42" ht="19" x14ac:dyDescent="0.25">
      <c r="A23" s="5" t="s">
        <v>17</v>
      </c>
      <c r="B23" s="2" t="s">
        <v>92</v>
      </c>
      <c r="C23" s="2" t="s">
        <v>92</v>
      </c>
      <c r="D23" s="2" t="s">
        <v>92</v>
      </c>
      <c r="E23" s="2" t="s">
        <v>92</v>
      </c>
      <c r="F23" s="2" t="s">
        <v>92</v>
      </c>
      <c r="G23" s="2" t="s">
        <v>92</v>
      </c>
      <c r="H23" s="2" t="s">
        <v>92</v>
      </c>
      <c r="I23" s="2" t="s">
        <v>92</v>
      </c>
      <c r="J23" s="2" t="s">
        <v>92</v>
      </c>
      <c r="K23" s="2" t="s">
        <v>92</v>
      </c>
      <c r="L23" s="2" t="s">
        <v>92</v>
      </c>
      <c r="M23" s="2" t="s">
        <v>92</v>
      </c>
      <c r="N23" s="2" t="s">
        <v>92</v>
      </c>
      <c r="O23" s="2" t="s">
        <v>92</v>
      </c>
      <c r="P23" s="2" t="s">
        <v>92</v>
      </c>
      <c r="Q23" s="2" t="s">
        <v>92</v>
      </c>
      <c r="R23" s="2" t="s">
        <v>92</v>
      </c>
      <c r="S23" s="2" t="s">
        <v>92</v>
      </c>
      <c r="T23" s="2" t="s">
        <v>92</v>
      </c>
      <c r="U23" s="2" t="s">
        <v>92</v>
      </c>
      <c r="V23" s="2" t="s">
        <v>92</v>
      </c>
      <c r="W23" s="2" t="s">
        <v>92</v>
      </c>
      <c r="X23" s="2" t="s">
        <v>92</v>
      </c>
      <c r="Y23" s="2" t="s">
        <v>92</v>
      </c>
      <c r="Z23" s="2" t="s">
        <v>92</v>
      </c>
      <c r="AA23" s="2" t="s">
        <v>92</v>
      </c>
      <c r="AB23" s="2" t="s">
        <v>92</v>
      </c>
      <c r="AC23" s="2" t="s">
        <v>92</v>
      </c>
      <c r="AD23" s="2" t="s">
        <v>92</v>
      </c>
      <c r="AE23" s="2" t="s">
        <v>92</v>
      </c>
      <c r="AF23" s="2" t="s">
        <v>92</v>
      </c>
      <c r="AG23" s="2" t="s">
        <v>92</v>
      </c>
      <c r="AH23" s="2" t="s">
        <v>92</v>
      </c>
      <c r="AI23" s="2" t="s">
        <v>92</v>
      </c>
      <c r="AJ23" s="2" t="s">
        <v>92</v>
      </c>
    </row>
    <row r="24" spans="1:42" ht="19" x14ac:dyDescent="0.25">
      <c r="A24" s="5" t="s">
        <v>18</v>
      </c>
      <c r="B24" s="1" t="s">
        <v>92</v>
      </c>
      <c r="C24" s="1" t="s">
        <v>92</v>
      </c>
      <c r="D24" s="1">
        <v>1580100000</v>
      </c>
      <c r="E24" s="1">
        <v>1169300000</v>
      </c>
      <c r="F24" s="1" t="s">
        <v>92</v>
      </c>
      <c r="G24" s="1">
        <v>2619200000</v>
      </c>
      <c r="H24" s="1" t="s">
        <v>92</v>
      </c>
      <c r="I24" s="1">
        <v>3713400000</v>
      </c>
      <c r="J24" s="1">
        <v>3061200000</v>
      </c>
      <c r="K24" s="1">
        <v>3577500000</v>
      </c>
      <c r="L24" s="1">
        <v>4675000000</v>
      </c>
      <c r="M24" s="1">
        <v>5918000000</v>
      </c>
      <c r="N24" s="1">
        <v>7331000000</v>
      </c>
      <c r="O24" s="1">
        <v>14902000000</v>
      </c>
      <c r="P24" s="1">
        <v>17976000000</v>
      </c>
      <c r="Q24" s="1">
        <v>34046000000</v>
      </c>
      <c r="R24" s="1">
        <v>45783000000</v>
      </c>
      <c r="S24" s="1">
        <v>49217000000</v>
      </c>
      <c r="T24" s="1">
        <v>65948000000</v>
      </c>
      <c r="U24" s="1">
        <v>74257000000</v>
      </c>
      <c r="V24" s="1">
        <v>82966000000</v>
      </c>
      <c r="W24" s="1">
        <v>76691000000</v>
      </c>
      <c r="X24" s="1">
        <v>96192000000</v>
      </c>
      <c r="Y24" s="1">
        <v>106033000000</v>
      </c>
      <c r="Z24" s="1">
        <v>118387000000</v>
      </c>
      <c r="AA24" s="1">
        <v>132385000000</v>
      </c>
      <c r="AB24" s="1">
        <v>142881000000</v>
      </c>
      <c r="AC24" s="1">
        <v>152435000000</v>
      </c>
      <c r="AD24" s="1">
        <v>163239000000</v>
      </c>
      <c r="AE24" s="1">
        <v>172830000000</v>
      </c>
      <c r="AF24" s="1">
        <v>178326000000</v>
      </c>
      <c r="AG24" s="1">
        <v>179555000000</v>
      </c>
      <c r="AH24" s="1">
        <v>168543000000</v>
      </c>
      <c r="AI24" s="1">
        <v>193099000000</v>
      </c>
      <c r="AJ24" s="1">
        <v>-67899000000</v>
      </c>
    </row>
    <row r="25" spans="1:42" ht="19" x14ac:dyDescent="0.25">
      <c r="A25" s="6" t="s">
        <v>19</v>
      </c>
      <c r="B25" s="10" t="s">
        <v>92</v>
      </c>
      <c r="C25" s="10" t="s">
        <v>92</v>
      </c>
      <c r="D25" s="10" t="s">
        <v>92</v>
      </c>
      <c r="E25" s="10" t="s">
        <v>92</v>
      </c>
      <c r="F25" s="10" t="s">
        <v>92</v>
      </c>
      <c r="G25" s="10" t="s">
        <v>92</v>
      </c>
      <c r="H25" s="10" t="s">
        <v>92</v>
      </c>
      <c r="I25" s="10" t="s">
        <v>92</v>
      </c>
      <c r="J25" s="10">
        <v>3705900000</v>
      </c>
      <c r="K25" s="10">
        <v>2827600000</v>
      </c>
      <c r="L25" s="10">
        <v>4314000000</v>
      </c>
      <c r="M25" s="10">
        <v>2450000000</v>
      </c>
      <c r="N25" s="10">
        <v>5587000000</v>
      </c>
      <c r="O25" s="10">
        <v>1469000000</v>
      </c>
      <c r="P25" s="10">
        <v>6435000000</v>
      </c>
      <c r="Q25" s="10">
        <v>12020000000</v>
      </c>
      <c r="R25" s="10">
        <v>10936000000</v>
      </c>
      <c r="S25" s="10">
        <v>12791000000</v>
      </c>
      <c r="T25" s="10">
        <v>16778000000</v>
      </c>
      <c r="U25" s="10">
        <v>20161000000</v>
      </c>
      <c r="V25" s="10">
        <v>7574000000</v>
      </c>
      <c r="W25" s="10">
        <v>11552000000</v>
      </c>
      <c r="X25" s="10">
        <v>19051000000</v>
      </c>
      <c r="Y25" s="10">
        <v>15314000000</v>
      </c>
      <c r="Z25" s="10">
        <v>22236000000</v>
      </c>
      <c r="AA25" s="10">
        <v>28796000000</v>
      </c>
      <c r="AB25" s="10">
        <v>28105000000</v>
      </c>
      <c r="AC25" s="10">
        <v>34946000000</v>
      </c>
      <c r="AD25" s="10">
        <v>33667000000</v>
      </c>
      <c r="AE25" s="10">
        <v>23838000000</v>
      </c>
      <c r="AF25" s="10">
        <v>4001000000</v>
      </c>
      <c r="AG25" s="10">
        <v>102696000000</v>
      </c>
      <c r="AH25" s="10">
        <v>55693000000</v>
      </c>
      <c r="AI25" s="10">
        <v>111686000000</v>
      </c>
      <c r="AJ25" s="10">
        <v>-32439000000</v>
      </c>
    </row>
    <row r="26" spans="1:42" ht="19" x14ac:dyDescent="0.25">
      <c r="A26" s="5" t="s">
        <v>20</v>
      </c>
      <c r="B26" s="2" t="s">
        <v>92</v>
      </c>
      <c r="C26" s="2" t="s">
        <v>92</v>
      </c>
      <c r="D26" s="2" t="s">
        <v>92</v>
      </c>
      <c r="E26" s="2" t="s">
        <v>92</v>
      </c>
      <c r="F26" s="2" t="s">
        <v>92</v>
      </c>
      <c r="G26" s="2" t="s">
        <v>92</v>
      </c>
      <c r="H26" s="2" t="s">
        <v>92</v>
      </c>
      <c r="I26" s="2" t="s">
        <v>92</v>
      </c>
      <c r="J26" s="2">
        <v>0.34320000000000001</v>
      </c>
      <c r="K26" s="2">
        <v>0.26329999999999998</v>
      </c>
      <c r="L26" s="2">
        <v>0.31190000000000001</v>
      </c>
      <c r="M26" s="2">
        <v>0.10199999999999999</v>
      </c>
      <c r="N26" s="2">
        <v>0.16489999999999999</v>
      </c>
      <c r="O26" s="2">
        <v>3.9199999999999999E-2</v>
      </c>
      <c r="P26" s="2">
        <v>0.15190000000000001</v>
      </c>
      <c r="Q26" s="2">
        <v>0.18820000000000001</v>
      </c>
      <c r="R26" s="2">
        <v>0.14699999999999999</v>
      </c>
      <c r="S26" s="2">
        <v>0.15659999999999999</v>
      </c>
      <c r="T26" s="2">
        <v>0.17030000000000001</v>
      </c>
      <c r="U26" s="2">
        <v>0.17050000000000001</v>
      </c>
      <c r="V26" s="2">
        <v>7.0300000000000001E-2</v>
      </c>
      <c r="W26" s="2">
        <v>0.1027</v>
      </c>
      <c r="X26" s="2">
        <v>0.1399</v>
      </c>
      <c r="Y26" s="2">
        <v>0.1066</v>
      </c>
      <c r="Z26" s="2">
        <v>0.13689999999999999</v>
      </c>
      <c r="AA26" s="2">
        <v>0.15809999999999999</v>
      </c>
      <c r="AB26" s="2">
        <v>0.1444</v>
      </c>
      <c r="AC26" s="2">
        <v>0.1658</v>
      </c>
      <c r="AD26" s="2">
        <v>0.15060000000000001</v>
      </c>
      <c r="AE26" s="2">
        <v>9.8400000000000001E-2</v>
      </c>
      <c r="AF26" s="2">
        <v>1.78E-2</v>
      </c>
      <c r="AG26" s="2">
        <v>0.31380000000000002</v>
      </c>
      <c r="AH26" s="2">
        <v>0.1946</v>
      </c>
      <c r="AI26" s="2">
        <v>0.31490000000000001</v>
      </c>
      <c r="AJ26" s="2">
        <v>-0.1074</v>
      </c>
    </row>
    <row r="27" spans="1:42" ht="19" x14ac:dyDescent="0.25">
      <c r="A27" s="5" t="s">
        <v>21</v>
      </c>
      <c r="B27" s="1" t="s">
        <v>92</v>
      </c>
      <c r="C27" s="1" t="s">
        <v>92</v>
      </c>
      <c r="D27" s="1">
        <v>112000000</v>
      </c>
      <c r="E27" s="1">
        <v>142100000</v>
      </c>
      <c r="F27" s="1">
        <v>138100000</v>
      </c>
      <c r="G27" s="1">
        <v>420700000</v>
      </c>
      <c r="H27" s="1">
        <v>158700000</v>
      </c>
      <c r="I27" s="1">
        <v>270300000</v>
      </c>
      <c r="J27" s="1">
        <v>1196800000</v>
      </c>
      <c r="K27" s="1">
        <v>897700000</v>
      </c>
      <c r="L27" s="1">
        <v>1457000000</v>
      </c>
      <c r="M27" s="1">
        <v>852000000</v>
      </c>
      <c r="N27" s="1">
        <v>2018000000</v>
      </c>
      <c r="O27" s="1">
        <v>620000000</v>
      </c>
      <c r="P27" s="1">
        <v>2134000000</v>
      </c>
      <c r="Q27" s="1">
        <v>3805000000</v>
      </c>
      <c r="R27" s="1">
        <v>3569000000</v>
      </c>
      <c r="S27" s="1">
        <v>4159000000</v>
      </c>
      <c r="T27" s="1">
        <v>5505000000</v>
      </c>
      <c r="U27" s="1">
        <v>6594000000</v>
      </c>
      <c r="V27" s="1">
        <v>1978000000</v>
      </c>
      <c r="W27" s="1">
        <v>3538000000</v>
      </c>
      <c r="X27" s="1">
        <v>5607000000</v>
      </c>
      <c r="Y27" s="1">
        <v>4568000000</v>
      </c>
      <c r="Z27" s="1">
        <v>6924000000</v>
      </c>
      <c r="AA27" s="1">
        <v>8951000000</v>
      </c>
      <c r="AB27" s="1">
        <v>7935000000</v>
      </c>
      <c r="AC27" s="1">
        <v>10532000000</v>
      </c>
      <c r="AD27" s="1">
        <v>9240000000</v>
      </c>
      <c r="AE27" s="1">
        <v>-21515000000</v>
      </c>
      <c r="AF27" s="1">
        <v>-321000000</v>
      </c>
      <c r="AG27" s="1">
        <v>20904000000</v>
      </c>
      <c r="AH27" s="1">
        <v>12440000000</v>
      </c>
      <c r="AI27" s="1">
        <v>20879000000</v>
      </c>
      <c r="AJ27" s="1">
        <v>8518000000</v>
      </c>
    </row>
    <row r="28" spans="1:42" ht="20" thickBot="1" x14ac:dyDescent="0.3">
      <c r="A28" s="7" t="s">
        <v>22</v>
      </c>
      <c r="B28" s="11">
        <v>399300000</v>
      </c>
      <c r="C28" s="11">
        <v>447500000</v>
      </c>
      <c r="D28" s="11">
        <v>394100000</v>
      </c>
      <c r="E28" s="11">
        <v>439900000</v>
      </c>
      <c r="F28" s="11">
        <v>407300000</v>
      </c>
      <c r="G28" s="11">
        <v>688100000</v>
      </c>
      <c r="H28" s="11">
        <v>494800000</v>
      </c>
      <c r="I28" s="11">
        <v>725200000</v>
      </c>
      <c r="J28" s="11">
        <v>2488600000</v>
      </c>
      <c r="K28" s="11">
        <v>1901600000</v>
      </c>
      <c r="L28" s="11">
        <v>2830000000</v>
      </c>
      <c r="M28" s="11">
        <v>1557000000</v>
      </c>
      <c r="N28" s="11">
        <v>3328000000</v>
      </c>
      <c r="O28" s="11">
        <v>795000000</v>
      </c>
      <c r="P28" s="11">
        <v>4286000000</v>
      </c>
      <c r="Q28" s="11">
        <v>8151000000</v>
      </c>
      <c r="R28" s="11">
        <v>7308000000</v>
      </c>
      <c r="S28" s="11">
        <v>8528000000</v>
      </c>
      <c r="T28" s="11">
        <v>11015000000</v>
      </c>
      <c r="U28" s="11">
        <v>13213000000</v>
      </c>
      <c r="V28" s="11">
        <v>4994000000</v>
      </c>
      <c r="W28" s="11">
        <v>8055000000</v>
      </c>
      <c r="X28" s="11">
        <v>12967000000</v>
      </c>
      <c r="Y28" s="11">
        <v>10254000000</v>
      </c>
      <c r="Z28" s="11">
        <v>14824000000</v>
      </c>
      <c r="AA28" s="11">
        <v>19476000000</v>
      </c>
      <c r="AB28" s="11">
        <v>19872000000</v>
      </c>
      <c r="AC28" s="11">
        <v>24083000000</v>
      </c>
      <c r="AD28" s="11">
        <v>24074000000</v>
      </c>
      <c r="AE28" s="11">
        <v>44940000000</v>
      </c>
      <c r="AF28" s="11">
        <v>4021000000</v>
      </c>
      <c r="AG28" s="11">
        <v>81417000000</v>
      </c>
      <c r="AH28" s="11">
        <v>42521000000</v>
      </c>
      <c r="AI28" s="11">
        <v>89795000000</v>
      </c>
      <c r="AJ28" s="11">
        <v>-22819000000</v>
      </c>
    </row>
    <row r="29" spans="1:42" ht="20" customHeight="1" thickTop="1" x14ac:dyDescent="0.25">
      <c r="A29" s="14" t="s">
        <v>103</v>
      </c>
      <c r="B29" s="1"/>
      <c r="C29" s="15">
        <f>(C28/B28)-1</f>
        <v>0.12071124467818684</v>
      </c>
      <c r="D29" s="15">
        <f>(D28/C28)-1</f>
        <v>-0.11932960893854749</v>
      </c>
      <c r="E29" s="15">
        <f>(E28/D28)-1</f>
        <v>0.11621415884293329</v>
      </c>
      <c r="F29" s="15">
        <f t="shared" ref="F29:AJ29" si="6">(F28/E28)-1</f>
        <v>-7.4107751761763985E-2</v>
      </c>
      <c r="G29" s="15">
        <f t="shared" si="6"/>
        <v>0.68941811932236674</v>
      </c>
      <c r="H29" s="15">
        <f t="shared" si="6"/>
        <v>-0.28091847115244872</v>
      </c>
      <c r="I29" s="15">
        <f t="shared" si="6"/>
        <v>0.46564268391269192</v>
      </c>
      <c r="J29" s="15">
        <f t="shared" si="6"/>
        <v>2.4316050744622175</v>
      </c>
      <c r="K29" s="15">
        <f t="shared" si="6"/>
        <v>-0.2358755927027244</v>
      </c>
      <c r="L29" s="15">
        <f t="shared" si="6"/>
        <v>0.48822044594026082</v>
      </c>
      <c r="M29" s="15">
        <f t="shared" si="6"/>
        <v>-0.44982332155477034</v>
      </c>
      <c r="N29" s="15">
        <f t="shared" si="6"/>
        <v>1.1374438021836868</v>
      </c>
      <c r="O29" s="15">
        <f t="shared" si="6"/>
        <v>-0.76111778846153844</v>
      </c>
      <c r="P29" s="15">
        <f t="shared" si="6"/>
        <v>4.3911949685534593</v>
      </c>
      <c r="Q29" s="15">
        <f t="shared" si="6"/>
        <v>0.90177321511899211</v>
      </c>
      <c r="R29" s="15">
        <f t="shared" si="6"/>
        <v>-0.10342289289657713</v>
      </c>
      <c r="S29" s="15">
        <f t="shared" si="6"/>
        <v>0.16694033935413244</v>
      </c>
      <c r="T29" s="15">
        <f t="shared" si="6"/>
        <v>0.29162757973733577</v>
      </c>
      <c r="U29" s="15">
        <f t="shared" si="6"/>
        <v>0.19954607353608722</v>
      </c>
      <c r="V29" s="15">
        <f t="shared" si="6"/>
        <v>-0.62203890108226745</v>
      </c>
      <c r="W29" s="15">
        <f t="shared" si="6"/>
        <v>0.61293552262715267</v>
      </c>
      <c r="X29" s="15">
        <f t="shared" si="6"/>
        <v>0.60980757293606458</v>
      </c>
      <c r="Y29" s="15">
        <f t="shared" si="6"/>
        <v>-0.20922341327986427</v>
      </c>
      <c r="Z29" s="15">
        <f t="shared" si="6"/>
        <v>0.44567973473766331</v>
      </c>
      <c r="AA29" s="15">
        <f t="shared" si="6"/>
        <v>0.31381543443065296</v>
      </c>
      <c r="AB29" s="15">
        <f t="shared" si="6"/>
        <v>2.0332717190388205E-2</v>
      </c>
      <c r="AC29" s="15">
        <f t="shared" si="6"/>
        <v>0.21190619967793878</v>
      </c>
      <c r="AD29" s="15">
        <f t="shared" si="6"/>
        <v>-3.73707594568784E-4</v>
      </c>
      <c r="AE29" s="15">
        <f t="shared" si="6"/>
        <v>0.86674420536678576</v>
      </c>
      <c r="AF29" s="15">
        <f t="shared" si="6"/>
        <v>-0.91052514463729417</v>
      </c>
      <c r="AG29" s="15">
        <f t="shared" si="6"/>
        <v>19.247948271574234</v>
      </c>
      <c r="AH29" s="15">
        <f t="shared" si="6"/>
        <v>-0.47773806453197731</v>
      </c>
      <c r="AI29" s="15">
        <f t="shared" si="6"/>
        <v>1.1117800616166131</v>
      </c>
      <c r="AJ29" s="15">
        <f t="shared" si="6"/>
        <v>-1.254123280806281</v>
      </c>
    </row>
    <row r="30" spans="1:42" ht="19" x14ac:dyDescent="0.25">
      <c r="A30" s="5" t="s">
        <v>23</v>
      </c>
      <c r="B30" s="2">
        <v>0.16200000000000001</v>
      </c>
      <c r="C30" s="2">
        <v>0.1802</v>
      </c>
      <c r="D30" s="2">
        <v>0.24940000000000001</v>
      </c>
      <c r="E30" s="2">
        <v>0.1812</v>
      </c>
      <c r="F30" s="2">
        <v>0.13450000000000001</v>
      </c>
      <c r="G30" s="2">
        <v>0.26269999999999999</v>
      </c>
      <c r="H30" s="2">
        <v>0.12859999999999999</v>
      </c>
      <c r="I30" s="2">
        <v>0.1953</v>
      </c>
      <c r="J30" s="2">
        <v>0.23050000000000001</v>
      </c>
      <c r="K30" s="2">
        <v>0.17710000000000001</v>
      </c>
      <c r="L30" s="2">
        <v>0.2046</v>
      </c>
      <c r="M30" s="2">
        <v>6.4799999999999996E-2</v>
      </c>
      <c r="N30" s="2">
        <v>9.8299999999999998E-2</v>
      </c>
      <c r="O30" s="2">
        <v>2.12E-2</v>
      </c>
      <c r="P30" s="2">
        <v>0.1012</v>
      </c>
      <c r="Q30" s="2">
        <v>0.12759999999999999</v>
      </c>
      <c r="R30" s="2">
        <v>9.8199999999999996E-2</v>
      </c>
      <c r="S30" s="2">
        <v>0.10440000000000001</v>
      </c>
      <c r="T30" s="2">
        <v>0.1118</v>
      </c>
      <c r="U30" s="2">
        <v>0.11169999999999999</v>
      </c>
      <c r="V30" s="2">
        <v>4.6300000000000001E-2</v>
      </c>
      <c r="W30" s="2">
        <v>7.1599999999999997E-2</v>
      </c>
      <c r="X30" s="2">
        <v>9.5200000000000007E-2</v>
      </c>
      <c r="Y30" s="2">
        <v>7.1400000000000005E-2</v>
      </c>
      <c r="Z30" s="2">
        <v>9.1200000000000003E-2</v>
      </c>
      <c r="AA30" s="2">
        <v>0.1069</v>
      </c>
      <c r="AB30" s="2">
        <v>0.1021</v>
      </c>
      <c r="AC30" s="2">
        <v>0.1142</v>
      </c>
      <c r="AD30" s="2">
        <v>0.1077</v>
      </c>
      <c r="AE30" s="2">
        <v>0.18559999999999999</v>
      </c>
      <c r="AF30" s="2">
        <v>1.78E-2</v>
      </c>
      <c r="AG30" s="2">
        <v>0.24879999999999999</v>
      </c>
      <c r="AH30" s="2">
        <v>0.14849999999999999</v>
      </c>
      <c r="AI30" s="2">
        <v>0.25319999999999998</v>
      </c>
      <c r="AJ30" s="2">
        <v>-7.5499999999999998E-2</v>
      </c>
    </row>
    <row r="31" spans="1:42" ht="19" x14ac:dyDescent="0.25">
      <c r="A31" s="5" t="s">
        <v>24</v>
      </c>
      <c r="B31" s="12">
        <v>0.23</v>
      </c>
      <c r="C31" s="12">
        <v>0.26</v>
      </c>
      <c r="D31" s="12">
        <v>0.23</v>
      </c>
      <c r="E31" s="12">
        <v>0.26</v>
      </c>
      <c r="F31" s="12">
        <v>0.24</v>
      </c>
      <c r="G31" s="12">
        <v>0.45</v>
      </c>
      <c r="H31" s="12">
        <v>0.31</v>
      </c>
      <c r="I31" s="12">
        <v>0.45</v>
      </c>
      <c r="J31" s="12">
        <v>1.38</v>
      </c>
      <c r="K31" s="12">
        <v>1.03</v>
      </c>
      <c r="L31" s="12">
        <v>1.51</v>
      </c>
      <c r="M31" s="12">
        <v>0.68</v>
      </c>
      <c r="N31" s="12">
        <v>1.46</v>
      </c>
      <c r="O31" s="12">
        <v>0.35</v>
      </c>
      <c r="P31" s="12">
        <v>1.86</v>
      </c>
      <c r="Q31" s="12">
        <v>3.54</v>
      </c>
      <c r="R31" s="12">
        <v>3.17</v>
      </c>
      <c r="S31" s="12">
        <v>3.69</v>
      </c>
      <c r="T31" s="12">
        <v>4.76</v>
      </c>
      <c r="U31" s="12">
        <v>5.7</v>
      </c>
      <c r="V31" s="12">
        <v>2.15</v>
      </c>
      <c r="W31" s="12">
        <v>3.46</v>
      </c>
      <c r="X31" s="12">
        <v>5.29</v>
      </c>
      <c r="Y31" s="12">
        <v>4.1399999999999997</v>
      </c>
      <c r="Z31" s="12">
        <v>5.98</v>
      </c>
      <c r="AA31" s="12">
        <v>7.9</v>
      </c>
      <c r="AB31" s="12">
        <v>8.06</v>
      </c>
      <c r="AC31" s="12">
        <v>9.77</v>
      </c>
      <c r="AD31" s="12">
        <v>9.76</v>
      </c>
      <c r="AE31" s="12">
        <v>18.22</v>
      </c>
      <c r="AF31" s="12">
        <v>1.63</v>
      </c>
      <c r="AG31" s="12">
        <v>33.22</v>
      </c>
      <c r="AH31" s="12">
        <v>17.78</v>
      </c>
      <c r="AI31" s="12">
        <v>39.64</v>
      </c>
      <c r="AJ31" s="12">
        <v>-10.07</v>
      </c>
    </row>
    <row r="32" spans="1:42" ht="19" x14ac:dyDescent="0.25">
      <c r="A32" s="5" t="s">
        <v>25</v>
      </c>
      <c r="B32" s="12">
        <v>0.23</v>
      </c>
      <c r="C32" s="12">
        <v>0.26</v>
      </c>
      <c r="D32" s="12">
        <v>0.23</v>
      </c>
      <c r="E32" s="12">
        <v>0.26</v>
      </c>
      <c r="F32" s="12">
        <v>0.24</v>
      </c>
      <c r="G32" s="12">
        <v>0.45</v>
      </c>
      <c r="H32" s="12">
        <v>0.31</v>
      </c>
      <c r="I32" s="12">
        <v>0.45</v>
      </c>
      <c r="J32" s="12">
        <v>1.38</v>
      </c>
      <c r="K32" s="12">
        <v>1.03</v>
      </c>
      <c r="L32" s="12">
        <v>1.51</v>
      </c>
      <c r="M32" s="12">
        <v>0.68</v>
      </c>
      <c r="N32" s="12">
        <v>1.46</v>
      </c>
      <c r="O32" s="12">
        <v>0.35</v>
      </c>
      <c r="P32" s="12">
        <v>1.86</v>
      </c>
      <c r="Q32" s="12">
        <v>3.54</v>
      </c>
      <c r="R32" s="12">
        <v>3.17</v>
      </c>
      <c r="S32" s="12">
        <v>3.69</v>
      </c>
      <c r="T32" s="12">
        <v>4.76</v>
      </c>
      <c r="U32" s="12">
        <v>5.7</v>
      </c>
      <c r="V32" s="12">
        <v>2.15</v>
      </c>
      <c r="W32" s="12">
        <v>3.46</v>
      </c>
      <c r="X32" s="12">
        <v>5.29</v>
      </c>
      <c r="Y32" s="12">
        <v>4.1399999999999997</v>
      </c>
      <c r="Z32" s="12">
        <v>5.98</v>
      </c>
      <c r="AA32" s="12">
        <v>7.9</v>
      </c>
      <c r="AB32" s="12">
        <v>8.06</v>
      </c>
      <c r="AC32" s="12">
        <v>9.77</v>
      </c>
      <c r="AD32" s="12">
        <v>9.76</v>
      </c>
      <c r="AE32" s="12">
        <v>18.22</v>
      </c>
      <c r="AF32" s="12">
        <v>1.63</v>
      </c>
      <c r="AG32" s="12">
        <v>33.22</v>
      </c>
      <c r="AH32" s="12">
        <v>17.78</v>
      </c>
      <c r="AI32" s="12">
        <v>39.64</v>
      </c>
      <c r="AJ32" s="12">
        <v>-10.07</v>
      </c>
    </row>
    <row r="33" spans="1:36" ht="19" x14ac:dyDescent="0.25">
      <c r="A33" s="5" t="s">
        <v>26</v>
      </c>
      <c r="B33" s="1">
        <v>1719983059</v>
      </c>
      <c r="C33" s="1">
        <v>1721108855</v>
      </c>
      <c r="D33" s="1">
        <v>1718458443</v>
      </c>
      <c r="E33" s="1">
        <v>1718358516</v>
      </c>
      <c r="F33" s="1">
        <v>1719822358</v>
      </c>
      <c r="G33" s="1">
        <v>1766999117</v>
      </c>
      <c r="H33" s="1">
        <v>1580695210</v>
      </c>
      <c r="I33" s="1">
        <v>1624526898</v>
      </c>
      <c r="J33" s="1">
        <v>1807884596</v>
      </c>
      <c r="K33" s="1">
        <v>1849787075</v>
      </c>
      <c r="L33" s="1">
        <v>1877043561</v>
      </c>
      <c r="M33" s="1">
        <v>2279553360</v>
      </c>
      <c r="N33" s="1">
        <v>2284398358</v>
      </c>
      <c r="O33" s="1">
        <v>2290849855</v>
      </c>
      <c r="P33" s="1">
        <v>2299939850</v>
      </c>
      <c r="Q33" s="1">
        <v>2303106348</v>
      </c>
      <c r="R33" s="1">
        <v>2306572847</v>
      </c>
      <c r="S33" s="1">
        <v>2309661345</v>
      </c>
      <c r="T33" s="1">
        <v>2312709344</v>
      </c>
      <c r="U33" s="1">
        <v>2318625341</v>
      </c>
      <c r="V33" s="1">
        <v>2323438838</v>
      </c>
      <c r="W33" s="1">
        <v>2326759837</v>
      </c>
      <c r="X33" s="1">
        <v>2453490273</v>
      </c>
      <c r="Y33" s="1">
        <v>2474835263</v>
      </c>
      <c r="Z33" s="1">
        <v>2476939762</v>
      </c>
      <c r="AA33" s="1">
        <v>2465418267</v>
      </c>
      <c r="AB33" s="1">
        <v>2465182767</v>
      </c>
      <c r="AC33" s="1">
        <v>2464773268</v>
      </c>
      <c r="AD33" s="1">
        <v>2465737767</v>
      </c>
      <c r="AE33" s="1">
        <v>2466921267</v>
      </c>
      <c r="AF33" s="1">
        <v>2465691267</v>
      </c>
      <c r="AG33" s="1">
        <v>2450917775</v>
      </c>
      <c r="AH33" s="1">
        <v>2391702304</v>
      </c>
      <c r="AI33" s="1">
        <v>2265268867</v>
      </c>
      <c r="AJ33" s="1">
        <v>2265268867</v>
      </c>
    </row>
    <row r="34" spans="1:36" ht="19" x14ac:dyDescent="0.25">
      <c r="A34" s="5" t="s">
        <v>27</v>
      </c>
      <c r="B34" s="1">
        <v>1719983059</v>
      </c>
      <c r="C34" s="1">
        <v>1721108855</v>
      </c>
      <c r="D34" s="1">
        <v>1718458443</v>
      </c>
      <c r="E34" s="1">
        <v>1718358516</v>
      </c>
      <c r="F34" s="1">
        <v>1719822358</v>
      </c>
      <c r="G34" s="1">
        <v>1766999117</v>
      </c>
      <c r="H34" s="1">
        <v>1580695210</v>
      </c>
      <c r="I34" s="1">
        <v>1624526898</v>
      </c>
      <c r="J34" s="1">
        <v>1807884596</v>
      </c>
      <c r="K34" s="1">
        <v>1849787075</v>
      </c>
      <c r="L34" s="1">
        <v>1877043561</v>
      </c>
      <c r="M34" s="1">
        <v>2279553360</v>
      </c>
      <c r="N34" s="1">
        <v>2284398358</v>
      </c>
      <c r="O34" s="1">
        <v>2290849855</v>
      </c>
      <c r="P34" s="1">
        <v>2299939850</v>
      </c>
      <c r="Q34" s="1">
        <v>2303106348</v>
      </c>
      <c r="R34" s="1">
        <v>2306572847</v>
      </c>
      <c r="S34" s="1">
        <v>2309661345</v>
      </c>
      <c r="T34" s="1">
        <v>2312709344</v>
      </c>
      <c r="U34" s="1">
        <v>2318625341</v>
      </c>
      <c r="V34" s="1">
        <v>2323438838</v>
      </c>
      <c r="W34" s="1">
        <v>2326759837</v>
      </c>
      <c r="X34" s="1">
        <v>2453490273</v>
      </c>
      <c r="Y34" s="1">
        <v>2474835263</v>
      </c>
      <c r="Z34" s="1">
        <v>2476939762</v>
      </c>
      <c r="AA34" s="1">
        <v>2465418267</v>
      </c>
      <c r="AB34" s="1">
        <v>2465182767</v>
      </c>
      <c r="AC34" s="1">
        <v>2464773268</v>
      </c>
      <c r="AD34" s="1">
        <v>2465737767</v>
      </c>
      <c r="AE34" s="1">
        <v>2466921267</v>
      </c>
      <c r="AF34" s="1">
        <v>2465691267</v>
      </c>
      <c r="AG34" s="1">
        <v>2450917775</v>
      </c>
      <c r="AH34" s="1">
        <v>2391702304</v>
      </c>
      <c r="AI34" s="1">
        <v>2265268867</v>
      </c>
      <c r="AJ34" s="1">
        <v>2265268867</v>
      </c>
    </row>
    <row r="35" spans="1:36" ht="20" customHeight="1" x14ac:dyDescent="0.25">
      <c r="A35" s="14" t="s">
        <v>104</v>
      </c>
      <c r="B35" s="1"/>
      <c r="C35" s="22">
        <f>(C34-B34)/B34</f>
        <v>6.5453900496818785E-4</v>
      </c>
      <c r="D35" s="22">
        <f t="shared" ref="D35:AJ35" si="7">(D34-C34)/C34</f>
        <v>-1.5399444330904915E-3</v>
      </c>
      <c r="E35" s="22">
        <f t="shared" si="7"/>
        <v>-5.8149209488914011E-5</v>
      </c>
      <c r="F35" s="22">
        <f t="shared" si="7"/>
        <v>8.518839266485179E-4</v>
      </c>
      <c r="G35" s="22">
        <f t="shared" si="7"/>
        <v>2.7431181354603602E-2</v>
      </c>
      <c r="H35" s="22">
        <f t="shared" si="7"/>
        <v>-0.10543520096167654</v>
      </c>
      <c r="I35" s="22">
        <f t="shared" si="7"/>
        <v>2.7729373583665128E-2</v>
      </c>
      <c r="J35" s="22">
        <f t="shared" si="7"/>
        <v>0.11286836692315574</v>
      </c>
      <c r="K35" s="22">
        <f t="shared" si="7"/>
        <v>2.317762930925487E-2</v>
      </c>
      <c r="L35" s="22">
        <f t="shared" si="7"/>
        <v>1.4734931586653021E-2</v>
      </c>
      <c r="M35" s="22">
        <f t="shared" si="7"/>
        <v>0.21443817680265334</v>
      </c>
      <c r="N35" s="22">
        <f t="shared" si="7"/>
        <v>2.1254154805132527E-3</v>
      </c>
      <c r="O35" s="22">
        <f t="shared" si="7"/>
        <v>2.824155855920117E-3</v>
      </c>
      <c r="P35" s="22">
        <f t="shared" si="7"/>
        <v>3.9679575595756361E-3</v>
      </c>
      <c r="Q35" s="22">
        <f t="shared" si="7"/>
        <v>1.376774266509622E-3</v>
      </c>
      <c r="R35" s="22">
        <f t="shared" si="7"/>
        <v>1.5051406562316505E-3</v>
      </c>
      <c r="S35" s="22">
        <f t="shared" si="7"/>
        <v>1.3389986811025701E-3</v>
      </c>
      <c r="T35" s="22">
        <f t="shared" si="7"/>
        <v>1.3196735558649616E-3</v>
      </c>
      <c r="U35" s="22">
        <f t="shared" si="7"/>
        <v>2.5580374011754761E-3</v>
      </c>
      <c r="V35" s="22">
        <f t="shared" si="7"/>
        <v>2.0760132803189267E-3</v>
      </c>
      <c r="W35" s="22">
        <f t="shared" si="7"/>
        <v>1.4293464263766429E-3</v>
      </c>
      <c r="X35" s="22">
        <f t="shared" si="7"/>
        <v>5.4466487681599091E-2</v>
      </c>
      <c r="Y35" s="22">
        <f t="shared" si="7"/>
        <v>8.6998470036322821E-3</v>
      </c>
      <c r="Z35" s="22">
        <f t="shared" si="7"/>
        <v>8.503592265163227E-4</v>
      </c>
      <c r="AA35" s="22">
        <f t="shared" si="7"/>
        <v>-4.6515039149345287E-3</v>
      </c>
      <c r="AB35" s="22">
        <f t="shared" si="7"/>
        <v>-9.552131707313257E-5</v>
      </c>
      <c r="AC35" s="22">
        <f t="shared" si="7"/>
        <v>-1.6611303854697116E-4</v>
      </c>
      <c r="AD35" s="22">
        <f t="shared" si="7"/>
        <v>3.9131347800709757E-4</v>
      </c>
      <c r="AE35" s="22">
        <f t="shared" si="7"/>
        <v>4.7997804788460296E-4</v>
      </c>
      <c r="AF35" s="22">
        <f t="shared" si="7"/>
        <v>-4.9859718526639135E-4</v>
      </c>
      <c r="AG35" s="22">
        <f t="shared" si="7"/>
        <v>-5.9916227946797528E-3</v>
      </c>
      <c r="AH35" s="22">
        <f t="shared" si="7"/>
        <v>-2.4160529416373425E-2</v>
      </c>
      <c r="AI35" s="22">
        <f t="shared" si="7"/>
        <v>-5.2863367145880379E-2</v>
      </c>
      <c r="AJ35" s="22">
        <f t="shared" si="7"/>
        <v>0</v>
      </c>
    </row>
    <row r="36" spans="1:3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</row>
    <row r="37" spans="1:3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</row>
    <row r="38" spans="1:36" ht="19" x14ac:dyDescent="0.25">
      <c r="A38" s="5" t="s">
        <v>30</v>
      </c>
      <c r="B38" s="1" t="s">
        <v>92</v>
      </c>
      <c r="C38" s="1" t="s">
        <v>92</v>
      </c>
      <c r="D38" s="1">
        <v>247000000</v>
      </c>
      <c r="E38" s="1">
        <v>762000000</v>
      </c>
      <c r="F38" s="1">
        <v>1192400000</v>
      </c>
      <c r="G38" s="1">
        <v>1838100000</v>
      </c>
      <c r="H38" s="1">
        <v>289900000</v>
      </c>
      <c r="I38" s="1">
        <v>2744500000</v>
      </c>
      <c r="J38" s="1">
        <v>1339800000</v>
      </c>
      <c r="K38" s="1">
        <v>1002400000</v>
      </c>
      <c r="L38" s="1">
        <v>13582000000</v>
      </c>
      <c r="M38" s="1">
        <v>3835000000</v>
      </c>
      <c r="N38" s="1">
        <v>5263000000</v>
      </c>
      <c r="O38" s="1">
        <v>6498000000</v>
      </c>
      <c r="P38" s="1">
        <v>12748000000</v>
      </c>
      <c r="Q38" s="1">
        <v>35957000000</v>
      </c>
      <c r="R38" s="1">
        <v>43427000000</v>
      </c>
      <c r="S38" s="1">
        <v>44660000000</v>
      </c>
      <c r="T38" s="1">
        <v>43743000000</v>
      </c>
      <c r="U38" s="1">
        <v>44329000000</v>
      </c>
      <c r="V38" s="1">
        <v>25539000000</v>
      </c>
      <c r="W38" s="1">
        <v>30558000000</v>
      </c>
      <c r="X38" s="1">
        <v>38227000000</v>
      </c>
      <c r="Y38" s="1">
        <v>37299000000</v>
      </c>
      <c r="Z38" s="1">
        <v>46992000000</v>
      </c>
      <c r="AA38" s="1">
        <v>48186000000</v>
      </c>
      <c r="AB38" s="1">
        <v>63269000000</v>
      </c>
      <c r="AC38" s="1">
        <v>71730000000</v>
      </c>
      <c r="AD38" s="1">
        <v>86370000000</v>
      </c>
      <c r="AE38" s="1">
        <v>31583000000</v>
      </c>
      <c r="AF38" s="1">
        <v>30361000000</v>
      </c>
      <c r="AG38" s="1">
        <v>64175000000</v>
      </c>
      <c r="AH38" s="1">
        <v>47990000000</v>
      </c>
      <c r="AI38" s="1">
        <v>88184000000</v>
      </c>
      <c r="AJ38" s="1">
        <v>32260000000</v>
      </c>
    </row>
    <row r="39" spans="1:36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>
        <v>57570000000</v>
      </c>
      <c r="P39" s="1">
        <v>54949000000</v>
      </c>
      <c r="Q39" s="1" t="s">
        <v>92</v>
      </c>
      <c r="R39" s="1" t="s">
        <v>92</v>
      </c>
      <c r="S39" s="1">
        <v>30855000000</v>
      </c>
      <c r="T39" s="1" t="s">
        <v>92</v>
      </c>
      <c r="U39" s="1" t="s">
        <v>92</v>
      </c>
      <c r="V39" s="1" t="s">
        <v>92</v>
      </c>
      <c r="W39" s="1" t="s">
        <v>92</v>
      </c>
      <c r="X39" s="1">
        <v>33803000000</v>
      </c>
      <c r="Y39" s="1" t="s">
        <v>92</v>
      </c>
      <c r="Z39" s="1">
        <v>31449000000</v>
      </c>
      <c r="AA39" s="1">
        <v>28785000000</v>
      </c>
      <c r="AB39" s="1">
        <v>27397000000</v>
      </c>
      <c r="AC39" s="1">
        <v>25988000000</v>
      </c>
      <c r="AD39" s="1">
        <v>23432000000</v>
      </c>
      <c r="AE39" s="1">
        <v>84371000000</v>
      </c>
      <c r="AF39" s="1">
        <v>81506000000</v>
      </c>
      <c r="AG39" s="1">
        <v>63822000000</v>
      </c>
      <c r="AH39" s="1">
        <v>90300000000</v>
      </c>
      <c r="AI39" s="1">
        <v>58535000000</v>
      </c>
      <c r="AJ39" s="1">
        <v>92774000000</v>
      </c>
    </row>
    <row r="40" spans="1:36" ht="19" x14ac:dyDescent="0.25">
      <c r="A40" s="5" t="s">
        <v>32</v>
      </c>
      <c r="B40" s="1" t="s">
        <v>92</v>
      </c>
      <c r="C40" s="1" t="s">
        <v>92</v>
      </c>
      <c r="D40" s="1">
        <v>247000000</v>
      </c>
      <c r="E40" s="1">
        <v>762000000</v>
      </c>
      <c r="F40" s="1">
        <v>1192400000</v>
      </c>
      <c r="G40" s="1">
        <v>1838100000</v>
      </c>
      <c r="H40" s="1">
        <v>289900000</v>
      </c>
      <c r="I40" s="1">
        <v>2744500000</v>
      </c>
      <c r="J40" s="1">
        <v>1339800000</v>
      </c>
      <c r="K40" s="1">
        <v>1002400000</v>
      </c>
      <c r="L40" s="1">
        <v>13582000000</v>
      </c>
      <c r="M40" s="1">
        <v>3835000000</v>
      </c>
      <c r="N40" s="1">
        <v>5263000000</v>
      </c>
      <c r="O40" s="1">
        <v>64068000000</v>
      </c>
      <c r="P40" s="1">
        <v>67697000000</v>
      </c>
      <c r="Q40" s="1">
        <v>35957000000</v>
      </c>
      <c r="R40" s="1">
        <v>43427000000</v>
      </c>
      <c r="S40" s="1">
        <v>75515000000</v>
      </c>
      <c r="T40" s="1">
        <v>43743000000</v>
      </c>
      <c r="U40" s="1">
        <v>44329000000</v>
      </c>
      <c r="V40" s="1">
        <v>25539000000</v>
      </c>
      <c r="W40" s="1">
        <v>30558000000</v>
      </c>
      <c r="X40" s="1">
        <v>72030000000</v>
      </c>
      <c r="Y40" s="1">
        <v>37299000000</v>
      </c>
      <c r="Z40" s="1">
        <v>78441000000</v>
      </c>
      <c r="AA40" s="1">
        <v>76971000000</v>
      </c>
      <c r="AB40" s="1">
        <v>90666000000</v>
      </c>
      <c r="AC40" s="1">
        <v>97718000000</v>
      </c>
      <c r="AD40" s="1">
        <v>109802000000</v>
      </c>
      <c r="AE40" s="1">
        <v>115954000000</v>
      </c>
      <c r="AF40" s="1">
        <v>111867000000</v>
      </c>
      <c r="AG40" s="1">
        <v>127997000000</v>
      </c>
      <c r="AH40" s="1">
        <v>138290000000</v>
      </c>
      <c r="AI40" s="1">
        <v>146719000000</v>
      </c>
      <c r="AJ40" s="1">
        <v>125034000000</v>
      </c>
    </row>
    <row r="41" spans="1:36" ht="19" x14ac:dyDescent="0.25">
      <c r="A41" s="5" t="s">
        <v>33</v>
      </c>
      <c r="B41" s="1" t="s">
        <v>92</v>
      </c>
      <c r="C41" s="1" t="s">
        <v>92</v>
      </c>
      <c r="D41" s="1">
        <v>705600000</v>
      </c>
      <c r="E41" s="1">
        <v>904500000</v>
      </c>
      <c r="F41" s="1">
        <v>690600000</v>
      </c>
      <c r="G41" s="1">
        <v>525300000</v>
      </c>
      <c r="H41" s="1">
        <v>580600000</v>
      </c>
      <c r="I41" s="1">
        <v>718900000</v>
      </c>
      <c r="J41" s="1">
        <v>1523200000</v>
      </c>
      <c r="K41" s="1">
        <v>1711500000</v>
      </c>
      <c r="L41" s="1">
        <v>7224000000</v>
      </c>
      <c r="M41" s="1">
        <v>8558000000</v>
      </c>
      <c r="N41" s="1">
        <v>11764000000</v>
      </c>
      <c r="O41" s="1">
        <v>11926000000</v>
      </c>
      <c r="P41" s="1">
        <v>13175000000</v>
      </c>
      <c r="Q41" s="1">
        <v>12314000000</v>
      </c>
      <c r="R41" s="1">
        <v>11291000000</v>
      </c>
      <c r="S41" s="1">
        <v>12397000000</v>
      </c>
      <c r="T41" s="1">
        <v>12881000000</v>
      </c>
      <c r="U41" s="1">
        <v>13157000000</v>
      </c>
      <c r="V41" s="1">
        <v>14925000000</v>
      </c>
      <c r="W41" s="1">
        <v>14792000000</v>
      </c>
      <c r="X41" s="1">
        <v>20917000000</v>
      </c>
      <c r="Y41" s="1">
        <v>19012000000</v>
      </c>
      <c r="Z41" s="1">
        <v>21753000000</v>
      </c>
      <c r="AA41" s="1">
        <v>20497000000</v>
      </c>
      <c r="AB41" s="1">
        <v>21852000000</v>
      </c>
      <c r="AC41" s="1">
        <v>23303000000</v>
      </c>
      <c r="AD41" s="1">
        <v>27097000000</v>
      </c>
      <c r="AE41" s="1">
        <v>28578000000</v>
      </c>
      <c r="AF41" s="1">
        <v>35230000000</v>
      </c>
      <c r="AG41" s="1">
        <v>35835000000</v>
      </c>
      <c r="AH41" s="1">
        <v>35852000000</v>
      </c>
      <c r="AI41" s="1">
        <v>39565000000</v>
      </c>
      <c r="AJ41" s="1">
        <v>48301000000</v>
      </c>
    </row>
    <row r="42" spans="1:3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  <c r="AA42" s="1" t="s">
        <v>92</v>
      </c>
      <c r="AB42" s="1" t="s">
        <v>92</v>
      </c>
      <c r="AC42" s="1" t="s">
        <v>92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</row>
    <row r="43" spans="1:36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>
        <v>36402000000</v>
      </c>
      <c r="K43" s="1">
        <v>49274000000</v>
      </c>
      <c r="L43" s="1">
        <v>81494000000</v>
      </c>
      <c r="M43" s="1">
        <v>98839000000</v>
      </c>
      <c r="N43" s="1">
        <v>97191000000</v>
      </c>
      <c r="O43" s="1">
        <v>60575000000</v>
      </c>
      <c r="P43" s="1" t="s">
        <v>92</v>
      </c>
      <c r="Q43" s="1" t="s">
        <v>92</v>
      </c>
      <c r="R43" s="1" t="s">
        <v>92</v>
      </c>
      <c r="S43" s="1" t="s">
        <v>92</v>
      </c>
      <c r="T43" s="1" t="s">
        <v>92</v>
      </c>
      <c r="U43" s="1" t="s">
        <v>92</v>
      </c>
      <c r="V43" s="1" t="s">
        <v>92</v>
      </c>
      <c r="W43" s="1" t="s">
        <v>92</v>
      </c>
      <c r="X43" s="1" t="s">
        <v>92</v>
      </c>
      <c r="Y43" s="1" t="s">
        <v>92</v>
      </c>
      <c r="Z43" s="1" t="s">
        <v>92</v>
      </c>
      <c r="AA43" s="1" t="s">
        <v>92</v>
      </c>
      <c r="AB43" s="1" t="s">
        <v>92</v>
      </c>
      <c r="AC43" s="1" t="s">
        <v>92</v>
      </c>
      <c r="AD43" s="1" t="s">
        <v>92</v>
      </c>
      <c r="AE43" s="1" t="s">
        <v>92</v>
      </c>
      <c r="AF43" s="1" t="s">
        <v>92</v>
      </c>
      <c r="AG43" s="1" t="s">
        <v>92</v>
      </c>
      <c r="AH43" s="1" t="s">
        <v>92</v>
      </c>
      <c r="AI43" s="1" t="s">
        <v>92</v>
      </c>
      <c r="AJ43" s="1" t="s">
        <v>92</v>
      </c>
    </row>
    <row r="44" spans="1:36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>
        <v>39265000000</v>
      </c>
      <c r="K44" s="10">
        <v>51987900000</v>
      </c>
      <c r="L44" s="10">
        <v>102300000000</v>
      </c>
      <c r="M44" s="10">
        <v>111232000000</v>
      </c>
      <c r="N44" s="10">
        <v>114218000000</v>
      </c>
      <c r="O44" s="10">
        <v>136569000000</v>
      </c>
      <c r="P44" s="10" t="s">
        <v>92</v>
      </c>
      <c r="Q44" s="10" t="s">
        <v>92</v>
      </c>
      <c r="R44" s="10" t="s">
        <v>92</v>
      </c>
      <c r="S44" s="10" t="s">
        <v>92</v>
      </c>
      <c r="T44" s="10" t="s">
        <v>92</v>
      </c>
      <c r="U44" s="10" t="s">
        <v>92</v>
      </c>
      <c r="V44" s="10" t="s">
        <v>92</v>
      </c>
      <c r="W44" s="10" t="s">
        <v>92</v>
      </c>
      <c r="X44" s="10" t="s">
        <v>92</v>
      </c>
      <c r="Y44" s="10" t="s">
        <v>92</v>
      </c>
      <c r="Z44" s="10" t="s">
        <v>92</v>
      </c>
      <c r="AA44" s="10" t="s">
        <v>92</v>
      </c>
      <c r="AB44" s="10" t="s">
        <v>92</v>
      </c>
      <c r="AC44" s="10" t="s">
        <v>92</v>
      </c>
      <c r="AD44" s="10" t="s">
        <v>92</v>
      </c>
      <c r="AE44" s="10" t="s">
        <v>92</v>
      </c>
      <c r="AF44" s="10" t="s">
        <v>92</v>
      </c>
      <c r="AG44" s="10" t="s">
        <v>92</v>
      </c>
      <c r="AH44" s="10" t="s">
        <v>92</v>
      </c>
      <c r="AI44" s="10" t="s">
        <v>92</v>
      </c>
      <c r="AJ44" s="10" t="s">
        <v>92</v>
      </c>
    </row>
    <row r="45" spans="1:36" ht="19" x14ac:dyDescent="0.25">
      <c r="A45" s="5" t="s">
        <v>37</v>
      </c>
      <c r="B45" s="1" t="s">
        <v>92</v>
      </c>
      <c r="C45" s="1" t="s">
        <v>92</v>
      </c>
      <c r="D45" s="1">
        <v>209900000</v>
      </c>
      <c r="E45" s="1">
        <v>222100000</v>
      </c>
      <c r="F45" s="1">
        <v>224500000</v>
      </c>
      <c r="G45" s="1">
        <v>259700000</v>
      </c>
      <c r="H45" s="1">
        <v>275700000</v>
      </c>
      <c r="I45" s="1">
        <v>333300000</v>
      </c>
      <c r="J45" s="1">
        <v>1034200000</v>
      </c>
      <c r="K45" s="1">
        <v>1056500000</v>
      </c>
      <c r="L45" s="1">
        <v>1491000000</v>
      </c>
      <c r="M45" s="1">
        <v>1903000000</v>
      </c>
      <c r="N45" s="1">
        <v>2699000000</v>
      </c>
      <c r="O45" s="1">
        <v>4776000000</v>
      </c>
      <c r="P45" s="1">
        <v>5407000000</v>
      </c>
      <c r="Q45" s="1">
        <v>6260000000</v>
      </c>
      <c r="R45" s="1">
        <v>6516000000</v>
      </c>
      <c r="S45" s="1">
        <v>7500000000</v>
      </c>
      <c r="T45" s="1">
        <v>33342000000</v>
      </c>
      <c r="U45" s="1">
        <v>36190000000</v>
      </c>
      <c r="V45" s="1">
        <v>45157000000</v>
      </c>
      <c r="W45" s="1">
        <v>46656000000</v>
      </c>
      <c r="X45" s="1">
        <v>93126000000</v>
      </c>
      <c r="Y45" s="1">
        <v>100391000000</v>
      </c>
      <c r="Z45" s="1">
        <v>106872000000</v>
      </c>
      <c r="AA45" s="1">
        <v>122214000000</v>
      </c>
      <c r="AB45" s="1">
        <v>137244000000</v>
      </c>
      <c r="AC45" s="1">
        <v>145166000000</v>
      </c>
      <c r="AD45" s="1">
        <v>152773000000</v>
      </c>
      <c r="AE45" s="1">
        <v>158219000000</v>
      </c>
      <c r="AF45" s="1">
        <v>166706000000</v>
      </c>
      <c r="AG45" s="1">
        <v>174341000000</v>
      </c>
      <c r="AH45" s="1">
        <v>187017000000</v>
      </c>
      <c r="AI45" s="1">
        <v>191282000000</v>
      </c>
      <c r="AJ45" s="1">
        <v>21113000000</v>
      </c>
    </row>
    <row r="46" spans="1:36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>
        <v>3110300000</v>
      </c>
      <c r="K46" s="1">
        <v>3066500000</v>
      </c>
      <c r="L46" s="1">
        <v>18446000000</v>
      </c>
      <c r="M46" s="1">
        <v>18281000000</v>
      </c>
      <c r="N46" s="1">
        <v>18875000000</v>
      </c>
      <c r="O46" s="1">
        <v>21407000000</v>
      </c>
      <c r="P46" s="1">
        <v>22298000000</v>
      </c>
      <c r="Q46" s="1">
        <v>22948000000</v>
      </c>
      <c r="R46" s="1">
        <v>23012000000</v>
      </c>
      <c r="S46" s="1">
        <v>23644000000</v>
      </c>
      <c r="T46" s="1">
        <v>32238000000</v>
      </c>
      <c r="U46" s="1">
        <v>32862000000</v>
      </c>
      <c r="V46" s="1">
        <v>33781000000</v>
      </c>
      <c r="W46" s="1">
        <v>33972000000</v>
      </c>
      <c r="X46" s="1">
        <v>49006000000</v>
      </c>
      <c r="Y46" s="1">
        <v>53213000000</v>
      </c>
      <c r="Z46" s="1">
        <v>54523000000</v>
      </c>
      <c r="AA46" s="1">
        <v>57011000000</v>
      </c>
      <c r="AB46" s="1">
        <v>60714000000</v>
      </c>
      <c r="AC46" s="1">
        <v>62708000000</v>
      </c>
      <c r="AD46" s="1">
        <v>79486000000</v>
      </c>
      <c r="AE46" s="1">
        <v>81258000000</v>
      </c>
      <c r="AF46" s="1">
        <v>81025000000</v>
      </c>
      <c r="AG46" s="1">
        <v>81882000000</v>
      </c>
      <c r="AH46" s="1">
        <v>73734000000</v>
      </c>
      <c r="AI46" s="1">
        <v>73875000000</v>
      </c>
      <c r="AJ46" s="1">
        <v>51522000000</v>
      </c>
    </row>
    <row r="47" spans="1:36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 t="s">
        <v>92</v>
      </c>
      <c r="O47" s="1" t="s">
        <v>92</v>
      </c>
      <c r="P47" s="1" t="s">
        <v>92</v>
      </c>
      <c r="Q47" s="1" t="s">
        <v>92</v>
      </c>
      <c r="R47" s="1" t="s">
        <v>92</v>
      </c>
      <c r="S47" s="1" t="s">
        <v>92</v>
      </c>
      <c r="T47" s="1">
        <v>32238000000</v>
      </c>
      <c r="U47" s="1">
        <v>32862000000</v>
      </c>
      <c r="V47" s="1">
        <v>33781000000</v>
      </c>
      <c r="W47" s="1" t="s">
        <v>92</v>
      </c>
      <c r="X47" s="1">
        <v>6904000000</v>
      </c>
      <c r="Y47" s="1" t="s">
        <v>92</v>
      </c>
      <c r="Z47" s="1" t="s">
        <v>92</v>
      </c>
      <c r="AA47" s="1">
        <v>9183000000</v>
      </c>
      <c r="AB47" s="1">
        <v>9941000000</v>
      </c>
      <c r="AC47" s="1">
        <v>9797000000</v>
      </c>
      <c r="AD47" s="1">
        <v>34086000000</v>
      </c>
      <c r="AE47" s="1">
        <v>33182000000</v>
      </c>
      <c r="AF47" s="1">
        <v>32148000000</v>
      </c>
      <c r="AG47" s="1">
        <v>31646000000</v>
      </c>
      <c r="AH47" s="1">
        <v>30684000000</v>
      </c>
      <c r="AI47" s="1">
        <v>28486000000</v>
      </c>
      <c r="AJ47" s="1">
        <v>29187000000</v>
      </c>
    </row>
    <row r="48" spans="1:36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>
        <v>3110300000</v>
      </c>
      <c r="K48" s="1">
        <v>3066500000</v>
      </c>
      <c r="L48" s="1">
        <v>18446000000</v>
      </c>
      <c r="M48" s="1">
        <v>18281000000</v>
      </c>
      <c r="N48" s="1">
        <v>18875000000</v>
      </c>
      <c r="O48" s="1">
        <v>21407000000</v>
      </c>
      <c r="P48" s="1">
        <v>22298000000</v>
      </c>
      <c r="Q48" s="1">
        <v>22948000000</v>
      </c>
      <c r="R48" s="1">
        <v>23012000000</v>
      </c>
      <c r="S48" s="1">
        <v>23644000000</v>
      </c>
      <c r="T48" s="1">
        <v>64476000000</v>
      </c>
      <c r="U48" s="1">
        <v>65724000000</v>
      </c>
      <c r="V48" s="1">
        <v>67562000000</v>
      </c>
      <c r="W48" s="1">
        <v>33972000000</v>
      </c>
      <c r="X48" s="1">
        <v>55910000000</v>
      </c>
      <c r="Y48" s="1">
        <v>53213000000</v>
      </c>
      <c r="Z48" s="1">
        <v>54523000000</v>
      </c>
      <c r="AA48" s="1">
        <v>66194000000</v>
      </c>
      <c r="AB48" s="1">
        <v>70655000000</v>
      </c>
      <c r="AC48" s="1">
        <v>72505000000</v>
      </c>
      <c r="AD48" s="1">
        <v>113572000000</v>
      </c>
      <c r="AE48" s="1">
        <v>114440000000</v>
      </c>
      <c r="AF48" s="1">
        <v>113173000000</v>
      </c>
      <c r="AG48" s="1">
        <v>113528000000</v>
      </c>
      <c r="AH48" s="1">
        <v>104418000000</v>
      </c>
      <c r="AI48" s="1">
        <v>102361000000</v>
      </c>
      <c r="AJ48" s="1">
        <v>80709000000</v>
      </c>
    </row>
    <row r="49" spans="1:36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>
        <v>1826000000</v>
      </c>
      <c r="P49" s="1">
        <v>93545000000</v>
      </c>
      <c r="Q49" s="1">
        <v>79624000000</v>
      </c>
      <c r="R49" s="1">
        <v>72989000000</v>
      </c>
      <c r="S49" s="1">
        <v>81701000000</v>
      </c>
      <c r="T49" s="1">
        <v>89845000000</v>
      </c>
      <c r="U49" s="1">
        <v>106570000000</v>
      </c>
      <c r="V49" s="1">
        <v>80705000000</v>
      </c>
      <c r="W49" s="1">
        <v>93693000000</v>
      </c>
      <c r="X49" s="1">
        <v>94702000000</v>
      </c>
      <c r="Y49" s="1">
        <v>108251000000</v>
      </c>
      <c r="Z49" s="1">
        <v>118758000000</v>
      </c>
      <c r="AA49" s="1">
        <v>157866000000</v>
      </c>
      <c r="AB49" s="1">
        <v>155885000000</v>
      </c>
      <c r="AC49" s="1">
        <v>160035000000</v>
      </c>
      <c r="AD49" s="1">
        <v>159656000000</v>
      </c>
      <c r="AE49" s="1">
        <v>287385000000</v>
      </c>
      <c r="AF49" s="1">
        <v>291486000000</v>
      </c>
      <c r="AG49" s="1">
        <v>348039000000</v>
      </c>
      <c r="AH49" s="1">
        <v>409183000000</v>
      </c>
      <c r="AI49" s="1">
        <v>443063000000</v>
      </c>
      <c r="AJ49" s="1">
        <v>28050000000</v>
      </c>
    </row>
    <row r="50" spans="1:3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</row>
    <row r="51" spans="1:36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 t="s">
        <v>92</v>
      </c>
      <c r="L51" s="1" t="s">
        <v>92</v>
      </c>
      <c r="M51" s="1" t="s">
        <v>92</v>
      </c>
      <c r="N51" s="1" t="s">
        <v>92</v>
      </c>
      <c r="O51" s="1">
        <v>-1826000000</v>
      </c>
      <c r="P51" s="1" t="s">
        <v>92</v>
      </c>
      <c r="Q51" s="1" t="s">
        <v>92</v>
      </c>
      <c r="R51" s="1" t="s">
        <v>92</v>
      </c>
      <c r="S51" s="1" t="s">
        <v>92</v>
      </c>
      <c r="T51" s="1" t="s">
        <v>92</v>
      </c>
      <c r="U51" s="1" t="s">
        <v>92</v>
      </c>
      <c r="V51" s="1" t="s">
        <v>92</v>
      </c>
      <c r="W51" s="1" t="s">
        <v>92</v>
      </c>
      <c r="X51" s="1" t="s">
        <v>92</v>
      </c>
      <c r="Y51" s="1" t="s">
        <v>92</v>
      </c>
      <c r="Z51" s="1" t="s">
        <v>92</v>
      </c>
      <c r="AA51" s="1" t="s">
        <v>92</v>
      </c>
      <c r="AB51" s="1" t="s">
        <v>92</v>
      </c>
      <c r="AC51" s="1" t="s">
        <v>92</v>
      </c>
      <c r="AD51" s="1" t="s">
        <v>92</v>
      </c>
      <c r="AE51" s="1" t="s">
        <v>92</v>
      </c>
      <c r="AF51" s="1" t="s">
        <v>92</v>
      </c>
      <c r="AG51" s="1" t="s">
        <v>92</v>
      </c>
      <c r="AH51" s="1" t="s">
        <v>92</v>
      </c>
      <c r="AI51" s="1" t="s">
        <v>92</v>
      </c>
      <c r="AJ51" s="1" t="s">
        <v>92</v>
      </c>
    </row>
    <row r="52" spans="1:36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>
        <v>4144500000</v>
      </c>
      <c r="K52" s="1">
        <v>4123000000</v>
      </c>
      <c r="L52" s="1">
        <v>19937000000</v>
      </c>
      <c r="M52" s="1">
        <v>20184000000</v>
      </c>
      <c r="N52" s="1">
        <v>21574000000</v>
      </c>
      <c r="O52" s="1">
        <v>26183000000</v>
      </c>
      <c r="P52" s="1" t="s">
        <v>92</v>
      </c>
      <c r="Q52" s="1" t="s">
        <v>92</v>
      </c>
      <c r="R52" s="1" t="s">
        <v>92</v>
      </c>
      <c r="S52" s="1" t="s">
        <v>92</v>
      </c>
      <c r="T52" s="1" t="s">
        <v>92</v>
      </c>
      <c r="U52" s="1" t="s">
        <v>92</v>
      </c>
      <c r="V52" s="1" t="s">
        <v>92</v>
      </c>
      <c r="W52" s="1" t="s">
        <v>92</v>
      </c>
      <c r="X52" s="1" t="s">
        <v>92</v>
      </c>
      <c r="Y52" s="1" t="s">
        <v>92</v>
      </c>
      <c r="Z52" s="1" t="s">
        <v>92</v>
      </c>
      <c r="AA52" s="1" t="s">
        <v>92</v>
      </c>
      <c r="AB52" s="1" t="s">
        <v>92</v>
      </c>
      <c r="AC52" s="1" t="s">
        <v>92</v>
      </c>
      <c r="AD52" s="1" t="s">
        <v>92</v>
      </c>
      <c r="AE52" s="1" t="s">
        <v>92</v>
      </c>
      <c r="AF52" s="1" t="s">
        <v>92</v>
      </c>
      <c r="AG52" s="1" t="s">
        <v>92</v>
      </c>
      <c r="AH52" s="1" t="s">
        <v>92</v>
      </c>
      <c r="AI52" s="1" t="s">
        <v>92</v>
      </c>
      <c r="AJ52" s="1" t="s">
        <v>92</v>
      </c>
    </row>
    <row r="53" spans="1:36" ht="19" x14ac:dyDescent="0.25">
      <c r="A53" s="5" t="s">
        <v>45</v>
      </c>
      <c r="B53" s="1" t="s">
        <v>92</v>
      </c>
      <c r="C53" s="1" t="s">
        <v>92</v>
      </c>
      <c r="D53" s="1">
        <v>10670400000</v>
      </c>
      <c r="E53" s="1">
        <v>14461900000</v>
      </c>
      <c r="F53" s="1">
        <v>16944800000</v>
      </c>
      <c r="G53" s="1">
        <v>19520500000</v>
      </c>
      <c r="H53" s="1">
        <v>21338200000</v>
      </c>
      <c r="I53" s="1">
        <v>29928800000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>
        <v>169544000000</v>
      </c>
      <c r="Q53" s="1">
        <v>180559000000</v>
      </c>
      <c r="R53" s="1">
        <v>188874000000</v>
      </c>
      <c r="S53" s="1">
        <v>198325000000</v>
      </c>
      <c r="T53" s="1">
        <v>248437000000</v>
      </c>
      <c r="U53" s="1">
        <v>273160000000</v>
      </c>
      <c r="V53" s="1">
        <v>267399000000</v>
      </c>
      <c r="W53" s="1">
        <v>297119000000</v>
      </c>
      <c r="X53" s="1">
        <v>372229000000</v>
      </c>
      <c r="Y53" s="1">
        <v>392647000000</v>
      </c>
      <c r="Z53" s="1">
        <v>427452000000</v>
      </c>
      <c r="AA53" s="1">
        <v>484931000000</v>
      </c>
      <c r="AB53" s="1">
        <v>526186000000</v>
      </c>
      <c r="AC53" s="1">
        <v>552257000000</v>
      </c>
      <c r="AD53" s="1">
        <v>620854000000</v>
      </c>
      <c r="AE53" s="1">
        <v>702095000000</v>
      </c>
      <c r="AF53" s="1">
        <v>707794000000</v>
      </c>
      <c r="AG53" s="1">
        <v>817729000000</v>
      </c>
      <c r="AH53" s="1">
        <v>873729000000</v>
      </c>
      <c r="AI53" s="1">
        <v>958784000000</v>
      </c>
      <c r="AJ53" s="1">
        <v>405593000000</v>
      </c>
    </row>
    <row r="54" spans="1:36" ht="20" thickBot="1" x14ac:dyDescent="0.3">
      <c r="A54" s="7" t="s">
        <v>46</v>
      </c>
      <c r="B54" s="11" t="s">
        <v>92</v>
      </c>
      <c r="C54" s="11" t="s">
        <v>92</v>
      </c>
      <c r="D54" s="11">
        <v>10670400000</v>
      </c>
      <c r="E54" s="11">
        <v>14461900000</v>
      </c>
      <c r="F54" s="11">
        <v>16944800000</v>
      </c>
      <c r="G54" s="11">
        <v>19520500000</v>
      </c>
      <c r="H54" s="11">
        <v>21338200000</v>
      </c>
      <c r="I54" s="11">
        <v>29928800000</v>
      </c>
      <c r="J54" s="11">
        <v>43409500000</v>
      </c>
      <c r="K54" s="11">
        <v>56110900000</v>
      </c>
      <c r="L54" s="11">
        <v>122237000000</v>
      </c>
      <c r="M54" s="11">
        <v>131416000000</v>
      </c>
      <c r="N54" s="11">
        <v>135792000000</v>
      </c>
      <c r="O54" s="11">
        <v>162752000000</v>
      </c>
      <c r="P54" s="11">
        <v>169544000000</v>
      </c>
      <c r="Q54" s="11">
        <v>180559000000</v>
      </c>
      <c r="R54" s="11">
        <v>188874000000</v>
      </c>
      <c r="S54" s="11">
        <v>198325000000</v>
      </c>
      <c r="T54" s="11">
        <v>248437000000</v>
      </c>
      <c r="U54" s="11">
        <v>273160000000</v>
      </c>
      <c r="V54" s="11">
        <v>267399000000</v>
      </c>
      <c r="W54" s="11">
        <v>297119000000</v>
      </c>
      <c r="X54" s="11">
        <v>372229000000</v>
      </c>
      <c r="Y54" s="11">
        <v>392647000000</v>
      </c>
      <c r="Z54" s="11">
        <v>427452000000</v>
      </c>
      <c r="AA54" s="11">
        <v>484931000000</v>
      </c>
      <c r="AB54" s="11">
        <v>526186000000</v>
      </c>
      <c r="AC54" s="11">
        <v>552257000000</v>
      </c>
      <c r="AD54" s="11">
        <v>620854000000</v>
      </c>
      <c r="AE54" s="11">
        <v>702095000000</v>
      </c>
      <c r="AF54" s="11">
        <v>707794000000</v>
      </c>
      <c r="AG54" s="11">
        <v>817729000000</v>
      </c>
      <c r="AH54" s="11">
        <v>873729000000</v>
      </c>
      <c r="AI54" s="11">
        <v>958784000000</v>
      </c>
      <c r="AJ54" s="11">
        <v>405593000000</v>
      </c>
    </row>
    <row r="55" spans="1:36" ht="20" thickTop="1" x14ac:dyDescent="0.25">
      <c r="A55" s="5" t="s">
        <v>47</v>
      </c>
      <c r="B55" s="1" t="s">
        <v>92</v>
      </c>
      <c r="C55" s="1" t="s">
        <v>92</v>
      </c>
      <c r="D55" s="1">
        <v>475900000</v>
      </c>
      <c r="E55" s="1">
        <v>779100000</v>
      </c>
      <c r="F55" s="1">
        <v>895600000</v>
      </c>
      <c r="G55" s="1">
        <v>738900000</v>
      </c>
      <c r="H55" s="1">
        <v>397400000</v>
      </c>
      <c r="I55" s="1">
        <v>482100000</v>
      </c>
      <c r="J55" s="1" t="s">
        <v>92</v>
      </c>
      <c r="K55" s="1" t="s">
        <v>92</v>
      </c>
      <c r="L55" s="1" t="s">
        <v>92</v>
      </c>
      <c r="M55" s="1" t="s">
        <v>92</v>
      </c>
      <c r="N55" s="1" t="s">
        <v>92</v>
      </c>
      <c r="O55" s="1">
        <v>7568000000</v>
      </c>
      <c r="P55" s="1">
        <v>5053000000</v>
      </c>
      <c r="Q55" s="1" t="s">
        <v>92</v>
      </c>
      <c r="R55" s="1" t="s">
        <v>92</v>
      </c>
      <c r="S55" s="1" t="s">
        <v>92</v>
      </c>
      <c r="T55" s="1" t="s">
        <v>92</v>
      </c>
      <c r="U55" s="1" t="s">
        <v>92</v>
      </c>
      <c r="V55" s="1" t="s">
        <v>92</v>
      </c>
      <c r="W55" s="1" t="s">
        <v>92</v>
      </c>
      <c r="X55" s="1" t="s">
        <v>92</v>
      </c>
      <c r="Y55" s="1" t="s">
        <v>92</v>
      </c>
      <c r="Z55" s="1" t="s">
        <v>92</v>
      </c>
      <c r="AA55" s="1" t="s">
        <v>92</v>
      </c>
      <c r="AB55" s="1" t="s">
        <v>92</v>
      </c>
      <c r="AC55" s="1" t="s">
        <v>92</v>
      </c>
      <c r="AD55" s="1" t="s">
        <v>92</v>
      </c>
      <c r="AE55" s="1" t="s">
        <v>92</v>
      </c>
      <c r="AF55" s="1" t="s">
        <v>92</v>
      </c>
      <c r="AG55" s="1" t="s">
        <v>92</v>
      </c>
      <c r="AH55" s="1" t="s">
        <v>92</v>
      </c>
      <c r="AI55" s="1" t="s">
        <v>92</v>
      </c>
      <c r="AJ55" s="1" t="s">
        <v>92</v>
      </c>
    </row>
    <row r="56" spans="1:36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>
        <v>1944400000</v>
      </c>
      <c r="K56" s="1">
        <v>2266700000</v>
      </c>
      <c r="L56" s="1">
        <v>297000000</v>
      </c>
      <c r="M56" s="1" t="s">
        <v>92</v>
      </c>
      <c r="N56" s="1" t="s">
        <v>92</v>
      </c>
      <c r="O56" s="1">
        <v>1777000000</v>
      </c>
      <c r="P56" s="1">
        <v>2409000000</v>
      </c>
      <c r="Q56" s="1">
        <v>1704000000</v>
      </c>
      <c r="R56" s="1">
        <v>1139000000</v>
      </c>
      <c r="S56" s="1">
        <v>1381000000</v>
      </c>
      <c r="T56" s="1">
        <v>1355000000</v>
      </c>
      <c r="U56" s="1">
        <v>1192000000</v>
      </c>
      <c r="V56" s="1" t="s">
        <v>92</v>
      </c>
      <c r="W56" s="1" t="s">
        <v>92</v>
      </c>
      <c r="X56" s="1">
        <v>1682000000</v>
      </c>
      <c r="Y56" s="1">
        <v>1490000000</v>
      </c>
      <c r="Z56" s="1">
        <v>1416000000</v>
      </c>
      <c r="AA56" s="1">
        <v>949000000</v>
      </c>
      <c r="AB56" s="1">
        <v>839000000</v>
      </c>
      <c r="AC56" s="1">
        <v>1989000000</v>
      </c>
      <c r="AD56" s="1">
        <v>2094000000</v>
      </c>
      <c r="AE56" s="1">
        <v>6320000000</v>
      </c>
      <c r="AF56" s="1">
        <v>4373000000</v>
      </c>
      <c r="AG56" s="1">
        <v>4686000000</v>
      </c>
      <c r="AH56" s="1">
        <v>3348000000</v>
      </c>
      <c r="AI56" s="1">
        <v>2351000000</v>
      </c>
      <c r="AJ56" s="1">
        <v>3712000000</v>
      </c>
    </row>
    <row r="57" spans="1:36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>
        <v>8051000000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 t="s">
        <v>92</v>
      </c>
    </row>
    <row r="58" spans="1:36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</row>
    <row r="59" spans="1:36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 t="s">
        <v>92</v>
      </c>
      <c r="M59" s="1" t="s">
        <v>92</v>
      </c>
      <c r="N59" s="1" t="s">
        <v>92</v>
      </c>
      <c r="O59" s="1" t="s">
        <v>92</v>
      </c>
      <c r="P59" s="1" t="s">
        <v>92</v>
      </c>
      <c r="Q59" s="1" t="s">
        <v>92</v>
      </c>
      <c r="R59" s="1" t="s">
        <v>92</v>
      </c>
      <c r="S59" s="1" t="s">
        <v>92</v>
      </c>
      <c r="T59" s="1" t="s">
        <v>92</v>
      </c>
      <c r="U59" s="1" t="s">
        <v>92</v>
      </c>
      <c r="V59" s="1" t="s">
        <v>92</v>
      </c>
      <c r="W59" s="1" t="s">
        <v>92</v>
      </c>
      <c r="X59" s="1" t="s">
        <v>92</v>
      </c>
      <c r="Y59" s="1" t="s">
        <v>92</v>
      </c>
      <c r="Z59" s="1" t="s">
        <v>92</v>
      </c>
      <c r="AA59" s="1" t="s">
        <v>92</v>
      </c>
      <c r="AB59" s="1" t="s">
        <v>92</v>
      </c>
      <c r="AC59" s="1" t="s">
        <v>92</v>
      </c>
      <c r="AD59" s="1" t="s">
        <v>92</v>
      </c>
      <c r="AE59" s="1" t="s">
        <v>92</v>
      </c>
      <c r="AF59" s="1" t="s">
        <v>92</v>
      </c>
      <c r="AG59" s="1" t="s">
        <v>92</v>
      </c>
      <c r="AH59" s="1" t="s">
        <v>92</v>
      </c>
      <c r="AI59" s="1" t="s">
        <v>92</v>
      </c>
      <c r="AJ59" s="1" t="s">
        <v>92</v>
      </c>
    </row>
    <row r="60" spans="1:36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1944400000</v>
      </c>
      <c r="K60" s="10">
        <v>2266700000</v>
      </c>
      <c r="L60" s="10">
        <v>297000000</v>
      </c>
      <c r="M60" s="10" t="s">
        <v>92</v>
      </c>
      <c r="N60" s="10" t="s">
        <v>92</v>
      </c>
      <c r="O60" s="10">
        <v>9345000000</v>
      </c>
      <c r="P60" s="10" t="s">
        <v>92</v>
      </c>
      <c r="Q60" s="10" t="s">
        <v>92</v>
      </c>
      <c r="R60" s="10" t="s">
        <v>92</v>
      </c>
      <c r="S60" s="10" t="s">
        <v>92</v>
      </c>
      <c r="T60" s="10" t="s">
        <v>92</v>
      </c>
      <c r="U60" s="10" t="s">
        <v>92</v>
      </c>
      <c r="V60" s="10" t="s">
        <v>92</v>
      </c>
      <c r="W60" s="10" t="s">
        <v>92</v>
      </c>
      <c r="X60" s="10" t="s">
        <v>92</v>
      </c>
      <c r="Y60" s="10" t="s">
        <v>92</v>
      </c>
      <c r="Z60" s="10" t="s">
        <v>92</v>
      </c>
      <c r="AA60" s="10" t="s">
        <v>92</v>
      </c>
      <c r="AB60" s="10" t="s">
        <v>92</v>
      </c>
      <c r="AC60" s="10" t="s">
        <v>92</v>
      </c>
      <c r="AD60" s="10" t="s">
        <v>92</v>
      </c>
      <c r="AE60" s="10" t="s">
        <v>92</v>
      </c>
      <c r="AF60" s="10" t="s">
        <v>92</v>
      </c>
      <c r="AG60" s="10" t="s">
        <v>92</v>
      </c>
      <c r="AH60" s="10" t="s">
        <v>92</v>
      </c>
      <c r="AI60" s="10" t="s">
        <v>92</v>
      </c>
      <c r="AJ60" s="10" t="s">
        <v>92</v>
      </c>
    </row>
    <row r="61" spans="1:36" ht="19" x14ac:dyDescent="0.25">
      <c r="A61" s="5" t="s">
        <v>53</v>
      </c>
      <c r="B61" s="1" t="s">
        <v>92</v>
      </c>
      <c r="C61" s="1" t="s">
        <v>92</v>
      </c>
      <c r="D61" s="1">
        <v>1239400000</v>
      </c>
      <c r="E61" s="1">
        <v>1255100000</v>
      </c>
      <c r="F61" s="1">
        <v>1299800000</v>
      </c>
      <c r="G61" s="1">
        <v>972400000</v>
      </c>
      <c r="H61" s="1">
        <v>810700000</v>
      </c>
      <c r="I61" s="1">
        <v>1061700000</v>
      </c>
      <c r="J61" s="1" t="s">
        <v>92</v>
      </c>
      <c r="K61" s="1" t="s">
        <v>92</v>
      </c>
      <c r="L61" s="1">
        <v>2088000000</v>
      </c>
      <c r="M61" s="1">
        <v>2465000000</v>
      </c>
      <c r="N61" s="1">
        <v>2663000000</v>
      </c>
      <c r="O61" s="1">
        <v>10727000000</v>
      </c>
      <c r="P61" s="1">
        <v>6879000000</v>
      </c>
      <c r="Q61" s="1">
        <v>7415000000</v>
      </c>
      <c r="R61" s="1">
        <v>7698000000</v>
      </c>
      <c r="S61" s="1">
        <v>13070000000</v>
      </c>
      <c r="T61" s="1">
        <v>31250000000</v>
      </c>
      <c r="U61" s="1">
        <v>32634000000</v>
      </c>
      <c r="V61" s="1">
        <v>36882000000</v>
      </c>
      <c r="W61" s="1">
        <v>37909000000</v>
      </c>
      <c r="X61" s="1">
        <v>56892000000</v>
      </c>
      <c r="Y61" s="1">
        <v>58894000000</v>
      </c>
      <c r="Z61" s="1">
        <v>61320000000</v>
      </c>
      <c r="AA61" s="1">
        <v>71275000000</v>
      </c>
      <c r="AB61" s="1">
        <v>79370000000</v>
      </c>
      <c r="AC61" s="1">
        <v>82300000000</v>
      </c>
      <c r="AD61" s="1">
        <v>99550000000</v>
      </c>
      <c r="AE61" s="1">
        <v>96267000000</v>
      </c>
      <c r="AF61" s="1">
        <v>93117000000</v>
      </c>
      <c r="AG61" s="1">
        <v>98682000000</v>
      </c>
      <c r="AH61" s="1">
        <v>113547000000</v>
      </c>
      <c r="AI61" s="1">
        <v>111911000000</v>
      </c>
      <c r="AJ61" s="1">
        <v>120315000000</v>
      </c>
    </row>
    <row r="62" spans="1:36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>
        <v>4593000000</v>
      </c>
      <c r="AG62" s="1">
        <v>5281000000</v>
      </c>
      <c r="AH62" s="1" t="s">
        <v>92</v>
      </c>
      <c r="AI62" s="1" t="s">
        <v>92</v>
      </c>
      <c r="AJ62" s="1" t="s">
        <v>92</v>
      </c>
    </row>
    <row r="63" spans="1:36" ht="19" x14ac:dyDescent="0.25">
      <c r="A63" s="5" t="s">
        <v>54</v>
      </c>
      <c r="B63" s="1" t="s">
        <v>92</v>
      </c>
      <c r="C63" s="1" t="s">
        <v>92</v>
      </c>
      <c r="D63" s="1">
        <v>1111800000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6837600000</v>
      </c>
      <c r="K63" s="1">
        <v>10538800000</v>
      </c>
      <c r="L63" s="1">
        <v>11762000000</v>
      </c>
      <c r="M63" s="1">
        <v>9566000000</v>
      </c>
      <c r="N63" s="1">
        <v>10125000000</v>
      </c>
      <c r="O63" s="1" t="s">
        <v>92</v>
      </c>
      <c r="P63" s="1" t="s">
        <v>92</v>
      </c>
      <c r="Q63" s="1">
        <v>11479000000</v>
      </c>
      <c r="R63" s="1">
        <v>12247000000</v>
      </c>
      <c r="S63" s="1">
        <v>12252000000</v>
      </c>
      <c r="T63" s="1">
        <v>18460000000</v>
      </c>
      <c r="U63" s="1">
        <v>18825000000</v>
      </c>
      <c r="V63" s="1">
        <v>10280000000</v>
      </c>
      <c r="W63" s="1">
        <v>19225000000</v>
      </c>
      <c r="X63" s="1">
        <v>36352000000</v>
      </c>
      <c r="Y63" s="1">
        <v>37804000000</v>
      </c>
      <c r="Z63" s="1">
        <v>44494000000</v>
      </c>
      <c r="AA63" s="1">
        <v>57739000000</v>
      </c>
      <c r="AB63" s="1">
        <v>61235000000</v>
      </c>
      <c r="AC63" s="1">
        <v>63126000000</v>
      </c>
      <c r="AD63" s="1">
        <v>77944000000</v>
      </c>
      <c r="AE63" s="1">
        <v>56607000000</v>
      </c>
      <c r="AF63" s="1">
        <v>51375000000</v>
      </c>
      <c r="AG63" s="1">
        <v>66799000000</v>
      </c>
      <c r="AH63" s="1">
        <v>74098000000</v>
      </c>
      <c r="AI63" s="1">
        <v>90243000000</v>
      </c>
      <c r="AJ63" s="1" t="s">
        <v>92</v>
      </c>
    </row>
    <row r="64" spans="1:36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 t="s">
        <v>92</v>
      </c>
      <c r="P64" s="1" t="s">
        <v>92</v>
      </c>
      <c r="Q64" s="1" t="s">
        <v>92</v>
      </c>
      <c r="R64" s="1" t="s">
        <v>92</v>
      </c>
      <c r="S64" s="1" t="s">
        <v>92</v>
      </c>
      <c r="T64" s="1" t="s">
        <v>92</v>
      </c>
      <c r="U64" s="1" t="s">
        <v>92</v>
      </c>
      <c r="V64" s="1" t="s">
        <v>92</v>
      </c>
      <c r="W64" s="1" t="s">
        <v>92</v>
      </c>
      <c r="X64" s="1" t="s">
        <v>92</v>
      </c>
      <c r="Y64" s="1" t="s">
        <v>92</v>
      </c>
      <c r="Z64" s="1" t="s">
        <v>92</v>
      </c>
      <c r="AA64" s="1" t="s">
        <v>92</v>
      </c>
      <c r="AB64" s="1" t="s">
        <v>92</v>
      </c>
      <c r="AC64" s="1" t="s">
        <v>92</v>
      </c>
      <c r="AD64" s="1" t="s">
        <v>92</v>
      </c>
      <c r="AE64" s="1" t="s">
        <v>92</v>
      </c>
      <c r="AF64" s="1" t="s">
        <v>92</v>
      </c>
      <c r="AG64" s="1" t="s">
        <v>92</v>
      </c>
      <c r="AH64" s="1" t="s">
        <v>92</v>
      </c>
      <c r="AI64" s="1" t="s">
        <v>92</v>
      </c>
      <c r="AJ64" s="1">
        <v>461015000000</v>
      </c>
    </row>
    <row r="65" spans="1:36" ht="19" x14ac:dyDescent="0.25">
      <c r="A65" s="5" t="s">
        <v>56</v>
      </c>
      <c r="B65" s="1" t="s">
        <v>92</v>
      </c>
      <c r="C65" s="1" t="s">
        <v>92</v>
      </c>
      <c r="D65" s="1">
        <v>2351200000</v>
      </c>
      <c r="E65" s="1">
        <v>1255100000</v>
      </c>
      <c r="F65" s="1">
        <v>1299800000</v>
      </c>
      <c r="G65" s="1">
        <v>972400000</v>
      </c>
      <c r="H65" s="1">
        <v>810700000</v>
      </c>
      <c r="I65" s="1">
        <v>1061700000</v>
      </c>
      <c r="J65" s="1" t="s">
        <v>92</v>
      </c>
      <c r="K65" s="1" t="s">
        <v>92</v>
      </c>
      <c r="L65" s="1">
        <v>13850000000</v>
      </c>
      <c r="M65" s="1">
        <v>12031000000</v>
      </c>
      <c r="N65" s="1">
        <v>12788000000</v>
      </c>
      <c r="O65" s="1">
        <v>10727000000</v>
      </c>
      <c r="P65" s="1" t="s">
        <v>92</v>
      </c>
      <c r="Q65" s="1" t="s">
        <v>92</v>
      </c>
      <c r="R65" s="1" t="s">
        <v>92</v>
      </c>
      <c r="S65" s="1" t="s">
        <v>92</v>
      </c>
      <c r="T65" s="1" t="s">
        <v>92</v>
      </c>
      <c r="U65" s="1" t="s">
        <v>92</v>
      </c>
      <c r="V65" s="1" t="s">
        <v>92</v>
      </c>
      <c r="W65" s="1" t="s">
        <v>92</v>
      </c>
      <c r="X65" s="1" t="s">
        <v>92</v>
      </c>
      <c r="Y65" s="1" t="s">
        <v>92</v>
      </c>
      <c r="Z65" s="1" t="s">
        <v>92</v>
      </c>
      <c r="AA65" s="1" t="s">
        <v>92</v>
      </c>
      <c r="AB65" s="1" t="s">
        <v>92</v>
      </c>
      <c r="AC65" s="1" t="s">
        <v>92</v>
      </c>
      <c r="AD65" s="1" t="s">
        <v>92</v>
      </c>
      <c r="AE65" s="1" t="s">
        <v>92</v>
      </c>
      <c r="AF65" s="1" t="s">
        <v>92</v>
      </c>
      <c r="AG65" s="1" t="s">
        <v>92</v>
      </c>
      <c r="AH65" s="1" t="s">
        <v>92</v>
      </c>
      <c r="AI65" s="1" t="s">
        <v>92</v>
      </c>
      <c r="AJ65" s="1" t="s">
        <v>92</v>
      </c>
    </row>
    <row r="66" spans="1:36" ht="19" x14ac:dyDescent="0.25">
      <c r="A66" s="5" t="s">
        <v>57</v>
      </c>
      <c r="B66" s="1" t="s">
        <v>92</v>
      </c>
      <c r="C66" s="1" t="s">
        <v>92</v>
      </c>
      <c r="D66" s="1">
        <v>2938500000</v>
      </c>
      <c r="E66" s="1">
        <v>5709700000</v>
      </c>
      <c r="F66" s="1">
        <v>6619200000</v>
      </c>
      <c r="G66" s="1">
        <v>7937400000</v>
      </c>
      <c r="H66" s="1">
        <v>8453300000</v>
      </c>
      <c r="I66" s="1">
        <v>11385500000</v>
      </c>
      <c r="J66" s="1">
        <v>17703700000</v>
      </c>
      <c r="K66" s="1">
        <v>21932500000</v>
      </c>
      <c r="L66" s="1">
        <v>49043000000</v>
      </c>
      <c r="M66" s="1">
        <v>60201000000</v>
      </c>
      <c r="N66" s="1">
        <v>60011000000</v>
      </c>
      <c r="O66" s="1">
        <v>84730000000</v>
      </c>
      <c r="P66" s="1">
        <v>104116000000</v>
      </c>
      <c r="Q66" s="1">
        <v>102218000000</v>
      </c>
      <c r="R66" s="1">
        <v>102216000000</v>
      </c>
      <c r="S66" s="1">
        <v>106025000000</v>
      </c>
      <c r="T66" s="1">
        <v>137756000000</v>
      </c>
      <c r="U66" s="1">
        <v>149759000000</v>
      </c>
      <c r="V66" s="1">
        <v>153820000000</v>
      </c>
      <c r="W66" s="1">
        <v>161334000000</v>
      </c>
      <c r="X66" s="1">
        <v>209295000000</v>
      </c>
      <c r="Y66" s="1">
        <v>223686000000</v>
      </c>
      <c r="Z66" s="1">
        <v>235864000000</v>
      </c>
      <c r="AA66" s="1">
        <v>260446000000</v>
      </c>
      <c r="AB66" s="1">
        <v>283159000000</v>
      </c>
      <c r="AC66" s="1">
        <v>293630000000</v>
      </c>
      <c r="AD66" s="1">
        <v>334495000000</v>
      </c>
      <c r="AE66" s="1">
        <v>350141000000</v>
      </c>
      <c r="AF66" s="1">
        <v>355294000000</v>
      </c>
      <c r="AG66" s="1">
        <v>389166000000</v>
      </c>
      <c r="AH66" s="1">
        <v>422393000000</v>
      </c>
      <c r="AI66" s="1">
        <v>443854000000</v>
      </c>
      <c r="AJ66" s="1">
        <v>467835000000</v>
      </c>
    </row>
    <row r="67" spans="1:36" ht="19" x14ac:dyDescent="0.25">
      <c r="A67" s="6" t="s">
        <v>58</v>
      </c>
      <c r="B67" s="10" t="s">
        <v>92</v>
      </c>
      <c r="C67" s="10" t="s">
        <v>92</v>
      </c>
      <c r="D67" s="10">
        <v>5289700000</v>
      </c>
      <c r="E67" s="10">
        <v>6964800000</v>
      </c>
      <c r="F67" s="10">
        <v>7919000000</v>
      </c>
      <c r="G67" s="10">
        <v>8909800000</v>
      </c>
      <c r="H67" s="10">
        <v>9264000000</v>
      </c>
      <c r="I67" s="10">
        <v>12447200000</v>
      </c>
      <c r="J67" s="10">
        <v>19648100000</v>
      </c>
      <c r="K67" s="10">
        <v>24199200000</v>
      </c>
      <c r="L67" s="10">
        <v>63190000000</v>
      </c>
      <c r="M67" s="10">
        <v>72232000000</v>
      </c>
      <c r="N67" s="10">
        <v>72799000000</v>
      </c>
      <c r="O67" s="10">
        <v>104802000000</v>
      </c>
      <c r="P67" s="10">
        <v>104116000000</v>
      </c>
      <c r="Q67" s="10">
        <v>102218000000</v>
      </c>
      <c r="R67" s="10">
        <v>102216000000</v>
      </c>
      <c r="S67" s="10">
        <v>106025000000</v>
      </c>
      <c r="T67" s="10">
        <v>137756000000</v>
      </c>
      <c r="U67" s="10">
        <v>149759000000</v>
      </c>
      <c r="V67" s="10">
        <v>153820000000</v>
      </c>
      <c r="W67" s="10">
        <v>161334000000</v>
      </c>
      <c r="X67" s="10">
        <v>209295000000</v>
      </c>
      <c r="Y67" s="10">
        <v>223686000000</v>
      </c>
      <c r="Z67" s="10">
        <v>235864000000</v>
      </c>
      <c r="AA67" s="10">
        <v>260446000000</v>
      </c>
      <c r="AB67" s="10">
        <v>283159000000</v>
      </c>
      <c r="AC67" s="10">
        <v>293630000000</v>
      </c>
      <c r="AD67" s="10">
        <v>334495000000</v>
      </c>
      <c r="AE67" s="10">
        <v>350141000000</v>
      </c>
      <c r="AF67" s="10">
        <v>355294000000</v>
      </c>
      <c r="AG67" s="10">
        <v>389166000000</v>
      </c>
      <c r="AH67" s="10">
        <v>422393000000</v>
      </c>
      <c r="AI67" s="10">
        <v>443854000000</v>
      </c>
      <c r="AJ67" s="10">
        <v>467835000000</v>
      </c>
    </row>
    <row r="68" spans="1:36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>
        <v>7000000</v>
      </c>
      <c r="K68" s="1">
        <v>7000000</v>
      </c>
      <c r="L68" s="1">
        <v>8000000</v>
      </c>
      <c r="M68" s="1">
        <v>8000000</v>
      </c>
      <c r="N68" s="1">
        <v>8000000</v>
      </c>
      <c r="O68" s="1">
        <v>8000000</v>
      </c>
      <c r="P68" s="1">
        <v>8000000</v>
      </c>
      <c r="Q68" s="1">
        <v>8000000</v>
      </c>
      <c r="R68" s="1">
        <v>8000000</v>
      </c>
      <c r="S68" s="1">
        <v>8000000</v>
      </c>
      <c r="T68" s="1">
        <v>8000000</v>
      </c>
      <c r="U68" s="1">
        <v>8000000</v>
      </c>
      <c r="V68" s="1">
        <v>8000000</v>
      </c>
      <c r="W68" s="1">
        <v>8000000</v>
      </c>
      <c r="X68" s="1">
        <v>8000000</v>
      </c>
      <c r="Y68" s="1">
        <v>8000000</v>
      </c>
      <c r="Z68" s="1">
        <v>8000000</v>
      </c>
      <c r="AA68" s="1">
        <v>8000000</v>
      </c>
      <c r="AB68" s="1">
        <v>8000000</v>
      </c>
      <c r="AC68" s="1">
        <v>8000000</v>
      </c>
      <c r="AD68" s="1">
        <v>8000000</v>
      </c>
      <c r="AE68" s="1">
        <v>8000000</v>
      </c>
      <c r="AF68" s="1">
        <v>8000000</v>
      </c>
      <c r="AG68" s="1">
        <v>8000000</v>
      </c>
      <c r="AH68" s="1">
        <v>8000000</v>
      </c>
      <c r="AI68" s="1">
        <v>8000000</v>
      </c>
      <c r="AJ68" s="1">
        <v>8000000</v>
      </c>
    </row>
    <row r="69" spans="1:36" ht="19" x14ac:dyDescent="0.25">
      <c r="A69" s="5" t="s">
        <v>60</v>
      </c>
      <c r="B69" s="1" t="s">
        <v>92</v>
      </c>
      <c r="C69" s="1" t="s">
        <v>92</v>
      </c>
      <c r="D69" s="1">
        <v>2855100000</v>
      </c>
      <c r="E69" s="1">
        <v>3295000000</v>
      </c>
      <c r="F69" s="1">
        <v>3702300000</v>
      </c>
      <c r="G69" s="1">
        <v>4390400000</v>
      </c>
      <c r="H69" s="1">
        <v>4885200000</v>
      </c>
      <c r="I69" s="1">
        <v>5610400000</v>
      </c>
      <c r="J69" s="1">
        <v>9032700000</v>
      </c>
      <c r="K69" s="1">
        <v>10934300000</v>
      </c>
      <c r="L69" s="1">
        <v>13764000000</v>
      </c>
      <c r="M69" s="1">
        <v>15321000000</v>
      </c>
      <c r="N69" s="1">
        <v>18649000000</v>
      </c>
      <c r="O69" s="1">
        <v>19444000000</v>
      </c>
      <c r="P69" s="1">
        <v>23730000000</v>
      </c>
      <c r="Q69" s="1">
        <v>31881000000</v>
      </c>
      <c r="R69" s="1">
        <v>39189000000</v>
      </c>
      <c r="S69" s="1">
        <v>47717000000</v>
      </c>
      <c r="T69" s="1">
        <v>58912000000</v>
      </c>
      <c r="U69" s="1">
        <v>72153000000</v>
      </c>
      <c r="V69" s="1">
        <v>78172000000</v>
      </c>
      <c r="W69" s="1">
        <v>86227000000</v>
      </c>
      <c r="X69" s="1">
        <v>99194000000</v>
      </c>
      <c r="Y69" s="1">
        <v>109448000000</v>
      </c>
      <c r="Z69" s="1">
        <v>124272000000</v>
      </c>
      <c r="AA69" s="1">
        <v>143748000000</v>
      </c>
      <c r="AB69" s="1">
        <v>163620000000</v>
      </c>
      <c r="AC69" s="1">
        <v>187703000000</v>
      </c>
      <c r="AD69" s="1">
        <v>211777000000</v>
      </c>
      <c r="AE69" s="1">
        <v>255786000000</v>
      </c>
      <c r="AF69" s="1">
        <v>321112000000</v>
      </c>
      <c r="AG69" s="1">
        <v>402493000000</v>
      </c>
      <c r="AH69" s="1">
        <v>444626000000</v>
      </c>
      <c r="AI69" s="1">
        <v>534421000000</v>
      </c>
      <c r="AJ69" s="1">
        <v>511602000000</v>
      </c>
    </row>
    <row r="70" spans="1:36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 t="s">
        <v>92</v>
      </c>
      <c r="L70" s="1" t="s">
        <v>92</v>
      </c>
      <c r="M70" s="1" t="s">
        <v>92</v>
      </c>
      <c r="N70" s="1" t="s">
        <v>92</v>
      </c>
      <c r="O70" s="1" t="s">
        <v>92</v>
      </c>
      <c r="P70" s="1">
        <v>14271000000</v>
      </c>
      <c r="Q70" s="1">
        <v>19556000000</v>
      </c>
      <c r="R70" s="1">
        <v>20435000000</v>
      </c>
      <c r="S70" s="1">
        <v>17360000000</v>
      </c>
      <c r="T70" s="1">
        <v>22977000000</v>
      </c>
      <c r="U70" s="1">
        <v>21620000000</v>
      </c>
      <c r="V70" s="1">
        <v>3954000000</v>
      </c>
      <c r="W70" s="1">
        <v>17793000000</v>
      </c>
      <c r="X70" s="1">
        <v>20583000000</v>
      </c>
      <c r="Y70" s="1">
        <v>17654000000</v>
      </c>
      <c r="Z70" s="1">
        <v>27500000000</v>
      </c>
      <c r="AA70" s="1">
        <v>44025000000</v>
      </c>
      <c r="AB70" s="1">
        <v>42732000000</v>
      </c>
      <c r="AC70" s="1">
        <v>33982000000</v>
      </c>
      <c r="AD70" s="1">
        <v>37298000000</v>
      </c>
      <c r="AE70" s="1">
        <v>58571000000</v>
      </c>
      <c r="AF70" s="1">
        <v>-5015000000</v>
      </c>
      <c r="AG70" s="1">
        <v>-5243000000</v>
      </c>
      <c r="AH70" s="1">
        <v>-4243000000</v>
      </c>
      <c r="AI70" s="1">
        <v>-4027000000</v>
      </c>
      <c r="AJ70" s="1">
        <v>-6591000000</v>
      </c>
    </row>
    <row r="71" spans="1:36" ht="19" x14ac:dyDescent="0.25">
      <c r="A71" s="5" t="s">
        <v>62</v>
      </c>
      <c r="B71" s="1" t="s">
        <v>92</v>
      </c>
      <c r="C71" s="1" t="s">
        <v>92</v>
      </c>
      <c r="D71" s="1">
        <v>2525600000</v>
      </c>
      <c r="E71" s="1">
        <v>4202100000</v>
      </c>
      <c r="F71" s="1">
        <v>5323500000</v>
      </c>
      <c r="G71" s="1">
        <v>6220300000</v>
      </c>
      <c r="H71" s="1">
        <v>7189000000</v>
      </c>
      <c r="I71" s="1">
        <v>11871200000</v>
      </c>
      <c r="J71" s="1">
        <v>14721700000</v>
      </c>
      <c r="K71" s="1">
        <v>20970400000</v>
      </c>
      <c r="L71" s="1">
        <v>45275000000</v>
      </c>
      <c r="M71" s="1">
        <v>43855000000</v>
      </c>
      <c r="N71" s="1">
        <v>44336000000</v>
      </c>
      <c r="O71" s="1">
        <v>38498000000</v>
      </c>
      <c r="P71" s="1">
        <v>26028000000</v>
      </c>
      <c r="Q71" s="1">
        <v>26151000000</v>
      </c>
      <c r="R71" s="1">
        <v>26268000000</v>
      </c>
      <c r="S71" s="1">
        <v>26399000000</v>
      </c>
      <c r="T71" s="1">
        <v>26522000000</v>
      </c>
      <c r="U71" s="1">
        <v>26952000000</v>
      </c>
      <c r="V71" s="1">
        <v>27133000000</v>
      </c>
      <c r="W71" s="1">
        <v>27074000000</v>
      </c>
      <c r="X71" s="1">
        <v>37533000000</v>
      </c>
      <c r="Y71" s="1">
        <v>37740000000</v>
      </c>
      <c r="Z71" s="1">
        <v>35867000000</v>
      </c>
      <c r="AA71" s="1">
        <v>34109000000</v>
      </c>
      <c r="AB71" s="1">
        <v>33810000000</v>
      </c>
      <c r="AC71" s="1">
        <v>33857000000</v>
      </c>
      <c r="AD71" s="1">
        <v>33918000000</v>
      </c>
      <c r="AE71" s="1">
        <v>33931000000</v>
      </c>
      <c r="AF71" s="1">
        <v>32598000000</v>
      </c>
      <c r="AG71" s="1">
        <v>27533000000</v>
      </c>
      <c r="AH71" s="1">
        <v>2773000000</v>
      </c>
      <c r="AI71" s="1">
        <v>-24203000000</v>
      </c>
      <c r="AJ71" s="1" t="s">
        <v>92</v>
      </c>
    </row>
    <row r="72" spans="1:36" ht="19" x14ac:dyDescent="0.25">
      <c r="A72" s="6" t="s">
        <v>63</v>
      </c>
      <c r="B72" s="10" t="s">
        <v>92</v>
      </c>
      <c r="C72" s="10" t="s">
        <v>92</v>
      </c>
      <c r="D72" s="10">
        <v>5380700000</v>
      </c>
      <c r="E72" s="10">
        <v>7497100000</v>
      </c>
      <c r="F72" s="10">
        <v>9025800000</v>
      </c>
      <c r="G72" s="10">
        <v>10610700000</v>
      </c>
      <c r="H72" s="10">
        <v>12074200000</v>
      </c>
      <c r="I72" s="10">
        <v>17481600000</v>
      </c>
      <c r="J72" s="10">
        <v>23761400000</v>
      </c>
      <c r="K72" s="10">
        <v>31911700000</v>
      </c>
      <c r="L72" s="10">
        <v>59047000000</v>
      </c>
      <c r="M72" s="10">
        <v>59184000000</v>
      </c>
      <c r="N72" s="10">
        <v>62993000000</v>
      </c>
      <c r="O72" s="10">
        <v>57950000000</v>
      </c>
      <c r="P72" s="10">
        <v>64037000000</v>
      </c>
      <c r="Q72" s="10">
        <v>77596000000</v>
      </c>
      <c r="R72" s="10">
        <v>85900000000</v>
      </c>
      <c r="S72" s="10">
        <v>91484000000</v>
      </c>
      <c r="T72" s="10">
        <v>108419000000</v>
      </c>
      <c r="U72" s="10">
        <v>120733000000</v>
      </c>
      <c r="V72" s="10">
        <v>109267000000</v>
      </c>
      <c r="W72" s="10">
        <v>131102000000</v>
      </c>
      <c r="X72" s="10">
        <v>157318000000</v>
      </c>
      <c r="Y72" s="10">
        <v>164850000000</v>
      </c>
      <c r="Z72" s="10">
        <v>187647000000</v>
      </c>
      <c r="AA72" s="10">
        <v>221890000000</v>
      </c>
      <c r="AB72" s="10">
        <v>240170000000</v>
      </c>
      <c r="AC72" s="10">
        <v>255550000000</v>
      </c>
      <c r="AD72" s="10">
        <v>283001000000</v>
      </c>
      <c r="AE72" s="10">
        <v>348296000000</v>
      </c>
      <c r="AF72" s="10">
        <v>348703000000</v>
      </c>
      <c r="AG72" s="10">
        <v>424791000000</v>
      </c>
      <c r="AH72" s="10">
        <v>443164000000</v>
      </c>
      <c r="AI72" s="10">
        <v>506199000000</v>
      </c>
      <c r="AJ72" s="10">
        <v>480617000000</v>
      </c>
    </row>
    <row r="73" spans="1:36" ht="20" thickBot="1" x14ac:dyDescent="0.3">
      <c r="A73" s="7" t="s">
        <v>64</v>
      </c>
      <c r="B73" s="11" t="s">
        <v>92</v>
      </c>
      <c r="C73" s="11" t="s">
        <v>92</v>
      </c>
      <c r="D73" s="11">
        <v>10670400000</v>
      </c>
      <c r="E73" s="11">
        <v>14461900000</v>
      </c>
      <c r="F73" s="11">
        <v>16944800000</v>
      </c>
      <c r="G73" s="11">
        <v>19520500000</v>
      </c>
      <c r="H73" s="11">
        <v>21338200000</v>
      </c>
      <c r="I73" s="11">
        <v>29928800000</v>
      </c>
      <c r="J73" s="11">
        <v>43409500000</v>
      </c>
      <c r="K73" s="11">
        <v>56110900000</v>
      </c>
      <c r="L73" s="11">
        <v>122237000000</v>
      </c>
      <c r="M73" s="11">
        <v>131416000000</v>
      </c>
      <c r="N73" s="11">
        <v>135792000000</v>
      </c>
      <c r="O73" s="11">
        <v>162752000000</v>
      </c>
      <c r="P73" s="11">
        <v>168153000000</v>
      </c>
      <c r="Q73" s="11">
        <v>179814000000</v>
      </c>
      <c r="R73" s="11">
        <v>188116000000</v>
      </c>
      <c r="S73" s="11">
        <v>197509000000</v>
      </c>
      <c r="T73" s="11">
        <v>246175000000</v>
      </c>
      <c r="U73" s="11">
        <v>270492000000</v>
      </c>
      <c r="V73" s="11">
        <v>263087000000</v>
      </c>
      <c r="W73" s="11">
        <v>292436000000</v>
      </c>
      <c r="X73" s="11">
        <v>366613000000</v>
      </c>
      <c r="Y73" s="11">
        <v>388536000000</v>
      </c>
      <c r="Z73" s="11">
        <v>423511000000</v>
      </c>
      <c r="AA73" s="11">
        <v>482336000000</v>
      </c>
      <c r="AB73" s="11">
        <v>523329000000</v>
      </c>
      <c r="AC73" s="11">
        <v>549180000000</v>
      </c>
      <c r="AD73" s="11">
        <v>617496000000</v>
      </c>
      <c r="AE73" s="11">
        <v>698437000000</v>
      </c>
      <c r="AF73" s="11">
        <v>703997000000</v>
      </c>
      <c r="AG73" s="11">
        <v>813957000000</v>
      </c>
      <c r="AH73" s="11">
        <v>865557000000</v>
      </c>
      <c r="AI73" s="11">
        <v>950053000000</v>
      </c>
      <c r="AJ73" s="11">
        <v>948452000000</v>
      </c>
    </row>
    <row r="74" spans="1:36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</row>
    <row r="75" spans="1:3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</row>
    <row r="76" spans="1:36" ht="19" x14ac:dyDescent="0.25">
      <c r="A76" s="5" t="s">
        <v>66</v>
      </c>
      <c r="B76" s="1" t="s">
        <v>92</v>
      </c>
      <c r="C76" s="1" t="s">
        <v>92</v>
      </c>
      <c r="D76" s="1">
        <v>394100000</v>
      </c>
      <c r="E76" s="1">
        <v>439900000</v>
      </c>
      <c r="F76" s="1">
        <v>407300000</v>
      </c>
      <c r="G76" s="1">
        <v>759100000</v>
      </c>
      <c r="H76" s="1">
        <v>494800000</v>
      </c>
      <c r="I76" s="1">
        <v>725200000</v>
      </c>
      <c r="J76" s="1">
        <v>2488600000</v>
      </c>
      <c r="K76" s="1">
        <v>1901600000</v>
      </c>
      <c r="L76" s="1">
        <v>2830000000</v>
      </c>
      <c r="M76" s="1">
        <v>1557000000</v>
      </c>
      <c r="N76" s="1">
        <v>3328000000</v>
      </c>
      <c r="O76" s="1">
        <v>795000000</v>
      </c>
      <c r="P76" s="1">
        <v>4286000000</v>
      </c>
      <c r="Q76" s="1">
        <v>8151000000</v>
      </c>
      <c r="R76" s="1">
        <v>7308000000</v>
      </c>
      <c r="S76" s="1">
        <v>8528000000</v>
      </c>
      <c r="T76" s="1">
        <v>11015000000</v>
      </c>
      <c r="U76" s="1">
        <v>13213000000</v>
      </c>
      <c r="V76" s="1">
        <v>4994000000</v>
      </c>
      <c r="W76" s="1">
        <v>8441000000</v>
      </c>
      <c r="X76" s="1">
        <v>13494000000</v>
      </c>
      <c r="Y76" s="1">
        <v>10746000000</v>
      </c>
      <c r="Z76" s="1">
        <v>15312000000</v>
      </c>
      <c r="AA76" s="1">
        <v>19845000000</v>
      </c>
      <c r="AB76" s="1">
        <v>20170000000</v>
      </c>
      <c r="AC76" s="1">
        <v>24414000000</v>
      </c>
      <c r="AD76" s="1">
        <v>24427000000</v>
      </c>
      <c r="AE76" s="1">
        <v>45353000000</v>
      </c>
      <c r="AF76" s="1">
        <v>4322000000</v>
      </c>
      <c r="AG76" s="1">
        <v>81792000000</v>
      </c>
      <c r="AH76" s="1">
        <v>43253000000</v>
      </c>
      <c r="AI76" s="1">
        <v>90807000000</v>
      </c>
      <c r="AJ76" s="1">
        <v>-22058000000</v>
      </c>
    </row>
    <row r="77" spans="1:36" ht="19" x14ac:dyDescent="0.25">
      <c r="A77" s="5" t="s">
        <v>13</v>
      </c>
      <c r="B77" s="1" t="s">
        <v>92</v>
      </c>
      <c r="C77" s="1" t="s">
        <v>92</v>
      </c>
      <c r="D77" s="1">
        <v>56700000</v>
      </c>
      <c r="E77" s="1">
        <v>37200000</v>
      </c>
      <c r="F77" s="1">
        <v>41100000</v>
      </c>
      <c r="G77" s="1">
        <v>50200000</v>
      </c>
      <c r="H77" s="1">
        <v>62500000</v>
      </c>
      <c r="I77" s="1">
        <v>75700000</v>
      </c>
      <c r="J77" s="1">
        <v>151600000</v>
      </c>
      <c r="K77" s="1">
        <v>227300000</v>
      </c>
      <c r="L77" s="1">
        <v>265000000</v>
      </c>
      <c r="M77" s="1">
        <v>688000000</v>
      </c>
      <c r="N77" s="1">
        <v>997000000</v>
      </c>
      <c r="O77" s="1">
        <v>1076000000</v>
      </c>
      <c r="P77" s="1">
        <v>811000000</v>
      </c>
      <c r="Q77" s="1">
        <v>520000000</v>
      </c>
      <c r="R77" s="1">
        <v>911000000</v>
      </c>
      <c r="S77" s="1">
        <v>982000000</v>
      </c>
      <c r="T77" s="1">
        <v>2066000000</v>
      </c>
      <c r="U77" s="1">
        <v>2407000000</v>
      </c>
      <c r="V77" s="1">
        <v>2810000000</v>
      </c>
      <c r="W77" s="1">
        <v>3127000000</v>
      </c>
      <c r="X77" s="1">
        <v>4279000000</v>
      </c>
      <c r="Y77" s="1">
        <v>4683000000</v>
      </c>
      <c r="Z77" s="1">
        <v>5146000000</v>
      </c>
      <c r="AA77" s="1">
        <v>6508000000</v>
      </c>
      <c r="AB77" s="1">
        <v>7370000000</v>
      </c>
      <c r="AC77" s="1">
        <v>7779000000</v>
      </c>
      <c r="AD77" s="1">
        <v>8901000000</v>
      </c>
      <c r="AE77" s="1">
        <v>9188000000</v>
      </c>
      <c r="AF77" s="1">
        <v>9779000000</v>
      </c>
      <c r="AG77" s="1">
        <v>10064000000</v>
      </c>
      <c r="AH77" s="1">
        <v>10596000000</v>
      </c>
      <c r="AI77" s="1">
        <v>10718000000</v>
      </c>
      <c r="AJ77" s="1">
        <v>10899000000</v>
      </c>
    </row>
    <row r="78" spans="1:3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75300000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 t="s">
        <v>92</v>
      </c>
      <c r="W78" s="1" t="s">
        <v>92</v>
      </c>
      <c r="X78" s="1" t="s">
        <v>92</v>
      </c>
      <c r="Y78" s="1" t="s">
        <v>92</v>
      </c>
      <c r="Z78" s="1" t="s">
        <v>92</v>
      </c>
      <c r="AA78" s="1" t="s">
        <v>92</v>
      </c>
      <c r="AB78" s="1" t="s">
        <v>92</v>
      </c>
      <c r="AC78" s="1" t="s">
        <v>92</v>
      </c>
      <c r="AD78" s="1" t="s">
        <v>92</v>
      </c>
      <c r="AE78" s="1" t="s">
        <v>92</v>
      </c>
      <c r="AF78" s="1" t="s">
        <v>92</v>
      </c>
      <c r="AG78" s="1" t="s">
        <v>92</v>
      </c>
      <c r="AH78" s="1" t="s">
        <v>92</v>
      </c>
      <c r="AI78" s="1" t="s">
        <v>92</v>
      </c>
      <c r="AJ78" s="1" t="s">
        <v>92</v>
      </c>
    </row>
    <row r="79" spans="1:36" ht="19" x14ac:dyDescent="0.25">
      <c r="A79" s="5" t="s">
        <v>68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</row>
    <row r="80" spans="1:36" ht="19" x14ac:dyDescent="0.25">
      <c r="A80" s="14" t="s">
        <v>105</v>
      </c>
      <c r="B80" s="15">
        <f t="shared" ref="B80:AI80" si="8">B79/B3</f>
        <v>0</v>
      </c>
      <c r="C80" s="15">
        <f t="shared" si="8"/>
        <v>0</v>
      </c>
      <c r="D80" s="15">
        <f t="shared" si="8"/>
        <v>0</v>
      </c>
      <c r="E80" s="15">
        <f t="shared" si="8"/>
        <v>0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5">
        <f t="shared" si="8"/>
        <v>0</v>
      </c>
      <c r="K80" s="15">
        <f t="shared" si="8"/>
        <v>0</v>
      </c>
      <c r="L80" s="15">
        <f t="shared" si="8"/>
        <v>0</v>
      </c>
      <c r="M80" s="15">
        <f t="shared" si="8"/>
        <v>0</v>
      </c>
      <c r="N80" s="15">
        <f t="shared" si="8"/>
        <v>0</v>
      </c>
      <c r="O80" s="15">
        <f t="shared" si="8"/>
        <v>0</v>
      </c>
      <c r="P80" s="15">
        <f t="shared" si="8"/>
        <v>0</v>
      </c>
      <c r="Q80" s="15">
        <f t="shared" si="8"/>
        <v>0</v>
      </c>
      <c r="R80" s="15">
        <f t="shared" si="8"/>
        <v>0</v>
      </c>
      <c r="S80" s="15">
        <f t="shared" si="8"/>
        <v>0</v>
      </c>
      <c r="T80" s="15">
        <f t="shared" si="8"/>
        <v>0</v>
      </c>
      <c r="U80" s="15">
        <f t="shared" si="8"/>
        <v>0</v>
      </c>
      <c r="V80" s="15">
        <f t="shared" si="8"/>
        <v>0</v>
      </c>
      <c r="W80" s="15">
        <f t="shared" si="8"/>
        <v>0</v>
      </c>
      <c r="X80" s="15">
        <f t="shared" si="8"/>
        <v>0</v>
      </c>
      <c r="Y80" s="15">
        <f t="shared" si="8"/>
        <v>0</v>
      </c>
      <c r="Z80" s="15">
        <f t="shared" si="8"/>
        <v>0</v>
      </c>
      <c r="AA80" s="15">
        <f t="shared" si="8"/>
        <v>0</v>
      </c>
      <c r="AB80" s="15">
        <f t="shared" si="8"/>
        <v>0</v>
      </c>
      <c r="AC80" s="15">
        <f t="shared" si="8"/>
        <v>0</v>
      </c>
      <c r="AD80" s="15">
        <f t="shared" si="8"/>
        <v>0</v>
      </c>
      <c r="AE80" s="15">
        <f t="shared" si="8"/>
        <v>0</v>
      </c>
      <c r="AF80" s="15">
        <f t="shared" si="8"/>
        <v>0</v>
      </c>
      <c r="AG80" s="15">
        <f t="shared" si="8"/>
        <v>0</v>
      </c>
      <c r="AH80" s="15">
        <f t="shared" si="8"/>
        <v>0</v>
      </c>
      <c r="AI80" s="15">
        <f t="shared" si="8"/>
        <v>0</v>
      </c>
      <c r="AJ80" s="15">
        <f t="shared" ref="AJ80" si="9">AJ79/AJ3</f>
        <v>0</v>
      </c>
    </row>
    <row r="81" spans="1:44" ht="19" x14ac:dyDescent="0.25">
      <c r="A81" s="5" t="s">
        <v>69</v>
      </c>
      <c r="B81" s="1" t="s">
        <v>92</v>
      </c>
      <c r="C81" s="1" t="s">
        <v>92</v>
      </c>
      <c r="D81" s="1">
        <v>-101500000</v>
      </c>
      <c r="E81" s="1" t="s">
        <v>92</v>
      </c>
      <c r="F81" s="1">
        <v>611800000</v>
      </c>
      <c r="G81" s="1">
        <v>378000000</v>
      </c>
      <c r="H81" s="1">
        <v>194600000</v>
      </c>
      <c r="I81" s="1">
        <v>543500000</v>
      </c>
      <c r="J81" s="1">
        <v>1103900000</v>
      </c>
      <c r="K81" s="1">
        <v>1313000000</v>
      </c>
      <c r="L81" s="1">
        <v>-23000000</v>
      </c>
      <c r="M81" s="1">
        <v>1320000000</v>
      </c>
      <c r="N81" s="1">
        <v>2577000000</v>
      </c>
      <c r="O81" s="1">
        <v>6066000000</v>
      </c>
      <c r="P81" s="1">
        <v>6743000000</v>
      </c>
      <c r="Q81" s="1">
        <v>3715000000</v>
      </c>
      <c r="R81" s="1">
        <v>822000000</v>
      </c>
      <c r="S81" s="1">
        <v>6132000000</v>
      </c>
      <c r="T81" s="1">
        <v>-1075000000</v>
      </c>
      <c r="U81" s="1">
        <v>2174000000</v>
      </c>
      <c r="V81" s="1">
        <v>3454000000</v>
      </c>
      <c r="W81" s="1">
        <v>1590000000</v>
      </c>
      <c r="X81" s="1">
        <v>1952000000</v>
      </c>
      <c r="Y81" s="1">
        <v>5510000000</v>
      </c>
      <c r="Z81" s="1">
        <v>1159000000</v>
      </c>
      <c r="AA81" s="1">
        <v>5043000000</v>
      </c>
      <c r="AB81" s="1">
        <v>8386000000</v>
      </c>
      <c r="AC81" s="1">
        <v>7920000000</v>
      </c>
      <c r="AD81" s="1">
        <v>6921000000</v>
      </c>
      <c r="AE81" s="1">
        <v>-7813000000</v>
      </c>
      <c r="AF81" s="1">
        <v>-1813000000</v>
      </c>
      <c r="AG81" s="1">
        <v>19208000000</v>
      </c>
      <c r="AH81" s="1">
        <v>15566000000</v>
      </c>
      <c r="AI81" s="1">
        <v>18869000000</v>
      </c>
      <c r="AJ81" s="1">
        <v>48383000000</v>
      </c>
    </row>
    <row r="82" spans="1:44" ht="19" x14ac:dyDescent="0.25">
      <c r="A82" s="5" t="s">
        <v>70</v>
      </c>
      <c r="B82" s="1" t="s">
        <v>92</v>
      </c>
      <c r="C82" s="1" t="s">
        <v>92</v>
      </c>
      <c r="D82" s="1">
        <v>-133800000</v>
      </c>
      <c r="E82" s="1" t="s">
        <v>92</v>
      </c>
      <c r="F82" s="1">
        <v>239400000</v>
      </c>
      <c r="G82" s="1">
        <v>134100000</v>
      </c>
      <c r="H82" s="1">
        <v>-49800000</v>
      </c>
      <c r="I82" s="1">
        <v>-35400000</v>
      </c>
      <c r="J82" s="1" t="s">
        <v>92</v>
      </c>
      <c r="K82" s="1" t="s">
        <v>92</v>
      </c>
      <c r="L82" s="1">
        <v>-56000000</v>
      </c>
      <c r="M82" s="1">
        <v>-834000000</v>
      </c>
      <c r="N82" s="1">
        <v>-3062000000</v>
      </c>
      <c r="O82" s="1">
        <v>219000000</v>
      </c>
      <c r="P82" s="1">
        <v>-896000000</v>
      </c>
      <c r="Q82" s="1">
        <v>2018000000</v>
      </c>
      <c r="R82" s="1">
        <v>-8000000</v>
      </c>
      <c r="S82" s="1">
        <v>-1849000000</v>
      </c>
      <c r="T82" s="1" t="s">
        <v>92</v>
      </c>
      <c r="U82" s="1" t="s">
        <v>92</v>
      </c>
      <c r="V82" s="1" t="s">
        <v>92</v>
      </c>
      <c r="W82" s="1" t="s">
        <v>92</v>
      </c>
      <c r="X82" s="1">
        <v>-1979000000</v>
      </c>
      <c r="Y82" s="1" t="s">
        <v>92</v>
      </c>
      <c r="Z82" s="1">
        <v>-1610000000</v>
      </c>
      <c r="AA82" s="1">
        <v>1035000000</v>
      </c>
      <c r="AB82" s="1">
        <v>-1890000000</v>
      </c>
      <c r="AC82" s="1">
        <v>-1650000000</v>
      </c>
      <c r="AD82" s="1">
        <v>-3302000000</v>
      </c>
      <c r="AE82" s="1">
        <v>-1990000000</v>
      </c>
      <c r="AF82" s="1">
        <v>-3443000000</v>
      </c>
      <c r="AG82" s="1">
        <v>-2303000000</v>
      </c>
      <c r="AH82" s="1">
        <v>-1609000000</v>
      </c>
      <c r="AI82" s="1">
        <v>-5834000000</v>
      </c>
      <c r="AJ82" s="1" t="s">
        <v>92</v>
      </c>
    </row>
    <row r="83" spans="1:44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>
        <v>-4779000000</v>
      </c>
      <c r="AQ83" s="62" t="s">
        <v>127</v>
      </c>
      <c r="AR83" s="63"/>
    </row>
    <row r="84" spans="1:44" ht="19" x14ac:dyDescent="0.25">
      <c r="A84" s="5" t="s">
        <v>47</v>
      </c>
      <c r="B84" s="1" t="s">
        <v>92</v>
      </c>
      <c r="C84" s="1" t="s">
        <v>92</v>
      </c>
      <c r="D84" s="1">
        <v>32300000</v>
      </c>
      <c r="E84" s="1" t="s">
        <v>92</v>
      </c>
      <c r="F84" s="1">
        <v>150600000</v>
      </c>
      <c r="G84" s="1">
        <v>35000000</v>
      </c>
      <c r="H84" s="1">
        <v>210500000</v>
      </c>
      <c r="I84" s="1">
        <v>228200000</v>
      </c>
      <c r="J84" s="1">
        <v>558300000</v>
      </c>
      <c r="K84" s="1">
        <v>547400000</v>
      </c>
      <c r="L84" s="1">
        <v>4000000</v>
      </c>
      <c r="M84" s="1">
        <v>-5000000</v>
      </c>
      <c r="N84" s="1">
        <v>660000000</v>
      </c>
      <c r="O84" s="1">
        <v>-339000000</v>
      </c>
      <c r="P84" s="1">
        <v>1062000000</v>
      </c>
      <c r="Q84" s="1">
        <v>-907000000</v>
      </c>
      <c r="R84" s="1">
        <v>45000000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  <c r="X84" s="1" t="s">
        <v>92</v>
      </c>
      <c r="Y84" s="1" t="s">
        <v>92</v>
      </c>
      <c r="Z84" s="1" t="s">
        <v>92</v>
      </c>
      <c r="AA84" s="1" t="s">
        <v>92</v>
      </c>
      <c r="AB84" s="1" t="s">
        <v>92</v>
      </c>
      <c r="AC84" s="1" t="s">
        <v>92</v>
      </c>
      <c r="AD84" s="1" t="s">
        <v>92</v>
      </c>
      <c r="AE84" s="1" t="s">
        <v>92</v>
      </c>
      <c r="AF84" s="1" t="s">
        <v>92</v>
      </c>
      <c r="AG84" s="1" t="s">
        <v>92</v>
      </c>
      <c r="AH84" s="1" t="s">
        <v>92</v>
      </c>
      <c r="AI84" s="1" t="s">
        <v>92</v>
      </c>
      <c r="AJ84" s="1" t="s">
        <v>92</v>
      </c>
      <c r="AQ84" s="64" t="s">
        <v>128</v>
      </c>
      <c r="AR84" s="65"/>
    </row>
    <row r="85" spans="1:44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329400000</v>
      </c>
      <c r="K85" s="1">
        <v>219500000</v>
      </c>
      <c r="L85" s="1">
        <v>-497000000</v>
      </c>
      <c r="M85" s="1">
        <v>-2025000000</v>
      </c>
      <c r="N85" s="1">
        <v>-1094000000</v>
      </c>
      <c r="O85" s="1">
        <v>-2314000000</v>
      </c>
      <c r="P85" s="1">
        <v>1488000000</v>
      </c>
      <c r="Q85" s="1">
        <v>2792000000</v>
      </c>
      <c r="R85" s="1">
        <v>1110000000</v>
      </c>
      <c r="S85" s="1">
        <v>6238000000</v>
      </c>
      <c r="T85" s="1">
        <v>1051000000</v>
      </c>
      <c r="U85" s="1">
        <v>5028000000</v>
      </c>
      <c r="V85" s="1">
        <v>2899000000</v>
      </c>
      <c r="W85" s="1">
        <v>-1251000000</v>
      </c>
      <c r="X85" s="1">
        <v>2812000000</v>
      </c>
      <c r="Y85" s="1">
        <v>3045000000</v>
      </c>
      <c r="Z85" s="1">
        <v>-352000000</v>
      </c>
      <c r="AA85" s="1">
        <v>2911000000</v>
      </c>
      <c r="AB85" s="1">
        <v>1713000000</v>
      </c>
      <c r="AC85" s="1">
        <v>5916000000</v>
      </c>
      <c r="AD85" s="1">
        <v>4883000000</v>
      </c>
      <c r="AE85" s="1">
        <v>-32611000000</v>
      </c>
      <c r="AF85" s="1">
        <v>-3783000000</v>
      </c>
      <c r="AG85" s="1">
        <v>15538000000</v>
      </c>
      <c r="AH85" s="1">
        <v>8502000000</v>
      </c>
      <c r="AI85" s="1">
        <v>17099000000</v>
      </c>
      <c r="AJ85" s="1" t="s">
        <v>92</v>
      </c>
      <c r="AQ85" s="50" t="s">
        <v>129</v>
      </c>
      <c r="AR85" s="51">
        <f>AJ17</f>
        <v>1187000000</v>
      </c>
    </row>
    <row r="86" spans="1:44" ht="20" x14ac:dyDescent="0.25">
      <c r="A86" s="5" t="s">
        <v>72</v>
      </c>
      <c r="B86" s="1" t="s">
        <v>92</v>
      </c>
      <c r="C86" s="1" t="s">
        <v>92</v>
      </c>
      <c r="D86" s="1">
        <v>173300000</v>
      </c>
      <c r="E86" s="1">
        <v>232100000</v>
      </c>
      <c r="F86" s="1">
        <v>-63000000</v>
      </c>
      <c r="G86" s="1">
        <v>-536400000</v>
      </c>
      <c r="H86" s="1">
        <v>177200000</v>
      </c>
      <c r="I86" s="1">
        <v>-216500000</v>
      </c>
      <c r="J86" s="1">
        <v>-2484100000</v>
      </c>
      <c r="K86" s="1">
        <v>-1106300000</v>
      </c>
      <c r="L86" s="1">
        <v>-2415000000</v>
      </c>
      <c r="M86" s="1">
        <v>-1365000000</v>
      </c>
      <c r="N86" s="1">
        <v>-3955000000</v>
      </c>
      <c r="O86" s="1">
        <v>-1363000000</v>
      </c>
      <c r="P86" s="1">
        <v>-637000000</v>
      </c>
      <c r="Q86" s="1">
        <v>-4129000000</v>
      </c>
      <c r="R86" s="1">
        <v>-1636000000</v>
      </c>
      <c r="S86" s="1">
        <v>-6196000000</v>
      </c>
      <c r="T86" s="1">
        <v>-1811000000</v>
      </c>
      <c r="U86" s="1">
        <v>-5244000000</v>
      </c>
      <c r="V86" s="1">
        <v>-6000000</v>
      </c>
      <c r="W86" s="1">
        <v>2688000000</v>
      </c>
      <c r="X86" s="1">
        <v>-1830000000</v>
      </c>
      <c r="Y86" s="1">
        <v>-463000000</v>
      </c>
      <c r="Z86" s="1">
        <v>-667000000</v>
      </c>
      <c r="AA86" s="1">
        <v>-3692000000</v>
      </c>
      <c r="AB86" s="1">
        <v>-3916000000</v>
      </c>
      <c r="AC86" s="1">
        <v>-8622000000</v>
      </c>
      <c r="AD86" s="1">
        <v>-7714000000</v>
      </c>
      <c r="AE86" s="1">
        <v>-952000000</v>
      </c>
      <c r="AF86" s="1">
        <v>25112000000</v>
      </c>
      <c r="AG86" s="1">
        <v>-72377000000</v>
      </c>
      <c r="AH86" s="1">
        <v>-29642000000</v>
      </c>
      <c r="AI86" s="1">
        <v>-80973000000</v>
      </c>
      <c r="AJ86" s="1" t="s">
        <v>92</v>
      </c>
      <c r="AQ86" s="50" t="s">
        <v>130</v>
      </c>
      <c r="AR86" s="51">
        <f>AJ56</f>
        <v>3712000000</v>
      </c>
    </row>
    <row r="87" spans="1:44" ht="20" x14ac:dyDescent="0.25">
      <c r="A87" s="6" t="s">
        <v>73</v>
      </c>
      <c r="B87" s="10" t="s">
        <v>92</v>
      </c>
      <c r="C87" s="10" t="s">
        <v>92</v>
      </c>
      <c r="D87" s="10">
        <v>522600000</v>
      </c>
      <c r="E87" s="10">
        <v>709200000</v>
      </c>
      <c r="F87" s="10">
        <v>997200000</v>
      </c>
      <c r="G87" s="10">
        <v>726200000</v>
      </c>
      <c r="H87" s="10">
        <v>929100000</v>
      </c>
      <c r="I87" s="10">
        <v>1127900000</v>
      </c>
      <c r="J87" s="10">
        <v>1260000000</v>
      </c>
      <c r="K87" s="10">
        <v>2335600000</v>
      </c>
      <c r="L87" s="10">
        <v>657000000</v>
      </c>
      <c r="M87" s="10">
        <v>2200000000</v>
      </c>
      <c r="N87" s="10">
        <v>2947000000</v>
      </c>
      <c r="O87" s="10">
        <v>6574000000</v>
      </c>
      <c r="P87" s="10">
        <v>11203000000</v>
      </c>
      <c r="Q87" s="10">
        <v>8257000000</v>
      </c>
      <c r="R87" s="10">
        <v>7405000000</v>
      </c>
      <c r="S87" s="10">
        <v>9446000000</v>
      </c>
      <c r="T87" s="10">
        <v>10195000000</v>
      </c>
      <c r="U87" s="10">
        <v>12550000000</v>
      </c>
      <c r="V87" s="10">
        <v>11252000000</v>
      </c>
      <c r="W87" s="10">
        <v>15846000000</v>
      </c>
      <c r="X87" s="10">
        <v>17895000000</v>
      </c>
      <c r="Y87" s="10">
        <v>20476000000</v>
      </c>
      <c r="Z87" s="10">
        <v>20950000000</v>
      </c>
      <c r="AA87" s="10">
        <v>27704000000</v>
      </c>
      <c r="AB87" s="10">
        <v>32010000000</v>
      </c>
      <c r="AC87" s="10">
        <v>31491000000</v>
      </c>
      <c r="AD87" s="10">
        <v>32535000000</v>
      </c>
      <c r="AE87" s="10">
        <v>45776000000</v>
      </c>
      <c r="AF87" s="10">
        <v>37400000000</v>
      </c>
      <c r="AG87" s="10">
        <v>38687000000</v>
      </c>
      <c r="AH87" s="10">
        <v>39773000000</v>
      </c>
      <c r="AI87" s="10">
        <v>39421000000</v>
      </c>
      <c r="AJ87" s="10">
        <v>37224000000</v>
      </c>
      <c r="AQ87" s="50" t="s">
        <v>131</v>
      </c>
      <c r="AR87" s="51">
        <f>AJ61</f>
        <v>120315000000</v>
      </c>
    </row>
    <row r="88" spans="1:44" ht="20" x14ac:dyDescent="0.25">
      <c r="A88" s="5" t="s">
        <v>74</v>
      </c>
      <c r="B88" s="1" t="s">
        <v>92</v>
      </c>
      <c r="C88" s="1" t="s">
        <v>92</v>
      </c>
      <c r="D88" s="1" t="s">
        <v>92</v>
      </c>
      <c r="E88" s="1">
        <v>-161000000</v>
      </c>
      <c r="F88" s="1">
        <v>-119900000</v>
      </c>
      <c r="G88" s="1" t="s">
        <v>92</v>
      </c>
      <c r="H88" s="1" t="s">
        <v>92</v>
      </c>
      <c r="I88" s="1" t="s">
        <v>92</v>
      </c>
      <c r="J88" s="1" t="s">
        <v>92</v>
      </c>
      <c r="K88" s="1" t="s">
        <v>92</v>
      </c>
      <c r="L88" s="1" t="s">
        <v>92</v>
      </c>
      <c r="M88" s="1" t="s">
        <v>92</v>
      </c>
      <c r="N88" s="1" t="s">
        <v>92</v>
      </c>
      <c r="O88" s="1" t="s">
        <v>92</v>
      </c>
      <c r="P88" s="1" t="s">
        <v>92</v>
      </c>
      <c r="Q88" s="1" t="s">
        <v>92</v>
      </c>
      <c r="R88" s="1">
        <v>-1201000000</v>
      </c>
      <c r="S88" s="1">
        <v>-2195000000</v>
      </c>
      <c r="T88" s="1">
        <v>-4571000000</v>
      </c>
      <c r="U88" s="1">
        <v>-5373000000</v>
      </c>
      <c r="V88" s="1">
        <v>-6138000000</v>
      </c>
      <c r="W88" s="1">
        <v>-4937000000</v>
      </c>
      <c r="X88" s="1">
        <v>-5980000000</v>
      </c>
      <c r="Y88" s="1">
        <v>-8191000000</v>
      </c>
      <c r="Z88" s="1">
        <v>-9775000000</v>
      </c>
      <c r="AA88" s="1">
        <v>-11087000000</v>
      </c>
      <c r="AB88" s="1">
        <v>-15185000000</v>
      </c>
      <c r="AC88" s="1">
        <v>-16082000000</v>
      </c>
      <c r="AD88" s="1">
        <v>-12954000000</v>
      </c>
      <c r="AE88" s="1">
        <v>-11708000000</v>
      </c>
      <c r="AF88" s="1">
        <v>-14537000000</v>
      </c>
      <c r="AG88" s="1">
        <v>-15979000000</v>
      </c>
      <c r="AH88" s="1">
        <v>-13012000000</v>
      </c>
      <c r="AI88" s="1">
        <v>-13276000000</v>
      </c>
      <c r="AJ88" s="1">
        <v>-15464000000</v>
      </c>
      <c r="AQ88" s="52" t="s">
        <v>132</v>
      </c>
      <c r="AR88" s="53">
        <f>AR85/(AR86+AR87)</f>
        <v>9.5704967466761267E-3</v>
      </c>
    </row>
    <row r="89" spans="1:44" ht="20" customHeight="1" x14ac:dyDescent="0.25">
      <c r="A89" s="14" t="s">
        <v>106</v>
      </c>
      <c r="B89" s="15" t="e">
        <f t="shared" ref="B89:AI89" si="10">(-1*B88)/B3</f>
        <v>#VALUE!</v>
      </c>
      <c r="C89" s="15" t="e">
        <f t="shared" si="10"/>
        <v>#VALUE!</v>
      </c>
      <c r="D89" s="15" t="e">
        <f t="shared" si="10"/>
        <v>#VALUE!</v>
      </c>
      <c r="E89" s="15">
        <f t="shared" si="10"/>
        <v>6.6323377960865085E-2</v>
      </c>
      <c r="F89" s="15">
        <f t="shared" si="10"/>
        <v>3.9580101013435447E-2</v>
      </c>
      <c r="G89" s="15" t="e">
        <f t="shared" si="10"/>
        <v>#VALUE!</v>
      </c>
      <c r="H89" s="15" t="e">
        <f t="shared" si="10"/>
        <v>#VALUE!</v>
      </c>
      <c r="I89" s="15" t="e">
        <f t="shared" si="10"/>
        <v>#VALUE!</v>
      </c>
      <c r="J89" s="15" t="e">
        <f t="shared" si="10"/>
        <v>#VALUE!</v>
      </c>
      <c r="K89" s="15" t="e">
        <f t="shared" si="10"/>
        <v>#VALUE!</v>
      </c>
      <c r="L89" s="15" t="e">
        <f t="shared" si="10"/>
        <v>#VALUE!</v>
      </c>
      <c r="M89" s="15" t="e">
        <f t="shared" si="10"/>
        <v>#VALUE!</v>
      </c>
      <c r="N89" s="15" t="e">
        <f t="shared" si="10"/>
        <v>#VALUE!</v>
      </c>
      <c r="O89" s="15" t="e">
        <f t="shared" si="10"/>
        <v>#VALUE!</v>
      </c>
      <c r="P89" s="15" t="e">
        <f t="shared" si="10"/>
        <v>#VALUE!</v>
      </c>
      <c r="Q89" s="15" t="e">
        <f t="shared" si="10"/>
        <v>#VALUE!</v>
      </c>
      <c r="R89" s="15">
        <f t="shared" si="10"/>
        <v>1.6146379500416766E-2</v>
      </c>
      <c r="S89" s="15">
        <f t="shared" si="10"/>
        <v>2.6878757821779755E-2</v>
      </c>
      <c r="T89" s="15">
        <f t="shared" si="10"/>
        <v>4.6387724657242307E-2</v>
      </c>
      <c r="U89" s="15">
        <f t="shared" si="10"/>
        <v>4.5439553469491308E-2</v>
      </c>
      <c r="V89" s="15">
        <f t="shared" si="10"/>
        <v>5.694617111684263E-2</v>
      </c>
      <c r="W89" s="15">
        <f t="shared" si="10"/>
        <v>4.3887175202012567E-2</v>
      </c>
      <c r="X89" s="15">
        <f t="shared" si="10"/>
        <v>4.3910856555420937E-2</v>
      </c>
      <c r="Y89" s="15">
        <f t="shared" si="10"/>
        <v>5.7005456266354879E-2</v>
      </c>
      <c r="Z89" s="15">
        <f t="shared" si="10"/>
        <v>6.0167545841206919E-2</v>
      </c>
      <c r="AA89" s="15">
        <f t="shared" si="10"/>
        <v>6.0867416964040626E-2</v>
      </c>
      <c r="AB89" s="15">
        <f t="shared" si="10"/>
        <v>7.8002599230504482E-2</v>
      </c>
      <c r="AC89" s="15">
        <f t="shared" si="10"/>
        <v>7.6282723258119453E-2</v>
      </c>
      <c r="AD89" s="15">
        <f t="shared" si="10"/>
        <v>5.7932774011198368E-2</v>
      </c>
      <c r="AE89" s="15">
        <f t="shared" si="10"/>
        <v>4.8352792014438109E-2</v>
      </c>
      <c r="AF89" s="15">
        <f t="shared" si="10"/>
        <v>6.4499383269293914E-2</v>
      </c>
      <c r="AG89" s="15">
        <f t="shared" si="10"/>
        <v>4.8832141994908672E-2</v>
      </c>
      <c r="AH89" s="15">
        <f t="shared" si="10"/>
        <v>4.5455815773293835E-2</v>
      </c>
      <c r="AI89" s="15">
        <f t="shared" si="10"/>
        <v>3.7435567737059972E-2</v>
      </c>
      <c r="AJ89" s="15">
        <f t="shared" ref="AJ89" si="11">(-1*AJ88)/AJ3</f>
        <v>5.1190212156020244E-2</v>
      </c>
      <c r="AQ89" s="50" t="s">
        <v>107</v>
      </c>
      <c r="AR89" s="51">
        <f>AJ27</f>
        <v>8518000000</v>
      </c>
    </row>
    <row r="90" spans="1:44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>
        <v>-1975300000</v>
      </c>
      <c r="K90" s="1">
        <v>-774900000</v>
      </c>
      <c r="L90" s="1">
        <v>4971000000</v>
      </c>
      <c r="M90" s="1">
        <v>-153000000</v>
      </c>
      <c r="N90" s="1">
        <v>-3798000000</v>
      </c>
      <c r="O90" s="1">
        <v>-4697000000</v>
      </c>
      <c r="P90" s="1">
        <v>-2620000000</v>
      </c>
      <c r="Q90" s="1">
        <v>-3213000000</v>
      </c>
      <c r="R90" s="1">
        <v>-414000000</v>
      </c>
      <c r="S90" s="1">
        <v>-2387000000</v>
      </c>
      <c r="T90" s="1">
        <v>-10132000000</v>
      </c>
      <c r="U90" s="1">
        <v>-1602000000</v>
      </c>
      <c r="V90" s="1">
        <v>-6050000000</v>
      </c>
      <c r="W90" s="1">
        <v>-108000000</v>
      </c>
      <c r="X90" s="1">
        <v>-15924000000</v>
      </c>
      <c r="Y90" s="1">
        <v>-8685000000</v>
      </c>
      <c r="Z90" s="1">
        <v>-3188000000</v>
      </c>
      <c r="AA90" s="1">
        <v>-6431000000</v>
      </c>
      <c r="AB90" s="1">
        <v>-4824000000</v>
      </c>
      <c r="AC90" s="1">
        <v>-4902000000</v>
      </c>
      <c r="AD90" s="1">
        <v>-31399000000</v>
      </c>
      <c r="AE90" s="1">
        <v>-2708000000</v>
      </c>
      <c r="AF90" s="1">
        <v>-3279000000</v>
      </c>
      <c r="AG90" s="1">
        <v>-1683000000</v>
      </c>
      <c r="AH90" s="1">
        <v>-2532000000</v>
      </c>
      <c r="AI90" s="1">
        <v>-456000000</v>
      </c>
      <c r="AJ90" s="1">
        <v>-10594000000</v>
      </c>
      <c r="AQ90" s="50" t="s">
        <v>19</v>
      </c>
      <c r="AR90" s="51">
        <f>AJ25</f>
        <v>-32439000000</v>
      </c>
    </row>
    <row r="91" spans="1:44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-1187000000</v>
      </c>
      <c r="F91" s="1" t="s">
        <v>92</v>
      </c>
      <c r="G91" s="1" t="s">
        <v>92</v>
      </c>
      <c r="H91" s="1" t="s">
        <v>92</v>
      </c>
      <c r="I91" s="1" t="s">
        <v>92</v>
      </c>
      <c r="J91" s="1">
        <v>-3888100000</v>
      </c>
      <c r="K91" s="1">
        <v>-7551600000</v>
      </c>
      <c r="L91" s="1">
        <v>-4562000000</v>
      </c>
      <c r="M91" s="1">
        <v>-22044000000</v>
      </c>
      <c r="N91" s="1">
        <v>-20695000000</v>
      </c>
      <c r="O91" s="1">
        <v>-17550000000</v>
      </c>
      <c r="P91" s="1">
        <v>-19553000000</v>
      </c>
      <c r="Q91" s="1">
        <v>-11766000000</v>
      </c>
      <c r="R91" s="1">
        <v>-7956000000</v>
      </c>
      <c r="S91" s="1">
        <v>-21958000000</v>
      </c>
      <c r="T91" s="1">
        <v>-16920000000</v>
      </c>
      <c r="U91" s="1">
        <v>-32505000000</v>
      </c>
      <c r="V91" s="1">
        <v>-60207000000</v>
      </c>
      <c r="W91" s="1">
        <v>-22436000000</v>
      </c>
      <c r="X91" s="1">
        <v>-14084000000</v>
      </c>
      <c r="Y91" s="1">
        <v>-28022000000</v>
      </c>
      <c r="Z91" s="1">
        <v>-15626000000</v>
      </c>
      <c r="AA91" s="1">
        <v>-28354000000</v>
      </c>
      <c r="AB91" s="1">
        <v>-17788000000</v>
      </c>
      <c r="AC91" s="1">
        <v>-23664000000</v>
      </c>
      <c r="AD91" s="1">
        <v>-113076000000</v>
      </c>
      <c r="AE91" s="1">
        <v>-178818000000</v>
      </c>
      <c r="AF91" s="1">
        <v>-185054000000</v>
      </c>
      <c r="AG91" s="1">
        <v>-154765000000</v>
      </c>
      <c r="AH91" s="1">
        <v>-238590000000</v>
      </c>
      <c r="AI91" s="1">
        <v>-161085000000</v>
      </c>
      <c r="AJ91" s="1">
        <v>-67930000000</v>
      </c>
      <c r="AQ91" s="52" t="s">
        <v>133</v>
      </c>
      <c r="AR91" s="53">
        <f>AR89/AR90</f>
        <v>-0.26258515983846603</v>
      </c>
    </row>
    <row r="92" spans="1:44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>
        <v>1213800000</v>
      </c>
      <c r="F92" s="1" t="s">
        <v>92</v>
      </c>
      <c r="G92" s="1" t="s">
        <v>92</v>
      </c>
      <c r="H92" s="1" t="s">
        <v>92</v>
      </c>
      <c r="I92" s="1" t="s">
        <v>92</v>
      </c>
      <c r="J92" s="1">
        <v>2600400000</v>
      </c>
      <c r="K92" s="1">
        <v>6192700000</v>
      </c>
      <c r="L92" s="1">
        <v>13339000000</v>
      </c>
      <c r="M92" s="1">
        <v>11697000000</v>
      </c>
      <c r="N92" s="1">
        <v>22519000000</v>
      </c>
      <c r="O92" s="1">
        <v>16656000000</v>
      </c>
      <c r="P92" s="1">
        <v>18506000000</v>
      </c>
      <c r="Q92" s="1">
        <v>30656000000</v>
      </c>
      <c r="R92" s="1">
        <v>12807000000</v>
      </c>
      <c r="S92" s="1">
        <v>12014000000</v>
      </c>
      <c r="T92" s="1">
        <v>15909000000</v>
      </c>
      <c r="U92" s="1">
        <v>25033000000</v>
      </c>
      <c r="V92" s="1">
        <v>40186000000</v>
      </c>
      <c r="W92" s="1">
        <v>15198000000</v>
      </c>
      <c r="X92" s="1">
        <v>17838000000</v>
      </c>
      <c r="Y92" s="1">
        <v>24388000000</v>
      </c>
      <c r="Z92" s="1">
        <v>17134000000</v>
      </c>
      <c r="AA92" s="1">
        <v>19383000000</v>
      </c>
      <c r="AB92" s="1">
        <v>17388000000</v>
      </c>
      <c r="AC92" s="1">
        <v>17502000000</v>
      </c>
      <c r="AD92" s="1">
        <v>73398000000</v>
      </c>
      <c r="AE92" s="1">
        <v>155566000000</v>
      </c>
      <c r="AF92" s="1">
        <v>171521000000</v>
      </c>
      <c r="AG92" s="1">
        <v>168032000000</v>
      </c>
      <c r="AH92" s="1">
        <v>220338000000</v>
      </c>
      <c r="AI92" s="1">
        <v>203439000000</v>
      </c>
      <c r="AJ92" s="1" t="s">
        <v>92</v>
      </c>
      <c r="AQ92" s="54" t="s">
        <v>134</v>
      </c>
      <c r="AR92" s="55">
        <f>AR88*(1-AR91)</f>
        <v>1.2083567164635597E-2</v>
      </c>
    </row>
    <row r="93" spans="1:44" ht="19" x14ac:dyDescent="0.25">
      <c r="A93" s="5" t="s">
        <v>78</v>
      </c>
      <c r="B93" s="1" t="s">
        <v>92</v>
      </c>
      <c r="C93" s="1" t="s">
        <v>92</v>
      </c>
      <c r="D93" s="1">
        <v>-682800000</v>
      </c>
      <c r="E93" s="1">
        <v>-50300000</v>
      </c>
      <c r="F93" s="1">
        <v>-453300000</v>
      </c>
      <c r="G93" s="1">
        <v>-201700000</v>
      </c>
      <c r="H93" s="1">
        <v>-2148600000</v>
      </c>
      <c r="I93" s="1">
        <v>1213600000</v>
      </c>
      <c r="J93" s="1">
        <v>-244800000</v>
      </c>
      <c r="K93" s="1">
        <v>-397400000</v>
      </c>
      <c r="L93" s="1">
        <v>-1035000000</v>
      </c>
      <c r="M93" s="1">
        <v>-2098000000</v>
      </c>
      <c r="N93" s="1">
        <v>-297000000</v>
      </c>
      <c r="O93" s="1">
        <v>-6103000000</v>
      </c>
      <c r="P93" s="1">
        <v>2288000000</v>
      </c>
      <c r="Q93" s="1">
        <v>436000000</v>
      </c>
      <c r="R93" s="1">
        <v>-3015000000</v>
      </c>
      <c r="S93" s="1">
        <v>685000000</v>
      </c>
      <c r="T93" s="1">
        <v>1637000000</v>
      </c>
      <c r="U93" s="1">
        <v>1019000000</v>
      </c>
      <c r="V93" s="1">
        <v>143000000</v>
      </c>
      <c r="W93" s="1">
        <v>1122000000</v>
      </c>
      <c r="X93" s="1">
        <v>-127000000</v>
      </c>
      <c r="Y93" s="1">
        <v>1321000000</v>
      </c>
      <c r="Z93" s="1">
        <v>881000000</v>
      </c>
      <c r="AA93" s="1">
        <v>-1046000000</v>
      </c>
      <c r="AB93" s="1">
        <v>1040000000</v>
      </c>
      <c r="AC93" s="1">
        <v>478000000</v>
      </c>
      <c r="AD93" s="1">
        <v>-236000000</v>
      </c>
      <c r="AE93" s="1">
        <v>-3423000000</v>
      </c>
      <c r="AF93" s="1">
        <v>-1500000000</v>
      </c>
      <c r="AG93" s="1">
        <v>-1226000000</v>
      </c>
      <c r="AH93" s="1">
        <v>-3961000000</v>
      </c>
      <c r="AI93" s="1">
        <v>770000000</v>
      </c>
      <c r="AJ93" s="1">
        <v>6387000000</v>
      </c>
      <c r="AQ93" s="64" t="s">
        <v>135</v>
      </c>
      <c r="AR93" s="65"/>
    </row>
    <row r="94" spans="1:44" ht="20" x14ac:dyDescent="0.25">
      <c r="A94" s="6" t="s">
        <v>79</v>
      </c>
      <c r="B94" s="10" t="s">
        <v>92</v>
      </c>
      <c r="C94" s="10" t="s">
        <v>92</v>
      </c>
      <c r="D94" s="10">
        <v>-682800000</v>
      </c>
      <c r="E94" s="10">
        <v>-184500000</v>
      </c>
      <c r="F94" s="10">
        <v>-573200000</v>
      </c>
      <c r="G94" s="10">
        <v>-201700000</v>
      </c>
      <c r="H94" s="10">
        <v>-2148600000</v>
      </c>
      <c r="I94" s="10">
        <v>1213600000</v>
      </c>
      <c r="J94" s="10">
        <v>-3507800000</v>
      </c>
      <c r="K94" s="10">
        <v>-2531200000</v>
      </c>
      <c r="L94" s="10">
        <v>12713000000</v>
      </c>
      <c r="M94" s="10">
        <v>-12598000000</v>
      </c>
      <c r="N94" s="10">
        <v>-2271000000</v>
      </c>
      <c r="O94" s="10">
        <v>-11694000000</v>
      </c>
      <c r="P94" s="10">
        <v>-1379000000</v>
      </c>
      <c r="Q94" s="10">
        <v>16113000000</v>
      </c>
      <c r="R94" s="10">
        <v>221000000</v>
      </c>
      <c r="S94" s="10">
        <v>-13841000000</v>
      </c>
      <c r="T94" s="10">
        <v>-14077000000</v>
      </c>
      <c r="U94" s="10">
        <v>-13428000000</v>
      </c>
      <c r="V94" s="10">
        <v>-32066000000</v>
      </c>
      <c r="W94" s="10">
        <v>-11161000000</v>
      </c>
      <c r="X94" s="10">
        <v>-18277000000</v>
      </c>
      <c r="Y94" s="10">
        <v>-19189000000</v>
      </c>
      <c r="Z94" s="10">
        <v>-10574000000</v>
      </c>
      <c r="AA94" s="10">
        <v>-27535000000</v>
      </c>
      <c r="AB94" s="10">
        <v>-19369000000</v>
      </c>
      <c r="AC94" s="10">
        <v>-26668000000</v>
      </c>
      <c r="AD94" s="10">
        <v>-84267000000</v>
      </c>
      <c r="AE94" s="10">
        <v>-41091000000</v>
      </c>
      <c r="AF94" s="10">
        <v>-32849000000</v>
      </c>
      <c r="AG94" s="10">
        <v>-5621000000</v>
      </c>
      <c r="AH94" s="10">
        <v>-37757000000</v>
      </c>
      <c r="AI94" s="10">
        <v>29392000000</v>
      </c>
      <c r="AJ94" s="10">
        <v>-87601000000</v>
      </c>
      <c r="AQ94" s="50" t="s">
        <v>136</v>
      </c>
      <c r="AR94" s="56">
        <v>4.095E-2</v>
      </c>
    </row>
    <row r="95" spans="1:44" ht="20" x14ac:dyDescent="0.25">
      <c r="A95" s="5" t="s">
        <v>80</v>
      </c>
      <c r="B95" s="1" t="s">
        <v>92</v>
      </c>
      <c r="C95" s="1" t="s">
        <v>92</v>
      </c>
      <c r="D95" s="1">
        <v>-576600000</v>
      </c>
      <c r="E95" s="1">
        <v>-464900000</v>
      </c>
      <c r="F95" s="1">
        <v>-955500000</v>
      </c>
      <c r="G95" s="1">
        <v>-1716200000</v>
      </c>
      <c r="H95" s="1">
        <v>-1778200000</v>
      </c>
      <c r="I95" s="1">
        <v>-1383800000</v>
      </c>
      <c r="J95" s="1">
        <v>-1597300000</v>
      </c>
      <c r="K95" s="1">
        <v>-1325900000</v>
      </c>
      <c r="L95" s="1">
        <v>-1401000000</v>
      </c>
      <c r="M95" s="1">
        <v>-2056000000</v>
      </c>
      <c r="N95" s="1">
        <v>-1080000000</v>
      </c>
      <c r="O95" s="1">
        <v>-1663000000</v>
      </c>
      <c r="P95" s="1">
        <v>-4576000000</v>
      </c>
      <c r="Q95" s="1">
        <v>-3043000000</v>
      </c>
      <c r="R95" s="1">
        <v>-1941000000</v>
      </c>
      <c r="S95" s="1">
        <v>-947000000</v>
      </c>
      <c r="T95" s="1">
        <v>-1751000000</v>
      </c>
      <c r="U95" s="1">
        <v>-3237000000</v>
      </c>
      <c r="V95" s="1">
        <v>-6241000000</v>
      </c>
      <c r="W95" s="1">
        <v>-1586000000</v>
      </c>
      <c r="X95" s="1">
        <v>-3624000000</v>
      </c>
      <c r="Y95" s="1">
        <v>-6601000000</v>
      </c>
      <c r="Z95" s="1">
        <v>-7328000000</v>
      </c>
      <c r="AA95" s="1">
        <v>-8273000000</v>
      </c>
      <c r="AB95" s="1">
        <v>-4694000000</v>
      </c>
      <c r="AC95" s="1">
        <v>-5468000000</v>
      </c>
      <c r="AD95" s="1">
        <v>-4700000000</v>
      </c>
      <c r="AE95" s="1">
        <v>-9014000000</v>
      </c>
      <c r="AF95" s="1">
        <v>-11608000000</v>
      </c>
      <c r="AG95" s="1">
        <v>-7733000000</v>
      </c>
      <c r="AH95" s="1">
        <v>-6461000000</v>
      </c>
      <c r="AI95" s="1">
        <v>-7048000000</v>
      </c>
      <c r="AJ95" s="1">
        <v>-3928000000</v>
      </c>
      <c r="AQ95" s="58" t="s">
        <v>137</v>
      </c>
      <c r="AR95" s="59">
        <v>0.88</v>
      </c>
    </row>
    <row r="96" spans="1:44" ht="20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 t="s">
        <v>92</v>
      </c>
      <c r="H96" s="1" t="s">
        <v>92</v>
      </c>
      <c r="I96" s="1" t="s">
        <v>92</v>
      </c>
      <c r="J96" s="1">
        <v>565000000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X96" s="1" t="s">
        <v>92</v>
      </c>
      <c r="Y96" s="1" t="s">
        <v>92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Q96" s="50" t="s">
        <v>138</v>
      </c>
      <c r="AR96" s="56">
        <v>8.4000000000000005E-2</v>
      </c>
    </row>
    <row r="97" spans="1:44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 t="s">
        <v>92</v>
      </c>
      <c r="N97" s="1" t="s">
        <v>92</v>
      </c>
      <c r="O97" s="1" t="s">
        <v>92</v>
      </c>
      <c r="P97" s="1" t="s">
        <v>92</v>
      </c>
      <c r="Q97" s="1" t="s">
        <v>92</v>
      </c>
      <c r="R97" s="1" t="s">
        <v>92</v>
      </c>
      <c r="S97" s="1" t="s">
        <v>92</v>
      </c>
      <c r="T97" s="1" t="s">
        <v>92</v>
      </c>
      <c r="U97" s="1" t="s">
        <v>92</v>
      </c>
      <c r="V97" s="1" t="s">
        <v>92</v>
      </c>
      <c r="W97" s="1" t="s">
        <v>92</v>
      </c>
      <c r="X97" s="1" t="s">
        <v>92</v>
      </c>
      <c r="Y97" s="1" t="s">
        <v>92</v>
      </c>
      <c r="Z97" s="1">
        <v>-1296000000</v>
      </c>
      <c r="AA97" s="1" t="s">
        <v>92</v>
      </c>
      <c r="AB97" s="1" t="s">
        <v>92</v>
      </c>
      <c r="AC97" s="1" t="s">
        <v>92</v>
      </c>
      <c r="AD97" s="1" t="s">
        <v>92</v>
      </c>
      <c r="AE97" s="1" t="s">
        <v>92</v>
      </c>
      <c r="AF97" s="1">
        <v>-1346000000</v>
      </c>
      <c r="AG97" s="1">
        <v>-4850000000</v>
      </c>
      <c r="AH97" s="1">
        <v>-24706000000</v>
      </c>
      <c r="AI97" s="1">
        <v>-27061000000</v>
      </c>
      <c r="AJ97" s="1">
        <v>-183922000000</v>
      </c>
      <c r="AQ97" s="54" t="s">
        <v>139</v>
      </c>
      <c r="AR97" s="55">
        <f>(AR94)+((AR95)*(AR96-AR94))</f>
        <v>7.8834000000000015E-2</v>
      </c>
    </row>
    <row r="98" spans="1:44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 t="s">
        <v>92</v>
      </c>
      <c r="AF98" s="1" t="s">
        <v>92</v>
      </c>
      <c r="AG98" s="1" t="s">
        <v>92</v>
      </c>
      <c r="AH98" s="1" t="s">
        <v>92</v>
      </c>
      <c r="AI98" s="1" t="s">
        <v>92</v>
      </c>
      <c r="AJ98" s="1" t="s">
        <v>92</v>
      </c>
      <c r="AQ98" s="64" t="s">
        <v>140</v>
      </c>
      <c r="AR98" s="65"/>
    </row>
    <row r="99" spans="1:44" ht="20" x14ac:dyDescent="0.25">
      <c r="A99" s="5" t="s">
        <v>84</v>
      </c>
      <c r="B99" s="1" t="s">
        <v>92</v>
      </c>
      <c r="C99" s="1" t="s">
        <v>92</v>
      </c>
      <c r="D99" s="1">
        <v>778700000</v>
      </c>
      <c r="E99" s="1">
        <v>455200000</v>
      </c>
      <c r="F99" s="1">
        <v>961800000</v>
      </c>
      <c r="G99" s="1">
        <v>1853900000</v>
      </c>
      <c r="H99" s="1">
        <v>1433000000</v>
      </c>
      <c r="I99" s="1">
        <v>1496900000</v>
      </c>
      <c r="J99" s="1">
        <v>1885900000</v>
      </c>
      <c r="K99" s="1">
        <v>1229700000</v>
      </c>
      <c r="L99" s="1">
        <v>1462000000</v>
      </c>
      <c r="M99" s="1">
        <v>2423000000</v>
      </c>
      <c r="N99" s="1">
        <v>1550000000</v>
      </c>
      <c r="O99" s="1">
        <v>7677000000</v>
      </c>
      <c r="P99" s="1">
        <v>1002000000</v>
      </c>
      <c r="Q99" s="1">
        <v>1882000000</v>
      </c>
      <c r="R99" s="1">
        <v>1785000000</v>
      </c>
      <c r="S99" s="1">
        <v>6575000000</v>
      </c>
      <c r="T99" s="1">
        <v>4358000000</v>
      </c>
      <c r="U99" s="1">
        <v>4603000000</v>
      </c>
      <c r="V99" s="1">
        <v>8527000000</v>
      </c>
      <c r="W99" s="1">
        <v>1819000000</v>
      </c>
      <c r="X99" s="1">
        <v>11749000000</v>
      </c>
      <c r="Y99" s="1">
        <v>4384000000</v>
      </c>
      <c r="Z99" s="1">
        <v>7818000000</v>
      </c>
      <c r="AA99" s="1">
        <v>9234000000</v>
      </c>
      <c r="AB99" s="1">
        <v>7425000000</v>
      </c>
      <c r="AC99" s="1">
        <v>9271000000</v>
      </c>
      <c r="AD99" s="1">
        <v>17491000000</v>
      </c>
      <c r="AE99" s="1">
        <v>7616000000</v>
      </c>
      <c r="AF99" s="1">
        <v>7142000000</v>
      </c>
      <c r="AG99" s="1">
        <v>13313000000</v>
      </c>
      <c r="AH99" s="1">
        <v>12823000000</v>
      </c>
      <c r="AI99" s="1">
        <v>5601000000</v>
      </c>
      <c r="AJ99" s="1">
        <v>186188000000</v>
      </c>
      <c r="AQ99" s="50" t="s">
        <v>141</v>
      </c>
      <c r="AR99" s="51">
        <f>AR86+AR87</f>
        <v>124027000000</v>
      </c>
    </row>
    <row r="100" spans="1:44" ht="20" x14ac:dyDescent="0.25">
      <c r="A100" s="6" t="s">
        <v>85</v>
      </c>
      <c r="B100" s="10" t="s">
        <v>92</v>
      </c>
      <c r="C100" s="10" t="s">
        <v>92</v>
      </c>
      <c r="D100" s="10">
        <v>202100000</v>
      </c>
      <c r="E100" s="10">
        <v>-9700000</v>
      </c>
      <c r="F100" s="10">
        <v>6300000</v>
      </c>
      <c r="G100" s="10">
        <v>137700000</v>
      </c>
      <c r="H100" s="10">
        <v>-345200000</v>
      </c>
      <c r="I100" s="10">
        <v>113100000</v>
      </c>
      <c r="J100" s="10">
        <v>853600000</v>
      </c>
      <c r="K100" s="10">
        <v>-96200000</v>
      </c>
      <c r="L100" s="10">
        <v>61000000</v>
      </c>
      <c r="M100" s="10">
        <v>367000000</v>
      </c>
      <c r="N100" s="10">
        <v>470000000</v>
      </c>
      <c r="O100" s="10">
        <v>6014000000</v>
      </c>
      <c r="P100" s="10">
        <v>-3574000000</v>
      </c>
      <c r="Q100" s="10">
        <v>-1161000000</v>
      </c>
      <c r="R100" s="10">
        <v>-156000000</v>
      </c>
      <c r="S100" s="10">
        <v>5628000000</v>
      </c>
      <c r="T100" s="10">
        <v>2607000000</v>
      </c>
      <c r="U100" s="10">
        <v>1366000000</v>
      </c>
      <c r="V100" s="10">
        <v>2286000000</v>
      </c>
      <c r="W100" s="10">
        <v>233000000</v>
      </c>
      <c r="X100" s="10">
        <v>8125000000</v>
      </c>
      <c r="Y100" s="10">
        <v>-2217000000</v>
      </c>
      <c r="Z100" s="10">
        <v>-806000000</v>
      </c>
      <c r="AA100" s="10">
        <v>961000000</v>
      </c>
      <c r="AB100" s="10">
        <v>2731000000</v>
      </c>
      <c r="AC100" s="10">
        <v>3803000000</v>
      </c>
      <c r="AD100" s="10">
        <v>12791000000</v>
      </c>
      <c r="AE100" s="10">
        <v>-1398000000</v>
      </c>
      <c r="AF100" s="10">
        <v>-5812000000</v>
      </c>
      <c r="AG100" s="10">
        <v>730000000</v>
      </c>
      <c r="AH100" s="10">
        <v>-18344000000</v>
      </c>
      <c r="AI100" s="10">
        <v>-28508000000</v>
      </c>
      <c r="AJ100" s="10">
        <v>-1662000000</v>
      </c>
      <c r="AQ100" s="52" t="s">
        <v>142</v>
      </c>
      <c r="AR100" s="53">
        <f>AR99/AR103</f>
        <v>0.15617696538663015</v>
      </c>
    </row>
    <row r="101" spans="1:44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 t="s">
        <v>92</v>
      </c>
      <c r="U101" s="1">
        <v>98000000</v>
      </c>
      <c r="V101" s="1">
        <v>-262000000</v>
      </c>
      <c r="W101" s="1">
        <v>101000000</v>
      </c>
      <c r="X101" s="1">
        <v>-74000000</v>
      </c>
      <c r="Y101" s="1">
        <v>2000000</v>
      </c>
      <c r="Z101" s="1">
        <v>123000000</v>
      </c>
      <c r="AA101" s="1">
        <v>64000000</v>
      </c>
      <c r="AB101" s="1">
        <v>-289000000</v>
      </c>
      <c r="AC101" s="1">
        <v>-165000000</v>
      </c>
      <c r="AD101" s="1">
        <v>-172000000</v>
      </c>
      <c r="AE101" s="1">
        <v>248000000</v>
      </c>
      <c r="AF101" s="1">
        <v>-140000000</v>
      </c>
      <c r="AG101" s="1">
        <v>25000000</v>
      </c>
      <c r="AH101" s="1">
        <v>92000000</v>
      </c>
      <c r="AI101" s="1">
        <v>5000000</v>
      </c>
      <c r="AJ101" s="1">
        <v>-268000000</v>
      </c>
      <c r="AQ101" s="58" t="s">
        <v>143</v>
      </c>
      <c r="AR101" s="60">
        <v>670117000000</v>
      </c>
    </row>
    <row r="102" spans="1:44" ht="20" x14ac:dyDescent="0.25">
      <c r="A102" s="6" t="s">
        <v>87</v>
      </c>
      <c r="B102" s="10" t="s">
        <v>92</v>
      </c>
      <c r="C102" s="10" t="s">
        <v>92</v>
      </c>
      <c r="D102" s="10">
        <v>202100000</v>
      </c>
      <c r="E102" s="10">
        <v>-9700000</v>
      </c>
      <c r="F102" s="10">
        <v>6300000</v>
      </c>
      <c r="G102" s="10">
        <v>662200000</v>
      </c>
      <c r="H102" s="10">
        <v>-345200000</v>
      </c>
      <c r="I102" s="10">
        <v>113100000</v>
      </c>
      <c r="J102" s="10">
        <v>-1394200000</v>
      </c>
      <c r="K102" s="10">
        <v>-291800000</v>
      </c>
      <c r="L102" s="10">
        <v>13431000000</v>
      </c>
      <c r="M102" s="10">
        <v>-10031000000</v>
      </c>
      <c r="N102" s="10">
        <v>1146000000</v>
      </c>
      <c r="O102" s="10">
        <v>894000000</v>
      </c>
      <c r="P102" s="10">
        <v>6250000000</v>
      </c>
      <c r="Q102" s="10">
        <v>23209000000</v>
      </c>
      <c r="R102" s="10">
        <v>7470000000</v>
      </c>
      <c r="S102" s="10">
        <v>1233000000</v>
      </c>
      <c r="T102" s="10">
        <v>-1275000000</v>
      </c>
      <c r="U102" s="10">
        <v>586000000</v>
      </c>
      <c r="V102" s="10">
        <v>-18790000000</v>
      </c>
      <c r="W102" s="10">
        <v>5019000000</v>
      </c>
      <c r="X102" s="10">
        <v>7669000000</v>
      </c>
      <c r="Y102" s="10">
        <v>-928000000</v>
      </c>
      <c r="Z102" s="10">
        <v>9693000000</v>
      </c>
      <c r="AA102" s="10">
        <v>1194000000</v>
      </c>
      <c r="AB102" s="10">
        <v>15083000000</v>
      </c>
      <c r="AC102" s="10">
        <v>8461000000</v>
      </c>
      <c r="AD102" s="10">
        <v>-39113000000</v>
      </c>
      <c r="AE102" s="10">
        <v>3535000000</v>
      </c>
      <c r="AF102" s="10">
        <v>-1401000000</v>
      </c>
      <c r="AG102" s="10">
        <v>33821000000</v>
      </c>
      <c r="AH102" s="10">
        <v>-16236000000</v>
      </c>
      <c r="AI102" s="10">
        <v>40310000000</v>
      </c>
      <c r="AJ102" s="10">
        <v>-52307000000</v>
      </c>
      <c r="AQ102" s="52" t="s">
        <v>144</v>
      </c>
      <c r="AR102" s="53">
        <f>AR101/AR103</f>
        <v>0.84382303461336983</v>
      </c>
    </row>
    <row r="103" spans="1:44" ht="20" x14ac:dyDescent="0.25">
      <c r="A103" s="5" t="s">
        <v>88</v>
      </c>
      <c r="B103" s="1" t="s">
        <v>92</v>
      </c>
      <c r="C103" s="1" t="s">
        <v>92</v>
      </c>
      <c r="D103" s="1">
        <v>205100000</v>
      </c>
      <c r="E103" s="1">
        <v>247000000</v>
      </c>
      <c r="F103" s="1">
        <v>762000000</v>
      </c>
      <c r="G103" s="1">
        <v>1192400000</v>
      </c>
      <c r="H103" s="1">
        <v>1854600000</v>
      </c>
      <c r="I103" s="1">
        <v>289900000</v>
      </c>
      <c r="J103" s="1">
        <v>2744500000</v>
      </c>
      <c r="K103" s="1">
        <v>1350300000</v>
      </c>
      <c r="L103" s="1">
        <v>1058000000</v>
      </c>
      <c r="M103" s="1">
        <v>14489000000</v>
      </c>
      <c r="N103" s="1">
        <v>4458000000</v>
      </c>
      <c r="O103" s="1">
        <v>5604000000</v>
      </c>
      <c r="P103" s="1">
        <v>6498000000</v>
      </c>
      <c r="Q103" s="1">
        <v>12748000000</v>
      </c>
      <c r="R103" s="1">
        <v>35957000000</v>
      </c>
      <c r="S103" s="1">
        <v>43427000000</v>
      </c>
      <c r="T103" s="1">
        <v>45018000000</v>
      </c>
      <c r="U103" s="1">
        <v>43743000000</v>
      </c>
      <c r="V103" s="1">
        <v>44329000000</v>
      </c>
      <c r="W103" s="1">
        <v>25539000000</v>
      </c>
      <c r="X103" s="1">
        <v>30558000000</v>
      </c>
      <c r="Y103" s="1">
        <v>38227000000</v>
      </c>
      <c r="Z103" s="1">
        <v>37299000000</v>
      </c>
      <c r="AA103" s="1">
        <v>46992000000</v>
      </c>
      <c r="AB103" s="1">
        <v>48186000000</v>
      </c>
      <c r="AC103" s="1">
        <v>63269000000</v>
      </c>
      <c r="AD103" s="1">
        <v>67161000000</v>
      </c>
      <c r="AE103" s="1">
        <v>28048000000</v>
      </c>
      <c r="AF103" s="1">
        <v>32212000000</v>
      </c>
      <c r="AG103" s="1">
        <v>30811000000</v>
      </c>
      <c r="AH103" s="1">
        <v>64632000000</v>
      </c>
      <c r="AI103" s="1">
        <v>48396000000</v>
      </c>
      <c r="AJ103" s="1">
        <v>88706000000</v>
      </c>
      <c r="AQ103" s="54" t="s">
        <v>145</v>
      </c>
      <c r="AR103" s="57">
        <f>AR99+AR101</f>
        <v>794144000000</v>
      </c>
    </row>
    <row r="104" spans="1:44" ht="20" thickBot="1" x14ac:dyDescent="0.3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>
        <v>1854600000</v>
      </c>
      <c r="H104" s="11" t="s">
        <v>92</v>
      </c>
      <c r="I104" s="11" t="s">
        <v>92</v>
      </c>
      <c r="J104" s="11">
        <v>1350300000</v>
      </c>
      <c r="K104" s="11">
        <v>1058500000</v>
      </c>
      <c r="L104" s="11">
        <v>14489000000</v>
      </c>
      <c r="M104" s="11">
        <v>4458000000</v>
      </c>
      <c r="N104" s="11">
        <v>5604000000</v>
      </c>
      <c r="O104" s="11">
        <v>6498000000</v>
      </c>
      <c r="P104" s="11">
        <v>12748000000</v>
      </c>
      <c r="Q104" s="11">
        <v>35957000000</v>
      </c>
      <c r="R104" s="11">
        <v>43427000000</v>
      </c>
      <c r="S104" s="11">
        <v>44660000000</v>
      </c>
      <c r="T104" s="11">
        <v>43743000000</v>
      </c>
      <c r="U104" s="11">
        <v>44329000000</v>
      </c>
      <c r="V104" s="11">
        <v>25539000000</v>
      </c>
      <c r="W104" s="11">
        <v>30558000000</v>
      </c>
      <c r="X104" s="11">
        <v>38227000000</v>
      </c>
      <c r="Y104" s="11">
        <v>37299000000</v>
      </c>
      <c r="Z104" s="11">
        <v>46992000000</v>
      </c>
      <c r="AA104" s="11">
        <v>48186000000</v>
      </c>
      <c r="AB104" s="11">
        <v>63269000000</v>
      </c>
      <c r="AC104" s="11">
        <v>71730000000</v>
      </c>
      <c r="AD104" s="11">
        <v>28048000000</v>
      </c>
      <c r="AE104" s="11">
        <v>31583000000</v>
      </c>
      <c r="AF104" s="11">
        <v>30811000000</v>
      </c>
      <c r="AG104" s="11">
        <v>64632000000</v>
      </c>
      <c r="AH104" s="11">
        <v>48396000000</v>
      </c>
      <c r="AI104" s="11">
        <v>88706000000</v>
      </c>
      <c r="AJ104" s="11">
        <v>36399000000</v>
      </c>
      <c r="AQ104" s="64" t="s">
        <v>146</v>
      </c>
      <c r="AR104" s="65"/>
    </row>
    <row r="105" spans="1:44" ht="21" thickTop="1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4.8985840030616234E-2</v>
      </c>
      <c r="F105" s="15">
        <f>(F106/E106)-1</f>
        <v>0.60032834731849682</v>
      </c>
      <c r="G105" s="15">
        <f>(G106/F106)-1</f>
        <v>-0.17223298757551575</v>
      </c>
      <c r="H105" s="15">
        <f t="shared" ref="H105:AJ105" si="12">(H106/G106)-1</f>
        <v>0.27939961443128625</v>
      </c>
      <c r="I105" s="15">
        <f t="shared" si="12"/>
        <v>0.21397050909482296</v>
      </c>
      <c r="J105" s="15">
        <f t="shared" si="12"/>
        <v>0.11712031208440465</v>
      </c>
      <c r="K105" s="15">
        <f t="shared" si="12"/>
        <v>0.85365079365079355</v>
      </c>
      <c r="L105" s="15">
        <f t="shared" si="12"/>
        <v>-0.71870183250556607</v>
      </c>
      <c r="M105" s="15">
        <f t="shared" si="12"/>
        <v>2.3485540334855401</v>
      </c>
      <c r="N105" s="15">
        <f t="shared" si="12"/>
        <v>0.33954545454545459</v>
      </c>
      <c r="O105" s="15">
        <f t="shared" si="12"/>
        <v>1.2307431286053614</v>
      </c>
      <c r="P105" s="15">
        <f t="shared" si="12"/>
        <v>0.70413751140857928</v>
      </c>
      <c r="Q105" s="15">
        <f t="shared" si="12"/>
        <v>-0.26296527715790419</v>
      </c>
      <c r="R105" s="15">
        <f t="shared" si="12"/>
        <v>-0.24863751968027126</v>
      </c>
      <c r="S105" s="15">
        <f t="shared" si="12"/>
        <v>0.1687620889748549</v>
      </c>
      <c r="T105" s="15">
        <f t="shared" si="12"/>
        <v>-0.22438284374569029</v>
      </c>
      <c r="U105" s="15">
        <f t="shared" si="12"/>
        <v>0.27613798008534851</v>
      </c>
      <c r="V105" s="15">
        <f t="shared" si="12"/>
        <v>-0.287446008081371</v>
      </c>
      <c r="W105" s="15">
        <f t="shared" si="12"/>
        <v>1.1331638639030115</v>
      </c>
      <c r="X105" s="15">
        <f t="shared" si="12"/>
        <v>9.2217435145292903E-2</v>
      </c>
      <c r="Y105" s="15">
        <f t="shared" si="12"/>
        <v>3.1053294167016299E-2</v>
      </c>
      <c r="Z105" s="15">
        <f t="shared" si="12"/>
        <v>-9.0354090354090366E-2</v>
      </c>
      <c r="AA105" s="15">
        <f t="shared" si="12"/>
        <v>0.48697986577181207</v>
      </c>
      <c r="AB105" s="15">
        <f t="shared" si="12"/>
        <v>1.2517301558644833E-2</v>
      </c>
      <c r="AC105" s="15">
        <f t="shared" si="12"/>
        <v>-8.4160475482912278E-2</v>
      </c>
      <c r="AD105" s="15">
        <f t="shared" si="12"/>
        <v>0.27075085988707892</v>
      </c>
      <c r="AE105" s="15">
        <f t="shared" si="12"/>
        <v>0.73984985445074303</v>
      </c>
      <c r="AF105" s="15">
        <f t="shared" si="12"/>
        <v>-0.32890102148643885</v>
      </c>
      <c r="AG105" s="15">
        <f t="shared" si="12"/>
        <v>-6.7795127498578855E-3</v>
      </c>
      <c r="AH105" s="15">
        <f t="shared" si="12"/>
        <v>0.17848335388409375</v>
      </c>
      <c r="AI105" s="15">
        <f t="shared" si="12"/>
        <v>-2.3018571802249532E-2</v>
      </c>
      <c r="AJ105" s="15">
        <f t="shared" si="12"/>
        <v>-0.16771849301969788</v>
      </c>
      <c r="AK105" s="15"/>
      <c r="AL105" s="15"/>
      <c r="AM105" s="15"/>
      <c r="AN105" s="15"/>
      <c r="AO105" s="15"/>
      <c r="AP105" s="15"/>
      <c r="AQ105" s="23" t="s">
        <v>109</v>
      </c>
      <c r="AR105" s="24">
        <f>(AR100*AR92)+(AR102*AR97)</f>
        <v>6.8409119961528722E-2</v>
      </c>
    </row>
    <row r="106" spans="1:44" ht="19" x14ac:dyDescent="0.25">
      <c r="A106" s="5" t="s">
        <v>90</v>
      </c>
      <c r="B106" s="1" t="s">
        <v>92</v>
      </c>
      <c r="C106" s="1" t="s">
        <v>92</v>
      </c>
      <c r="D106" s="1">
        <v>522600000</v>
      </c>
      <c r="E106" s="1">
        <v>548200000</v>
      </c>
      <c r="F106" s="1">
        <v>877300000</v>
      </c>
      <c r="G106" s="1">
        <v>726200000</v>
      </c>
      <c r="H106" s="1">
        <v>929100000</v>
      </c>
      <c r="I106" s="1">
        <v>1127900000</v>
      </c>
      <c r="J106" s="1">
        <v>1260000000</v>
      </c>
      <c r="K106" s="1">
        <v>2335600000</v>
      </c>
      <c r="L106" s="1">
        <v>657000000</v>
      </c>
      <c r="M106" s="1">
        <v>2200000000</v>
      </c>
      <c r="N106" s="1">
        <v>2947000000</v>
      </c>
      <c r="O106" s="1">
        <v>6574000000</v>
      </c>
      <c r="P106" s="1">
        <v>11203000000</v>
      </c>
      <c r="Q106" s="1">
        <v>8257000000</v>
      </c>
      <c r="R106" s="1">
        <v>6204000000</v>
      </c>
      <c r="S106" s="1">
        <v>7251000000</v>
      </c>
      <c r="T106" s="1">
        <v>5624000000</v>
      </c>
      <c r="U106" s="1">
        <v>7177000000</v>
      </c>
      <c r="V106" s="1">
        <v>5114000000</v>
      </c>
      <c r="W106" s="1">
        <v>10909000000</v>
      </c>
      <c r="X106" s="1">
        <v>11915000000</v>
      </c>
      <c r="Y106" s="1">
        <v>12285000000</v>
      </c>
      <c r="Z106" s="1">
        <v>11175000000</v>
      </c>
      <c r="AA106" s="1">
        <v>16617000000</v>
      </c>
      <c r="AB106" s="1">
        <v>16825000000</v>
      </c>
      <c r="AC106" s="1">
        <v>15409000000</v>
      </c>
      <c r="AD106" s="1">
        <v>19581000000</v>
      </c>
      <c r="AE106" s="1">
        <v>34068000000</v>
      </c>
      <c r="AF106" s="1">
        <v>22863000000</v>
      </c>
      <c r="AG106" s="1">
        <v>22708000000</v>
      </c>
      <c r="AH106" s="1">
        <v>26761000000</v>
      </c>
      <c r="AI106" s="1">
        <v>26145000000</v>
      </c>
      <c r="AJ106" s="1">
        <v>21760000000</v>
      </c>
      <c r="AK106" s="30">
        <f>AJ106*(1+$AR$106)</f>
        <v>23842113283.208748</v>
      </c>
      <c r="AL106" s="30">
        <f t="shared" ref="AL106:AO106" si="13">AK106*(1+$AR$106)</f>
        <v>26123454311.091866</v>
      </c>
      <c r="AM106" s="30">
        <f t="shared" si="13"/>
        <v>28623086260.743572</v>
      </c>
      <c r="AN106" s="30">
        <f t="shared" si="13"/>
        <v>31361896376.089344</v>
      </c>
      <c r="AO106" s="30">
        <f t="shared" si="13"/>
        <v>34362770504.364708</v>
      </c>
      <c r="AP106" s="31" t="s">
        <v>147</v>
      </c>
      <c r="AQ106" s="32" t="s">
        <v>148</v>
      </c>
      <c r="AR106" s="33">
        <f>(SUM(AK4:AO4)/5)</f>
        <v>9.5685353088637196E-2</v>
      </c>
    </row>
    <row r="107" spans="1:44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K107" s="31"/>
      <c r="AL107" s="31"/>
      <c r="AM107" s="31"/>
      <c r="AN107" s="31"/>
      <c r="AO107" s="34">
        <f>AO106*(1+AR107)/(AR108-AR107)</f>
        <v>811392624365.3208</v>
      </c>
      <c r="AP107" s="35" t="s">
        <v>149</v>
      </c>
      <c r="AQ107" s="36" t="s">
        <v>150</v>
      </c>
      <c r="AR107" s="37">
        <v>2.5000000000000001E-2</v>
      </c>
    </row>
    <row r="108" spans="1:44" ht="19" x14ac:dyDescent="0.25">
      <c r="AK108" s="34">
        <f t="shared" ref="AK108:AM108" si="14">AK107+AK106</f>
        <v>23842113283.208748</v>
      </c>
      <c r="AL108" s="34">
        <f t="shared" si="14"/>
        <v>26123454311.091866</v>
      </c>
      <c r="AM108" s="34">
        <f t="shared" si="14"/>
        <v>28623086260.743572</v>
      </c>
      <c r="AN108" s="34">
        <f>AN107+AN106</f>
        <v>31361896376.089344</v>
      </c>
      <c r="AO108" s="34">
        <f>AO107+AO106</f>
        <v>845755394869.68555</v>
      </c>
      <c r="AP108" s="35" t="s">
        <v>145</v>
      </c>
      <c r="AQ108" s="38" t="s">
        <v>151</v>
      </c>
      <c r="AR108" s="39">
        <f>AR105</f>
        <v>6.8409119961528722E-2</v>
      </c>
    </row>
    <row r="109" spans="1:44" ht="19" x14ac:dyDescent="0.25">
      <c r="AK109" s="66" t="s">
        <v>152</v>
      </c>
      <c r="AL109" s="67"/>
    </row>
    <row r="110" spans="1:44" ht="20" x14ac:dyDescent="0.25">
      <c r="AK110" s="40" t="s">
        <v>153</v>
      </c>
      <c r="AL110" s="41">
        <f>NPV(AR108,AK108,AL108,AM108,AN108,AO108)</f>
        <v>700253695646.37891</v>
      </c>
    </row>
    <row r="111" spans="1:44" ht="20" x14ac:dyDescent="0.25">
      <c r="AK111" s="40" t="s">
        <v>154</v>
      </c>
      <c r="AL111" s="41">
        <f>AJ40</f>
        <v>125034000000</v>
      </c>
    </row>
    <row r="112" spans="1:44" ht="20" x14ac:dyDescent="0.25">
      <c r="AK112" s="40" t="s">
        <v>141</v>
      </c>
      <c r="AL112" s="41">
        <f>AR99</f>
        <v>124027000000</v>
      </c>
    </row>
    <row r="113" spans="37:40" ht="20" x14ac:dyDescent="0.25">
      <c r="AK113" s="40" t="s">
        <v>155</v>
      </c>
      <c r="AL113" s="41">
        <f>AL110+AL111-AL112</f>
        <v>701260695646.37891</v>
      </c>
    </row>
    <row r="114" spans="37:40" ht="20" x14ac:dyDescent="0.25">
      <c r="AK114" s="40" t="s">
        <v>156</v>
      </c>
      <c r="AL114" s="42">
        <f>AJ34*(1+(5*AP16))</f>
        <v>2076086938.8419447</v>
      </c>
    </row>
    <row r="115" spans="37:40" ht="20" x14ac:dyDescent="0.25">
      <c r="AK115" s="43" t="s">
        <v>157</v>
      </c>
      <c r="AL115" s="44">
        <f>AL113/AL114</f>
        <v>337.78002381612538</v>
      </c>
    </row>
    <row r="116" spans="37:40" ht="20" x14ac:dyDescent="0.25">
      <c r="AK116" s="45" t="s">
        <v>158</v>
      </c>
      <c r="AL116" s="46">
        <v>305.33</v>
      </c>
    </row>
    <row r="117" spans="37:40" ht="20" x14ac:dyDescent="0.25">
      <c r="AK117" s="47" t="s">
        <v>159</v>
      </c>
      <c r="AL117" s="48">
        <f>AL115/AL116-1</f>
        <v>0.10627853082279959</v>
      </c>
      <c r="AN117" s="61"/>
    </row>
    <row r="118" spans="37:40" ht="20" x14ac:dyDescent="0.25">
      <c r="AK118" s="47" t="s">
        <v>160</v>
      </c>
      <c r="AL118" s="49" t="str">
        <f>IF(AL115&gt;AL116,"BUY","SELL")</f>
        <v>BUY</v>
      </c>
    </row>
  </sheetData>
  <mergeCells count="6">
    <mergeCell ref="AK109:AL109"/>
    <mergeCell ref="AQ83:AR83"/>
    <mergeCell ref="AQ84:AR84"/>
    <mergeCell ref="AQ93:AR93"/>
    <mergeCell ref="AQ98:AR98"/>
    <mergeCell ref="AQ104:AR104"/>
  </mergeCells>
  <hyperlinks>
    <hyperlink ref="A1" r:id="rId1" tooltip="https://roic.ai/company/BRK-B" display="ROIC.AI | BRK-B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www.sec.gov/Archives/edgar/data/1067983/000095015001000114/0000950150-01-000114-index.htm" xr:uid="{00000000-0004-0000-0000-000025000000}"/>
    <hyperlink ref="N74" r:id="rId27" tooltip="https://www.sec.gov/Archives/edgar/data/1067983/000095015001000114/0000950150-01-000114-index.htm" xr:uid="{00000000-0004-0000-0000-000026000000}"/>
    <hyperlink ref="O36" r:id="rId28" tooltip="https://www.sec.gov/Archives/edgar/data/1067983/000095015002000303/0000950150-02-000303-index.htm" xr:uid="{00000000-0004-0000-0000-000028000000}"/>
    <hyperlink ref="O74" r:id="rId29" tooltip="https://www.sec.gov/Archives/edgar/data/1067983/000095015002000303/0000950150-02-000303-index.htm" xr:uid="{00000000-0004-0000-0000-000029000000}"/>
    <hyperlink ref="P36" r:id="rId30" tooltip="https://www.sec.gov/Archives/edgar/data/1067983/000095015003000377/0000950150-03-000377-index.html" xr:uid="{00000000-0004-0000-0000-00002B000000}"/>
    <hyperlink ref="P74" r:id="rId31" tooltip="https://www.sec.gov/Archives/edgar/data/1067983/000095015003000377/0000950150-03-000377-index.html" xr:uid="{00000000-0004-0000-0000-00002C000000}"/>
    <hyperlink ref="Q36" r:id="rId32" tooltip="https://www.sec.gov/Archives/edgar/data/1067983/000095015004000327/0000950150-04-000327-index.html" xr:uid="{00000000-0004-0000-0000-00002E000000}"/>
    <hyperlink ref="Q74" r:id="rId33" tooltip="https://www.sec.gov/Archives/edgar/data/1067983/000095015004000327/0000950150-04-000327-index.html" xr:uid="{00000000-0004-0000-0000-00002F000000}"/>
    <hyperlink ref="R36" r:id="rId34" tooltip="https://www.sec.gov/Archives/edgar/data/1067983/000095012905002423/0000950129-05-002423-index.html" xr:uid="{00000000-0004-0000-0000-000031000000}"/>
    <hyperlink ref="R74" r:id="rId35" tooltip="https://www.sec.gov/Archives/edgar/data/1067983/000095012905002423/0000950129-05-002423-index.html" xr:uid="{00000000-0004-0000-0000-000032000000}"/>
    <hyperlink ref="S36" r:id="rId36" tooltip="https://www.sec.gov/Archives/edgar/data/1067983/000095012906002521/0000950129-06-002521-index.htm" xr:uid="{00000000-0004-0000-0000-000034000000}"/>
    <hyperlink ref="S74" r:id="rId37" tooltip="https://www.sec.gov/Archives/edgar/data/1067983/000095012906002521/0000950129-06-002521-index.htm" xr:uid="{00000000-0004-0000-0000-000035000000}"/>
    <hyperlink ref="T36" r:id="rId38" tooltip="https://www.sec.gov/Archives/edgar/data/1067983/000095013407004573/0000950134-07-004573-index.htm" xr:uid="{00000000-0004-0000-0000-000037000000}"/>
    <hyperlink ref="T74" r:id="rId39" tooltip="https://www.sec.gov/Archives/edgar/data/1067983/000095013407004573/0000950134-07-004573-index.htm" xr:uid="{00000000-0004-0000-0000-000038000000}"/>
    <hyperlink ref="U36" r:id="rId40" tooltip="https://www.sec.gov/Archives/edgar/data/1067983/000095013408003848/0000950134-08-003848-index.htm" xr:uid="{00000000-0004-0000-0000-00003A000000}"/>
    <hyperlink ref="U74" r:id="rId41" tooltip="https://www.sec.gov/Archives/edgar/data/1067983/000095013408003848/0000950134-08-003848-index.htm" xr:uid="{00000000-0004-0000-0000-00003B000000}"/>
    <hyperlink ref="V36" r:id="rId42" tooltip="https://www.sec.gov/Archives/edgar/data/1067983/000119312509042055/0001193125-09-042055-index.htm" xr:uid="{00000000-0004-0000-0000-00003D000000}"/>
    <hyperlink ref="V74" r:id="rId43" tooltip="https://www.sec.gov/Archives/edgar/data/1067983/000119312509042055/0001193125-09-042055-index.htm" xr:uid="{00000000-0004-0000-0000-00003E000000}"/>
    <hyperlink ref="W36" r:id="rId44" tooltip="https://www.sec.gov/Archives/edgar/data/1067983/000119312510043450/0001193125-10-043450-index.html" xr:uid="{00000000-0004-0000-0000-000040000000}"/>
    <hyperlink ref="W74" r:id="rId45" tooltip="https://www.sec.gov/Archives/edgar/data/1067983/000119312510043450/0001193125-10-043450-index.html" xr:uid="{00000000-0004-0000-0000-000041000000}"/>
    <hyperlink ref="X36" r:id="rId46" tooltip="https://www.sec.gov/Archives/edgar/data/1067983/000119312511048914/0001193125-11-048914-index.htm" xr:uid="{00000000-0004-0000-0000-000043000000}"/>
    <hyperlink ref="X74" r:id="rId47" tooltip="https://www.sec.gov/Archives/edgar/data/1067983/000119312511048914/0001193125-11-048914-index.htm" xr:uid="{00000000-0004-0000-0000-000044000000}"/>
    <hyperlink ref="Y36" r:id="rId48" tooltip="https://www.sec.gov/Archives/edgar/data/1067983/000119312512079022/0001193125-12-079022-index.html" xr:uid="{00000000-0004-0000-0000-000046000000}"/>
    <hyperlink ref="Y74" r:id="rId49" tooltip="https://www.sec.gov/Archives/edgar/data/1067983/000119312512079022/0001193125-12-079022-index.html" xr:uid="{00000000-0004-0000-0000-000047000000}"/>
    <hyperlink ref="Z36" r:id="rId50" tooltip="https://www.sec.gov/Archives/edgar/data/1067983/000119312513087679/0001193125-13-087679-index.html" xr:uid="{00000000-0004-0000-0000-000049000000}"/>
    <hyperlink ref="Z74" r:id="rId51" tooltip="https://www.sec.gov/Archives/edgar/data/1067983/000119312513087679/0001193125-13-087679-index.html" xr:uid="{00000000-0004-0000-0000-00004A000000}"/>
    <hyperlink ref="AA36" r:id="rId52" tooltip="https://www.sec.gov/Archives/edgar/data/1067983/000119312514078778/0001193125-14-078778-index.htm" xr:uid="{00000000-0004-0000-0000-00004C000000}"/>
    <hyperlink ref="AA74" r:id="rId53" tooltip="https://www.sec.gov/Archives/edgar/data/1067983/000119312514078778/0001193125-14-078778-index.htm" xr:uid="{00000000-0004-0000-0000-00004D000000}"/>
    <hyperlink ref="AB36" r:id="rId54" tooltip="https://www.sec.gov/Archives/edgar/data/1067983/000119312515070966/0001193125-15-070966-index.htm" xr:uid="{00000000-0004-0000-0000-00004F000000}"/>
    <hyperlink ref="AB74" r:id="rId55" tooltip="https://www.sec.gov/Archives/edgar/data/1067983/000119312515070966/0001193125-15-070966-index.htm" xr:uid="{00000000-0004-0000-0000-000050000000}"/>
    <hyperlink ref="AC36" r:id="rId56" tooltip="https://www.sec.gov/Archives/edgar/data/1067983/000119312516483023/0001193125-16-483023-index.html" xr:uid="{00000000-0004-0000-0000-000052000000}"/>
    <hyperlink ref="AC74" r:id="rId57" tooltip="https://www.sec.gov/Archives/edgar/data/1067983/000119312516483023/0001193125-16-483023-index.html" xr:uid="{00000000-0004-0000-0000-000053000000}"/>
    <hyperlink ref="AD36" r:id="rId58" tooltip="https://www.sec.gov/Archives/edgar/data/1067983/000119312517056969/0001193125-17-056969-index.html" xr:uid="{00000000-0004-0000-0000-000055000000}"/>
    <hyperlink ref="AD74" r:id="rId59" tooltip="https://www.sec.gov/Archives/edgar/data/1067983/000119312517056969/0001193125-17-056969-index.html" xr:uid="{00000000-0004-0000-0000-000056000000}"/>
    <hyperlink ref="AE36" r:id="rId60" tooltip="https://www.sec.gov/Archives/edgar/data/1067983/000119312518057033/0001193125-18-057033-index.html" xr:uid="{00000000-0004-0000-0000-000058000000}"/>
    <hyperlink ref="AE74" r:id="rId61" tooltip="https://www.sec.gov/Archives/edgar/data/1067983/000119312518057033/0001193125-18-057033-index.html" xr:uid="{00000000-0004-0000-0000-000059000000}"/>
    <hyperlink ref="AF36" r:id="rId62" tooltip="https://www.sec.gov/Archives/edgar/data/1067983/000119312519048926/0001193125-19-048926-index.html" xr:uid="{00000000-0004-0000-0000-00005B000000}"/>
    <hyperlink ref="AF74" r:id="rId63" tooltip="https://www.sec.gov/Archives/edgar/data/1067983/000119312519048926/0001193125-19-048926-index.html" xr:uid="{00000000-0004-0000-0000-00005C000000}"/>
    <hyperlink ref="AG36" r:id="rId64" tooltip="https://www.sec.gov/Archives/edgar/data/1067983/000156459020005874/0001564590-20-005874-index.html" xr:uid="{00000000-0004-0000-0000-00005E000000}"/>
    <hyperlink ref="AG74" r:id="rId65" tooltip="https://www.sec.gov/Archives/edgar/data/1067983/000156459020005874/0001564590-20-005874-index.html" xr:uid="{00000000-0004-0000-0000-00005F000000}"/>
    <hyperlink ref="AH36" r:id="rId66" tooltip="https://www.sec.gov/Archives/edgar/data/1067983/000156459021009611/0001564590-21-009611-index.htm" xr:uid="{00000000-0004-0000-0000-000061000000}"/>
    <hyperlink ref="AH74" r:id="rId67" tooltip="https://www.sec.gov/Archives/edgar/data/1067983/000156459021009611/0001564590-21-009611-index.htm" xr:uid="{00000000-0004-0000-0000-000062000000}"/>
    <hyperlink ref="AI36" r:id="rId68" tooltip="https://www.sec.gov/Archives/edgar/data/1067983/000156459022007322/0001564590-22-007322-index.htm" xr:uid="{00000000-0004-0000-0000-000064000000}"/>
    <hyperlink ref="AI74" r:id="rId69" tooltip="https://www.sec.gov/Archives/edgar/data/1067983/000156459022007322/0001564590-22-007322-index.htm" xr:uid="{00000000-0004-0000-0000-000065000000}"/>
    <hyperlink ref="AJ36" r:id="rId70" tooltip="https://www.sec.gov/Archives/edgar/data/1067983/000095017023004451/0000950170-23-004451-index.htm" xr:uid="{0B1D9331-4943-F242-B089-F681AA32B39F}"/>
    <hyperlink ref="AJ74" r:id="rId71" tooltip="https://www.sec.gov/Archives/edgar/data/1067983/000095017023004451/0000950170-23-004451-index.htm" xr:uid="{04082D7F-ADD6-D344-A0F1-B6C8F0FB26E9}"/>
    <hyperlink ref="AK1" r:id="rId72" display="https://finbox.com/NYSE:BRKB/explorer/revenue_proj" xr:uid="{9BA22A99-BB02-7F43-A4D5-805CC6F49E77}"/>
  </hyperlinks>
  <pageMargins left="0.7" right="0.7" top="0.75" bottom="0.75" header="0.3" footer="0.3"/>
  <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2023-01-11T20:57:48Z</dcterms:created>
  <dcterms:modified xsi:type="dcterms:W3CDTF">2023-03-15T10:27:38Z</dcterms:modified>
</cp:coreProperties>
</file>