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Industrials/"/>
    </mc:Choice>
  </mc:AlternateContent>
  <xr:revisionPtr revIDLastSave="0" documentId="13_ncr:1_{6A707B63-2285-8341-AADD-EB2C5402B4CF}" xr6:coauthVersionLast="47" xr6:coauthVersionMax="47" xr10:uidLastSave="{00000000-0000-0000-0000-000000000000}"/>
  <bookViews>
    <workbookView xWindow="28380" yWindow="500" windowWidth="22800" windowHeight="27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4" i="1" l="1"/>
  <c r="AQ19" i="1"/>
  <c r="AS86" i="1"/>
  <c r="AM106" i="1"/>
  <c r="AN106" i="1" s="1"/>
  <c r="AO106" i="1" s="1"/>
  <c r="AP106" i="1" s="1"/>
  <c r="AL106" i="1"/>
  <c r="AM111" i="1"/>
  <c r="AS106" i="1"/>
  <c r="AS97" i="1"/>
  <c r="AS90" i="1"/>
  <c r="AS89" i="1"/>
  <c r="AS91" i="1" s="1"/>
  <c r="AS88" i="1"/>
  <c r="AS92" i="1" s="1"/>
  <c r="AS87" i="1"/>
  <c r="AS99" i="1"/>
  <c r="AS85" i="1"/>
  <c r="AG20" i="1"/>
  <c r="AH20" i="1"/>
  <c r="AI20" i="1"/>
  <c r="AJ20" i="1"/>
  <c r="AK20" i="1"/>
  <c r="AR4" i="1"/>
  <c r="AT16" i="1"/>
  <c r="AS16" i="1"/>
  <c r="AR16" i="1"/>
  <c r="AQ16" i="1"/>
  <c r="AT13" i="1"/>
  <c r="AS13" i="1"/>
  <c r="AR13" i="1"/>
  <c r="AQ13" i="1"/>
  <c r="AT10" i="1"/>
  <c r="AS10" i="1"/>
  <c r="AR10" i="1"/>
  <c r="AQ10" i="1"/>
  <c r="AT7" i="1"/>
  <c r="AS7" i="1"/>
  <c r="AR7" i="1"/>
  <c r="AQ7" i="1"/>
  <c r="AT4" i="1"/>
  <c r="AS4" i="1"/>
  <c r="AQ4" i="1"/>
  <c r="AP4" i="1"/>
  <c r="AO4" i="1"/>
  <c r="AN4" i="1"/>
  <c r="AM4" i="1"/>
  <c r="AL4" i="1"/>
  <c r="AG9" i="1"/>
  <c r="AH9" i="1"/>
  <c r="AI9" i="1"/>
  <c r="AJ9" i="1"/>
  <c r="AK9" i="1"/>
  <c r="AG13" i="1"/>
  <c r="AH13" i="1"/>
  <c r="AI13" i="1"/>
  <c r="AJ13" i="1"/>
  <c r="AK13" i="1"/>
  <c r="AG29" i="1"/>
  <c r="AH29" i="1"/>
  <c r="AI29" i="1"/>
  <c r="AJ29" i="1"/>
  <c r="AK29" i="1"/>
  <c r="AG35" i="1"/>
  <c r="AH35" i="1"/>
  <c r="AI35" i="1"/>
  <c r="AJ35" i="1"/>
  <c r="AK35" i="1"/>
  <c r="AG80" i="1"/>
  <c r="AH80" i="1"/>
  <c r="AI80" i="1"/>
  <c r="AJ80" i="1"/>
  <c r="AK80" i="1"/>
  <c r="AI89" i="1"/>
  <c r="AJ89" i="1"/>
  <c r="AK89" i="1"/>
  <c r="AG105" i="1"/>
  <c r="AH105" i="1"/>
  <c r="AI105" i="1"/>
  <c r="AJ105" i="1"/>
  <c r="AK105" i="1"/>
  <c r="AG89" i="1"/>
  <c r="AH89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M112" i="1" l="1"/>
  <c r="AS103" i="1"/>
  <c r="AS102" i="1" s="1"/>
  <c r="AS100" i="1" l="1"/>
  <c r="AS105" i="1" s="1"/>
  <c r="AS108" i="1" s="1"/>
  <c r="AL108" i="1" l="1"/>
  <c r="AP107" i="1"/>
  <c r="AP108" i="1" s="1"/>
  <c r="AN108" i="1"/>
  <c r="AO108" i="1"/>
  <c r="AM108" i="1"/>
  <c r="AM110" i="1" s="1"/>
  <c r="AM113" i="1" s="1"/>
  <c r="AM115" i="1" s="1"/>
  <c r="AM117" i="1" l="1"/>
  <c r="AM118" i="1"/>
</calcChain>
</file>

<file path=xl/sharedStrings.xml><?xml version="1.0" encoding="utf-8"?>
<sst xmlns="http://schemas.openxmlformats.org/spreadsheetml/2006/main" count="1272" uniqueCount="161">
  <si>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</si>
  <si>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</si>
  <si>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</si>
  <si>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</si>
  <si>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</si>
  <si>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</si>
  <si>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</si>
  <si>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</si>
  <si>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</si>
  <si>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</si>
  <si>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</si>
  <si>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</si>
  <si>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</si>
  <si>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</si>
  <si>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</si>
  <si>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</si>
  <si>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</si>
  <si>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</si>
  <si>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</si>
  <si>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</si>
  <si>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</si>
  <si>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</si>
  <si>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</si>
  <si>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</si>
  <si>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</si>
  <si>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</si>
  <si>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</si>
  <si>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</si>
  <si>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</si>
  <si>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</si>
  <si>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</si>
  <si>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</si>
  <si>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</si>
  <si>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</si>
  <si>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</si>
  <si>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</si>
  <si>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</si>
  <si>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</si>
  <si>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</si>
  <si>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</si>
  <si>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</si>
  <si>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</si>
  <si>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</si>
  <si>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</si>
  <si>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</si>
  <si>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</si>
  <si>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</si>
  <si>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</si>
  <si>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</si>
  <si>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</si>
  <si>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</si>
  <si>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</si>
  <si>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</si>
  <si>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</si>
  <si>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</si>
  <si>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</si>
  <si>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</si>
  <si>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</si>
  <si>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</si>
  <si>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</si>
  <si>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</si>
  <si>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</si>
  <si>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</si>
  <si>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</si>
  <si>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</si>
  <si>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</si>
  <si>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</si>
  <si>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</si>
  <si>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</si>
  <si>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</si>
  <si>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</si>
  <si>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</si>
  <si>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</si>
  <si>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</si>
  <si>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</si>
  <si>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</si>
  <si>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</si>
  <si>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</si>
  <si>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</si>
  <si>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</si>
  <si>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</si>
  <si>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</si>
  <si>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</si>
  <si>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</si>
  <si>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</si>
  <si>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</si>
  <si>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</si>
  <si>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</si>
  <si>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</si>
  <si>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</si>
  <si>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</si>
  <si>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</si>
  <si>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</si>
  <si>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</si>
  <si>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Waste Management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</si>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</sst>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center"/>
    </xf>
    <xf numFmtId="164" fontId="1" fillId="6" borderId="10" xfId="0" applyNumberFormat="1" applyFont="1" applyFill="1" applyBorder="1" applyAlignment="1">
      <alignment wrapText="1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left" vertical="center" wrapText="1"/>
    </xf>
    <xf numFmtId="164" fontId="11" fillId="8" borderId="10" xfId="0" applyNumberFormat="1" applyFont="1" applyFill="1" applyBorder="1"/>
    <xf numFmtId="0" fontId="12" fillId="8" borderId="9" xfId="0" applyFont="1" applyFill="1" applyBorder="1" applyAlignment="1">
      <alignment horizontal="left" vertical="center" wrapText="1"/>
    </xf>
    <xf numFmtId="10" fontId="12" fillId="8" borderId="10" xfId="0" applyNumberFormat="1" applyFont="1" applyFill="1" applyBorder="1"/>
    <xf numFmtId="0" fontId="12" fillId="8" borderId="11" xfId="0" applyFont="1" applyFill="1" applyBorder="1" applyAlignment="1">
      <alignment horizontal="left" vertical="center" wrapText="1"/>
    </xf>
    <xf numFmtId="10" fontId="12" fillId="8" borderId="8" xfId="0" applyNumberFormat="1" applyFont="1" applyFill="1" applyBorder="1"/>
    <xf numFmtId="10" fontId="11" fillId="8" borderId="10" xfId="0" applyNumberFormat="1" applyFont="1" applyFill="1" applyBorder="1"/>
    <xf numFmtId="164" fontId="12" fillId="8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2338308457712E-2"/>
          <c:y val="0.12583290202955646"/>
          <c:w val="0.87158872305140966"/>
          <c:h val="0.68839147225234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1'!$B$3:$AK$3</c:f>
              <c:numCache>
                <c:formatCode>#,###,,;\(#,###,,\);\ \-\ \-</c:formatCode>
                <c:ptCount val="36"/>
                <c:pt idx="0">
                  <c:v>1700000</c:v>
                </c:pt>
                <c:pt idx="1">
                  <c:v>1900000</c:v>
                </c:pt>
                <c:pt idx="2">
                  <c:v>2600000</c:v>
                </c:pt>
                <c:pt idx="3">
                  <c:v>3700000</c:v>
                </c:pt>
                <c:pt idx="4">
                  <c:v>18300000</c:v>
                </c:pt>
                <c:pt idx="5">
                  <c:v>52200000</c:v>
                </c:pt>
                <c:pt idx="6">
                  <c:v>78100000</c:v>
                </c:pt>
                <c:pt idx="7">
                  <c:v>176200000</c:v>
                </c:pt>
                <c:pt idx="8">
                  <c:v>457100000</c:v>
                </c:pt>
                <c:pt idx="9">
                  <c:v>1313400000</c:v>
                </c:pt>
                <c:pt idx="10">
                  <c:v>2613800000</c:v>
                </c:pt>
                <c:pt idx="11">
                  <c:v>12703500000</c:v>
                </c:pt>
                <c:pt idx="12">
                  <c:v>13126900000</c:v>
                </c:pt>
                <c:pt idx="13">
                  <c:v>12492000000</c:v>
                </c:pt>
                <c:pt idx="14">
                  <c:v>11322000000</c:v>
                </c:pt>
                <c:pt idx="15">
                  <c:v>11142000000</c:v>
                </c:pt>
                <c:pt idx="16">
                  <c:v>11574000000</c:v>
                </c:pt>
                <c:pt idx="17">
                  <c:v>12516000000</c:v>
                </c:pt>
                <c:pt idx="18">
                  <c:v>13074000000</c:v>
                </c:pt>
                <c:pt idx="19">
                  <c:v>13363000000</c:v>
                </c:pt>
                <c:pt idx="20">
                  <c:v>13310000000</c:v>
                </c:pt>
                <c:pt idx="21">
                  <c:v>13388000000</c:v>
                </c:pt>
                <c:pt idx="22">
                  <c:v>11791000000</c:v>
                </c:pt>
                <c:pt idx="23">
                  <c:v>12515000000</c:v>
                </c:pt>
                <c:pt idx="24">
                  <c:v>13378000000</c:v>
                </c:pt>
                <c:pt idx="25">
                  <c:v>13649000000</c:v>
                </c:pt>
                <c:pt idx="26">
                  <c:v>13983000000</c:v>
                </c:pt>
                <c:pt idx="27">
                  <c:v>13996000000</c:v>
                </c:pt>
                <c:pt idx="28">
                  <c:v>12961000000</c:v>
                </c:pt>
                <c:pt idx="29">
                  <c:v>13609000000</c:v>
                </c:pt>
                <c:pt idx="30">
                  <c:v>14485000000</c:v>
                </c:pt>
                <c:pt idx="31">
                  <c:v>14914000000</c:v>
                </c:pt>
                <c:pt idx="32">
                  <c:v>15455000000</c:v>
                </c:pt>
                <c:pt idx="33">
                  <c:v>15218000000</c:v>
                </c:pt>
                <c:pt idx="34">
                  <c:v>17931000000</c:v>
                </c:pt>
                <c:pt idx="35">
                  <c:v>19698000000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764E-AC1B-090CA6E43B2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1'!$B$19:$AK$19</c:f>
              <c:numCache>
                <c:formatCode>#,###,,;\(#,###,,\);\ \-\ \-</c:formatCode>
                <c:ptCount val="36"/>
                <c:pt idx="0">
                  <c:v>400000</c:v>
                </c:pt>
                <c:pt idx="1">
                  <c:v>300000</c:v>
                </c:pt>
                <c:pt idx="2">
                  <c:v>500000</c:v>
                </c:pt>
                <c:pt idx="3">
                  <c:v>900000</c:v>
                </c:pt>
                <c:pt idx="4">
                  <c:v>6000000</c:v>
                </c:pt>
                <c:pt idx="5">
                  <c:v>16200000</c:v>
                </c:pt>
                <c:pt idx="6">
                  <c:v>23200000</c:v>
                </c:pt>
                <c:pt idx="7">
                  <c:v>40400000</c:v>
                </c:pt>
                <c:pt idx="8">
                  <c:v>75300000</c:v>
                </c:pt>
                <c:pt idx="9">
                  <c:v>231200000</c:v>
                </c:pt>
                <c:pt idx="10">
                  <c:v>760100000</c:v>
                </c:pt>
                <c:pt idx="11">
                  <c:v>794900000</c:v>
                </c:pt>
                <c:pt idx="12">
                  <c:v>1448900000</c:v>
                </c:pt>
                <c:pt idx="13">
                  <c:v>1750000000</c:v>
                </c:pt>
                <c:pt idx="14">
                  <c:v>2158000000</c:v>
                </c:pt>
                <c:pt idx="15">
                  <c:v>2468000000</c:v>
                </c:pt>
                <c:pt idx="16">
                  <c:v>2299000000</c:v>
                </c:pt>
                <c:pt idx="17">
                  <c:v>2522000000</c:v>
                </c:pt>
                <c:pt idx="18">
                  <c:v>2453000000</c:v>
                </c:pt>
                <c:pt idx="19">
                  <c:v>2808000000</c:v>
                </c:pt>
                <c:pt idx="20">
                  <c:v>2962000000</c:v>
                </c:pt>
                <c:pt idx="21">
                  <c:v>3449000000</c:v>
                </c:pt>
                <c:pt idx="22">
                  <c:v>2999000000</c:v>
                </c:pt>
                <c:pt idx="23">
                  <c:v>3249000000</c:v>
                </c:pt>
                <c:pt idx="24">
                  <c:v>3182000000</c:v>
                </c:pt>
                <c:pt idx="25">
                  <c:v>3045000000</c:v>
                </c:pt>
                <c:pt idx="26">
                  <c:v>2276000000</c:v>
                </c:pt>
                <c:pt idx="27">
                  <c:v>3469000000</c:v>
                </c:pt>
                <c:pt idx="28">
                  <c:v>2691000000</c:v>
                </c:pt>
                <c:pt idx="29">
                  <c:v>3501000000</c:v>
                </c:pt>
                <c:pt idx="30">
                  <c:v>3930000000</c:v>
                </c:pt>
                <c:pt idx="31">
                  <c:v>4229000000</c:v>
                </c:pt>
                <c:pt idx="32">
                  <c:v>4089000000</c:v>
                </c:pt>
                <c:pt idx="33">
                  <c:v>3989000000</c:v>
                </c:pt>
                <c:pt idx="34">
                  <c:v>4712000000</c:v>
                </c:pt>
                <c:pt idx="35">
                  <c:v>5332000000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F-764E-AC1B-090CA6E43B2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1'!$B$106:$AK$106</c:f>
              <c:numCache>
                <c:formatCode>#,###,,;\(#,###,,\);\ \-\ \-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-1800000</c:v>
                </c:pt>
                <c:pt idx="3">
                  <c:v>100000</c:v>
                </c:pt>
                <c:pt idx="4">
                  <c:v>-3100000</c:v>
                </c:pt>
                <c:pt idx="5">
                  <c:v>7000000</c:v>
                </c:pt>
                <c:pt idx="6">
                  <c:v>-10400000</c:v>
                </c:pt>
                <c:pt idx="7">
                  <c:v>-22000000</c:v>
                </c:pt>
                <c:pt idx="8">
                  <c:v>-120100000</c:v>
                </c:pt>
                <c:pt idx="9">
                  <c:v>-143200000</c:v>
                </c:pt>
                <c:pt idx="10">
                  <c:v>-1802500000</c:v>
                </c:pt>
                <c:pt idx="11">
                  <c:v>-2095700000</c:v>
                </c:pt>
                <c:pt idx="12">
                  <c:v>-926400000</c:v>
                </c:pt>
                <c:pt idx="13">
                  <c:v>812000000</c:v>
                </c:pt>
                <c:pt idx="14">
                  <c:v>1027000000</c:v>
                </c:pt>
                <c:pt idx="15">
                  <c:v>866000000</c:v>
                </c:pt>
                <c:pt idx="16">
                  <c:v>726000000</c:v>
                </c:pt>
                <c:pt idx="17">
                  <c:v>960000000</c:v>
                </c:pt>
                <c:pt idx="18">
                  <c:v>1211000000</c:v>
                </c:pt>
                <c:pt idx="19">
                  <c:v>1211000000</c:v>
                </c:pt>
                <c:pt idx="20">
                  <c:v>1228000000</c:v>
                </c:pt>
                <c:pt idx="21">
                  <c:v>1354000000</c:v>
                </c:pt>
                <c:pt idx="22">
                  <c:v>1183000000</c:v>
                </c:pt>
                <c:pt idx="23">
                  <c:v>1171000000</c:v>
                </c:pt>
                <c:pt idx="24">
                  <c:v>1145000000</c:v>
                </c:pt>
                <c:pt idx="25">
                  <c:v>785000000</c:v>
                </c:pt>
                <c:pt idx="26">
                  <c:v>1184000000</c:v>
                </c:pt>
                <c:pt idx="27">
                  <c:v>1180000000</c:v>
                </c:pt>
                <c:pt idx="28">
                  <c:v>1265000000</c:v>
                </c:pt>
                <c:pt idx="29">
                  <c:v>1621000000</c:v>
                </c:pt>
                <c:pt idx="30">
                  <c:v>1671000000</c:v>
                </c:pt>
                <c:pt idx="31">
                  <c:v>1876000000</c:v>
                </c:pt>
                <c:pt idx="32">
                  <c:v>2056000000</c:v>
                </c:pt>
                <c:pt idx="33">
                  <c:v>1771000000</c:v>
                </c:pt>
                <c:pt idx="34">
                  <c:v>2434000000</c:v>
                </c:pt>
                <c:pt idx="35">
                  <c:v>1949000000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F-764E-AC1B-090CA6E4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8268815"/>
        <c:axId val="248270543"/>
      </c:barChart>
      <c:catAx>
        <c:axId val="24826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0543"/>
        <c:crosses val="autoZero"/>
        <c:auto val="1"/>
        <c:lblAlgn val="ctr"/>
        <c:lblOffset val="100"/>
        <c:noMultiLvlLbl val="0"/>
      </c:catAx>
      <c:valAx>
        <c:axId val="248270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603987934344"/>
          <c:y val="0.89406891145626577"/>
          <c:w val="0.30405891800838331"/>
          <c:h val="5.6664822322628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31749</xdr:colOff>
      <xdr:row>108</xdr:row>
      <xdr:rowOff>9525</xdr:rowOff>
    </xdr:from>
    <xdr:to>
      <xdr:col>44</xdr:col>
      <xdr:colOff>1587499</xdr:colOff>
      <xdr:row>128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BE9F6-397E-D08E-501D-430294E3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823768/000095013408002947/h53869e10vk.htm" TargetMode="External"/><Relationship Id="rId47" Type="http://schemas.openxmlformats.org/officeDocument/2006/relationships/hyperlink" Target="https://www.sec.gov/Archives/edgar/data/823768/000095012310013022/0000950123-10-013022-index.html" TargetMode="External"/><Relationship Id="rId63" Type="http://schemas.openxmlformats.org/officeDocument/2006/relationships/hyperlink" Target="https://www.sec.gov/Archives/edgar/data/823768/000155837018000716/0001558370-18-000716-index.html" TargetMode="External"/><Relationship Id="rId68" Type="http://schemas.openxmlformats.org/officeDocument/2006/relationships/hyperlink" Target="https://www.sec.gov/Archives/edgar/data/823768/000155837021001348/0001558370-21-00134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823768/000095012901001398/0000950129-01-001398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823768/000095012905001427/h22314e10vk.htm" TargetMode="External"/><Relationship Id="rId40" Type="http://schemas.openxmlformats.org/officeDocument/2006/relationships/hyperlink" Target="https://www.sec.gov/Archives/edgar/data/823768/000095013407003484/h43426e10vk.htm" TargetMode="External"/><Relationship Id="rId45" Type="http://schemas.openxmlformats.org/officeDocument/2006/relationships/hyperlink" Target="https://www.sec.gov/Archives/edgar/data/823768/000095012909000426/0000950129-09-000426-index.html" TargetMode="External"/><Relationship Id="rId53" Type="http://schemas.openxmlformats.org/officeDocument/2006/relationships/hyperlink" Target="https://www.sec.gov/Archives/edgar/data/823768/000119312513058892/0001193125-13-058892-index.html" TargetMode="External"/><Relationship Id="rId58" Type="http://schemas.openxmlformats.org/officeDocument/2006/relationships/hyperlink" Target="https://www.sec.gov/Archives/edgar/data/823768/000119312516467957/0001193125-16-467957-index.html" TargetMode="External"/><Relationship Id="rId66" Type="http://schemas.openxmlformats.org/officeDocument/2006/relationships/hyperlink" Target="https://www.sec.gov/Archives/edgar/data/823768/000155837020000762/0001558370-20-000762-index.html" TargetMode="External"/><Relationship Id="rId74" Type="http://schemas.openxmlformats.org/officeDocument/2006/relationships/hyperlink" Target="https://finbox.com/NYSE:WM/explorer/revenue_proj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823768/000119312517046480/0001193125-17-046480-index.html" TargetMode="External"/><Relationship Id="rId19" Type="http://schemas.openxmlformats.org/officeDocument/2006/relationships/hyperlink" Target="https://www.sec.gov/Archives/edgar/data/823768/000095013496000861/0000950134-96-000861-index.html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823768/000095012904000722/h12380e10vk.htm" TargetMode="External"/><Relationship Id="rId43" Type="http://schemas.openxmlformats.org/officeDocument/2006/relationships/hyperlink" Target="https://www.sec.gov/Archives/edgar/data/823768/000095013408002947/h53869e10vk.htm" TargetMode="External"/><Relationship Id="rId48" Type="http://schemas.openxmlformats.org/officeDocument/2006/relationships/hyperlink" Target="https://www.sec.gov/Archives/edgar/data/823768/000095012311015242/h76657e10vk.htm" TargetMode="External"/><Relationship Id="rId56" Type="http://schemas.openxmlformats.org/officeDocument/2006/relationships/hyperlink" Target="https://www.sec.gov/Archives/edgar/data/823768/000095012315002550/d793975d10k.htm" TargetMode="External"/><Relationship Id="rId64" Type="http://schemas.openxmlformats.org/officeDocument/2006/relationships/hyperlink" Target="https://www.sec.gov/Archives/edgar/data/823768/000155837019000662/0001558370-19-000662-index.html" TargetMode="External"/><Relationship Id="rId69" Type="http://schemas.openxmlformats.org/officeDocument/2006/relationships/hyperlink" Target="https://www.sec.gov/Archives/edgar/data/823768/000155837021001348/0001558370-21-001348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823768/000119312512065370/0001193125-12-065370-index.html" TargetMode="External"/><Relationship Id="rId72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823768/000095012906001649/h32785e10vk.htm" TargetMode="External"/><Relationship Id="rId46" Type="http://schemas.openxmlformats.org/officeDocument/2006/relationships/hyperlink" Target="https://www.sec.gov/Archives/edgar/data/823768/000095012310013022/0000950123-10-013022-index.html" TargetMode="External"/><Relationship Id="rId59" Type="http://schemas.openxmlformats.org/officeDocument/2006/relationships/hyperlink" Target="https://www.sec.gov/Archives/edgar/data/823768/000119312516467957/0001193125-16-467957-index.html" TargetMode="External"/><Relationship Id="rId67" Type="http://schemas.openxmlformats.org/officeDocument/2006/relationships/hyperlink" Target="https://www.sec.gov/Archives/edgar/data/823768/000155837020000762/0001558370-20-000762-index.html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823768/000095013407003484/h43426e10vk.htm" TargetMode="External"/><Relationship Id="rId54" Type="http://schemas.openxmlformats.org/officeDocument/2006/relationships/hyperlink" Target="https://www.sec.gov/Archives/edgar/data/823768/000119312514056656/d581129d10k.htm" TargetMode="External"/><Relationship Id="rId62" Type="http://schemas.openxmlformats.org/officeDocument/2006/relationships/hyperlink" Target="https://www.sec.gov/Archives/edgar/data/823768/000155837018000716/0001558370-18-000716-index.html" TargetMode="External"/><Relationship Id="rId70" Type="http://schemas.openxmlformats.org/officeDocument/2006/relationships/hyperlink" Target="https://www.sec.gov/Archives/edgar/data/823768/000155837022001179/0001558370-22-001179-index.htm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s://roic.ai/company/WM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823768/000095012901001398/0000950129-01-001398-index.htm" TargetMode="External"/><Relationship Id="rId36" Type="http://schemas.openxmlformats.org/officeDocument/2006/relationships/hyperlink" Target="https://www.sec.gov/Archives/edgar/data/823768/000095012905001427/h22314e10vk.htm" TargetMode="External"/><Relationship Id="rId49" Type="http://schemas.openxmlformats.org/officeDocument/2006/relationships/hyperlink" Target="https://www.sec.gov/Archives/edgar/data/823768/000095012311015242/h76657e10vk.htm" TargetMode="External"/><Relationship Id="rId57" Type="http://schemas.openxmlformats.org/officeDocument/2006/relationships/hyperlink" Target="https://www.sec.gov/Archives/edgar/data/823768/000095012315002550/d793975d10k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823768/000095012909000426/0000950129-09-000426-index.html" TargetMode="External"/><Relationship Id="rId52" Type="http://schemas.openxmlformats.org/officeDocument/2006/relationships/hyperlink" Target="https://www.sec.gov/Archives/edgar/data/823768/000119312513058892/0001193125-13-058892-index.html" TargetMode="External"/><Relationship Id="rId60" Type="http://schemas.openxmlformats.org/officeDocument/2006/relationships/hyperlink" Target="https://www.sec.gov/Archives/edgar/data/823768/000119312517046480/0001193125-17-046480-index.html" TargetMode="External"/><Relationship Id="rId65" Type="http://schemas.openxmlformats.org/officeDocument/2006/relationships/hyperlink" Target="https://www.sec.gov/Archives/edgar/data/823768/000155837019000662/0001558370-19-000662-index.html" TargetMode="External"/><Relationship Id="rId73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823768/000095013496000861/0000950134-96-000861-index.html" TargetMode="External"/><Relationship Id="rId39" Type="http://schemas.openxmlformats.org/officeDocument/2006/relationships/hyperlink" Target="https://www.sec.gov/Archives/edgar/data/823768/000095012906001649/h32785e10vk.htm" TargetMode="External"/><Relationship Id="rId34" Type="http://schemas.openxmlformats.org/officeDocument/2006/relationships/hyperlink" Target="https://www.sec.gov/Archives/edgar/data/823768/000095012904000722/h12380e10vk.htm" TargetMode="External"/><Relationship Id="rId50" Type="http://schemas.openxmlformats.org/officeDocument/2006/relationships/hyperlink" Target="https://www.sec.gov/Archives/edgar/data/823768/000119312512065370/0001193125-12-065370-index.html" TargetMode="External"/><Relationship Id="rId55" Type="http://schemas.openxmlformats.org/officeDocument/2006/relationships/hyperlink" Target="https://www.sec.gov/Archives/edgar/data/823768/000119312514056656/d581129d10k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823768/000155837022001179/0001558370-22-00117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8"/>
  <sheetViews>
    <sheetView tabSelected="1" zoomScale="80" zoomScaleNormal="80" workbookViewId="0">
      <pane xSplit="1" ySplit="1" topLeftCell="AL2" activePane="bottomRight" state="frozen"/>
      <selection pane="topRight"/>
      <selection pane="bottomLeft"/>
      <selection pane="bottomRight" activeCell="AM29" sqref="AM29"/>
    </sheetView>
  </sheetViews>
  <sheetFormatPr baseColWidth="10" defaultRowHeight="16" x14ac:dyDescent="0.2"/>
  <cols>
    <col min="1" max="1" width="50" customWidth="1"/>
    <col min="2" max="37" width="15" customWidth="1"/>
    <col min="38" max="46" width="21" customWidth="1"/>
  </cols>
  <sheetData>
    <row r="1" spans="1:46" ht="22" thickBot="1" x14ac:dyDescent="0.3">
      <c r="A1" s="3" t="s">
        <v>94</v>
      </c>
      <c r="B1" s="8">
        <v>1987</v>
      </c>
      <c r="C1" s="8">
        <v>1988</v>
      </c>
      <c r="D1" s="8">
        <v>1989</v>
      </c>
      <c r="E1" s="8">
        <v>1990</v>
      </c>
      <c r="F1" s="8">
        <v>1991</v>
      </c>
      <c r="G1" s="8">
        <v>1992</v>
      </c>
      <c r="H1" s="8">
        <v>1993</v>
      </c>
      <c r="I1" s="8">
        <v>1994</v>
      </c>
      <c r="J1" s="8">
        <v>1995</v>
      </c>
      <c r="K1" s="8">
        <v>1996</v>
      </c>
      <c r="L1" s="8">
        <v>1997</v>
      </c>
      <c r="M1" s="8">
        <v>1998</v>
      </c>
      <c r="N1" s="8">
        <v>1999</v>
      </c>
      <c r="O1" s="8">
        <v>2000</v>
      </c>
      <c r="P1" s="8">
        <v>2001</v>
      </c>
      <c r="Q1" s="8">
        <v>2002</v>
      </c>
      <c r="R1" s="8">
        <v>2003</v>
      </c>
      <c r="S1" s="8">
        <v>2004</v>
      </c>
      <c r="T1" s="8">
        <v>2005</v>
      </c>
      <c r="U1" s="8">
        <v>2006</v>
      </c>
      <c r="V1" s="8">
        <v>2007</v>
      </c>
      <c r="W1" s="8">
        <v>2008</v>
      </c>
      <c r="X1" s="8">
        <v>2009</v>
      </c>
      <c r="Y1" s="8">
        <v>2010</v>
      </c>
      <c r="Z1" s="8">
        <v>2011</v>
      </c>
      <c r="AA1" s="8">
        <v>2012</v>
      </c>
      <c r="AB1" s="8">
        <v>2013</v>
      </c>
      <c r="AC1" s="8">
        <v>2014</v>
      </c>
      <c r="AD1" s="8">
        <v>2015</v>
      </c>
      <c r="AE1" s="8">
        <v>2016</v>
      </c>
      <c r="AF1" s="8">
        <v>2017</v>
      </c>
      <c r="AG1" s="8">
        <v>2018</v>
      </c>
      <c r="AH1" s="8">
        <v>2019</v>
      </c>
      <c r="AI1" s="8">
        <v>2020</v>
      </c>
      <c r="AJ1" s="8">
        <v>2021</v>
      </c>
      <c r="AK1" s="8">
        <v>2022</v>
      </c>
      <c r="AL1" s="25">
        <v>2023</v>
      </c>
      <c r="AM1" s="25">
        <v>2024</v>
      </c>
      <c r="AN1" s="25">
        <v>2025</v>
      </c>
      <c r="AO1" s="25">
        <v>2026</v>
      </c>
      <c r="AP1" s="25">
        <v>2027</v>
      </c>
    </row>
    <row r="2" spans="1:4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/>
      <c r="AP2" s="9"/>
    </row>
    <row r="3" spans="1:46" ht="40" x14ac:dyDescent="0.25">
      <c r="A3" s="5" t="s">
        <v>1</v>
      </c>
      <c r="B3" s="1">
        <v>1700000</v>
      </c>
      <c r="C3" s="1">
        <v>1900000</v>
      </c>
      <c r="D3" s="1">
        <v>2600000</v>
      </c>
      <c r="E3" s="1">
        <v>3700000</v>
      </c>
      <c r="F3" s="1">
        <v>18300000</v>
      </c>
      <c r="G3" s="1">
        <v>52200000</v>
      </c>
      <c r="H3" s="1">
        <v>78100000</v>
      </c>
      <c r="I3" s="1">
        <v>176200000</v>
      </c>
      <c r="J3" s="1">
        <v>457100000</v>
      </c>
      <c r="K3" s="1">
        <v>1313400000</v>
      </c>
      <c r="L3" s="1">
        <v>2613800000</v>
      </c>
      <c r="M3" s="1">
        <v>12703500000</v>
      </c>
      <c r="N3" s="1">
        <v>13126900000</v>
      </c>
      <c r="O3" s="1">
        <v>12492000000</v>
      </c>
      <c r="P3" s="1">
        <v>11322000000</v>
      </c>
      <c r="Q3" s="1">
        <v>11142000000</v>
      </c>
      <c r="R3" s="1">
        <v>11574000000</v>
      </c>
      <c r="S3" s="1">
        <v>12516000000</v>
      </c>
      <c r="T3" s="1">
        <v>13074000000</v>
      </c>
      <c r="U3" s="1">
        <v>13363000000</v>
      </c>
      <c r="V3" s="1">
        <v>13310000000</v>
      </c>
      <c r="W3" s="1">
        <v>13388000000</v>
      </c>
      <c r="X3" s="1">
        <v>11791000000</v>
      </c>
      <c r="Y3" s="1">
        <v>12515000000</v>
      </c>
      <c r="Z3" s="1">
        <v>13378000000</v>
      </c>
      <c r="AA3" s="1">
        <v>13649000000</v>
      </c>
      <c r="AB3" s="1">
        <v>13983000000</v>
      </c>
      <c r="AC3" s="1">
        <v>13996000000</v>
      </c>
      <c r="AD3" s="1">
        <v>12961000000</v>
      </c>
      <c r="AE3" s="1">
        <v>13609000000</v>
      </c>
      <c r="AF3" s="1">
        <v>14485000000</v>
      </c>
      <c r="AG3" s="1">
        <v>14914000000</v>
      </c>
      <c r="AH3" s="1">
        <v>15455000000</v>
      </c>
      <c r="AI3" s="1">
        <v>15218000000</v>
      </c>
      <c r="AJ3" s="1">
        <v>17931000000</v>
      </c>
      <c r="AK3" s="1">
        <v>19698000000</v>
      </c>
      <c r="AL3" s="26">
        <v>20678000000</v>
      </c>
      <c r="AM3" s="26">
        <v>21734000000</v>
      </c>
      <c r="AN3" s="26">
        <v>23201000000</v>
      </c>
      <c r="AO3" s="26">
        <v>24617000000</v>
      </c>
      <c r="AP3" s="26">
        <v>25905000000</v>
      </c>
      <c r="AQ3" s="18" t="s">
        <v>110</v>
      </c>
      <c r="AR3" s="19" t="s">
        <v>111</v>
      </c>
      <c r="AS3" s="19" t="s">
        <v>112</v>
      </c>
      <c r="AT3" s="19" t="s">
        <v>113</v>
      </c>
    </row>
    <row r="4" spans="1:46" ht="19" x14ac:dyDescent="0.25">
      <c r="A4" s="14" t="s">
        <v>95</v>
      </c>
      <c r="B4" s="1"/>
      <c r="C4" s="15">
        <f>(C3/B3)-1</f>
        <v>0.11764705882352944</v>
      </c>
      <c r="D4" s="15">
        <f>(D3/C3)-1</f>
        <v>0.36842105263157898</v>
      </c>
      <c r="E4" s="15">
        <f>(E3/D3)-1</f>
        <v>0.42307692307692313</v>
      </c>
      <c r="F4" s="15">
        <f t="shared" ref="F4:AP4" si="0">(F3/E3)-1</f>
        <v>3.9459459459459456</v>
      </c>
      <c r="G4" s="15">
        <f t="shared" si="0"/>
        <v>1.8524590163934427</v>
      </c>
      <c r="H4" s="16">
        <f t="shared" si="0"/>
        <v>0.49616858237547889</v>
      </c>
      <c r="I4" s="16">
        <f t="shared" si="0"/>
        <v>1.2560819462227912</v>
      </c>
      <c r="J4" s="16">
        <f t="shared" si="0"/>
        <v>1.5942111237230421</v>
      </c>
      <c r="K4" s="16">
        <f t="shared" si="0"/>
        <v>1.8733318748632684</v>
      </c>
      <c r="L4" s="16">
        <f t="shared" si="0"/>
        <v>0.9901020252779047</v>
      </c>
      <c r="M4" s="16">
        <f t="shared" si="0"/>
        <v>3.8601652766087691</v>
      </c>
      <c r="N4" s="16">
        <f t="shared" si="0"/>
        <v>3.3329397410162498E-2</v>
      </c>
      <c r="O4" s="16">
        <f t="shared" si="0"/>
        <v>-4.8366331731025558E-2</v>
      </c>
      <c r="P4" s="16">
        <f t="shared" si="0"/>
        <v>-9.365994236311237E-2</v>
      </c>
      <c r="Q4" s="16">
        <f t="shared" si="0"/>
        <v>-1.5898251192368873E-2</v>
      </c>
      <c r="R4" s="16">
        <f t="shared" si="0"/>
        <v>3.8772213247172838E-2</v>
      </c>
      <c r="S4" s="16">
        <f t="shared" si="0"/>
        <v>8.1389320891653627E-2</v>
      </c>
      <c r="T4" s="16">
        <f t="shared" si="0"/>
        <v>4.4582933844678818E-2</v>
      </c>
      <c r="U4" s="16">
        <f t="shared" si="0"/>
        <v>2.2104941104482245E-2</v>
      </c>
      <c r="V4" s="16">
        <f t="shared" si="0"/>
        <v>-3.9661752600463895E-3</v>
      </c>
      <c r="W4" s="16">
        <f t="shared" si="0"/>
        <v>5.860255447032392E-3</v>
      </c>
      <c r="X4" s="16">
        <f t="shared" si="0"/>
        <v>-0.11928592769644453</v>
      </c>
      <c r="Y4" s="16">
        <f t="shared" si="0"/>
        <v>6.1402764820625899E-2</v>
      </c>
      <c r="Z4" s="16">
        <f t="shared" si="0"/>
        <v>6.8957251298441768E-2</v>
      </c>
      <c r="AA4" s="16">
        <f t="shared" si="0"/>
        <v>2.0257138585737744E-2</v>
      </c>
      <c r="AB4" s="16">
        <f t="shared" si="0"/>
        <v>2.4470657191002942E-2</v>
      </c>
      <c r="AC4" s="16">
        <f t="shared" si="0"/>
        <v>9.2970035042561072E-4</v>
      </c>
      <c r="AD4" s="16">
        <f t="shared" si="0"/>
        <v>-7.3949699914261258E-2</v>
      </c>
      <c r="AE4" s="16">
        <f t="shared" si="0"/>
        <v>4.9996142272972666E-2</v>
      </c>
      <c r="AF4" s="16">
        <f t="shared" si="0"/>
        <v>6.4369167462708488E-2</v>
      </c>
      <c r="AG4" s="16">
        <f t="shared" si="0"/>
        <v>2.9616845012081505E-2</v>
      </c>
      <c r="AH4" s="16">
        <f t="shared" si="0"/>
        <v>3.6274641276652808E-2</v>
      </c>
      <c r="AI4" s="16">
        <f t="shared" si="0"/>
        <v>-1.5334843092850159E-2</v>
      </c>
      <c r="AJ4" s="16">
        <f t="shared" si="0"/>
        <v>0.17827572611381259</v>
      </c>
      <c r="AK4" s="16">
        <f t="shared" si="0"/>
        <v>9.8544420277731248E-2</v>
      </c>
      <c r="AL4" s="16">
        <f t="shared" si="0"/>
        <v>4.9751243781094523E-2</v>
      </c>
      <c r="AM4" s="16">
        <f t="shared" si="0"/>
        <v>5.1068768739723325E-2</v>
      </c>
      <c r="AN4" s="16">
        <f t="shared" si="0"/>
        <v>6.7497929511364685E-2</v>
      </c>
      <c r="AO4" s="16">
        <f t="shared" si="0"/>
        <v>6.1031852075341675E-2</v>
      </c>
      <c r="AP4" s="16">
        <f t="shared" si="0"/>
        <v>5.2321566397205199E-2</v>
      </c>
      <c r="AQ4" s="17">
        <f>(AK4+AJ4+AI4)/3</f>
        <v>8.7161767766231232E-2</v>
      </c>
      <c r="AR4" s="17">
        <f>(AK20+AJ20+AI20)/3</f>
        <v>9.6123841127300991E-2</v>
      </c>
      <c r="AS4" s="17">
        <f>(AK29+AJ29+AI29)/3</f>
        <v>0.11403032705819723</v>
      </c>
      <c r="AT4" s="17">
        <f>(AK105+AJ105+AI105)/3</f>
        <v>1.2161870681517898E-2</v>
      </c>
    </row>
    <row r="5" spans="1:46" ht="19" x14ac:dyDescent="0.25">
      <c r="A5" s="5" t="s">
        <v>2</v>
      </c>
      <c r="B5" s="1">
        <v>600000</v>
      </c>
      <c r="C5" s="1">
        <v>700000</v>
      </c>
      <c r="D5" s="1">
        <v>1300000</v>
      </c>
      <c r="E5" s="1">
        <v>1600000</v>
      </c>
      <c r="F5" s="1">
        <v>7400000</v>
      </c>
      <c r="G5" s="1">
        <v>25200000</v>
      </c>
      <c r="H5" s="1">
        <v>38900000</v>
      </c>
      <c r="I5" s="1">
        <v>101100000</v>
      </c>
      <c r="J5" s="1">
        <v>253900000</v>
      </c>
      <c r="K5" s="1">
        <v>704900000</v>
      </c>
      <c r="L5" s="1">
        <v>1345800000</v>
      </c>
      <c r="M5" s="1">
        <v>7383800000</v>
      </c>
      <c r="N5" s="1">
        <v>8269000000</v>
      </c>
      <c r="O5" s="1">
        <v>7538000000</v>
      </c>
      <c r="P5" s="1">
        <v>6666000000</v>
      </c>
      <c r="Q5" s="1">
        <v>6743000000</v>
      </c>
      <c r="R5" s="1">
        <v>7517000000</v>
      </c>
      <c r="S5" s="1">
        <v>8228000000</v>
      </c>
      <c r="T5" s="1">
        <v>8631000000</v>
      </c>
      <c r="U5" s="1">
        <v>8587000000</v>
      </c>
      <c r="V5" s="1">
        <v>8402000000</v>
      </c>
      <c r="W5" s="1">
        <v>8466000000</v>
      </c>
      <c r="X5" s="1">
        <v>7241000000</v>
      </c>
      <c r="Y5" s="1">
        <v>7824000000</v>
      </c>
      <c r="Z5" s="1">
        <v>8541000000</v>
      </c>
      <c r="AA5" s="1">
        <v>8879000000</v>
      </c>
      <c r="AB5" s="1">
        <v>9112000000</v>
      </c>
      <c r="AC5" s="1">
        <v>9002000000</v>
      </c>
      <c r="AD5" s="1">
        <v>8231000000</v>
      </c>
      <c r="AE5" s="1">
        <v>8486000000</v>
      </c>
      <c r="AF5" s="1">
        <v>9021000000</v>
      </c>
      <c r="AG5" s="1">
        <v>9249000000</v>
      </c>
      <c r="AH5" s="1">
        <v>9496000000</v>
      </c>
      <c r="AI5" s="1">
        <v>9341000000</v>
      </c>
      <c r="AJ5" s="1">
        <v>11111000000</v>
      </c>
      <c r="AK5" s="1">
        <v>12294000000</v>
      </c>
    </row>
    <row r="6" spans="1:46" ht="20" x14ac:dyDescent="0.25">
      <c r="A6" s="6" t="s">
        <v>3</v>
      </c>
      <c r="B6" s="10">
        <v>1100000</v>
      </c>
      <c r="C6" s="10">
        <v>1200000</v>
      </c>
      <c r="D6" s="10">
        <v>1300000</v>
      </c>
      <c r="E6" s="10">
        <v>2100000</v>
      </c>
      <c r="F6" s="10">
        <v>10900000</v>
      </c>
      <c r="G6" s="10">
        <v>27000000</v>
      </c>
      <c r="H6" s="10">
        <v>39200000</v>
      </c>
      <c r="I6" s="10">
        <v>75100000</v>
      </c>
      <c r="J6" s="10">
        <v>203200000</v>
      </c>
      <c r="K6" s="10">
        <v>608500000</v>
      </c>
      <c r="L6" s="10">
        <v>1268000000</v>
      </c>
      <c r="M6" s="10">
        <v>5319700000</v>
      </c>
      <c r="N6" s="10">
        <v>4857900000</v>
      </c>
      <c r="O6" s="10">
        <v>4954000000</v>
      </c>
      <c r="P6" s="10">
        <v>4656000000</v>
      </c>
      <c r="Q6" s="10">
        <v>4399000000</v>
      </c>
      <c r="R6" s="10">
        <v>4057000000</v>
      </c>
      <c r="S6" s="10">
        <v>4288000000</v>
      </c>
      <c r="T6" s="10">
        <v>4443000000</v>
      </c>
      <c r="U6" s="10">
        <v>4776000000</v>
      </c>
      <c r="V6" s="10">
        <v>4908000000</v>
      </c>
      <c r="W6" s="10">
        <v>4922000000</v>
      </c>
      <c r="X6" s="10">
        <v>4550000000</v>
      </c>
      <c r="Y6" s="10">
        <v>4691000000</v>
      </c>
      <c r="Z6" s="10">
        <v>4837000000</v>
      </c>
      <c r="AA6" s="10">
        <v>4770000000</v>
      </c>
      <c r="AB6" s="10">
        <v>4871000000</v>
      </c>
      <c r="AC6" s="10">
        <v>4994000000</v>
      </c>
      <c r="AD6" s="10">
        <v>4730000000</v>
      </c>
      <c r="AE6" s="10">
        <v>5123000000</v>
      </c>
      <c r="AF6" s="10">
        <v>5464000000</v>
      </c>
      <c r="AG6" s="10">
        <v>5665000000</v>
      </c>
      <c r="AH6" s="10">
        <v>5959000000</v>
      </c>
      <c r="AI6" s="10">
        <v>5877000000</v>
      </c>
      <c r="AJ6" s="10">
        <v>6820000000</v>
      </c>
      <c r="AK6" s="10">
        <v>7404000000</v>
      </c>
      <c r="AQ6" s="18" t="s">
        <v>114</v>
      </c>
      <c r="AR6" s="19" t="s">
        <v>115</v>
      </c>
      <c r="AS6" s="19" t="s">
        <v>116</v>
      </c>
      <c r="AT6" s="19" t="s">
        <v>117</v>
      </c>
    </row>
    <row r="7" spans="1:46" ht="19" x14ac:dyDescent="0.25">
      <c r="A7" s="5" t="s">
        <v>4</v>
      </c>
      <c r="B7" s="2">
        <v>0.64710000000000001</v>
      </c>
      <c r="C7" s="2">
        <v>0.63160000000000005</v>
      </c>
      <c r="D7" s="2">
        <v>0.5</v>
      </c>
      <c r="E7" s="2">
        <v>0.56759999999999999</v>
      </c>
      <c r="F7" s="2">
        <v>0.59560000000000002</v>
      </c>
      <c r="G7" s="2">
        <v>0.51719999999999999</v>
      </c>
      <c r="H7" s="2">
        <v>0.50190000000000001</v>
      </c>
      <c r="I7" s="2">
        <v>0.42620000000000002</v>
      </c>
      <c r="J7" s="2">
        <v>0.44450000000000001</v>
      </c>
      <c r="K7" s="2">
        <v>0.46329999999999999</v>
      </c>
      <c r="L7" s="2">
        <v>0.48509999999999998</v>
      </c>
      <c r="M7" s="2">
        <v>0.41880000000000001</v>
      </c>
      <c r="N7" s="2">
        <v>0.37009999999999998</v>
      </c>
      <c r="O7" s="2">
        <v>0.39660000000000001</v>
      </c>
      <c r="P7" s="2">
        <v>0.41120000000000001</v>
      </c>
      <c r="Q7" s="2">
        <v>0.39479999999999998</v>
      </c>
      <c r="R7" s="2">
        <v>0.35049999999999998</v>
      </c>
      <c r="S7" s="2">
        <v>0.34260000000000002</v>
      </c>
      <c r="T7" s="2">
        <v>0.33979999999999999</v>
      </c>
      <c r="U7" s="2">
        <v>0.3574</v>
      </c>
      <c r="V7" s="2">
        <v>0.36870000000000003</v>
      </c>
      <c r="W7" s="2">
        <v>0.36759999999999998</v>
      </c>
      <c r="X7" s="2">
        <v>0.38590000000000002</v>
      </c>
      <c r="Y7" s="2">
        <v>0.37480000000000002</v>
      </c>
      <c r="Z7" s="2">
        <v>0.36159999999999998</v>
      </c>
      <c r="AA7" s="2">
        <v>0.34949999999999998</v>
      </c>
      <c r="AB7" s="2">
        <v>0.34839999999999999</v>
      </c>
      <c r="AC7" s="2">
        <v>0.35680000000000001</v>
      </c>
      <c r="AD7" s="2">
        <v>0.3649</v>
      </c>
      <c r="AE7" s="2">
        <v>0.37640000000000001</v>
      </c>
      <c r="AF7" s="2">
        <v>0.37719999999999998</v>
      </c>
      <c r="AG7" s="2">
        <v>0.37980000000000003</v>
      </c>
      <c r="AH7" s="2">
        <v>0.3856</v>
      </c>
      <c r="AI7" s="2">
        <v>0.38619999999999999</v>
      </c>
      <c r="AJ7" s="2">
        <v>0.38030000000000003</v>
      </c>
      <c r="AK7" s="2">
        <v>0.37590000000000001</v>
      </c>
      <c r="AQ7" s="17">
        <f>AK7</f>
        <v>0.37590000000000001</v>
      </c>
      <c r="AR7" s="20">
        <f>AK21</f>
        <v>0.2707</v>
      </c>
      <c r="AS7" s="20">
        <f>AK30</f>
        <v>0.11360000000000001</v>
      </c>
      <c r="AT7" s="20">
        <f>AK106/AK3</f>
        <v>9.8944055234033906E-2</v>
      </c>
    </row>
    <row r="8" spans="1:46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46" ht="19" customHeight="1" x14ac:dyDescent="0.25">
      <c r="A9" s="14" t="s">
        <v>96</v>
      </c>
      <c r="B9" s="15">
        <f>B8/B3</f>
        <v>0</v>
      </c>
      <c r="C9" s="15">
        <f t="shared" ref="C9:AK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si="1"/>
        <v>0</v>
      </c>
      <c r="AK9" s="15">
        <f t="shared" si="1"/>
        <v>0</v>
      </c>
      <c r="AQ9" s="18" t="s">
        <v>97</v>
      </c>
      <c r="AR9" s="19" t="s">
        <v>98</v>
      </c>
      <c r="AS9" s="19" t="s">
        <v>99</v>
      </c>
      <c r="AT9" s="19" t="s">
        <v>100</v>
      </c>
    </row>
    <row r="10" spans="1:46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62200000</v>
      </c>
      <c r="K10" s="1">
        <v>160500000</v>
      </c>
      <c r="L10" s="1">
        <v>284900000</v>
      </c>
      <c r="M10" s="1">
        <v>1309900000</v>
      </c>
      <c r="N10" s="1">
        <v>1920300000</v>
      </c>
      <c r="O10" s="1">
        <v>1738000000</v>
      </c>
      <c r="P10" s="1">
        <v>1622000000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>
        <v>1427000000</v>
      </c>
      <c r="AC10" s="1">
        <v>1440000000</v>
      </c>
      <c r="AD10" s="1">
        <v>1307000000</v>
      </c>
      <c r="AE10" s="1">
        <v>1370000000</v>
      </c>
      <c r="AF10" s="1">
        <v>1426000000</v>
      </c>
      <c r="AG10" s="1">
        <v>1400000000</v>
      </c>
      <c r="AH10" s="1">
        <v>1593000000</v>
      </c>
      <c r="AI10" s="1">
        <v>1674000000</v>
      </c>
      <c r="AJ10" s="1">
        <v>1827000000</v>
      </c>
      <c r="AK10" s="1">
        <v>1938000000</v>
      </c>
      <c r="AQ10" s="17">
        <f>AK9</f>
        <v>0</v>
      </c>
      <c r="AR10" s="20">
        <f>AK13</f>
        <v>9.8385622905878767E-2</v>
      </c>
      <c r="AS10" s="20">
        <f>AK80</f>
        <v>-1.9798964361864148E-3</v>
      </c>
      <c r="AT10" s="20">
        <f>AK89</f>
        <v>0</v>
      </c>
    </row>
    <row r="11" spans="1:4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</row>
    <row r="12" spans="1:46" ht="20" x14ac:dyDescent="0.25">
      <c r="A12" s="5" t="s">
        <v>8</v>
      </c>
      <c r="B12" s="1">
        <v>200000</v>
      </c>
      <c r="C12" s="1">
        <v>800000</v>
      </c>
      <c r="D12" s="1">
        <v>900000</v>
      </c>
      <c r="E12" s="1">
        <v>1200000</v>
      </c>
      <c r="F12" s="1">
        <v>4100000</v>
      </c>
      <c r="G12" s="1">
        <v>8000000</v>
      </c>
      <c r="H12" s="1">
        <v>11300000</v>
      </c>
      <c r="I12" s="1">
        <v>23500000</v>
      </c>
      <c r="J12" s="1">
        <v>62200000</v>
      </c>
      <c r="K12" s="1">
        <v>160500000</v>
      </c>
      <c r="L12" s="1">
        <v>284900000</v>
      </c>
      <c r="M12" s="1">
        <v>1309900000</v>
      </c>
      <c r="N12" s="1">
        <v>1920300000</v>
      </c>
      <c r="O12" s="1">
        <v>1738000000</v>
      </c>
      <c r="P12" s="1">
        <v>1622000000</v>
      </c>
      <c r="Q12" s="1">
        <v>1529000000</v>
      </c>
      <c r="R12" s="1">
        <v>1216000000</v>
      </c>
      <c r="S12" s="1">
        <v>1267000000</v>
      </c>
      <c r="T12" s="1">
        <v>1276000000</v>
      </c>
      <c r="U12" s="1">
        <v>1388000000</v>
      </c>
      <c r="V12" s="1">
        <v>1432000000</v>
      </c>
      <c r="W12" s="1">
        <v>1477000000</v>
      </c>
      <c r="X12" s="1">
        <v>1364000000</v>
      </c>
      <c r="Y12" s="1">
        <v>1461000000</v>
      </c>
      <c r="Z12" s="1">
        <v>1551000000</v>
      </c>
      <c r="AA12" s="1">
        <v>1472000000</v>
      </c>
      <c r="AB12" s="1">
        <v>1427000000</v>
      </c>
      <c r="AC12" s="1">
        <v>1440000000</v>
      </c>
      <c r="AD12" s="1">
        <v>1307000000</v>
      </c>
      <c r="AE12" s="1">
        <v>1370000000</v>
      </c>
      <c r="AF12" s="1">
        <v>1426000000</v>
      </c>
      <c r="AG12" s="1">
        <v>1400000000</v>
      </c>
      <c r="AH12" s="1">
        <v>1593000000</v>
      </c>
      <c r="AI12" s="1">
        <v>1674000000</v>
      </c>
      <c r="AJ12" s="1">
        <v>1827000000</v>
      </c>
      <c r="AK12" s="1">
        <v>1938000000</v>
      </c>
      <c r="AQ12" s="18" t="s">
        <v>118</v>
      </c>
      <c r="AR12" s="19" t="s">
        <v>119</v>
      </c>
      <c r="AS12" s="19" t="s">
        <v>120</v>
      </c>
      <c r="AT12" s="19" t="s">
        <v>121</v>
      </c>
    </row>
    <row r="13" spans="1:46" ht="19" x14ac:dyDescent="0.25">
      <c r="A13" s="14" t="s">
        <v>101</v>
      </c>
      <c r="B13" s="15">
        <f>B12/B3</f>
        <v>0.11764705882352941</v>
      </c>
      <c r="C13" s="15">
        <f t="shared" ref="C13:AK13" si="2">C12/C3</f>
        <v>0.42105263157894735</v>
      </c>
      <c r="D13" s="15">
        <f t="shared" si="2"/>
        <v>0.34615384615384615</v>
      </c>
      <c r="E13" s="15">
        <f t="shared" si="2"/>
        <v>0.32432432432432434</v>
      </c>
      <c r="F13" s="15">
        <f t="shared" si="2"/>
        <v>0.22404371584699453</v>
      </c>
      <c r="G13" s="15">
        <f t="shared" si="2"/>
        <v>0.1532567049808429</v>
      </c>
      <c r="H13" s="15">
        <f t="shared" si="2"/>
        <v>0.14468629961587709</v>
      </c>
      <c r="I13" s="15">
        <f t="shared" si="2"/>
        <v>0.1333711691259932</v>
      </c>
      <c r="J13" s="15">
        <f t="shared" si="2"/>
        <v>0.13607525705534895</v>
      </c>
      <c r="K13" s="15">
        <f t="shared" si="2"/>
        <v>0.12220191868433075</v>
      </c>
      <c r="L13" s="15">
        <f t="shared" si="2"/>
        <v>0.10899839314408141</v>
      </c>
      <c r="M13" s="15">
        <f t="shared" si="2"/>
        <v>0.10311331522808674</v>
      </c>
      <c r="N13" s="15">
        <f t="shared" si="2"/>
        <v>0.14628739458668841</v>
      </c>
      <c r="O13" s="15">
        <f t="shared" si="2"/>
        <v>0.13912904258725584</v>
      </c>
      <c r="P13" s="15">
        <f t="shared" si="2"/>
        <v>0.14326090796679031</v>
      </c>
      <c r="Q13" s="15">
        <f t="shared" si="2"/>
        <v>0.13722850475677617</v>
      </c>
      <c r="R13" s="15">
        <f t="shared" si="2"/>
        <v>0.10506307240366339</v>
      </c>
      <c r="S13" s="15">
        <f t="shared" si="2"/>
        <v>0.10123042505592841</v>
      </c>
      <c r="T13" s="15">
        <f t="shared" si="2"/>
        <v>9.7598286675845192E-2</v>
      </c>
      <c r="U13" s="15">
        <f t="shared" si="2"/>
        <v>0.10386889171593205</v>
      </c>
      <c r="V13" s="15">
        <f t="shared" si="2"/>
        <v>0.10758827948910593</v>
      </c>
      <c r="W13" s="15">
        <f t="shared" si="2"/>
        <v>0.11032267702420077</v>
      </c>
      <c r="X13" s="15">
        <f t="shared" si="2"/>
        <v>0.11568145195488085</v>
      </c>
      <c r="Y13" s="15">
        <f t="shared" si="2"/>
        <v>0.11673991210547344</v>
      </c>
      <c r="Z13" s="15">
        <f t="shared" si="2"/>
        <v>0.11593661234863208</v>
      </c>
      <c r="AA13" s="15">
        <f t="shared" si="2"/>
        <v>0.10784672869807312</v>
      </c>
      <c r="AB13" s="15">
        <f t="shared" si="2"/>
        <v>0.10205249231209326</v>
      </c>
      <c r="AC13" s="15">
        <f t="shared" si="2"/>
        <v>0.10288653901114604</v>
      </c>
      <c r="AD13" s="15">
        <f t="shared" si="2"/>
        <v>0.10084098449193735</v>
      </c>
      <c r="AE13" s="15">
        <f t="shared" si="2"/>
        <v>0.10066867514145052</v>
      </c>
      <c r="AF13" s="15">
        <f t="shared" si="2"/>
        <v>9.8446668967897819E-2</v>
      </c>
      <c r="AG13" s="15">
        <f t="shared" si="2"/>
        <v>9.3871530105940723E-2</v>
      </c>
      <c r="AH13" s="15">
        <f t="shared" si="2"/>
        <v>0.10307343901649951</v>
      </c>
      <c r="AI13" s="15">
        <f t="shared" si="2"/>
        <v>0.11000131423314496</v>
      </c>
      <c r="AJ13" s="15">
        <f t="shared" si="2"/>
        <v>0.10189058055880877</v>
      </c>
      <c r="AK13" s="15">
        <f t="shared" si="2"/>
        <v>9.8385622905878767E-2</v>
      </c>
      <c r="AQ13" s="17">
        <f>AK28/AK72</f>
        <v>0.32604895104895104</v>
      </c>
      <c r="AR13" s="20">
        <f>AK28/AK54</f>
        <v>7.1348869831351414E-2</v>
      </c>
      <c r="AS13" s="20">
        <f>AK22/(AK72+AK56+AK61)</f>
        <v>0.1540186744782131</v>
      </c>
      <c r="AT13" s="21">
        <f>AK67/AK72</f>
        <v>3.5697843822843822</v>
      </c>
    </row>
    <row r="14" spans="1:46" ht="19" x14ac:dyDescent="0.25">
      <c r="A14" s="5" t="s">
        <v>9</v>
      </c>
      <c r="B14" s="1">
        <v>200000</v>
      </c>
      <c r="C14" s="1">
        <v>200000</v>
      </c>
      <c r="D14" s="1">
        <v>400000</v>
      </c>
      <c r="E14" s="1">
        <v>700000</v>
      </c>
      <c r="F14" s="1">
        <v>1600000</v>
      </c>
      <c r="G14" s="1">
        <v>4800000</v>
      </c>
      <c r="H14" s="1">
        <v>8200000</v>
      </c>
      <c r="I14" s="1">
        <v>18800000</v>
      </c>
      <c r="J14" s="1">
        <v>56400000</v>
      </c>
      <c r="K14" s="1">
        <v>153200000</v>
      </c>
      <c r="L14" s="1">
        <v>303200000</v>
      </c>
      <c r="M14" s="1">
        <v>1498700000</v>
      </c>
      <c r="N14" s="1">
        <v>1614200000</v>
      </c>
      <c r="O14" s="1">
        <v>1429000000</v>
      </c>
      <c r="P14" s="1">
        <v>1751000000</v>
      </c>
      <c r="Q14" s="1">
        <v>1188000000</v>
      </c>
      <c r="R14" s="1">
        <v>1257000000</v>
      </c>
      <c r="S14" s="1">
        <v>1323000000</v>
      </c>
      <c r="T14" s="1">
        <v>1429000000</v>
      </c>
      <c r="U14" s="1">
        <v>1334000000</v>
      </c>
      <c r="V14" s="1">
        <v>1271000000</v>
      </c>
      <c r="W14" s="1">
        <v>1238000000</v>
      </c>
      <c r="X14" s="1">
        <v>1166000000</v>
      </c>
      <c r="Y14" s="1">
        <v>1194000000</v>
      </c>
      <c r="Z14" s="1">
        <v>1229000000</v>
      </c>
      <c r="AA14" s="1">
        <v>1297000000</v>
      </c>
      <c r="AB14" s="1">
        <v>1374000000</v>
      </c>
      <c r="AC14" s="1">
        <v>1333000000</v>
      </c>
      <c r="AD14" s="1">
        <v>1281000000</v>
      </c>
      <c r="AE14" s="1">
        <v>1341000000</v>
      </c>
      <c r="AF14" s="1">
        <v>1418000000</v>
      </c>
      <c r="AG14" s="1">
        <v>1530000000</v>
      </c>
      <c r="AH14" s="1">
        <v>1612000000</v>
      </c>
      <c r="AI14" s="1">
        <v>1725000000</v>
      </c>
      <c r="AJ14" s="1">
        <v>2036000000</v>
      </c>
      <c r="AK14" s="1" t="s">
        <v>92</v>
      </c>
    </row>
    <row r="15" spans="1:46" ht="20" x14ac:dyDescent="0.25">
      <c r="A15" s="5" t="s">
        <v>10</v>
      </c>
      <c r="B15" s="1">
        <v>400000</v>
      </c>
      <c r="C15" s="1">
        <v>1000000</v>
      </c>
      <c r="D15" s="1">
        <v>1300000</v>
      </c>
      <c r="E15" s="1">
        <v>1900000</v>
      </c>
      <c r="F15" s="1">
        <v>5700000</v>
      </c>
      <c r="G15" s="1">
        <v>12800000</v>
      </c>
      <c r="H15" s="1">
        <v>19500000</v>
      </c>
      <c r="I15" s="1">
        <v>42300000</v>
      </c>
      <c r="J15" s="1">
        <v>118600000</v>
      </c>
      <c r="K15" s="1">
        <v>313700000</v>
      </c>
      <c r="L15" s="1">
        <v>588100000</v>
      </c>
      <c r="M15" s="1">
        <v>2808600000</v>
      </c>
      <c r="N15" s="1">
        <v>3534500000</v>
      </c>
      <c r="O15" s="1">
        <v>3167000000</v>
      </c>
      <c r="P15" s="1">
        <v>3373000000</v>
      </c>
      <c r="Q15" s="1">
        <v>2717000000</v>
      </c>
      <c r="R15" s="1">
        <v>2473000000</v>
      </c>
      <c r="S15" s="1">
        <v>2590000000</v>
      </c>
      <c r="T15" s="1">
        <v>2705000000</v>
      </c>
      <c r="U15" s="1">
        <v>2722000000</v>
      </c>
      <c r="V15" s="1">
        <v>2703000000</v>
      </c>
      <c r="W15" s="1">
        <v>2715000000</v>
      </c>
      <c r="X15" s="1">
        <v>2530000000</v>
      </c>
      <c r="Y15" s="1">
        <v>2655000000</v>
      </c>
      <c r="Z15" s="1">
        <v>2780000000</v>
      </c>
      <c r="AA15" s="1">
        <v>2769000000</v>
      </c>
      <c r="AB15" s="1">
        <v>2801000000</v>
      </c>
      <c r="AC15" s="1">
        <v>2773000000</v>
      </c>
      <c r="AD15" s="1">
        <v>2588000000</v>
      </c>
      <c r="AE15" s="1">
        <v>2711000000</v>
      </c>
      <c r="AF15" s="1">
        <v>2844000000</v>
      </c>
      <c r="AG15" s="1">
        <v>2930000000</v>
      </c>
      <c r="AH15" s="1">
        <v>3205000000</v>
      </c>
      <c r="AI15" s="1">
        <v>3399000000</v>
      </c>
      <c r="AJ15" s="1">
        <v>3863000000</v>
      </c>
      <c r="AK15" s="1">
        <v>1938000000</v>
      </c>
      <c r="AQ15" s="18" t="s">
        <v>122</v>
      </c>
      <c r="AR15" s="19" t="s">
        <v>123</v>
      </c>
      <c r="AS15" s="19" t="s">
        <v>124</v>
      </c>
      <c r="AT15" s="19" t="s">
        <v>125</v>
      </c>
    </row>
    <row r="16" spans="1:46" ht="19" x14ac:dyDescent="0.25">
      <c r="A16" s="5" t="s">
        <v>11</v>
      </c>
      <c r="B16" s="1">
        <v>1000000</v>
      </c>
      <c r="C16" s="1">
        <v>1700000</v>
      </c>
      <c r="D16" s="1">
        <v>2600000</v>
      </c>
      <c r="E16" s="1">
        <v>3500000</v>
      </c>
      <c r="F16" s="1">
        <v>13100000</v>
      </c>
      <c r="G16" s="1">
        <v>38000000</v>
      </c>
      <c r="H16" s="1">
        <v>58400000</v>
      </c>
      <c r="I16" s="1">
        <v>143400000</v>
      </c>
      <c r="J16" s="1">
        <v>372500000</v>
      </c>
      <c r="K16" s="1">
        <v>1018600000</v>
      </c>
      <c r="L16" s="1">
        <v>1933900000</v>
      </c>
      <c r="M16" s="1">
        <v>10192400000</v>
      </c>
      <c r="N16" s="1">
        <v>11803500000</v>
      </c>
      <c r="O16" s="1">
        <v>10705000000</v>
      </c>
      <c r="P16" s="1">
        <v>10039000000</v>
      </c>
      <c r="Q16" s="1">
        <v>9460000000</v>
      </c>
      <c r="R16" s="1">
        <v>9990000000</v>
      </c>
      <c r="S16" s="1">
        <v>10818000000</v>
      </c>
      <c r="T16" s="1">
        <v>11336000000</v>
      </c>
      <c r="U16" s="1">
        <v>11309000000</v>
      </c>
      <c r="V16" s="1">
        <v>11105000000</v>
      </c>
      <c r="W16" s="1">
        <v>11181000000</v>
      </c>
      <c r="X16" s="1">
        <v>9771000000</v>
      </c>
      <c r="Y16" s="1">
        <v>10479000000</v>
      </c>
      <c r="Z16" s="1">
        <v>11321000000</v>
      </c>
      <c r="AA16" s="1">
        <v>11648000000</v>
      </c>
      <c r="AB16" s="1">
        <v>11913000000</v>
      </c>
      <c r="AC16" s="1">
        <v>11775000000</v>
      </c>
      <c r="AD16" s="1">
        <v>10819000000</v>
      </c>
      <c r="AE16" s="1">
        <v>11197000000</v>
      </c>
      <c r="AF16" s="1">
        <v>11865000000</v>
      </c>
      <c r="AG16" s="1">
        <v>12179000000</v>
      </c>
      <c r="AH16" s="1">
        <v>12701000000</v>
      </c>
      <c r="AI16" s="1">
        <v>12740000000</v>
      </c>
      <c r="AJ16" s="1">
        <v>14974000000</v>
      </c>
      <c r="AK16" s="1">
        <v>14232000000</v>
      </c>
      <c r="AQ16" s="27">
        <f>(AK35+AJ35+AI35+AH35+AG35)/5</f>
        <v>-1.2439682651333278E-2</v>
      </c>
      <c r="AR16" s="28">
        <f>AS101/AK3</f>
        <v>3.1209259823332318</v>
      </c>
      <c r="AS16" s="28">
        <f>AS101/AK28</f>
        <v>27.469168900804288</v>
      </c>
      <c r="AT16" s="29">
        <f>AS101/AK106</f>
        <v>31.54232939969215</v>
      </c>
    </row>
    <row r="17" spans="1:43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>
        <v>455000000</v>
      </c>
      <c r="X17" s="1">
        <v>426000000</v>
      </c>
      <c r="Y17" s="1">
        <v>473000000</v>
      </c>
      <c r="Z17" s="1">
        <v>481000000</v>
      </c>
      <c r="AA17" s="1">
        <v>488000000</v>
      </c>
      <c r="AB17" s="1">
        <v>481000000</v>
      </c>
      <c r="AC17" s="1">
        <v>466000000</v>
      </c>
      <c r="AD17" s="1">
        <v>385000000</v>
      </c>
      <c r="AE17" s="1">
        <v>376000000</v>
      </c>
      <c r="AF17" s="1">
        <v>363000000</v>
      </c>
      <c r="AG17" s="1">
        <v>374000000</v>
      </c>
      <c r="AH17" s="1">
        <v>411000000</v>
      </c>
      <c r="AI17" s="1">
        <v>425000000</v>
      </c>
      <c r="AJ17" s="1">
        <v>365000000</v>
      </c>
      <c r="AK17" s="1">
        <v>378000000</v>
      </c>
    </row>
    <row r="18" spans="1:43" ht="20" x14ac:dyDescent="0.25">
      <c r="A18" s="5" t="s">
        <v>13</v>
      </c>
      <c r="B18" s="1" t="s">
        <v>92</v>
      </c>
      <c r="C18" s="1" t="s">
        <v>92</v>
      </c>
      <c r="D18" s="1">
        <v>400000</v>
      </c>
      <c r="E18" s="1">
        <v>700000</v>
      </c>
      <c r="F18" s="1">
        <v>1600000</v>
      </c>
      <c r="G18" s="1">
        <v>4800000</v>
      </c>
      <c r="H18" s="1">
        <v>8200000</v>
      </c>
      <c r="I18" s="1">
        <v>18800000</v>
      </c>
      <c r="J18" s="1">
        <v>56400000</v>
      </c>
      <c r="K18" s="1">
        <v>153200000</v>
      </c>
      <c r="L18" s="1">
        <v>303200000</v>
      </c>
      <c r="M18" s="1">
        <v>1498700000</v>
      </c>
      <c r="N18" s="1">
        <v>1614200000</v>
      </c>
      <c r="O18" s="1">
        <v>1429000000</v>
      </c>
      <c r="P18" s="1">
        <v>1371000000</v>
      </c>
      <c r="Q18" s="1">
        <v>1222000000</v>
      </c>
      <c r="R18" s="1">
        <v>1265000000</v>
      </c>
      <c r="S18" s="1">
        <v>1336000000</v>
      </c>
      <c r="T18" s="1">
        <v>1361000000</v>
      </c>
      <c r="U18" s="1">
        <v>1334000000</v>
      </c>
      <c r="V18" s="1">
        <v>1259000000</v>
      </c>
      <c r="W18" s="1">
        <v>1238000000</v>
      </c>
      <c r="X18" s="1">
        <v>1166000000</v>
      </c>
      <c r="Y18" s="1">
        <v>1194000000</v>
      </c>
      <c r="Z18" s="1">
        <v>1229000000</v>
      </c>
      <c r="AA18" s="1">
        <v>1297000000</v>
      </c>
      <c r="AB18" s="1">
        <v>1333000000</v>
      </c>
      <c r="AC18" s="1">
        <v>1292000000</v>
      </c>
      <c r="AD18" s="1">
        <v>1245000000</v>
      </c>
      <c r="AE18" s="1">
        <v>1301000000</v>
      </c>
      <c r="AF18" s="1">
        <v>1376000000</v>
      </c>
      <c r="AG18" s="1">
        <v>1477000000</v>
      </c>
      <c r="AH18" s="1">
        <v>1574000000</v>
      </c>
      <c r="AI18" s="1">
        <v>1671000000</v>
      </c>
      <c r="AJ18" s="1">
        <v>1999000000</v>
      </c>
      <c r="AK18" s="1">
        <v>2038000000</v>
      </c>
      <c r="AQ18" s="18" t="s">
        <v>160</v>
      </c>
    </row>
    <row r="19" spans="1:43" ht="19" x14ac:dyDescent="0.25">
      <c r="A19" s="6" t="s">
        <v>14</v>
      </c>
      <c r="B19" s="10">
        <v>400000</v>
      </c>
      <c r="C19" s="10">
        <v>300000</v>
      </c>
      <c r="D19" s="10">
        <v>500000</v>
      </c>
      <c r="E19" s="10">
        <v>900000</v>
      </c>
      <c r="F19" s="10">
        <v>6000000</v>
      </c>
      <c r="G19" s="10">
        <v>16200000</v>
      </c>
      <c r="H19" s="10">
        <v>23200000</v>
      </c>
      <c r="I19" s="10">
        <v>40400000</v>
      </c>
      <c r="J19" s="10">
        <v>75300000</v>
      </c>
      <c r="K19" s="10">
        <v>231200000</v>
      </c>
      <c r="L19" s="10">
        <v>760100000</v>
      </c>
      <c r="M19" s="10">
        <v>794900000</v>
      </c>
      <c r="N19" s="10">
        <v>1448900000</v>
      </c>
      <c r="O19" s="10">
        <v>1750000000</v>
      </c>
      <c r="P19" s="10">
        <v>2158000000</v>
      </c>
      <c r="Q19" s="10">
        <v>2468000000</v>
      </c>
      <c r="R19" s="10">
        <v>2299000000</v>
      </c>
      <c r="S19" s="10">
        <v>2522000000</v>
      </c>
      <c r="T19" s="10">
        <v>2453000000</v>
      </c>
      <c r="U19" s="10">
        <v>2808000000</v>
      </c>
      <c r="V19" s="10">
        <v>2962000000</v>
      </c>
      <c r="W19" s="10">
        <v>3449000000</v>
      </c>
      <c r="X19" s="10">
        <v>2999000000</v>
      </c>
      <c r="Y19" s="10">
        <v>3249000000</v>
      </c>
      <c r="Z19" s="10">
        <v>3182000000</v>
      </c>
      <c r="AA19" s="10">
        <v>3045000000</v>
      </c>
      <c r="AB19" s="10">
        <v>2276000000</v>
      </c>
      <c r="AC19" s="10">
        <v>3469000000</v>
      </c>
      <c r="AD19" s="10">
        <v>2691000000</v>
      </c>
      <c r="AE19" s="10">
        <v>3501000000</v>
      </c>
      <c r="AF19" s="10">
        <v>3930000000</v>
      </c>
      <c r="AG19" s="10">
        <v>4229000000</v>
      </c>
      <c r="AH19" s="10">
        <v>4089000000</v>
      </c>
      <c r="AI19" s="10">
        <v>3989000000</v>
      </c>
      <c r="AJ19" s="10">
        <v>4712000000</v>
      </c>
      <c r="AK19" s="10">
        <v>5332000000</v>
      </c>
      <c r="AQ19" s="49">
        <f>AK40-AK56-AK61</f>
        <v>-14633000000</v>
      </c>
    </row>
    <row r="20" spans="1:43" ht="19" customHeight="1" x14ac:dyDescent="0.25">
      <c r="A20" s="14" t="s">
        <v>102</v>
      </c>
      <c r="B20" s="1"/>
      <c r="C20" s="15">
        <f>(C19/B19)-1</f>
        <v>-0.25</v>
      </c>
      <c r="D20" s="15">
        <f>(D19/C19)-1</f>
        <v>0.66666666666666674</v>
      </c>
      <c r="E20" s="15">
        <f>(E19/D19)-1</f>
        <v>0.8</v>
      </c>
      <c r="F20" s="15">
        <f t="shared" ref="F20:AF20" si="3">(F19/E19)-1</f>
        <v>5.666666666666667</v>
      </c>
      <c r="G20" s="15">
        <f t="shared" si="3"/>
        <v>1.7000000000000002</v>
      </c>
      <c r="H20" s="15">
        <f t="shared" si="3"/>
        <v>0.43209876543209869</v>
      </c>
      <c r="I20" s="15">
        <f t="shared" si="3"/>
        <v>0.74137931034482762</v>
      </c>
      <c r="J20" s="15">
        <f t="shared" si="3"/>
        <v>0.86386138613861396</v>
      </c>
      <c r="K20" s="15">
        <f t="shared" si="3"/>
        <v>2.0703851261620185</v>
      </c>
      <c r="L20" s="15">
        <f t="shared" si="3"/>
        <v>2.2876297577854672</v>
      </c>
      <c r="M20" s="15">
        <f t="shared" si="3"/>
        <v>4.5783449546112465E-2</v>
      </c>
      <c r="N20" s="15">
        <f t="shared" si="3"/>
        <v>0.8227449993709901</v>
      </c>
      <c r="O20" s="15">
        <f t="shared" si="3"/>
        <v>0.20781282352129193</v>
      </c>
      <c r="P20" s="15">
        <f t="shared" si="3"/>
        <v>0.2331428571428571</v>
      </c>
      <c r="Q20" s="15">
        <f t="shared" si="3"/>
        <v>0.14365152919369795</v>
      </c>
      <c r="R20" s="15">
        <f t="shared" si="3"/>
        <v>-6.8476499189627282E-2</v>
      </c>
      <c r="S20" s="15">
        <f t="shared" si="3"/>
        <v>9.6998695084819397E-2</v>
      </c>
      <c r="T20" s="15">
        <f t="shared" si="3"/>
        <v>-2.7359238699444899E-2</v>
      </c>
      <c r="U20" s="15">
        <f t="shared" si="3"/>
        <v>0.1447207501019161</v>
      </c>
      <c r="V20" s="15">
        <f t="shared" si="3"/>
        <v>5.4843304843304796E-2</v>
      </c>
      <c r="W20" s="15">
        <f t="shared" si="3"/>
        <v>0.16441593517893316</v>
      </c>
      <c r="X20" s="15">
        <f t="shared" si="3"/>
        <v>-0.13047260075384171</v>
      </c>
      <c r="Y20" s="15">
        <f t="shared" si="3"/>
        <v>8.3361120373457887E-2</v>
      </c>
      <c r="Z20" s="15">
        <f t="shared" si="3"/>
        <v>-2.0621729763004026E-2</v>
      </c>
      <c r="AA20" s="15">
        <f t="shared" si="3"/>
        <v>-4.3054682589566351E-2</v>
      </c>
      <c r="AB20" s="15">
        <f t="shared" si="3"/>
        <v>-0.25254515599343186</v>
      </c>
      <c r="AC20" s="15">
        <f t="shared" si="3"/>
        <v>0.52416520210896311</v>
      </c>
      <c r="AD20" s="15">
        <f t="shared" si="3"/>
        <v>-0.22427212453156531</v>
      </c>
      <c r="AE20" s="15">
        <f t="shared" si="3"/>
        <v>0.30100334448160537</v>
      </c>
      <c r="AF20" s="15">
        <f t="shared" si="3"/>
        <v>0.12253641816623828</v>
      </c>
      <c r="AG20" s="15">
        <f t="shared" ref="AG20" si="4">(AG19/AF19)-1</f>
        <v>7.608142493638681E-2</v>
      </c>
      <c r="AH20" s="15">
        <f t="shared" ref="AH20" si="5">(AH19/AG19)-1</f>
        <v>-3.3104752896665923E-2</v>
      </c>
      <c r="AI20" s="15">
        <f t="shared" ref="AI20" si="6">(AI19/AH19)-1</f>
        <v>-2.4455857177794083E-2</v>
      </c>
      <c r="AJ20" s="15">
        <f t="shared" ref="AJ20" si="7">(AJ19/AI19)-1</f>
        <v>0.18124843319127604</v>
      </c>
      <c r="AK20" s="15">
        <f t="shared" ref="AK20:AL20" si="8">(AK19/AJ19)-1</f>
        <v>0.13157894736842102</v>
      </c>
    </row>
    <row r="21" spans="1:43" ht="19" x14ac:dyDescent="0.25">
      <c r="A21" s="5" t="s">
        <v>15</v>
      </c>
      <c r="B21" s="2">
        <v>0.23530000000000001</v>
      </c>
      <c r="C21" s="2">
        <v>0.15790000000000001</v>
      </c>
      <c r="D21" s="2">
        <v>0.1923</v>
      </c>
      <c r="E21" s="2">
        <v>0.2432</v>
      </c>
      <c r="F21" s="2">
        <v>0.32790000000000002</v>
      </c>
      <c r="G21" s="2">
        <v>0.31030000000000002</v>
      </c>
      <c r="H21" s="2">
        <v>0.29709999999999998</v>
      </c>
      <c r="I21" s="2">
        <v>0.2293</v>
      </c>
      <c r="J21" s="2">
        <v>0.16470000000000001</v>
      </c>
      <c r="K21" s="2">
        <v>0.17599999999999999</v>
      </c>
      <c r="L21" s="2">
        <v>0.2908</v>
      </c>
      <c r="M21" s="2">
        <v>6.2600000000000003E-2</v>
      </c>
      <c r="N21" s="2">
        <v>0.1104</v>
      </c>
      <c r="O21" s="2">
        <v>0.1401</v>
      </c>
      <c r="P21" s="2">
        <v>0.19059999999999999</v>
      </c>
      <c r="Q21" s="2">
        <v>0.2215</v>
      </c>
      <c r="R21" s="2">
        <v>0.1986</v>
      </c>
      <c r="S21" s="2">
        <v>0.20150000000000001</v>
      </c>
      <c r="T21" s="2">
        <v>0.18759999999999999</v>
      </c>
      <c r="U21" s="2">
        <v>0.21010000000000001</v>
      </c>
      <c r="V21" s="2">
        <v>0.2225</v>
      </c>
      <c r="W21" s="2">
        <v>0.2576</v>
      </c>
      <c r="X21" s="2">
        <v>0.25430000000000003</v>
      </c>
      <c r="Y21" s="2">
        <v>0.2596</v>
      </c>
      <c r="Z21" s="2">
        <v>0.2379</v>
      </c>
      <c r="AA21" s="2">
        <v>0.22309999999999999</v>
      </c>
      <c r="AB21" s="2">
        <v>0.1628</v>
      </c>
      <c r="AC21" s="2">
        <v>0.24790000000000001</v>
      </c>
      <c r="AD21" s="2">
        <v>0.20760000000000001</v>
      </c>
      <c r="AE21" s="2">
        <v>0.25729999999999997</v>
      </c>
      <c r="AF21" s="2">
        <v>0.27129999999999999</v>
      </c>
      <c r="AG21" s="2">
        <v>0.28360000000000002</v>
      </c>
      <c r="AH21" s="2">
        <v>0.2646</v>
      </c>
      <c r="AI21" s="2">
        <v>0.2621</v>
      </c>
      <c r="AJ21" s="2">
        <v>0.26279999999999998</v>
      </c>
      <c r="AK21" s="2">
        <v>0.2707</v>
      </c>
    </row>
    <row r="22" spans="1:43" ht="19" x14ac:dyDescent="0.25">
      <c r="A22" s="6" t="s">
        <v>16</v>
      </c>
      <c r="B22" s="10">
        <v>700000</v>
      </c>
      <c r="C22" s="10">
        <v>200000</v>
      </c>
      <c r="D22" s="10" t="s">
        <v>92</v>
      </c>
      <c r="E22" s="10">
        <v>200000</v>
      </c>
      <c r="F22" s="10">
        <v>5200000</v>
      </c>
      <c r="G22" s="10">
        <v>14200000</v>
      </c>
      <c r="H22" s="10">
        <v>19700000</v>
      </c>
      <c r="I22" s="10">
        <v>32800000</v>
      </c>
      <c r="J22" s="10">
        <v>84600000</v>
      </c>
      <c r="K22" s="10">
        <v>294800000</v>
      </c>
      <c r="L22" s="10">
        <v>679900000</v>
      </c>
      <c r="M22" s="10">
        <v>2511100000</v>
      </c>
      <c r="N22" s="10">
        <v>1323400000</v>
      </c>
      <c r="O22" s="10">
        <v>1787000000</v>
      </c>
      <c r="P22" s="10">
        <v>1283000000</v>
      </c>
      <c r="Q22" s="10">
        <v>1644000000</v>
      </c>
      <c r="R22" s="10">
        <v>1540000000</v>
      </c>
      <c r="S22" s="10">
        <v>1699000000</v>
      </c>
      <c r="T22" s="10">
        <v>1710000000</v>
      </c>
      <c r="U22" s="10">
        <v>2029000000</v>
      </c>
      <c r="V22" s="10">
        <v>2254000000</v>
      </c>
      <c r="W22" s="10">
        <v>2234000000</v>
      </c>
      <c r="X22" s="10">
        <v>1887000000</v>
      </c>
      <c r="Y22" s="10">
        <v>2116000000</v>
      </c>
      <c r="Z22" s="10">
        <v>2028000000</v>
      </c>
      <c r="AA22" s="10">
        <v>1851000000</v>
      </c>
      <c r="AB22" s="10">
        <v>1079000000</v>
      </c>
      <c r="AC22" s="10">
        <v>2299000000</v>
      </c>
      <c r="AD22" s="10">
        <v>2045000000</v>
      </c>
      <c r="AE22" s="10">
        <v>2296000000</v>
      </c>
      <c r="AF22" s="10">
        <v>2636000000</v>
      </c>
      <c r="AG22" s="10">
        <v>2789000000</v>
      </c>
      <c r="AH22" s="10">
        <v>2706000000</v>
      </c>
      <c r="AI22" s="10">
        <v>2434000000</v>
      </c>
      <c r="AJ22" s="10">
        <v>2965000000</v>
      </c>
      <c r="AK22" s="10">
        <v>3365000000</v>
      </c>
    </row>
    <row r="23" spans="1:43" ht="19" x14ac:dyDescent="0.25">
      <c r="A23" s="5" t="s">
        <v>17</v>
      </c>
      <c r="B23" s="2">
        <v>0.4118</v>
      </c>
      <c r="C23" s="2">
        <v>0.1053</v>
      </c>
      <c r="D23" s="2" t="s">
        <v>92</v>
      </c>
      <c r="E23" s="2">
        <v>5.4100000000000002E-2</v>
      </c>
      <c r="F23" s="2">
        <v>0.28420000000000001</v>
      </c>
      <c r="G23" s="2">
        <v>0.27200000000000002</v>
      </c>
      <c r="H23" s="2">
        <v>0.25219999999999998</v>
      </c>
      <c r="I23" s="2">
        <v>0.1862</v>
      </c>
      <c r="J23" s="2">
        <v>0.18509999999999999</v>
      </c>
      <c r="K23" s="2">
        <v>0.22450000000000001</v>
      </c>
      <c r="L23" s="2">
        <v>0.2601</v>
      </c>
      <c r="M23" s="2">
        <v>0.19769999999999999</v>
      </c>
      <c r="N23" s="2">
        <v>0.1008</v>
      </c>
      <c r="O23" s="2">
        <v>0.1431</v>
      </c>
      <c r="P23" s="2">
        <v>0.1133</v>
      </c>
      <c r="Q23" s="2">
        <v>0.14749999999999999</v>
      </c>
      <c r="R23" s="2">
        <v>0.1331</v>
      </c>
      <c r="S23" s="2">
        <v>0.13569999999999999</v>
      </c>
      <c r="T23" s="2">
        <v>0.1308</v>
      </c>
      <c r="U23" s="2">
        <v>0.15179999999999999</v>
      </c>
      <c r="V23" s="2">
        <v>0.16930000000000001</v>
      </c>
      <c r="W23" s="2">
        <v>0.16689999999999999</v>
      </c>
      <c r="X23" s="2">
        <v>0.16</v>
      </c>
      <c r="Y23" s="2">
        <v>0.1691</v>
      </c>
      <c r="Z23" s="2">
        <v>0.15160000000000001</v>
      </c>
      <c r="AA23" s="2">
        <v>0.1356</v>
      </c>
      <c r="AB23" s="2">
        <v>7.7200000000000005E-2</v>
      </c>
      <c r="AC23" s="2">
        <v>0.1643</v>
      </c>
      <c r="AD23" s="2">
        <v>0.1578</v>
      </c>
      <c r="AE23" s="2">
        <v>0.16869999999999999</v>
      </c>
      <c r="AF23" s="2">
        <v>0.182</v>
      </c>
      <c r="AG23" s="2">
        <v>0.187</v>
      </c>
      <c r="AH23" s="2">
        <v>0.17510000000000001</v>
      </c>
      <c r="AI23" s="2">
        <v>0.15989999999999999</v>
      </c>
      <c r="AJ23" s="2">
        <v>0.16539999999999999</v>
      </c>
      <c r="AK23" s="2">
        <v>0.17080000000000001</v>
      </c>
    </row>
    <row r="24" spans="1:43" ht="19" x14ac:dyDescent="0.25">
      <c r="A24" s="5" t="s">
        <v>18</v>
      </c>
      <c r="B24" s="1" t="s">
        <v>92</v>
      </c>
      <c r="C24" s="1">
        <v>100000</v>
      </c>
      <c r="D24" s="1">
        <v>200000</v>
      </c>
      <c r="E24" s="1">
        <v>100000</v>
      </c>
      <c r="F24" s="1">
        <v>-800000</v>
      </c>
      <c r="G24" s="1">
        <v>-2800000</v>
      </c>
      <c r="H24" s="1">
        <v>-4700000</v>
      </c>
      <c r="I24" s="1">
        <v>-11200000</v>
      </c>
      <c r="J24" s="1">
        <v>-65700000</v>
      </c>
      <c r="K24" s="1">
        <v>-216800000</v>
      </c>
      <c r="L24" s="1">
        <v>-216700000</v>
      </c>
      <c r="M24" s="1">
        <v>-3211000000</v>
      </c>
      <c r="N24" s="1">
        <v>-1486200000</v>
      </c>
      <c r="O24" s="1">
        <v>-1466000000</v>
      </c>
      <c r="P24" s="1">
        <v>-496000000</v>
      </c>
      <c r="Q24" s="1">
        <v>-397000000</v>
      </c>
      <c r="R24" s="1">
        <v>-417000000</v>
      </c>
      <c r="S24" s="1">
        <v>-521000000</v>
      </c>
      <c r="T24" s="1">
        <v>-618000000</v>
      </c>
      <c r="U24" s="1">
        <v>-555000000</v>
      </c>
      <c r="V24" s="1">
        <v>-551000000</v>
      </c>
      <c r="W24" s="1">
        <v>-478000000</v>
      </c>
      <c r="X24" s="1">
        <v>-414000000</v>
      </c>
      <c r="Y24" s="1">
        <v>-485000000</v>
      </c>
      <c r="Z24" s="1">
        <v>-508000000</v>
      </c>
      <c r="AA24" s="1">
        <v>-548000000</v>
      </c>
      <c r="AB24" s="1">
        <v>-585000000</v>
      </c>
      <c r="AC24" s="1">
        <v>-548000000</v>
      </c>
      <c r="AD24" s="1">
        <v>-985000000</v>
      </c>
      <c r="AE24" s="1">
        <v>-474000000</v>
      </c>
      <c r="AF24" s="1">
        <v>-445000000</v>
      </c>
      <c r="AG24" s="1">
        <v>-413000000</v>
      </c>
      <c r="AH24" s="1">
        <v>-601000000</v>
      </c>
      <c r="AI24" s="1">
        <v>-541000000</v>
      </c>
      <c r="AJ24" s="1">
        <v>-616000000</v>
      </c>
      <c r="AK24" s="1">
        <v>-447000000</v>
      </c>
    </row>
    <row r="25" spans="1:43" ht="19" x14ac:dyDescent="0.25">
      <c r="A25" s="6" t="s">
        <v>19</v>
      </c>
      <c r="B25" s="10" t="s">
        <v>92</v>
      </c>
      <c r="C25" s="10">
        <v>300000</v>
      </c>
      <c r="D25" s="10" t="s">
        <v>92</v>
      </c>
      <c r="E25" s="10" t="s">
        <v>92</v>
      </c>
      <c r="F25" s="10">
        <v>4400000</v>
      </c>
      <c r="G25" s="10">
        <v>11400000</v>
      </c>
      <c r="H25" s="10">
        <v>15000000</v>
      </c>
      <c r="I25" s="10">
        <v>21600000</v>
      </c>
      <c r="J25" s="10">
        <v>18900000</v>
      </c>
      <c r="K25" s="10">
        <v>78000000</v>
      </c>
      <c r="L25" s="10">
        <v>463200000</v>
      </c>
      <c r="M25" s="10">
        <v>-699900000</v>
      </c>
      <c r="N25" s="10">
        <v>-162800000</v>
      </c>
      <c r="O25" s="10">
        <v>321000000</v>
      </c>
      <c r="P25" s="10">
        <v>787000000</v>
      </c>
      <c r="Q25" s="10">
        <v>1247000000</v>
      </c>
      <c r="R25" s="10">
        <v>1123000000</v>
      </c>
      <c r="S25" s="10">
        <v>1178000000</v>
      </c>
      <c r="T25" s="10">
        <v>1092000000</v>
      </c>
      <c r="U25" s="10">
        <v>1474000000</v>
      </c>
      <c r="V25" s="10">
        <v>1703000000</v>
      </c>
      <c r="W25" s="10">
        <v>1756000000</v>
      </c>
      <c r="X25" s="10">
        <v>1473000000</v>
      </c>
      <c r="Y25" s="10">
        <v>1631000000</v>
      </c>
      <c r="Z25" s="10">
        <v>1520000000</v>
      </c>
      <c r="AA25" s="10">
        <v>1303000000</v>
      </c>
      <c r="AB25" s="10">
        <v>494000000</v>
      </c>
      <c r="AC25" s="10">
        <v>1751000000</v>
      </c>
      <c r="AD25" s="10">
        <v>1060000000</v>
      </c>
      <c r="AE25" s="10">
        <v>1822000000</v>
      </c>
      <c r="AF25" s="10">
        <v>2191000000</v>
      </c>
      <c r="AG25" s="10">
        <v>2376000000</v>
      </c>
      <c r="AH25" s="10">
        <v>2105000000</v>
      </c>
      <c r="AI25" s="10">
        <v>1893000000</v>
      </c>
      <c r="AJ25" s="10">
        <v>2349000000</v>
      </c>
      <c r="AK25" s="10">
        <v>2918000000</v>
      </c>
    </row>
    <row r="26" spans="1:43" ht="19" x14ac:dyDescent="0.25">
      <c r="A26" s="5" t="s">
        <v>20</v>
      </c>
      <c r="B26" s="2" t="s">
        <v>92</v>
      </c>
      <c r="C26" s="2">
        <v>0.15790000000000001</v>
      </c>
      <c r="D26" s="2" t="s">
        <v>92</v>
      </c>
      <c r="E26" s="2" t="s">
        <v>92</v>
      </c>
      <c r="F26" s="2">
        <v>0.2404</v>
      </c>
      <c r="G26" s="2">
        <v>0.21840000000000001</v>
      </c>
      <c r="H26" s="2">
        <v>0.19209999999999999</v>
      </c>
      <c r="I26" s="2">
        <v>0.1226</v>
      </c>
      <c r="J26" s="2">
        <v>4.1300000000000003E-2</v>
      </c>
      <c r="K26" s="2">
        <v>5.9400000000000001E-2</v>
      </c>
      <c r="L26" s="2">
        <v>0.1772</v>
      </c>
      <c r="M26" s="2">
        <v>-5.5100000000000003E-2</v>
      </c>
      <c r="N26" s="2">
        <v>-1.24E-2</v>
      </c>
      <c r="O26" s="2">
        <v>2.5700000000000001E-2</v>
      </c>
      <c r="P26" s="2">
        <v>6.9500000000000006E-2</v>
      </c>
      <c r="Q26" s="2">
        <v>0.1119</v>
      </c>
      <c r="R26" s="2">
        <v>9.7000000000000003E-2</v>
      </c>
      <c r="S26" s="2">
        <v>9.4100000000000003E-2</v>
      </c>
      <c r="T26" s="2">
        <v>8.3500000000000005E-2</v>
      </c>
      <c r="U26" s="2">
        <v>0.1103</v>
      </c>
      <c r="V26" s="2">
        <v>0.12790000000000001</v>
      </c>
      <c r="W26" s="2">
        <v>0.13120000000000001</v>
      </c>
      <c r="X26" s="2">
        <v>0.1249</v>
      </c>
      <c r="Y26" s="2">
        <v>0.1303</v>
      </c>
      <c r="Z26" s="2">
        <v>0.11360000000000001</v>
      </c>
      <c r="AA26" s="2">
        <v>9.5500000000000002E-2</v>
      </c>
      <c r="AB26" s="2">
        <v>3.5299999999999998E-2</v>
      </c>
      <c r="AC26" s="2">
        <v>0.12509999999999999</v>
      </c>
      <c r="AD26" s="2">
        <v>8.1799999999999998E-2</v>
      </c>
      <c r="AE26" s="2">
        <v>0.13389999999999999</v>
      </c>
      <c r="AF26" s="2">
        <v>0.15129999999999999</v>
      </c>
      <c r="AG26" s="2">
        <v>0.1593</v>
      </c>
      <c r="AH26" s="2">
        <v>0.13619999999999999</v>
      </c>
      <c r="AI26" s="2">
        <v>0.1244</v>
      </c>
      <c r="AJ26" s="2">
        <v>0.13100000000000001</v>
      </c>
      <c r="AK26" s="2">
        <v>0.14810000000000001</v>
      </c>
    </row>
    <row r="27" spans="1:43" ht="19" x14ac:dyDescent="0.25">
      <c r="A27" s="5" t="s">
        <v>21</v>
      </c>
      <c r="B27" s="1" t="s">
        <v>92</v>
      </c>
      <c r="C27" s="1">
        <v>100000</v>
      </c>
      <c r="D27" s="1" t="s">
        <v>92</v>
      </c>
      <c r="E27" s="1" t="s">
        <v>92</v>
      </c>
      <c r="F27" s="1">
        <v>1400000</v>
      </c>
      <c r="G27" s="1">
        <v>4100000</v>
      </c>
      <c r="H27" s="1">
        <v>5400000</v>
      </c>
      <c r="I27" s="1">
        <v>7800000</v>
      </c>
      <c r="J27" s="1">
        <v>-11400000</v>
      </c>
      <c r="K27" s="1">
        <v>45100000</v>
      </c>
      <c r="L27" s="1">
        <v>189900000</v>
      </c>
      <c r="M27" s="1">
        <v>66900000</v>
      </c>
      <c r="N27" s="1">
        <v>232300000</v>
      </c>
      <c r="O27" s="1">
        <v>418000000</v>
      </c>
      <c r="P27" s="1">
        <v>284000000</v>
      </c>
      <c r="Q27" s="1">
        <v>424000000</v>
      </c>
      <c r="R27" s="1">
        <v>404000000</v>
      </c>
      <c r="S27" s="1">
        <v>247000000</v>
      </c>
      <c r="T27" s="1">
        <v>-90000000</v>
      </c>
      <c r="U27" s="1">
        <v>325000000</v>
      </c>
      <c r="V27" s="1">
        <v>540000000</v>
      </c>
      <c r="W27" s="1">
        <v>669000000</v>
      </c>
      <c r="X27" s="1">
        <v>413000000</v>
      </c>
      <c r="Y27" s="1">
        <v>629000000</v>
      </c>
      <c r="Z27" s="1">
        <v>511000000</v>
      </c>
      <c r="AA27" s="1">
        <v>443000000</v>
      </c>
      <c r="AB27" s="1">
        <v>364000000</v>
      </c>
      <c r="AC27" s="1">
        <v>413000000</v>
      </c>
      <c r="AD27" s="1">
        <v>308000000</v>
      </c>
      <c r="AE27" s="1">
        <v>642000000</v>
      </c>
      <c r="AF27" s="1">
        <v>242000000</v>
      </c>
      <c r="AG27" s="1">
        <v>453000000</v>
      </c>
      <c r="AH27" s="1">
        <v>434000000</v>
      </c>
      <c r="AI27" s="1">
        <v>397000000</v>
      </c>
      <c r="AJ27" s="1">
        <v>532000000</v>
      </c>
      <c r="AK27" s="1">
        <v>678000000</v>
      </c>
    </row>
    <row r="28" spans="1:43" ht="19" x14ac:dyDescent="0.25">
      <c r="A28" s="7" t="s">
        <v>22</v>
      </c>
      <c r="B28" s="11">
        <v>400000</v>
      </c>
      <c r="C28" s="11">
        <v>200000</v>
      </c>
      <c r="D28" s="11">
        <v>100000</v>
      </c>
      <c r="E28" s="11">
        <v>200000</v>
      </c>
      <c r="F28" s="11">
        <v>3000000</v>
      </c>
      <c r="G28" s="11">
        <v>7300000</v>
      </c>
      <c r="H28" s="11">
        <v>9600000</v>
      </c>
      <c r="I28" s="11">
        <v>13800000</v>
      </c>
      <c r="J28" s="11">
        <v>30300000</v>
      </c>
      <c r="K28" s="11">
        <v>32900000</v>
      </c>
      <c r="L28" s="11">
        <v>267000000</v>
      </c>
      <c r="M28" s="11">
        <v>-770700000</v>
      </c>
      <c r="N28" s="11">
        <v>-397600000</v>
      </c>
      <c r="O28" s="11">
        <v>-97000000</v>
      </c>
      <c r="P28" s="11">
        <v>503000000</v>
      </c>
      <c r="Q28" s="11">
        <v>822000000</v>
      </c>
      <c r="R28" s="11">
        <v>630000000</v>
      </c>
      <c r="S28" s="11">
        <v>939000000</v>
      </c>
      <c r="T28" s="11">
        <v>1182000000</v>
      </c>
      <c r="U28" s="11">
        <v>1149000000</v>
      </c>
      <c r="V28" s="11">
        <v>1163000000</v>
      </c>
      <c r="W28" s="11">
        <v>1087000000</v>
      </c>
      <c r="X28" s="11">
        <v>994000000</v>
      </c>
      <c r="Y28" s="11">
        <v>953000000</v>
      </c>
      <c r="Z28" s="11">
        <v>961000000</v>
      </c>
      <c r="AA28" s="11">
        <v>817000000</v>
      </c>
      <c r="AB28" s="11">
        <v>98000000</v>
      </c>
      <c r="AC28" s="11">
        <v>1298000000</v>
      </c>
      <c r="AD28" s="11">
        <v>753000000</v>
      </c>
      <c r="AE28" s="11">
        <v>1182000000</v>
      </c>
      <c r="AF28" s="11">
        <v>1949000000</v>
      </c>
      <c r="AG28" s="11">
        <v>1925000000</v>
      </c>
      <c r="AH28" s="11">
        <v>1670000000</v>
      </c>
      <c r="AI28" s="11">
        <v>1496000000</v>
      </c>
      <c r="AJ28" s="11">
        <v>1816000000</v>
      </c>
      <c r="AK28" s="11">
        <v>2238000000</v>
      </c>
    </row>
    <row r="29" spans="1:43" ht="20" customHeight="1" x14ac:dyDescent="0.25">
      <c r="A29" s="14" t="s">
        <v>103</v>
      </c>
      <c r="B29" s="1"/>
      <c r="C29" s="15">
        <f>(C28/B28)-1</f>
        <v>-0.5</v>
      </c>
      <c r="D29" s="15">
        <f>(D28/C28)-1</f>
        <v>-0.5</v>
      </c>
      <c r="E29" s="15">
        <f>(E28/D28)-1</f>
        <v>1</v>
      </c>
      <c r="F29" s="15">
        <f t="shared" ref="F29:AF29" si="9">(F28/E28)-1</f>
        <v>14</v>
      </c>
      <c r="G29" s="15">
        <f t="shared" si="9"/>
        <v>1.4333333333333331</v>
      </c>
      <c r="H29" s="15">
        <f t="shared" si="9"/>
        <v>0.31506849315068486</v>
      </c>
      <c r="I29" s="15">
        <f t="shared" si="9"/>
        <v>0.4375</v>
      </c>
      <c r="J29" s="15">
        <f t="shared" si="9"/>
        <v>1.1956521739130435</v>
      </c>
      <c r="K29" s="15">
        <f t="shared" si="9"/>
        <v>8.5808580858085737E-2</v>
      </c>
      <c r="L29" s="15">
        <f t="shared" si="9"/>
        <v>7.1155015197568385</v>
      </c>
      <c r="M29" s="15">
        <f t="shared" si="9"/>
        <v>-3.8865168539325841</v>
      </c>
      <c r="N29" s="15">
        <f t="shared" si="9"/>
        <v>-0.48410535876475935</v>
      </c>
      <c r="O29" s="15">
        <f t="shared" si="9"/>
        <v>-0.75603621730382298</v>
      </c>
      <c r="P29" s="15">
        <f t="shared" si="9"/>
        <v>-6.1855670103092786</v>
      </c>
      <c r="Q29" s="15">
        <f t="shared" si="9"/>
        <v>0.63419483101391649</v>
      </c>
      <c r="R29" s="15">
        <f t="shared" si="9"/>
        <v>-0.23357664233576647</v>
      </c>
      <c r="S29" s="15">
        <f t="shared" si="9"/>
        <v>0.49047619047619051</v>
      </c>
      <c r="T29" s="15">
        <f t="shared" si="9"/>
        <v>0.2587859424920127</v>
      </c>
      <c r="U29" s="15">
        <f t="shared" si="9"/>
        <v>-2.7918781725888353E-2</v>
      </c>
      <c r="V29" s="15">
        <f t="shared" si="9"/>
        <v>1.2184508268059169E-2</v>
      </c>
      <c r="W29" s="15">
        <f t="shared" si="9"/>
        <v>-6.5348237317282898E-2</v>
      </c>
      <c r="X29" s="15">
        <f t="shared" si="9"/>
        <v>-8.5556577736890516E-2</v>
      </c>
      <c r="Y29" s="15">
        <f t="shared" si="9"/>
        <v>-4.1247484909456733E-2</v>
      </c>
      <c r="Z29" s="15">
        <f t="shared" si="9"/>
        <v>8.394543546694555E-3</v>
      </c>
      <c r="AA29" s="15">
        <f t="shared" si="9"/>
        <v>-0.14984391259105101</v>
      </c>
      <c r="AB29" s="15">
        <f t="shared" si="9"/>
        <v>-0.88004895960832319</v>
      </c>
      <c r="AC29" s="15">
        <f t="shared" si="9"/>
        <v>12.244897959183673</v>
      </c>
      <c r="AD29" s="15">
        <f t="shared" si="9"/>
        <v>-0.41987673343605547</v>
      </c>
      <c r="AE29" s="15">
        <f t="shared" si="9"/>
        <v>0.56972111553784854</v>
      </c>
      <c r="AF29" s="15">
        <f t="shared" si="9"/>
        <v>0.64890016920473781</v>
      </c>
      <c r="AG29" s="15">
        <f t="shared" ref="AG29" si="10">(AG28/AF28)-1</f>
        <v>-1.2314007183170883E-2</v>
      </c>
      <c r="AH29" s="15">
        <f t="shared" ref="AH29" si="11">(AH28/AG28)-1</f>
        <v>-0.13246753246753251</v>
      </c>
      <c r="AI29" s="15">
        <f t="shared" ref="AI29" si="12">(AI28/AH28)-1</f>
        <v>-0.10419161676646704</v>
      </c>
      <c r="AJ29" s="15">
        <f t="shared" ref="AJ29" si="13">(AJ28/AI28)-1</f>
        <v>0.21390374331550799</v>
      </c>
      <c r="AK29" s="15">
        <f t="shared" ref="AK29" si="14">(AK28/AJ28)-1</f>
        <v>0.23237885462555075</v>
      </c>
    </row>
    <row r="30" spans="1:43" ht="19" x14ac:dyDescent="0.25">
      <c r="A30" s="5" t="s">
        <v>23</v>
      </c>
      <c r="B30" s="2">
        <v>0.23530000000000001</v>
      </c>
      <c r="C30" s="2">
        <v>0.1053</v>
      </c>
      <c r="D30" s="2">
        <v>3.85E-2</v>
      </c>
      <c r="E30" s="2">
        <v>5.4100000000000002E-2</v>
      </c>
      <c r="F30" s="2">
        <v>0.16389999999999999</v>
      </c>
      <c r="G30" s="2">
        <v>0.13980000000000001</v>
      </c>
      <c r="H30" s="2">
        <v>0.1229</v>
      </c>
      <c r="I30" s="2">
        <v>7.8299999999999995E-2</v>
      </c>
      <c r="J30" s="2">
        <v>6.6299999999999998E-2</v>
      </c>
      <c r="K30" s="2">
        <v>2.5000000000000001E-2</v>
      </c>
      <c r="L30" s="2">
        <v>0.1022</v>
      </c>
      <c r="M30" s="2">
        <v>-6.0699999999999997E-2</v>
      </c>
      <c r="N30" s="2">
        <v>-3.0300000000000001E-2</v>
      </c>
      <c r="O30" s="2">
        <v>-7.7999999999999996E-3</v>
      </c>
      <c r="P30" s="2">
        <v>4.4400000000000002E-2</v>
      </c>
      <c r="Q30" s="2">
        <v>7.3800000000000004E-2</v>
      </c>
      <c r="R30" s="2">
        <v>5.4399999999999997E-2</v>
      </c>
      <c r="S30" s="2">
        <v>7.4999999999999997E-2</v>
      </c>
      <c r="T30" s="2">
        <v>9.0399999999999994E-2</v>
      </c>
      <c r="U30" s="2">
        <v>8.5999999999999993E-2</v>
      </c>
      <c r="V30" s="2">
        <v>8.7400000000000005E-2</v>
      </c>
      <c r="W30" s="2">
        <v>8.1199999999999994E-2</v>
      </c>
      <c r="X30" s="2">
        <v>8.43E-2</v>
      </c>
      <c r="Y30" s="2">
        <v>7.6100000000000001E-2</v>
      </c>
      <c r="Z30" s="2">
        <v>7.1800000000000003E-2</v>
      </c>
      <c r="AA30" s="2">
        <v>5.9900000000000002E-2</v>
      </c>
      <c r="AB30" s="2">
        <v>7.0000000000000001E-3</v>
      </c>
      <c r="AC30" s="2">
        <v>9.2700000000000005E-2</v>
      </c>
      <c r="AD30" s="2">
        <v>5.8099999999999999E-2</v>
      </c>
      <c r="AE30" s="2">
        <v>8.6900000000000005E-2</v>
      </c>
      <c r="AF30" s="2">
        <v>0.1346</v>
      </c>
      <c r="AG30" s="2">
        <v>0.12909999999999999</v>
      </c>
      <c r="AH30" s="2">
        <v>0.1081</v>
      </c>
      <c r="AI30" s="2">
        <v>9.8299999999999998E-2</v>
      </c>
      <c r="AJ30" s="2">
        <v>0.1013</v>
      </c>
      <c r="AK30" s="2">
        <v>0.11360000000000001</v>
      </c>
    </row>
    <row r="31" spans="1:43" ht="19" x14ac:dyDescent="0.25">
      <c r="A31" s="5" t="s">
        <v>24</v>
      </c>
      <c r="B31" s="12">
        <v>0.24</v>
      </c>
      <c r="C31" s="12">
        <v>0.09</v>
      </c>
      <c r="D31" s="12">
        <v>0.03</v>
      </c>
      <c r="E31" s="12">
        <v>0.06</v>
      </c>
      <c r="F31" s="12">
        <v>0.32</v>
      </c>
      <c r="G31" s="12">
        <v>0.65</v>
      </c>
      <c r="H31" s="12">
        <v>0.32</v>
      </c>
      <c r="I31" s="12">
        <v>0.08</v>
      </c>
      <c r="J31" s="12">
        <v>0.55000000000000004</v>
      </c>
      <c r="K31" s="12">
        <v>0.24</v>
      </c>
      <c r="L31" s="12">
        <v>1.28</v>
      </c>
      <c r="M31" s="12">
        <v>-1.32</v>
      </c>
      <c r="N31" s="12">
        <v>-0.65</v>
      </c>
      <c r="O31" s="12">
        <v>-0.16</v>
      </c>
      <c r="P31" s="12">
        <v>0.8</v>
      </c>
      <c r="Q31" s="12">
        <v>1.34</v>
      </c>
      <c r="R31" s="12">
        <v>1.07</v>
      </c>
      <c r="S31" s="12">
        <v>1.63</v>
      </c>
      <c r="T31" s="12">
        <v>2.11</v>
      </c>
      <c r="U31" s="12">
        <v>2.13</v>
      </c>
      <c r="V31" s="12">
        <v>2.25</v>
      </c>
      <c r="W31" s="12">
        <v>2.21</v>
      </c>
      <c r="X31" s="12">
        <v>2.02</v>
      </c>
      <c r="Y31" s="12">
        <v>1.98</v>
      </c>
      <c r="Z31" s="12">
        <v>2.0499999999999998</v>
      </c>
      <c r="AA31" s="12">
        <v>1.76</v>
      </c>
      <c r="AB31" s="12">
        <v>0.21</v>
      </c>
      <c r="AC31" s="12">
        <v>2.8</v>
      </c>
      <c r="AD31" s="12">
        <v>1.66</v>
      </c>
      <c r="AE31" s="12">
        <v>2.66</v>
      </c>
      <c r="AF31" s="12">
        <v>4.4400000000000004</v>
      </c>
      <c r="AG31" s="12">
        <v>4.49</v>
      </c>
      <c r="AH31" s="12">
        <v>3.93</v>
      </c>
      <c r="AI31" s="12">
        <v>3.54</v>
      </c>
      <c r="AJ31" s="12">
        <v>4.29</v>
      </c>
      <c r="AK31" s="12">
        <v>5.42</v>
      </c>
    </row>
    <row r="32" spans="1:43" ht="19" x14ac:dyDescent="0.25">
      <c r="A32" s="5" t="s">
        <v>25</v>
      </c>
      <c r="B32" s="12">
        <v>0.24</v>
      </c>
      <c r="C32" s="12">
        <v>0.09</v>
      </c>
      <c r="D32" s="12">
        <v>0.03</v>
      </c>
      <c r="E32" s="12">
        <v>0.06</v>
      </c>
      <c r="F32" s="12">
        <v>0.32</v>
      </c>
      <c r="G32" s="12">
        <v>0.65</v>
      </c>
      <c r="H32" s="12">
        <v>0.32</v>
      </c>
      <c r="I32" s="12">
        <v>0.08</v>
      </c>
      <c r="J32" s="12">
        <v>0.55000000000000004</v>
      </c>
      <c r="K32" s="12">
        <v>0.24</v>
      </c>
      <c r="L32" s="12">
        <v>1.23</v>
      </c>
      <c r="M32" s="12">
        <v>-1.32</v>
      </c>
      <c r="N32" s="12">
        <v>-0.65</v>
      </c>
      <c r="O32" s="12">
        <v>-0.16</v>
      </c>
      <c r="P32" s="12">
        <v>0.8</v>
      </c>
      <c r="Q32" s="12">
        <v>1.33</v>
      </c>
      <c r="R32" s="12">
        <v>1.06</v>
      </c>
      <c r="S32" s="12">
        <v>1.61</v>
      </c>
      <c r="T32" s="12">
        <v>2.09</v>
      </c>
      <c r="U32" s="12">
        <v>2.1</v>
      </c>
      <c r="V32" s="12">
        <v>2.23</v>
      </c>
      <c r="W32" s="12">
        <v>2.19</v>
      </c>
      <c r="X32" s="12">
        <v>2.0099999999999998</v>
      </c>
      <c r="Y32" s="12">
        <v>1.98</v>
      </c>
      <c r="Z32" s="12">
        <v>2.04</v>
      </c>
      <c r="AA32" s="12">
        <v>1.76</v>
      </c>
      <c r="AB32" s="12">
        <v>0.21</v>
      </c>
      <c r="AC32" s="12">
        <v>2.79</v>
      </c>
      <c r="AD32" s="12">
        <v>1.65</v>
      </c>
      <c r="AE32" s="12">
        <v>2.65</v>
      </c>
      <c r="AF32" s="12">
        <v>4.41</v>
      </c>
      <c r="AG32" s="12">
        <v>4.45</v>
      </c>
      <c r="AH32" s="12">
        <v>3.91</v>
      </c>
      <c r="AI32" s="12">
        <v>3.52</v>
      </c>
      <c r="AJ32" s="12">
        <v>4.2699999999999996</v>
      </c>
      <c r="AK32" s="12">
        <v>5.39</v>
      </c>
    </row>
    <row r="33" spans="1:37" ht="19" x14ac:dyDescent="0.25">
      <c r="A33" s="5" t="s">
        <v>26</v>
      </c>
      <c r="B33" s="1">
        <v>1666667</v>
      </c>
      <c r="C33" s="1">
        <v>2222222</v>
      </c>
      <c r="D33" s="1">
        <v>3333333</v>
      </c>
      <c r="E33" s="1">
        <v>3333333</v>
      </c>
      <c r="F33" s="1">
        <v>9375000</v>
      </c>
      <c r="G33" s="1">
        <v>11230769</v>
      </c>
      <c r="H33" s="1">
        <v>11864407</v>
      </c>
      <c r="I33" s="1">
        <v>21388889</v>
      </c>
      <c r="J33" s="1">
        <v>55270000</v>
      </c>
      <c r="K33" s="1">
        <v>139740000</v>
      </c>
      <c r="L33" s="1">
        <v>208246000</v>
      </c>
      <c r="M33" s="1">
        <v>584301000</v>
      </c>
      <c r="N33" s="1">
        <v>612932000</v>
      </c>
      <c r="O33" s="1">
        <v>606250000</v>
      </c>
      <c r="P33" s="1">
        <v>628750000</v>
      </c>
      <c r="Q33" s="1">
        <v>613432836</v>
      </c>
      <c r="R33" s="1">
        <v>588785047</v>
      </c>
      <c r="S33" s="1">
        <v>576073620</v>
      </c>
      <c r="T33" s="1">
        <v>560189573</v>
      </c>
      <c r="U33" s="1">
        <v>539436620</v>
      </c>
      <c r="V33" s="1">
        <v>516888889</v>
      </c>
      <c r="W33" s="1">
        <v>492100000</v>
      </c>
      <c r="X33" s="1">
        <v>491200000</v>
      </c>
      <c r="Y33" s="1">
        <v>480200000</v>
      </c>
      <c r="Z33" s="1">
        <v>469700000</v>
      </c>
      <c r="AA33" s="1">
        <v>463600000</v>
      </c>
      <c r="AB33" s="1">
        <v>467700000</v>
      </c>
      <c r="AC33" s="1">
        <v>462600000</v>
      </c>
      <c r="AD33" s="1">
        <v>452700000</v>
      </c>
      <c r="AE33" s="1">
        <v>443500000</v>
      </c>
      <c r="AF33" s="1">
        <v>438800000</v>
      </c>
      <c r="AG33" s="1">
        <v>429100000</v>
      </c>
      <c r="AH33" s="1">
        <v>424600000</v>
      </c>
      <c r="AI33" s="1">
        <v>423000000</v>
      </c>
      <c r="AJ33" s="1">
        <v>423000000</v>
      </c>
      <c r="AK33" s="1">
        <v>412800000</v>
      </c>
    </row>
    <row r="34" spans="1:37" ht="19" x14ac:dyDescent="0.25">
      <c r="A34" s="5" t="s">
        <v>27</v>
      </c>
      <c r="B34" s="1">
        <v>1666667</v>
      </c>
      <c r="C34" s="1">
        <v>2222222</v>
      </c>
      <c r="D34" s="1">
        <v>3333333</v>
      </c>
      <c r="E34" s="1">
        <v>3333333</v>
      </c>
      <c r="F34" s="1">
        <v>9375000</v>
      </c>
      <c r="G34" s="1">
        <v>11230769</v>
      </c>
      <c r="H34" s="1">
        <v>11864407</v>
      </c>
      <c r="I34" s="1">
        <v>21388889</v>
      </c>
      <c r="J34" s="1">
        <v>55270000</v>
      </c>
      <c r="K34" s="1">
        <v>139740000</v>
      </c>
      <c r="L34" s="1">
        <v>233371000</v>
      </c>
      <c r="M34" s="1">
        <v>584301000</v>
      </c>
      <c r="N34" s="1">
        <v>612932000</v>
      </c>
      <c r="O34" s="1">
        <v>606250000</v>
      </c>
      <c r="P34" s="1">
        <v>628750000</v>
      </c>
      <c r="Q34" s="1">
        <v>618045113</v>
      </c>
      <c r="R34" s="1">
        <v>594339623</v>
      </c>
      <c r="S34" s="1">
        <v>583229814</v>
      </c>
      <c r="T34" s="1">
        <v>565550239</v>
      </c>
      <c r="U34" s="1">
        <v>547142857</v>
      </c>
      <c r="V34" s="1">
        <v>521524664</v>
      </c>
      <c r="W34" s="1">
        <v>495400000</v>
      </c>
      <c r="X34" s="1">
        <v>493600000</v>
      </c>
      <c r="Y34" s="1">
        <v>482200000</v>
      </c>
      <c r="Z34" s="1">
        <v>471400000</v>
      </c>
      <c r="AA34" s="1">
        <v>464400000</v>
      </c>
      <c r="AB34" s="1">
        <v>469800000</v>
      </c>
      <c r="AC34" s="1">
        <v>465600000</v>
      </c>
      <c r="AD34" s="1">
        <v>455900000</v>
      </c>
      <c r="AE34" s="1">
        <v>446500000</v>
      </c>
      <c r="AF34" s="1">
        <v>441900000</v>
      </c>
      <c r="AG34" s="1">
        <v>432200000</v>
      </c>
      <c r="AH34" s="1">
        <v>427500000</v>
      </c>
      <c r="AI34" s="1">
        <v>425100000</v>
      </c>
      <c r="AJ34" s="1">
        <v>425100000</v>
      </c>
      <c r="AK34" s="1">
        <v>415000000</v>
      </c>
    </row>
    <row r="35" spans="1:37" ht="20" customHeight="1" x14ac:dyDescent="0.25">
      <c r="A35" s="14" t="s">
        <v>104</v>
      </c>
      <c r="B35" s="1"/>
      <c r="C35" s="22">
        <f>(C34-B34)/B34</f>
        <v>0.33333293333341335</v>
      </c>
      <c r="D35" s="22">
        <f t="shared" ref="D35:AF35" si="15">(D34-C34)/C34</f>
        <v>0.5</v>
      </c>
      <c r="E35" s="22">
        <f t="shared" si="15"/>
        <v>0</v>
      </c>
      <c r="F35" s="22">
        <f t="shared" si="15"/>
        <v>1.8125002812500282</v>
      </c>
      <c r="G35" s="22">
        <f t="shared" si="15"/>
        <v>0.19794869333333334</v>
      </c>
      <c r="H35" s="22">
        <f t="shared" si="15"/>
        <v>5.6419823077119652E-2</v>
      </c>
      <c r="I35" s="22">
        <f t="shared" si="15"/>
        <v>0.80277775366269888</v>
      </c>
      <c r="J35" s="22">
        <f t="shared" si="15"/>
        <v>1.5840519346283017</v>
      </c>
      <c r="K35" s="22">
        <f t="shared" si="15"/>
        <v>1.5283155418852903</v>
      </c>
      <c r="L35" s="22">
        <f t="shared" si="15"/>
        <v>0.67003721196507804</v>
      </c>
      <c r="M35" s="22">
        <f t="shared" si="15"/>
        <v>1.5037429672067224</v>
      </c>
      <c r="N35" s="22">
        <f t="shared" si="15"/>
        <v>4.900042957311386E-2</v>
      </c>
      <c r="O35" s="22">
        <f t="shared" si="15"/>
        <v>-1.0901698720249554E-2</v>
      </c>
      <c r="P35" s="22">
        <f t="shared" si="15"/>
        <v>3.711340206185567E-2</v>
      </c>
      <c r="Q35" s="22">
        <f t="shared" si="15"/>
        <v>-1.7025665208747515E-2</v>
      </c>
      <c r="R35" s="22">
        <f t="shared" si="15"/>
        <v>-3.8355598161650704E-2</v>
      </c>
      <c r="S35" s="22">
        <f t="shared" si="15"/>
        <v>-1.8692694496661548E-2</v>
      </c>
      <c r="T35" s="22">
        <f t="shared" si="15"/>
        <v>-3.0313222293536592E-2</v>
      </c>
      <c r="U35" s="22">
        <f t="shared" si="15"/>
        <v>-3.2547739759685612E-2</v>
      </c>
      <c r="V35" s="22">
        <f t="shared" si="15"/>
        <v>-4.6821762675410383E-2</v>
      </c>
      <c r="W35" s="22">
        <f t="shared" si="15"/>
        <v>-5.0092863872685418E-2</v>
      </c>
      <c r="X35" s="22">
        <f t="shared" si="15"/>
        <v>-3.6334275333064193E-3</v>
      </c>
      <c r="Y35" s="22">
        <f t="shared" si="15"/>
        <v>-2.3095623987034037E-2</v>
      </c>
      <c r="Z35" s="22">
        <f t="shared" si="15"/>
        <v>-2.2397345499792616E-2</v>
      </c>
      <c r="AA35" s="22">
        <f t="shared" si="15"/>
        <v>-1.4849384811200678E-2</v>
      </c>
      <c r="AB35" s="22">
        <f t="shared" si="15"/>
        <v>1.1627906976744186E-2</v>
      </c>
      <c r="AC35" s="22">
        <f t="shared" si="15"/>
        <v>-8.9399744572158362E-3</v>
      </c>
      <c r="AD35" s="22">
        <f t="shared" si="15"/>
        <v>-2.0833333333333332E-2</v>
      </c>
      <c r="AE35" s="22">
        <f t="shared" si="15"/>
        <v>-2.0618556701030927E-2</v>
      </c>
      <c r="AF35" s="22">
        <f t="shared" si="15"/>
        <v>-1.0302351623740201E-2</v>
      </c>
      <c r="AG35" s="22">
        <f t="shared" ref="AG35" si="16">(AG34-AF34)/AF34</f>
        <v>-2.1950667571848836E-2</v>
      </c>
      <c r="AH35" s="22">
        <f t="shared" ref="AH35" si="17">(AH34-AG34)/AG34</f>
        <v>-1.0874595094863489E-2</v>
      </c>
      <c r="AI35" s="22">
        <f t="shared" ref="AI35" si="18">(AI34-AH34)/AH34</f>
        <v>-5.6140350877192978E-3</v>
      </c>
      <c r="AJ35" s="22">
        <f t="shared" ref="AJ35" si="19">(AJ34-AI34)/AI34</f>
        <v>0</v>
      </c>
      <c r="AK35" s="22">
        <f t="shared" ref="AK35" si="20">(AK34-AJ34)/AJ34</f>
        <v>-2.3759115502234768E-2</v>
      </c>
    </row>
    <row r="36" spans="1:3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</row>
    <row r="37" spans="1:3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</row>
    <row r="38" spans="1:37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>
        <v>13200000</v>
      </c>
      <c r="K38" s="1">
        <v>23500000</v>
      </c>
      <c r="L38" s="1">
        <v>51200000</v>
      </c>
      <c r="M38" s="1">
        <v>86900000</v>
      </c>
      <c r="N38" s="1">
        <v>181400000</v>
      </c>
      <c r="O38" s="1">
        <v>94000000</v>
      </c>
      <c r="P38" s="1">
        <v>730000000</v>
      </c>
      <c r="Q38" s="1">
        <v>264000000</v>
      </c>
      <c r="R38" s="1">
        <v>135000000</v>
      </c>
      <c r="S38" s="1">
        <v>443000000</v>
      </c>
      <c r="T38" s="1">
        <v>666000000</v>
      </c>
      <c r="U38" s="1">
        <v>614000000</v>
      </c>
      <c r="V38" s="1">
        <v>348000000</v>
      </c>
      <c r="W38" s="1">
        <v>480000000</v>
      </c>
      <c r="X38" s="1">
        <v>1140000000</v>
      </c>
      <c r="Y38" s="1">
        <v>539000000</v>
      </c>
      <c r="Z38" s="1">
        <v>258000000</v>
      </c>
      <c r="AA38" s="1">
        <v>194000000</v>
      </c>
      <c r="AB38" s="1">
        <v>58000000</v>
      </c>
      <c r="AC38" s="1">
        <v>1307000000</v>
      </c>
      <c r="AD38" s="1">
        <v>39000000</v>
      </c>
      <c r="AE38" s="1">
        <v>32000000</v>
      </c>
      <c r="AF38" s="1">
        <v>22000000</v>
      </c>
      <c r="AG38" s="1">
        <v>61000000</v>
      </c>
      <c r="AH38" s="1">
        <v>3561000000</v>
      </c>
      <c r="AI38" s="1">
        <v>553000000</v>
      </c>
      <c r="AJ38" s="1">
        <v>118000000</v>
      </c>
      <c r="AK38" s="1">
        <v>351000000</v>
      </c>
    </row>
    <row r="39" spans="1:37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 t="s">
        <v>92</v>
      </c>
      <c r="Z39" s="1" t="s">
        <v>92</v>
      </c>
      <c r="AA39" s="1" t="s">
        <v>92</v>
      </c>
      <c r="AB39" s="1">
        <v>177000000</v>
      </c>
      <c r="AC39" s="1" t="s">
        <v>92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</row>
    <row r="40" spans="1:37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>
        <v>13200000</v>
      </c>
      <c r="K40" s="1">
        <v>23500000</v>
      </c>
      <c r="L40" s="1">
        <v>51200000</v>
      </c>
      <c r="M40" s="1">
        <v>86900000</v>
      </c>
      <c r="N40" s="1">
        <v>181400000</v>
      </c>
      <c r="O40" s="1">
        <v>94000000</v>
      </c>
      <c r="P40" s="1">
        <v>730000000</v>
      </c>
      <c r="Q40" s="1">
        <v>264000000</v>
      </c>
      <c r="R40" s="1">
        <v>135000000</v>
      </c>
      <c r="S40" s="1">
        <v>443000000</v>
      </c>
      <c r="T40" s="1">
        <v>666000000</v>
      </c>
      <c r="U40" s="1">
        <v>614000000</v>
      </c>
      <c r="V40" s="1">
        <v>348000000</v>
      </c>
      <c r="W40" s="1">
        <v>480000000</v>
      </c>
      <c r="X40" s="1">
        <v>1140000000</v>
      </c>
      <c r="Y40" s="1">
        <v>539000000</v>
      </c>
      <c r="Z40" s="1">
        <v>258000000</v>
      </c>
      <c r="AA40" s="1">
        <v>194000000</v>
      </c>
      <c r="AB40" s="1">
        <v>235000000</v>
      </c>
      <c r="AC40" s="1">
        <v>1307000000</v>
      </c>
      <c r="AD40" s="1">
        <v>39000000</v>
      </c>
      <c r="AE40" s="1">
        <v>32000000</v>
      </c>
      <c r="AF40" s="1">
        <v>22000000</v>
      </c>
      <c r="AG40" s="1">
        <v>61000000</v>
      </c>
      <c r="AH40" s="1">
        <v>3561000000</v>
      </c>
      <c r="AI40" s="1">
        <v>553000000</v>
      </c>
      <c r="AJ40" s="1">
        <v>118000000</v>
      </c>
      <c r="AK40" s="1">
        <v>351000000</v>
      </c>
    </row>
    <row r="41" spans="1:37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72100000</v>
      </c>
      <c r="K41" s="1">
        <v>235600000</v>
      </c>
      <c r="L41" s="1">
        <v>498700000</v>
      </c>
      <c r="M41" s="1">
        <v>2385900000</v>
      </c>
      <c r="N41" s="1">
        <v>1916300000</v>
      </c>
      <c r="O41" s="1">
        <v>1575000000</v>
      </c>
      <c r="P41" s="1">
        <v>1669000000</v>
      </c>
      <c r="Q41" s="1">
        <v>1644000000</v>
      </c>
      <c r="R41" s="1">
        <v>1811000000</v>
      </c>
      <c r="S41" s="1">
        <v>1949000000</v>
      </c>
      <c r="T41" s="1">
        <v>2004000000</v>
      </c>
      <c r="U41" s="1">
        <v>1858000000</v>
      </c>
      <c r="V41" s="1">
        <v>1892000000</v>
      </c>
      <c r="W41" s="1">
        <v>1610000000</v>
      </c>
      <c r="X41" s="1">
        <v>1527000000</v>
      </c>
      <c r="Y41" s="1">
        <v>1656000000</v>
      </c>
      <c r="Z41" s="1">
        <v>1775000000</v>
      </c>
      <c r="AA41" s="1">
        <v>1839000000</v>
      </c>
      <c r="AB41" s="1">
        <v>1810000000</v>
      </c>
      <c r="AC41" s="1">
        <v>1937000000</v>
      </c>
      <c r="AD41" s="1">
        <v>2094000000</v>
      </c>
      <c r="AE41" s="1">
        <v>2132000000</v>
      </c>
      <c r="AF41" s="1">
        <v>2374000000</v>
      </c>
      <c r="AG41" s="1">
        <v>2275000000</v>
      </c>
      <c r="AH41" s="1">
        <v>2319000000</v>
      </c>
      <c r="AI41" s="1">
        <v>2624000000</v>
      </c>
      <c r="AJ41" s="1">
        <v>2546000000</v>
      </c>
      <c r="AK41" s="1">
        <v>2752000000</v>
      </c>
    </row>
    <row r="42" spans="1:37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>
        <v>128300000</v>
      </c>
      <c r="N42" s="1">
        <v>107200000</v>
      </c>
      <c r="O42" s="1">
        <v>75000000</v>
      </c>
      <c r="P42" s="1">
        <v>83000000</v>
      </c>
      <c r="Q42" s="1">
        <v>80000000</v>
      </c>
      <c r="R42" s="1">
        <v>82000000</v>
      </c>
      <c r="S42" s="1">
        <v>90000000</v>
      </c>
      <c r="T42" s="1">
        <v>99000000</v>
      </c>
      <c r="U42" s="1">
        <v>101000000</v>
      </c>
      <c r="V42" s="1">
        <v>103000000</v>
      </c>
      <c r="W42" s="1">
        <v>110000000</v>
      </c>
      <c r="X42" s="1">
        <v>110000000</v>
      </c>
      <c r="Y42" s="1">
        <v>130000000</v>
      </c>
      <c r="Z42" s="1">
        <v>153000000</v>
      </c>
      <c r="AA42" s="1">
        <v>174000000</v>
      </c>
      <c r="AB42" s="1">
        <v>178000000</v>
      </c>
      <c r="AC42" s="1">
        <v>106000000</v>
      </c>
      <c r="AD42" s="1">
        <v>92000000</v>
      </c>
      <c r="AE42" s="1">
        <v>90000000</v>
      </c>
      <c r="AF42" s="1">
        <v>96000000</v>
      </c>
      <c r="AG42" s="1">
        <v>102000000</v>
      </c>
      <c r="AH42" s="1">
        <v>106000000</v>
      </c>
      <c r="AI42" s="1">
        <v>124000000</v>
      </c>
      <c r="AJ42" s="1">
        <v>135000000</v>
      </c>
      <c r="AK42" s="1" t="s">
        <v>92</v>
      </c>
    </row>
    <row r="43" spans="1:37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34800000</v>
      </c>
      <c r="K43" s="1">
        <v>80900000</v>
      </c>
      <c r="L43" s="1">
        <v>105500000</v>
      </c>
      <c r="M43" s="1">
        <v>1280300000</v>
      </c>
      <c r="N43" s="1">
        <v>4015600000</v>
      </c>
      <c r="O43" s="1">
        <v>713000000</v>
      </c>
      <c r="P43" s="1">
        <v>642000000</v>
      </c>
      <c r="Q43" s="1">
        <v>712000000</v>
      </c>
      <c r="R43" s="1">
        <v>560000000</v>
      </c>
      <c r="S43" s="1">
        <v>337000000</v>
      </c>
      <c r="T43" s="1">
        <v>682000000</v>
      </c>
      <c r="U43" s="1">
        <v>609000000</v>
      </c>
      <c r="V43" s="1">
        <v>137000000</v>
      </c>
      <c r="W43" s="1">
        <v>135000000</v>
      </c>
      <c r="X43" s="1">
        <v>233000000</v>
      </c>
      <c r="Y43" s="1">
        <v>157000000</v>
      </c>
      <c r="Z43" s="1">
        <v>193000000</v>
      </c>
      <c r="AA43" s="1">
        <v>216000000</v>
      </c>
      <c r="AB43" s="1">
        <v>276000000</v>
      </c>
      <c r="AC43" s="1">
        <v>291000000</v>
      </c>
      <c r="AD43" s="1">
        <v>120000000</v>
      </c>
      <c r="AE43" s="1">
        <v>122000000</v>
      </c>
      <c r="AF43" s="1">
        <v>132000000</v>
      </c>
      <c r="AG43" s="1">
        <v>207000000</v>
      </c>
      <c r="AH43" s="1">
        <v>223000000</v>
      </c>
      <c r="AI43" s="1">
        <v>239000000</v>
      </c>
      <c r="AJ43" s="1">
        <v>270000000</v>
      </c>
      <c r="AK43" s="1">
        <v>448000000</v>
      </c>
    </row>
    <row r="44" spans="1:37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120100000</v>
      </c>
      <c r="K44" s="10">
        <v>340000000</v>
      </c>
      <c r="L44" s="10">
        <v>655400000</v>
      </c>
      <c r="M44" s="10">
        <v>3881400000</v>
      </c>
      <c r="N44" s="10">
        <v>6220500000</v>
      </c>
      <c r="O44" s="10">
        <v>2457000000</v>
      </c>
      <c r="P44" s="10">
        <v>3124000000</v>
      </c>
      <c r="Q44" s="10">
        <v>2700000000</v>
      </c>
      <c r="R44" s="10">
        <v>2588000000</v>
      </c>
      <c r="S44" s="10">
        <v>2819000000</v>
      </c>
      <c r="T44" s="10">
        <v>3451000000</v>
      </c>
      <c r="U44" s="10">
        <v>3182000000</v>
      </c>
      <c r="V44" s="10">
        <v>2480000000</v>
      </c>
      <c r="W44" s="10">
        <v>2335000000</v>
      </c>
      <c r="X44" s="10">
        <v>3010000000</v>
      </c>
      <c r="Y44" s="10">
        <v>2482000000</v>
      </c>
      <c r="Z44" s="10">
        <v>2379000000</v>
      </c>
      <c r="AA44" s="10">
        <v>2423000000</v>
      </c>
      <c r="AB44" s="10">
        <v>2499000000</v>
      </c>
      <c r="AC44" s="10">
        <v>3641000000</v>
      </c>
      <c r="AD44" s="10">
        <v>2345000000</v>
      </c>
      <c r="AE44" s="10">
        <v>2376000000</v>
      </c>
      <c r="AF44" s="10">
        <v>2624000000</v>
      </c>
      <c r="AG44" s="10">
        <v>2645000000</v>
      </c>
      <c r="AH44" s="10">
        <v>6209000000</v>
      </c>
      <c r="AI44" s="10">
        <v>3540000000</v>
      </c>
      <c r="AJ44" s="10">
        <v>3069000000</v>
      </c>
      <c r="AK44" s="10">
        <v>3551000000</v>
      </c>
    </row>
    <row r="45" spans="1:37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>
        <v>593300000</v>
      </c>
      <c r="K45" s="1">
        <v>1810300000</v>
      </c>
      <c r="L45" s="1">
        <v>3955000000</v>
      </c>
      <c r="M45" s="1">
        <v>11637700000</v>
      </c>
      <c r="N45" s="1">
        <v>10303800000</v>
      </c>
      <c r="O45" s="1">
        <v>10126000000</v>
      </c>
      <c r="P45" s="1">
        <v>10357000000</v>
      </c>
      <c r="Q45" s="1">
        <v>10612000000</v>
      </c>
      <c r="R45" s="1">
        <v>11411000000</v>
      </c>
      <c r="S45" s="1">
        <v>11476000000</v>
      </c>
      <c r="T45" s="1">
        <v>11221000000</v>
      </c>
      <c r="U45" s="1">
        <v>11179000000</v>
      </c>
      <c r="V45" s="1">
        <v>11351000000</v>
      </c>
      <c r="W45" s="1">
        <v>11402000000</v>
      </c>
      <c r="X45" s="1">
        <v>11541000000</v>
      </c>
      <c r="Y45" s="1">
        <v>11868000000</v>
      </c>
      <c r="Z45" s="1">
        <v>12242000000</v>
      </c>
      <c r="AA45" s="1">
        <v>12651000000</v>
      </c>
      <c r="AB45" s="1">
        <v>12344000000</v>
      </c>
      <c r="AC45" s="1">
        <v>10657000000</v>
      </c>
      <c r="AD45" s="1">
        <v>10665000000</v>
      </c>
      <c r="AE45" s="1">
        <v>10950000000</v>
      </c>
      <c r="AF45" s="1">
        <v>11559000000</v>
      </c>
      <c r="AG45" s="1">
        <v>11942000000</v>
      </c>
      <c r="AH45" s="1">
        <v>12893000000</v>
      </c>
      <c r="AI45" s="1">
        <v>14148000000</v>
      </c>
      <c r="AJ45" s="1">
        <v>14419000000</v>
      </c>
      <c r="AK45" s="1">
        <v>15719000000</v>
      </c>
    </row>
    <row r="46" spans="1:3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>
        <v>5079000000</v>
      </c>
      <c r="R46" s="1">
        <v>5266000000</v>
      </c>
      <c r="S46" s="1" t="s">
        <v>92</v>
      </c>
      <c r="T46" s="1" t="s">
        <v>92</v>
      </c>
      <c r="U46" s="1">
        <v>5292000000</v>
      </c>
      <c r="V46" s="1">
        <v>5406000000</v>
      </c>
      <c r="W46" s="1">
        <v>5462000000</v>
      </c>
      <c r="X46" s="1">
        <v>5632000000</v>
      </c>
      <c r="Y46" s="1">
        <v>5726000000</v>
      </c>
      <c r="Z46" s="1">
        <v>6215000000</v>
      </c>
      <c r="AA46" s="1">
        <v>6291000000</v>
      </c>
      <c r="AB46" s="1">
        <v>6070000000</v>
      </c>
      <c r="AC46" s="1">
        <v>5740000000</v>
      </c>
      <c r="AD46" s="1">
        <v>5984000000</v>
      </c>
      <c r="AE46" s="1">
        <v>6215000000</v>
      </c>
      <c r="AF46" s="1">
        <v>6247000000</v>
      </c>
      <c r="AG46" s="1">
        <v>6430000000</v>
      </c>
      <c r="AH46" s="1">
        <v>6532000000</v>
      </c>
      <c r="AI46" s="1">
        <v>8994000000</v>
      </c>
      <c r="AJ46" s="1">
        <v>9028000000</v>
      </c>
      <c r="AK46" s="1">
        <v>9323000000</v>
      </c>
    </row>
    <row r="47" spans="1:37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>
        <v>118800000</v>
      </c>
      <c r="K47" s="1">
        <v>517400000</v>
      </c>
      <c r="L47" s="1">
        <v>1646000000</v>
      </c>
      <c r="M47" s="1">
        <v>6250300000</v>
      </c>
      <c r="N47" s="1">
        <v>5356700000</v>
      </c>
      <c r="O47" s="1">
        <v>5193000000</v>
      </c>
      <c r="P47" s="1">
        <v>5121000000</v>
      </c>
      <c r="Q47" s="1">
        <v>105000000</v>
      </c>
      <c r="R47" s="1">
        <v>156000000</v>
      </c>
      <c r="S47" s="1">
        <v>5453000000</v>
      </c>
      <c r="T47" s="1">
        <v>5514000000</v>
      </c>
      <c r="U47" s="1">
        <v>121000000</v>
      </c>
      <c r="V47" s="1">
        <v>124000000</v>
      </c>
      <c r="W47" s="1">
        <v>158000000</v>
      </c>
      <c r="X47" s="1">
        <v>238000000</v>
      </c>
      <c r="Y47" s="1">
        <v>295000000</v>
      </c>
      <c r="Z47" s="1">
        <v>457000000</v>
      </c>
      <c r="AA47" s="1">
        <v>397000000</v>
      </c>
      <c r="AB47" s="1">
        <v>529000000</v>
      </c>
      <c r="AC47" s="1">
        <v>440000000</v>
      </c>
      <c r="AD47" s="1">
        <v>477000000</v>
      </c>
      <c r="AE47" s="1">
        <v>591000000</v>
      </c>
      <c r="AF47" s="1">
        <v>547000000</v>
      </c>
      <c r="AG47" s="1">
        <v>572000000</v>
      </c>
      <c r="AH47" s="1">
        <v>521000000</v>
      </c>
      <c r="AI47" s="1">
        <v>1024000000</v>
      </c>
      <c r="AJ47" s="1">
        <v>898000000</v>
      </c>
      <c r="AK47" s="1">
        <v>827000000</v>
      </c>
    </row>
    <row r="48" spans="1:37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>
        <v>118800000</v>
      </c>
      <c r="K48" s="1">
        <v>517400000</v>
      </c>
      <c r="L48" s="1">
        <v>1646000000</v>
      </c>
      <c r="M48" s="1">
        <v>6250300000</v>
      </c>
      <c r="N48" s="1">
        <v>5356700000</v>
      </c>
      <c r="O48" s="1">
        <v>5193000000</v>
      </c>
      <c r="P48" s="1">
        <v>5121000000</v>
      </c>
      <c r="Q48" s="1">
        <v>5184000000</v>
      </c>
      <c r="R48" s="1">
        <v>5422000000</v>
      </c>
      <c r="S48" s="1">
        <v>5453000000</v>
      </c>
      <c r="T48" s="1">
        <v>5514000000</v>
      </c>
      <c r="U48" s="1">
        <v>5413000000</v>
      </c>
      <c r="V48" s="1">
        <v>5530000000</v>
      </c>
      <c r="W48" s="1">
        <v>5620000000</v>
      </c>
      <c r="X48" s="1">
        <v>5870000000</v>
      </c>
      <c r="Y48" s="1">
        <v>6021000000</v>
      </c>
      <c r="Z48" s="1">
        <v>6672000000</v>
      </c>
      <c r="AA48" s="1">
        <v>6688000000</v>
      </c>
      <c r="AB48" s="1">
        <v>6599000000</v>
      </c>
      <c r="AC48" s="1">
        <v>6180000000</v>
      </c>
      <c r="AD48" s="1">
        <v>6461000000</v>
      </c>
      <c r="AE48" s="1">
        <v>6806000000</v>
      </c>
      <c r="AF48" s="1">
        <v>6794000000</v>
      </c>
      <c r="AG48" s="1">
        <v>7002000000</v>
      </c>
      <c r="AH48" s="1">
        <v>7053000000</v>
      </c>
      <c r="AI48" s="1">
        <v>10018000000</v>
      </c>
      <c r="AJ48" s="1">
        <v>9926000000</v>
      </c>
      <c r="AK48" s="1">
        <v>10150000000</v>
      </c>
    </row>
    <row r="49" spans="1:3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>
        <v>637000000</v>
      </c>
      <c r="AA49" s="1">
        <v>667000000</v>
      </c>
      <c r="AB49" s="1">
        <v>414000000</v>
      </c>
      <c r="AC49" s="1">
        <v>408000000</v>
      </c>
      <c r="AD49" s="1">
        <v>360000000</v>
      </c>
      <c r="AE49" s="1">
        <v>320000000</v>
      </c>
      <c r="AF49" s="1">
        <v>269000000</v>
      </c>
      <c r="AG49" s="1">
        <v>406000000</v>
      </c>
      <c r="AH49" s="1">
        <v>483000000</v>
      </c>
      <c r="AI49" s="1">
        <v>426000000</v>
      </c>
      <c r="AJ49" s="1">
        <v>432000000</v>
      </c>
      <c r="AK49" s="1" t="s">
        <v>92</v>
      </c>
    </row>
    <row r="50" spans="1:3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</row>
    <row r="51" spans="1:37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>
        <v>75800000</v>
      </c>
      <c r="K51" s="1">
        <v>162800000</v>
      </c>
      <c r="L51" s="1">
        <v>366400000</v>
      </c>
      <c r="M51" s="1">
        <v>945800000</v>
      </c>
      <c r="N51" s="1">
        <v>800400000</v>
      </c>
      <c r="O51" s="1">
        <v>789000000</v>
      </c>
      <c r="P51" s="1">
        <v>888000000</v>
      </c>
      <c r="Q51" s="1">
        <v>1135000000</v>
      </c>
      <c r="R51" s="1">
        <v>1235000000</v>
      </c>
      <c r="S51" s="1">
        <v>1157000000</v>
      </c>
      <c r="T51" s="1">
        <v>949000000</v>
      </c>
      <c r="U51" s="1">
        <v>826000000</v>
      </c>
      <c r="V51" s="1">
        <v>814000000</v>
      </c>
      <c r="W51" s="1">
        <v>870000000</v>
      </c>
      <c r="X51" s="1">
        <v>733000000</v>
      </c>
      <c r="Y51" s="1">
        <v>1105000000</v>
      </c>
      <c r="Z51" s="1">
        <v>639000000</v>
      </c>
      <c r="AA51" s="1">
        <v>668000000</v>
      </c>
      <c r="AB51" s="1">
        <v>747000000</v>
      </c>
      <c r="AC51" s="1">
        <v>526000000</v>
      </c>
      <c r="AD51" s="1">
        <v>588000000</v>
      </c>
      <c r="AE51" s="1">
        <v>407000000</v>
      </c>
      <c r="AF51" s="1">
        <v>583000000</v>
      </c>
      <c r="AG51" s="1">
        <v>655000000</v>
      </c>
      <c r="AH51" s="1">
        <v>1105000000</v>
      </c>
      <c r="AI51" s="1">
        <v>1213000000</v>
      </c>
      <c r="AJ51" s="1">
        <v>1251000000</v>
      </c>
      <c r="AK51" s="1">
        <v>1947000000</v>
      </c>
    </row>
    <row r="52" spans="1:37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787900000</v>
      </c>
      <c r="K52" s="1">
        <v>2490500000</v>
      </c>
      <c r="L52" s="1">
        <v>5967400000</v>
      </c>
      <c r="M52" s="1">
        <v>18833800000</v>
      </c>
      <c r="N52" s="1">
        <v>16460900000</v>
      </c>
      <c r="O52" s="1">
        <v>16108000000</v>
      </c>
      <c r="P52" s="1">
        <v>16366000000</v>
      </c>
      <c r="Q52" s="1">
        <v>16931000000</v>
      </c>
      <c r="R52" s="1">
        <v>18068000000</v>
      </c>
      <c r="S52" s="1">
        <v>18086000000</v>
      </c>
      <c r="T52" s="1">
        <v>17684000000</v>
      </c>
      <c r="U52" s="1">
        <v>17418000000</v>
      </c>
      <c r="V52" s="1">
        <v>17695000000</v>
      </c>
      <c r="W52" s="1">
        <v>17892000000</v>
      </c>
      <c r="X52" s="1">
        <v>18144000000</v>
      </c>
      <c r="Y52" s="1">
        <v>18994000000</v>
      </c>
      <c r="Z52" s="1">
        <v>20190000000</v>
      </c>
      <c r="AA52" s="1">
        <v>20674000000</v>
      </c>
      <c r="AB52" s="1">
        <v>20104000000</v>
      </c>
      <c r="AC52" s="1">
        <v>17771000000</v>
      </c>
      <c r="AD52" s="1">
        <v>18074000000</v>
      </c>
      <c r="AE52" s="1">
        <v>18483000000</v>
      </c>
      <c r="AF52" s="1">
        <v>19205000000</v>
      </c>
      <c r="AG52" s="1">
        <v>20005000000</v>
      </c>
      <c r="AH52" s="1">
        <v>21534000000</v>
      </c>
      <c r="AI52" s="1">
        <v>25805000000</v>
      </c>
      <c r="AJ52" s="1">
        <v>26028000000</v>
      </c>
      <c r="AK52" s="1">
        <v>27816000000</v>
      </c>
    </row>
    <row r="53" spans="1:3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</row>
    <row r="54" spans="1:37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>
        <v>908000000</v>
      </c>
      <c r="K54" s="11">
        <v>2830500000</v>
      </c>
      <c r="L54" s="11">
        <v>6622800000</v>
      </c>
      <c r="M54" s="11">
        <v>22715200000</v>
      </c>
      <c r="N54" s="11">
        <v>22681400000</v>
      </c>
      <c r="O54" s="11">
        <v>18565000000</v>
      </c>
      <c r="P54" s="11">
        <v>19490000000</v>
      </c>
      <c r="Q54" s="11">
        <v>19631000000</v>
      </c>
      <c r="R54" s="11">
        <v>20656000000</v>
      </c>
      <c r="S54" s="11">
        <v>20905000000</v>
      </c>
      <c r="T54" s="11">
        <v>21135000000</v>
      </c>
      <c r="U54" s="11">
        <v>20600000000</v>
      </c>
      <c r="V54" s="11">
        <v>20175000000</v>
      </c>
      <c r="W54" s="11">
        <v>20227000000</v>
      </c>
      <c r="X54" s="11">
        <v>21154000000</v>
      </c>
      <c r="Y54" s="11">
        <v>21476000000</v>
      </c>
      <c r="Z54" s="11">
        <v>22569000000</v>
      </c>
      <c r="AA54" s="11">
        <v>23097000000</v>
      </c>
      <c r="AB54" s="11">
        <v>22603000000</v>
      </c>
      <c r="AC54" s="11">
        <v>21412000000</v>
      </c>
      <c r="AD54" s="11">
        <v>20419000000</v>
      </c>
      <c r="AE54" s="11">
        <v>20859000000</v>
      </c>
      <c r="AF54" s="11">
        <v>21829000000</v>
      </c>
      <c r="AG54" s="11">
        <v>22650000000</v>
      </c>
      <c r="AH54" s="11">
        <v>27743000000</v>
      </c>
      <c r="AI54" s="11">
        <v>29345000000</v>
      </c>
      <c r="AJ54" s="11">
        <v>29097000000</v>
      </c>
      <c r="AK54" s="11">
        <v>31367000000</v>
      </c>
    </row>
    <row r="55" spans="1:37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32400000</v>
      </c>
      <c r="K55" s="1">
        <v>94900000</v>
      </c>
      <c r="L55" s="1">
        <v>237200000</v>
      </c>
      <c r="M55" s="1">
        <v>1040600000</v>
      </c>
      <c r="N55" s="1">
        <v>1062500000</v>
      </c>
      <c r="O55" s="1">
        <v>865000000</v>
      </c>
      <c r="P55" s="1">
        <v>809000000</v>
      </c>
      <c r="Q55" s="1">
        <v>526000000</v>
      </c>
      <c r="R55" s="1">
        <v>639000000</v>
      </c>
      <c r="S55" s="1">
        <v>772000000</v>
      </c>
      <c r="T55" s="1">
        <v>719000000</v>
      </c>
      <c r="U55" s="1">
        <v>693000000</v>
      </c>
      <c r="V55" s="1">
        <v>656000000</v>
      </c>
      <c r="W55" s="1">
        <v>716000000</v>
      </c>
      <c r="X55" s="1">
        <v>567000000</v>
      </c>
      <c r="Y55" s="1">
        <v>692000000</v>
      </c>
      <c r="Z55" s="1">
        <v>838000000</v>
      </c>
      <c r="AA55" s="1">
        <v>842000000</v>
      </c>
      <c r="AB55" s="1">
        <v>744000000</v>
      </c>
      <c r="AC55" s="1">
        <v>740000000</v>
      </c>
      <c r="AD55" s="1">
        <v>721000000</v>
      </c>
      <c r="AE55" s="1">
        <v>799000000</v>
      </c>
      <c r="AF55" s="1">
        <v>1040000000</v>
      </c>
      <c r="AG55" s="1">
        <v>1037000000</v>
      </c>
      <c r="AH55" s="1">
        <v>1065000000</v>
      </c>
      <c r="AI55" s="1">
        <v>1121000000</v>
      </c>
      <c r="AJ55" s="1">
        <v>1375000000</v>
      </c>
      <c r="AK55" s="1" t="s">
        <v>92</v>
      </c>
    </row>
    <row r="56" spans="1:3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>
        <v>38900000</v>
      </c>
      <c r="K56" s="1">
        <v>28700000</v>
      </c>
      <c r="L56" s="1">
        <v>39300000</v>
      </c>
      <c r="M56" s="1">
        <v>583700000</v>
      </c>
      <c r="N56" s="1">
        <v>3098700000</v>
      </c>
      <c r="O56" s="1">
        <v>113000000</v>
      </c>
      <c r="P56" s="1">
        <v>515000000</v>
      </c>
      <c r="Q56" s="1">
        <v>231000000</v>
      </c>
      <c r="R56" s="1">
        <v>514000000</v>
      </c>
      <c r="S56" s="1">
        <v>384000000</v>
      </c>
      <c r="T56" s="1">
        <v>522000000</v>
      </c>
      <c r="U56" s="1">
        <v>822000000</v>
      </c>
      <c r="V56" s="1">
        <v>329000000</v>
      </c>
      <c r="W56" s="1">
        <v>835000000</v>
      </c>
      <c r="X56" s="1">
        <v>749000000</v>
      </c>
      <c r="Y56" s="1">
        <v>233000000</v>
      </c>
      <c r="Z56" s="1">
        <v>631000000</v>
      </c>
      <c r="AA56" s="1">
        <v>743000000</v>
      </c>
      <c r="AB56" s="1">
        <v>726000000</v>
      </c>
      <c r="AC56" s="1">
        <v>1090000000</v>
      </c>
      <c r="AD56" s="1">
        <v>253000000</v>
      </c>
      <c r="AE56" s="1">
        <v>417000000</v>
      </c>
      <c r="AF56" s="1">
        <v>739000000</v>
      </c>
      <c r="AG56" s="1">
        <v>432000000</v>
      </c>
      <c r="AH56" s="1">
        <v>218000000</v>
      </c>
      <c r="AI56" s="1">
        <v>551000000</v>
      </c>
      <c r="AJ56" s="1">
        <v>708000000</v>
      </c>
      <c r="AK56" s="1">
        <v>414000000</v>
      </c>
    </row>
    <row r="57" spans="1:3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  <c r="AK57" s="1" t="s">
        <v>92</v>
      </c>
    </row>
    <row r="58" spans="1:37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>
        <v>374000000</v>
      </c>
      <c r="Q58" s="1">
        <v>414000000</v>
      </c>
      <c r="R58" s="1">
        <v>429000000</v>
      </c>
      <c r="S58" s="1">
        <v>463000000</v>
      </c>
      <c r="T58" s="1">
        <v>483000000</v>
      </c>
      <c r="U58" s="1">
        <v>455000000</v>
      </c>
      <c r="V58" s="1">
        <v>462000000</v>
      </c>
      <c r="W58" s="1">
        <v>451000000</v>
      </c>
      <c r="X58" s="1">
        <v>457000000</v>
      </c>
      <c r="Y58" s="1">
        <v>460000000</v>
      </c>
      <c r="Z58" s="1">
        <v>470000000</v>
      </c>
      <c r="AA58" s="1">
        <v>465000000</v>
      </c>
      <c r="AB58" s="1">
        <v>475000000</v>
      </c>
      <c r="AC58" s="1">
        <v>475000000</v>
      </c>
      <c r="AD58" s="1">
        <v>472000000</v>
      </c>
      <c r="AE58" s="1">
        <v>493000000</v>
      </c>
      <c r="AF58" s="1">
        <v>503000000</v>
      </c>
      <c r="AG58" s="1">
        <v>522000000</v>
      </c>
      <c r="AH58" s="1">
        <v>534000000</v>
      </c>
      <c r="AI58" s="1">
        <v>539000000</v>
      </c>
      <c r="AJ58" s="1">
        <v>571000000</v>
      </c>
      <c r="AK58" s="1">
        <v>3980000000</v>
      </c>
    </row>
    <row r="59" spans="1:37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33900000</v>
      </c>
      <c r="K59" s="1">
        <v>196400000</v>
      </c>
      <c r="L59" s="1">
        <v>292200000</v>
      </c>
      <c r="M59" s="1">
        <v>2669400000</v>
      </c>
      <c r="N59" s="1">
        <v>3328300000</v>
      </c>
      <c r="O59" s="1">
        <v>1959000000</v>
      </c>
      <c r="P59" s="1">
        <v>2023000000</v>
      </c>
      <c r="Q59" s="1">
        <v>2002000000</v>
      </c>
      <c r="R59" s="1">
        <v>1750000000</v>
      </c>
      <c r="S59" s="1">
        <v>1586000000</v>
      </c>
      <c r="T59" s="1">
        <v>1533000000</v>
      </c>
      <c r="U59" s="1">
        <v>1298000000</v>
      </c>
      <c r="V59" s="1">
        <v>1151000000</v>
      </c>
      <c r="W59" s="1">
        <v>1034000000</v>
      </c>
      <c r="X59" s="1">
        <v>1128000000</v>
      </c>
      <c r="Y59" s="1">
        <v>1100000000</v>
      </c>
      <c r="Z59" s="1">
        <v>1129000000</v>
      </c>
      <c r="AA59" s="1">
        <v>986000000</v>
      </c>
      <c r="AB59" s="1">
        <v>1069000000</v>
      </c>
      <c r="AC59" s="1">
        <v>1180000000</v>
      </c>
      <c r="AD59" s="1">
        <v>1064000000</v>
      </c>
      <c r="AE59" s="1">
        <v>1085000000</v>
      </c>
      <c r="AF59" s="1">
        <v>980000000</v>
      </c>
      <c r="AG59" s="1">
        <v>1117000000</v>
      </c>
      <c r="AH59" s="1">
        <v>1327000000</v>
      </c>
      <c r="AI59" s="1">
        <v>1342000000</v>
      </c>
      <c r="AJ59" s="1">
        <v>1428000000</v>
      </c>
      <c r="AK59" s="1" t="s">
        <v>92</v>
      </c>
    </row>
    <row r="60" spans="1:37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105200000</v>
      </c>
      <c r="K60" s="10">
        <v>320000000</v>
      </c>
      <c r="L60" s="10">
        <v>568700000</v>
      </c>
      <c r="M60" s="10">
        <v>4293700000</v>
      </c>
      <c r="N60" s="10">
        <v>7489500000</v>
      </c>
      <c r="O60" s="10">
        <v>2937000000</v>
      </c>
      <c r="P60" s="10">
        <v>3721000000</v>
      </c>
      <c r="Q60" s="10">
        <v>3173000000</v>
      </c>
      <c r="R60" s="10">
        <v>3332000000</v>
      </c>
      <c r="S60" s="10">
        <v>3205000000</v>
      </c>
      <c r="T60" s="10">
        <v>3257000000</v>
      </c>
      <c r="U60" s="10">
        <v>3268000000</v>
      </c>
      <c r="V60" s="10">
        <v>2598000000</v>
      </c>
      <c r="W60" s="10">
        <v>3036000000</v>
      </c>
      <c r="X60" s="10">
        <v>2901000000</v>
      </c>
      <c r="Y60" s="10">
        <v>2485000000</v>
      </c>
      <c r="Z60" s="10">
        <v>3068000000</v>
      </c>
      <c r="AA60" s="10">
        <v>3036000000</v>
      </c>
      <c r="AB60" s="10">
        <v>3014000000</v>
      </c>
      <c r="AC60" s="10">
        <v>3485000000</v>
      </c>
      <c r="AD60" s="10">
        <v>2510000000</v>
      </c>
      <c r="AE60" s="10">
        <v>2794000000</v>
      </c>
      <c r="AF60" s="10">
        <v>3262000000</v>
      </c>
      <c r="AG60" s="10">
        <v>3108000000</v>
      </c>
      <c r="AH60" s="10">
        <v>3144000000</v>
      </c>
      <c r="AI60" s="10">
        <v>3553000000</v>
      </c>
      <c r="AJ60" s="10">
        <v>4082000000</v>
      </c>
      <c r="AK60" s="10">
        <v>4394000000</v>
      </c>
    </row>
    <row r="61" spans="1:37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>
        <v>334900000</v>
      </c>
      <c r="K61" s="1">
        <v>1158300000</v>
      </c>
      <c r="L61" s="1">
        <v>2724400000</v>
      </c>
      <c r="M61" s="1">
        <v>11114200000</v>
      </c>
      <c r="N61" s="1">
        <v>8399300000</v>
      </c>
      <c r="O61" s="1">
        <v>8372000000</v>
      </c>
      <c r="P61" s="1">
        <v>7709000000</v>
      </c>
      <c r="Q61" s="1">
        <v>8062000000</v>
      </c>
      <c r="R61" s="1">
        <v>7997000000</v>
      </c>
      <c r="S61" s="1">
        <v>8182000000</v>
      </c>
      <c r="T61" s="1">
        <v>8165000000</v>
      </c>
      <c r="U61" s="1">
        <v>7495000000</v>
      </c>
      <c r="V61" s="1">
        <v>8008000000</v>
      </c>
      <c r="W61" s="1">
        <v>7491000000</v>
      </c>
      <c r="X61" s="1">
        <v>8124000000</v>
      </c>
      <c r="Y61" s="1">
        <v>8674000000</v>
      </c>
      <c r="Z61" s="1">
        <v>9125000000</v>
      </c>
      <c r="AA61" s="1">
        <v>9173000000</v>
      </c>
      <c r="AB61" s="1">
        <v>9500000000</v>
      </c>
      <c r="AC61" s="1">
        <v>8345000000</v>
      </c>
      <c r="AD61" s="1">
        <v>8728000000</v>
      </c>
      <c r="AE61" s="1">
        <v>8893000000</v>
      </c>
      <c r="AF61" s="1">
        <v>8752000000</v>
      </c>
      <c r="AG61" s="1">
        <v>9594000000</v>
      </c>
      <c r="AH61" s="1">
        <v>13280000000</v>
      </c>
      <c r="AI61" s="1">
        <v>13259000000</v>
      </c>
      <c r="AJ61" s="1">
        <v>12697000000</v>
      </c>
      <c r="AK61" s="1">
        <v>14570000000</v>
      </c>
    </row>
    <row r="62" spans="1:37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</row>
    <row r="63" spans="1:3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8800000</v>
      </c>
      <c r="L63" s="1">
        <v>320400000</v>
      </c>
      <c r="M63" s="1">
        <v>470100000</v>
      </c>
      <c r="N63" s="1">
        <v>729900000</v>
      </c>
      <c r="O63" s="1">
        <v>879000000</v>
      </c>
      <c r="P63" s="1">
        <v>1127000000</v>
      </c>
      <c r="Q63" s="1">
        <v>1548000000</v>
      </c>
      <c r="R63" s="1">
        <v>1663000000</v>
      </c>
      <c r="S63" s="1">
        <v>1380000000</v>
      </c>
      <c r="T63" s="1">
        <v>1364000000</v>
      </c>
      <c r="U63" s="1">
        <v>1365000000</v>
      </c>
      <c r="V63" s="1">
        <v>1411000000</v>
      </c>
      <c r="W63" s="1">
        <v>1484000000</v>
      </c>
      <c r="X63" s="1">
        <v>1509000000</v>
      </c>
      <c r="Y63" s="1">
        <v>1662000000</v>
      </c>
      <c r="Z63" s="1">
        <v>1884000000</v>
      </c>
      <c r="AA63" s="1">
        <v>1947000000</v>
      </c>
      <c r="AB63" s="1">
        <v>1842000000</v>
      </c>
      <c r="AC63" s="1">
        <v>1453000000</v>
      </c>
      <c r="AD63" s="1">
        <v>1391000000</v>
      </c>
      <c r="AE63" s="1">
        <v>1482000000</v>
      </c>
      <c r="AF63" s="1">
        <v>1248000000</v>
      </c>
      <c r="AG63" s="1">
        <v>1291000000</v>
      </c>
      <c r="AH63" s="1">
        <v>1407000000</v>
      </c>
      <c r="AI63" s="1">
        <v>1806000000</v>
      </c>
      <c r="AJ63" s="1">
        <v>1694000000</v>
      </c>
      <c r="AK63" s="1" t="s">
        <v>92</v>
      </c>
    </row>
    <row r="64" spans="1:37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65100000</v>
      </c>
      <c r="K64" s="1">
        <v>188100000</v>
      </c>
      <c r="L64" s="1">
        <v>380300000</v>
      </c>
      <c r="M64" s="1">
        <v>2352600000</v>
      </c>
      <c r="N64" s="1">
        <v>1652400000</v>
      </c>
      <c r="O64" s="1">
        <v>1561000000</v>
      </c>
      <c r="P64" s="1">
        <v>1528000000</v>
      </c>
      <c r="Q64" s="1">
        <v>1521000000</v>
      </c>
      <c r="R64" s="1">
        <v>1851000000</v>
      </c>
      <c r="S64" s="1">
        <v>1885000000</v>
      </c>
      <c r="T64" s="1">
        <v>1947000000</v>
      </c>
      <c r="U64" s="1">
        <v>1975000000</v>
      </c>
      <c r="V64" s="1">
        <v>2056000000</v>
      </c>
      <c r="W64" s="1">
        <v>2031000000</v>
      </c>
      <c r="X64" s="1">
        <v>2029000000</v>
      </c>
      <c r="Y64" s="1">
        <v>2064000000</v>
      </c>
      <c r="Z64" s="1">
        <v>2102000000</v>
      </c>
      <c r="AA64" s="1">
        <v>2266000000</v>
      </c>
      <c r="AB64" s="1">
        <v>2245000000</v>
      </c>
      <c r="AC64" s="1">
        <v>2240000000</v>
      </c>
      <c r="AD64" s="1">
        <v>2423000000</v>
      </c>
      <c r="AE64" s="1">
        <v>2370000000</v>
      </c>
      <c r="AF64" s="1">
        <v>2525000000</v>
      </c>
      <c r="AG64" s="1">
        <v>2381000000</v>
      </c>
      <c r="AH64" s="1">
        <v>2842000000</v>
      </c>
      <c r="AI64" s="1">
        <v>3273000000</v>
      </c>
      <c r="AJ64" s="1">
        <v>3498000000</v>
      </c>
      <c r="AK64" s="1">
        <v>5539000000</v>
      </c>
    </row>
    <row r="65" spans="1:37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>
        <v>400000000</v>
      </c>
      <c r="K65" s="1">
        <v>1355200000</v>
      </c>
      <c r="L65" s="1">
        <v>3425100000</v>
      </c>
      <c r="M65" s="1">
        <v>13936900000</v>
      </c>
      <c r="N65" s="1">
        <v>10781600000</v>
      </c>
      <c r="O65" s="1">
        <v>10812000000</v>
      </c>
      <c r="P65" s="1">
        <v>10364000000</v>
      </c>
      <c r="Q65" s="1">
        <v>11131000000</v>
      </c>
      <c r="R65" s="1">
        <v>11511000000</v>
      </c>
      <c r="S65" s="1">
        <v>11447000000</v>
      </c>
      <c r="T65" s="1">
        <v>11476000000</v>
      </c>
      <c r="U65" s="1">
        <v>10835000000</v>
      </c>
      <c r="V65" s="1">
        <v>11475000000</v>
      </c>
      <c r="W65" s="1">
        <v>11006000000</v>
      </c>
      <c r="X65" s="1">
        <v>11662000000</v>
      </c>
      <c r="Y65" s="1">
        <v>12400000000</v>
      </c>
      <c r="Z65" s="1">
        <v>13111000000</v>
      </c>
      <c r="AA65" s="1">
        <v>13386000000</v>
      </c>
      <c r="AB65" s="1">
        <v>13587000000</v>
      </c>
      <c r="AC65" s="1">
        <v>12038000000</v>
      </c>
      <c r="AD65" s="1">
        <v>12542000000</v>
      </c>
      <c r="AE65" s="1">
        <v>12745000000</v>
      </c>
      <c r="AF65" s="1">
        <v>12525000000</v>
      </c>
      <c r="AG65" s="1">
        <v>13266000000</v>
      </c>
      <c r="AH65" s="1">
        <v>17529000000</v>
      </c>
      <c r="AI65" s="1">
        <v>18338000000</v>
      </c>
      <c r="AJ65" s="1">
        <v>17889000000</v>
      </c>
      <c r="AK65" s="1">
        <v>20109000000</v>
      </c>
    </row>
    <row r="66" spans="1:3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</row>
    <row r="67" spans="1:37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>
        <v>505200000</v>
      </c>
      <c r="K67" s="10">
        <v>1675200000</v>
      </c>
      <c r="L67" s="10">
        <v>3993800000</v>
      </c>
      <c r="M67" s="10">
        <v>18230600000</v>
      </c>
      <c r="N67" s="10">
        <v>18271100000</v>
      </c>
      <c r="O67" s="10">
        <v>13749000000</v>
      </c>
      <c r="P67" s="10">
        <v>14085000000</v>
      </c>
      <c r="Q67" s="10">
        <v>14304000000</v>
      </c>
      <c r="R67" s="10">
        <v>14843000000</v>
      </c>
      <c r="S67" s="10">
        <v>14652000000</v>
      </c>
      <c r="T67" s="10">
        <v>14733000000</v>
      </c>
      <c r="U67" s="10">
        <v>14103000000</v>
      </c>
      <c r="V67" s="10">
        <v>14073000000</v>
      </c>
      <c r="W67" s="10">
        <v>14042000000</v>
      </c>
      <c r="X67" s="10">
        <v>14563000000</v>
      </c>
      <c r="Y67" s="10">
        <v>14885000000</v>
      </c>
      <c r="Z67" s="10">
        <v>16179000000</v>
      </c>
      <c r="AA67" s="10">
        <v>16422000000</v>
      </c>
      <c r="AB67" s="10">
        <v>16601000000</v>
      </c>
      <c r="AC67" s="10">
        <v>15523000000</v>
      </c>
      <c r="AD67" s="10">
        <v>15052000000</v>
      </c>
      <c r="AE67" s="10">
        <v>15539000000</v>
      </c>
      <c r="AF67" s="10">
        <v>15787000000</v>
      </c>
      <c r="AG67" s="10">
        <v>16374000000</v>
      </c>
      <c r="AH67" s="10">
        <v>20673000000</v>
      </c>
      <c r="AI67" s="10">
        <v>21891000000</v>
      </c>
      <c r="AJ67" s="10">
        <v>21971000000</v>
      </c>
      <c r="AK67" s="10">
        <v>24503000000</v>
      </c>
    </row>
    <row r="68" spans="1:37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>
        <v>6300000</v>
      </c>
      <c r="O68" s="1">
        <v>6000000</v>
      </c>
      <c r="P68" s="1">
        <v>6000000</v>
      </c>
      <c r="Q68" s="1">
        <v>6000000</v>
      </c>
      <c r="R68" s="1">
        <v>6000000</v>
      </c>
      <c r="S68" s="1">
        <v>6000000</v>
      </c>
      <c r="T68" s="1">
        <v>6000000</v>
      </c>
      <c r="U68" s="1">
        <v>6000000</v>
      </c>
      <c r="V68" s="1">
        <v>6000000</v>
      </c>
      <c r="W68" s="1">
        <v>6000000</v>
      </c>
      <c r="X68" s="1">
        <v>6000000</v>
      </c>
      <c r="Y68" s="1">
        <v>6000000</v>
      </c>
      <c r="Z68" s="1">
        <v>6000000</v>
      </c>
      <c r="AA68" s="1">
        <v>6000000</v>
      </c>
      <c r="AB68" s="1">
        <v>6000000</v>
      </c>
      <c r="AC68" s="1">
        <v>6000000</v>
      </c>
      <c r="AD68" s="1">
        <v>6000000</v>
      </c>
      <c r="AE68" s="1">
        <v>6000000</v>
      </c>
      <c r="AF68" s="1">
        <v>6000000</v>
      </c>
      <c r="AG68" s="1">
        <v>6000000</v>
      </c>
      <c r="AH68" s="1">
        <v>6000000</v>
      </c>
      <c r="AI68" s="1">
        <v>6000000</v>
      </c>
      <c r="AJ68" s="1">
        <v>6000000</v>
      </c>
      <c r="AK68" s="1" t="s">
        <v>92</v>
      </c>
    </row>
    <row r="69" spans="1:37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>
        <v>-324000000</v>
      </c>
      <c r="K69" s="1">
        <v>-85600000</v>
      </c>
      <c r="L69" s="1">
        <v>253500000</v>
      </c>
      <c r="M69" s="1">
        <v>1066500000</v>
      </c>
      <c r="N69" s="1">
        <v>662700000</v>
      </c>
      <c r="O69" s="1">
        <v>560000000</v>
      </c>
      <c r="P69" s="1">
        <v>1057000000</v>
      </c>
      <c r="Q69" s="1">
        <v>1873000000</v>
      </c>
      <c r="R69" s="1">
        <v>2497000000</v>
      </c>
      <c r="S69" s="1">
        <v>3004000000</v>
      </c>
      <c r="T69" s="1">
        <v>3615000000</v>
      </c>
      <c r="U69" s="1">
        <v>4410000000</v>
      </c>
      <c r="V69" s="1">
        <v>5080000000</v>
      </c>
      <c r="W69" s="1">
        <v>5631000000</v>
      </c>
      <c r="X69" s="1">
        <v>6053000000</v>
      </c>
      <c r="Y69" s="1">
        <v>6400000000</v>
      </c>
      <c r="Z69" s="1">
        <v>6721000000</v>
      </c>
      <c r="AA69" s="1">
        <v>6879000000</v>
      </c>
      <c r="AB69" s="1">
        <v>6289000000</v>
      </c>
      <c r="AC69" s="1">
        <v>6888000000</v>
      </c>
      <c r="AD69" s="1">
        <v>6939000000</v>
      </c>
      <c r="AE69" s="1">
        <v>7388000000</v>
      </c>
      <c r="AF69" s="1">
        <v>8588000000</v>
      </c>
      <c r="AG69" s="1">
        <v>9797000000</v>
      </c>
      <c r="AH69" s="1">
        <v>10592000000</v>
      </c>
      <c r="AI69" s="1">
        <v>11159000000</v>
      </c>
      <c r="AJ69" s="1">
        <v>12004000000</v>
      </c>
      <c r="AK69" s="1">
        <v>15319000000</v>
      </c>
    </row>
    <row r="70" spans="1:37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>
        <v>-235000000</v>
      </c>
      <c r="K70" s="1">
        <v>-572900000</v>
      </c>
      <c r="L70" s="1">
        <v>-889000000</v>
      </c>
      <c r="M70" s="1">
        <v>-6598100000</v>
      </c>
      <c r="N70" s="1">
        <v>-6165500000</v>
      </c>
      <c r="O70" s="1">
        <v>-6859000000</v>
      </c>
      <c r="P70" s="1">
        <v>-7578000000</v>
      </c>
      <c r="Q70" s="1">
        <v>-179000000</v>
      </c>
      <c r="R70" s="1">
        <v>-53000000</v>
      </c>
      <c r="S70" s="1">
        <v>65000000</v>
      </c>
      <c r="T70" s="1">
        <v>124000000</v>
      </c>
      <c r="U70" s="1">
        <v>129000000</v>
      </c>
      <c r="V70" s="1">
        <v>229000000</v>
      </c>
      <c r="W70" s="1">
        <v>88000000</v>
      </c>
      <c r="X70" s="1">
        <v>208000000</v>
      </c>
      <c r="Y70" s="1">
        <v>230000000</v>
      </c>
      <c r="Z70" s="1">
        <v>172000000</v>
      </c>
      <c r="AA70" s="1">
        <v>193000000</v>
      </c>
      <c r="AB70" s="1">
        <v>154000000</v>
      </c>
      <c r="AC70" s="1">
        <v>23000000</v>
      </c>
      <c r="AD70" s="1">
        <v>-127000000</v>
      </c>
      <c r="AE70" s="1">
        <v>-80000000</v>
      </c>
      <c r="AF70" s="1">
        <v>8000000</v>
      </c>
      <c r="AG70" s="1">
        <v>-87000000</v>
      </c>
      <c r="AH70" s="1">
        <v>-8000000</v>
      </c>
      <c r="AI70" s="1">
        <v>39000000</v>
      </c>
      <c r="AJ70" s="1">
        <v>17000000</v>
      </c>
      <c r="AK70" s="1" t="s">
        <v>92</v>
      </c>
    </row>
    <row r="71" spans="1:37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>
        <v>961800000</v>
      </c>
      <c r="K71" s="1">
        <v>1813800000</v>
      </c>
      <c r="L71" s="1">
        <v>3264500000</v>
      </c>
      <c r="M71" s="1">
        <v>10016200000</v>
      </c>
      <c r="N71" s="1">
        <v>9906800000</v>
      </c>
      <c r="O71" s="1">
        <v>11109000000</v>
      </c>
      <c r="P71" s="1">
        <v>11920000000</v>
      </c>
      <c r="Q71" s="1">
        <v>3608000000</v>
      </c>
      <c r="R71" s="1">
        <v>3113000000</v>
      </c>
      <c r="S71" s="1">
        <v>2896000000</v>
      </c>
      <c r="T71" s="1">
        <v>2376000000</v>
      </c>
      <c r="U71" s="1">
        <v>1677000000</v>
      </c>
      <c r="V71" s="1">
        <v>477000000</v>
      </c>
      <c r="W71" s="1">
        <v>177000000</v>
      </c>
      <c r="X71" s="1">
        <v>18000000</v>
      </c>
      <c r="Y71" s="1">
        <v>-376000000</v>
      </c>
      <c r="Z71" s="1">
        <v>-829000000</v>
      </c>
      <c r="AA71" s="1">
        <v>-724000000</v>
      </c>
      <c r="AB71" s="1">
        <v>-742000000</v>
      </c>
      <c r="AC71" s="1">
        <v>-1051000000</v>
      </c>
      <c r="AD71" s="1">
        <v>-1473000000</v>
      </c>
      <c r="AE71" s="1">
        <v>-2017000000</v>
      </c>
      <c r="AF71" s="1">
        <v>-2583000000</v>
      </c>
      <c r="AG71" s="1">
        <v>-3441000000</v>
      </c>
      <c r="AH71" s="1">
        <v>-3522000000</v>
      </c>
      <c r="AI71" s="1">
        <v>-3752000000</v>
      </c>
      <c r="AJ71" s="1">
        <v>-4903000000</v>
      </c>
      <c r="AK71" s="1" t="s">
        <v>92</v>
      </c>
    </row>
    <row r="72" spans="1:37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>
        <v>402800000</v>
      </c>
      <c r="K72" s="10">
        <v>1155300000</v>
      </c>
      <c r="L72" s="10">
        <v>2629000000</v>
      </c>
      <c r="M72" s="10">
        <v>4484600000</v>
      </c>
      <c r="N72" s="10">
        <v>4410300000</v>
      </c>
      <c r="O72" s="10">
        <v>4816000000</v>
      </c>
      <c r="P72" s="10">
        <v>5405000000</v>
      </c>
      <c r="Q72" s="10">
        <v>5308000000</v>
      </c>
      <c r="R72" s="10">
        <v>5563000000</v>
      </c>
      <c r="S72" s="10">
        <v>5971000000</v>
      </c>
      <c r="T72" s="10">
        <v>6121000000</v>
      </c>
      <c r="U72" s="10">
        <v>6222000000</v>
      </c>
      <c r="V72" s="10">
        <v>5792000000</v>
      </c>
      <c r="W72" s="10">
        <v>5902000000</v>
      </c>
      <c r="X72" s="10">
        <v>6285000000</v>
      </c>
      <c r="Y72" s="10">
        <v>6260000000</v>
      </c>
      <c r="Z72" s="10">
        <v>6070000000</v>
      </c>
      <c r="AA72" s="10">
        <v>6354000000</v>
      </c>
      <c r="AB72" s="10">
        <v>5707000000</v>
      </c>
      <c r="AC72" s="10">
        <v>5866000000</v>
      </c>
      <c r="AD72" s="10">
        <v>5345000000</v>
      </c>
      <c r="AE72" s="10">
        <v>5297000000</v>
      </c>
      <c r="AF72" s="10">
        <v>6019000000</v>
      </c>
      <c r="AG72" s="10">
        <v>6275000000</v>
      </c>
      <c r="AH72" s="10">
        <v>7068000000</v>
      </c>
      <c r="AI72" s="10">
        <v>7452000000</v>
      </c>
      <c r="AJ72" s="10">
        <v>7124000000</v>
      </c>
      <c r="AK72" s="10">
        <v>6864000000</v>
      </c>
    </row>
    <row r="73" spans="1:37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>
        <v>908000000</v>
      </c>
      <c r="K73" s="11">
        <v>2830500000</v>
      </c>
      <c r="L73" s="11">
        <v>6622800000</v>
      </c>
      <c r="M73" s="11">
        <v>22715200000</v>
      </c>
      <c r="N73" s="11">
        <v>22681400000</v>
      </c>
      <c r="O73" s="11">
        <v>18565000000</v>
      </c>
      <c r="P73" s="11">
        <v>19490000000</v>
      </c>
      <c r="Q73" s="11">
        <v>19612000000</v>
      </c>
      <c r="R73" s="11">
        <v>20406000000</v>
      </c>
      <c r="S73" s="11">
        <v>20623000000</v>
      </c>
      <c r="T73" s="11">
        <v>20854000000</v>
      </c>
      <c r="U73" s="11">
        <v>20325000000</v>
      </c>
      <c r="V73" s="11">
        <v>19865000000</v>
      </c>
      <c r="W73" s="11">
        <v>19944000000</v>
      </c>
      <c r="X73" s="11">
        <v>20848000000</v>
      </c>
      <c r="Y73" s="11">
        <v>21145000000</v>
      </c>
      <c r="Z73" s="11">
        <v>22249000000</v>
      </c>
      <c r="AA73" s="11">
        <v>22776000000</v>
      </c>
      <c r="AB73" s="11">
        <v>22308000000</v>
      </c>
      <c r="AC73" s="11">
        <v>21389000000</v>
      </c>
      <c r="AD73" s="11">
        <v>20397000000</v>
      </c>
      <c r="AE73" s="11">
        <v>20836000000</v>
      </c>
      <c r="AF73" s="11">
        <v>21806000000</v>
      </c>
      <c r="AG73" s="11">
        <v>22649000000</v>
      </c>
      <c r="AH73" s="11">
        <v>27741000000</v>
      </c>
      <c r="AI73" s="11">
        <v>29343000000</v>
      </c>
      <c r="AJ73" s="11">
        <v>29095000000</v>
      </c>
      <c r="AK73" s="11">
        <v>31367000000</v>
      </c>
    </row>
    <row r="74" spans="1:3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</row>
    <row r="75" spans="1:3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</row>
    <row r="76" spans="1:37" ht="19" x14ac:dyDescent="0.25">
      <c r="A76" s="5" t="s">
        <v>66</v>
      </c>
      <c r="B76" s="1" t="s">
        <v>92</v>
      </c>
      <c r="C76" s="1" t="s">
        <v>92</v>
      </c>
      <c r="D76" s="1">
        <v>100000</v>
      </c>
      <c r="E76" s="1">
        <v>200000</v>
      </c>
      <c r="F76" s="1">
        <v>3000000</v>
      </c>
      <c r="G76" s="1">
        <v>7300000</v>
      </c>
      <c r="H76" s="1">
        <v>9600000</v>
      </c>
      <c r="I76" s="1">
        <v>13800000</v>
      </c>
      <c r="J76" s="1">
        <v>30300000</v>
      </c>
      <c r="K76" s="1">
        <v>32900000</v>
      </c>
      <c r="L76" s="1">
        <v>267000000</v>
      </c>
      <c r="M76" s="1">
        <v>-770700000</v>
      </c>
      <c r="N76" s="1">
        <v>-397600000</v>
      </c>
      <c r="O76" s="1">
        <v>-97000000</v>
      </c>
      <c r="P76" s="1">
        <v>503000000</v>
      </c>
      <c r="Q76" s="1">
        <v>822000000</v>
      </c>
      <c r="R76" s="1">
        <v>630000000</v>
      </c>
      <c r="S76" s="1">
        <v>939000000</v>
      </c>
      <c r="T76" s="1">
        <v>1182000000</v>
      </c>
      <c r="U76" s="1">
        <v>1149000000</v>
      </c>
      <c r="V76" s="1">
        <v>1163000000</v>
      </c>
      <c r="W76" s="1">
        <v>1087000000</v>
      </c>
      <c r="X76" s="1">
        <v>994000000</v>
      </c>
      <c r="Y76" s="1">
        <v>953000000</v>
      </c>
      <c r="Z76" s="1">
        <v>961000000</v>
      </c>
      <c r="AA76" s="1">
        <v>817000000</v>
      </c>
      <c r="AB76" s="1">
        <v>98000000</v>
      </c>
      <c r="AC76" s="1">
        <v>1298000000</v>
      </c>
      <c r="AD76" s="1">
        <v>753000000</v>
      </c>
      <c r="AE76" s="1">
        <v>1182000000</v>
      </c>
      <c r="AF76" s="1">
        <v>1949000000</v>
      </c>
      <c r="AG76" s="1">
        <v>1925000000</v>
      </c>
      <c r="AH76" s="1">
        <v>1670000000</v>
      </c>
      <c r="AI76" s="1">
        <v>1496000000</v>
      </c>
      <c r="AJ76" s="1">
        <v>1816000000</v>
      </c>
      <c r="AK76" s="1">
        <v>2240000000</v>
      </c>
    </row>
    <row r="77" spans="1:37" ht="19" x14ac:dyDescent="0.25">
      <c r="A77" s="5" t="s">
        <v>13</v>
      </c>
      <c r="B77" s="1" t="s">
        <v>92</v>
      </c>
      <c r="C77" s="1" t="s">
        <v>92</v>
      </c>
      <c r="D77" s="1">
        <v>400000</v>
      </c>
      <c r="E77" s="1">
        <v>700000</v>
      </c>
      <c r="F77" s="1">
        <v>1600000</v>
      </c>
      <c r="G77" s="1">
        <v>4800000</v>
      </c>
      <c r="H77" s="1">
        <v>8200000</v>
      </c>
      <c r="I77" s="1">
        <v>18800000</v>
      </c>
      <c r="J77" s="1">
        <v>56400000</v>
      </c>
      <c r="K77" s="1">
        <v>153200000</v>
      </c>
      <c r="L77" s="1">
        <v>303200000</v>
      </c>
      <c r="M77" s="1">
        <v>1498700000</v>
      </c>
      <c r="N77" s="1">
        <v>1614200000</v>
      </c>
      <c r="O77" s="1">
        <v>1429000000</v>
      </c>
      <c r="P77" s="1">
        <v>1371000000</v>
      </c>
      <c r="Q77" s="1">
        <v>1222000000</v>
      </c>
      <c r="R77" s="1">
        <v>1265000000</v>
      </c>
      <c r="S77" s="1">
        <v>1336000000</v>
      </c>
      <c r="T77" s="1">
        <v>1361000000</v>
      </c>
      <c r="U77" s="1">
        <v>1334000000</v>
      </c>
      <c r="V77" s="1">
        <v>1259000000</v>
      </c>
      <c r="W77" s="1">
        <v>1238000000</v>
      </c>
      <c r="X77" s="1">
        <v>1166000000</v>
      </c>
      <c r="Y77" s="1">
        <v>1194000000</v>
      </c>
      <c r="Z77" s="1">
        <v>1229000000</v>
      </c>
      <c r="AA77" s="1">
        <v>1297000000</v>
      </c>
      <c r="AB77" s="1">
        <v>1333000000</v>
      </c>
      <c r="AC77" s="1">
        <v>1292000000</v>
      </c>
      <c r="AD77" s="1">
        <v>1245000000</v>
      </c>
      <c r="AE77" s="1">
        <v>1301000000</v>
      </c>
      <c r="AF77" s="1">
        <v>1376000000</v>
      </c>
      <c r="AG77" s="1">
        <v>1477000000</v>
      </c>
      <c r="AH77" s="1">
        <v>1574000000</v>
      </c>
      <c r="AI77" s="1">
        <v>1671000000</v>
      </c>
      <c r="AJ77" s="1">
        <v>1999000000</v>
      </c>
      <c r="AK77" s="1">
        <v>2038000000</v>
      </c>
    </row>
    <row r="78" spans="1:3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200000</v>
      </c>
      <c r="G78" s="1">
        <v>900000</v>
      </c>
      <c r="H78" s="1">
        <v>1000000</v>
      </c>
      <c r="I78" s="1">
        <v>200000</v>
      </c>
      <c r="J78" s="1">
        <v>-15600000</v>
      </c>
      <c r="K78" s="1">
        <v>2900000</v>
      </c>
      <c r="L78" s="1">
        <v>72800000</v>
      </c>
      <c r="M78" s="1">
        <v>-450200000</v>
      </c>
      <c r="N78" s="1">
        <v>317800000</v>
      </c>
      <c r="O78" s="1">
        <v>65000000</v>
      </c>
      <c r="P78" s="1">
        <v>131000000</v>
      </c>
      <c r="Q78" s="1">
        <v>319000000</v>
      </c>
      <c r="R78" s="1">
        <v>363000000</v>
      </c>
      <c r="S78" s="1">
        <v>156000000</v>
      </c>
      <c r="T78" s="1">
        <v>-61000000</v>
      </c>
      <c r="U78" s="1">
        <v>-23000000</v>
      </c>
      <c r="V78" s="1">
        <v>70000000</v>
      </c>
      <c r="W78" s="1">
        <v>150000000</v>
      </c>
      <c r="X78" s="1">
        <v>-94000000</v>
      </c>
      <c r="Y78" s="1">
        <v>154000000</v>
      </c>
      <c r="Z78" s="1">
        <v>198000000</v>
      </c>
      <c r="AA78" s="1">
        <v>67000000</v>
      </c>
      <c r="AB78" s="1">
        <v>-149000000</v>
      </c>
      <c r="AC78" s="1">
        <v>-118000000</v>
      </c>
      <c r="AD78" s="1">
        <v>30000000</v>
      </c>
      <c r="AE78" s="1">
        <v>73000000</v>
      </c>
      <c r="AF78" s="1">
        <v>-251000000</v>
      </c>
      <c r="AG78" s="1">
        <v>25000000</v>
      </c>
      <c r="AH78" s="1">
        <v>100000000</v>
      </c>
      <c r="AI78" s="1">
        <v>165000000</v>
      </c>
      <c r="AJ78" s="1">
        <v>-77000000</v>
      </c>
      <c r="AK78" s="1" t="s">
        <v>92</v>
      </c>
    </row>
    <row r="79" spans="1:37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>
        <v>48000000</v>
      </c>
      <c r="X79" s="1">
        <v>30000000</v>
      </c>
      <c r="Y79" s="1">
        <v>36000000</v>
      </c>
      <c r="Z79" s="1">
        <v>45000000</v>
      </c>
      <c r="AA79" s="1">
        <v>29000000</v>
      </c>
      <c r="AB79" s="1">
        <v>58000000</v>
      </c>
      <c r="AC79" s="1">
        <v>65000000</v>
      </c>
      <c r="AD79" s="1">
        <v>72000000</v>
      </c>
      <c r="AE79" s="1">
        <v>90000000</v>
      </c>
      <c r="AF79" s="1">
        <v>101000000</v>
      </c>
      <c r="AG79" s="1">
        <v>89000000</v>
      </c>
      <c r="AH79" s="1">
        <v>86000000</v>
      </c>
      <c r="AI79" s="1">
        <v>94000000</v>
      </c>
      <c r="AJ79" s="1">
        <v>108000000</v>
      </c>
      <c r="AK79" s="1">
        <v>-39000000</v>
      </c>
    </row>
    <row r="80" spans="1:37" ht="19" x14ac:dyDescent="0.25">
      <c r="A80" s="14" t="s">
        <v>105</v>
      </c>
      <c r="B80" s="15" t="e">
        <f t="shared" ref="B80:AK80" si="21">B79/B3</f>
        <v>#VALUE!</v>
      </c>
      <c r="C80" s="15" t="e">
        <f t="shared" si="21"/>
        <v>#VALUE!</v>
      </c>
      <c r="D80" s="15" t="e">
        <f t="shared" si="21"/>
        <v>#VALUE!</v>
      </c>
      <c r="E80" s="15" t="e">
        <f t="shared" si="21"/>
        <v>#VALUE!</v>
      </c>
      <c r="F80" s="15" t="e">
        <f t="shared" si="21"/>
        <v>#VALUE!</v>
      </c>
      <c r="G80" s="15" t="e">
        <f t="shared" si="21"/>
        <v>#VALUE!</v>
      </c>
      <c r="H80" s="15" t="e">
        <f t="shared" si="21"/>
        <v>#VALUE!</v>
      </c>
      <c r="I80" s="15" t="e">
        <f t="shared" si="21"/>
        <v>#VALUE!</v>
      </c>
      <c r="J80" s="15" t="e">
        <f t="shared" si="21"/>
        <v>#VALUE!</v>
      </c>
      <c r="K80" s="15" t="e">
        <f t="shared" si="21"/>
        <v>#VALUE!</v>
      </c>
      <c r="L80" s="15" t="e">
        <f t="shared" si="21"/>
        <v>#VALUE!</v>
      </c>
      <c r="M80" s="15" t="e">
        <f t="shared" si="21"/>
        <v>#VALUE!</v>
      </c>
      <c r="N80" s="15" t="e">
        <f t="shared" si="21"/>
        <v>#VALUE!</v>
      </c>
      <c r="O80" s="15" t="e">
        <f t="shared" si="21"/>
        <v>#VALUE!</v>
      </c>
      <c r="P80" s="15" t="e">
        <f t="shared" si="21"/>
        <v>#VALUE!</v>
      </c>
      <c r="Q80" s="15" t="e">
        <f t="shared" si="21"/>
        <v>#VALUE!</v>
      </c>
      <c r="R80" s="15" t="e">
        <f t="shared" si="21"/>
        <v>#VALUE!</v>
      </c>
      <c r="S80" s="15" t="e">
        <f t="shared" si="21"/>
        <v>#VALUE!</v>
      </c>
      <c r="T80" s="15" t="e">
        <f t="shared" si="21"/>
        <v>#VALUE!</v>
      </c>
      <c r="U80" s="15" t="e">
        <f t="shared" si="21"/>
        <v>#VALUE!</v>
      </c>
      <c r="V80" s="15" t="e">
        <f t="shared" si="21"/>
        <v>#VALUE!</v>
      </c>
      <c r="W80" s="15">
        <f t="shared" si="21"/>
        <v>3.5853002688975202E-3</v>
      </c>
      <c r="X80" s="15">
        <f t="shared" si="21"/>
        <v>2.5443134594182004E-3</v>
      </c>
      <c r="Y80" s="15">
        <f t="shared" si="21"/>
        <v>2.8765481422293247E-3</v>
      </c>
      <c r="Z80" s="15">
        <f t="shared" si="21"/>
        <v>3.3637314994767529E-3</v>
      </c>
      <c r="AA80" s="15">
        <f t="shared" si="21"/>
        <v>2.124697780057147E-3</v>
      </c>
      <c r="AB80" s="15">
        <f t="shared" si="21"/>
        <v>4.1478938711292284E-3</v>
      </c>
      <c r="AC80" s="15">
        <f t="shared" si="21"/>
        <v>4.6441840525864534E-3</v>
      </c>
      <c r="AD80" s="15">
        <f t="shared" si="21"/>
        <v>5.5551269192191961E-3</v>
      </c>
      <c r="AE80" s="15">
        <f t="shared" si="21"/>
        <v>6.6132706297303253E-3</v>
      </c>
      <c r="AF80" s="15">
        <f t="shared" si="21"/>
        <v>6.9727304107697619E-3</v>
      </c>
      <c r="AG80" s="15">
        <f t="shared" si="21"/>
        <v>5.9675472710205178E-3</v>
      </c>
      <c r="AH80" s="15">
        <f t="shared" si="21"/>
        <v>5.5645422193464902E-3</v>
      </c>
      <c r="AI80" s="15">
        <f t="shared" si="21"/>
        <v>6.1768957813116048E-3</v>
      </c>
      <c r="AJ80" s="15">
        <f t="shared" si="21"/>
        <v>6.0230885059394347E-3</v>
      </c>
      <c r="AK80" s="15">
        <f t="shared" si="21"/>
        <v>-1.9798964361864148E-3</v>
      </c>
    </row>
    <row r="81" spans="1:45" ht="19" x14ac:dyDescent="0.25">
      <c r="A81" s="5" t="s">
        <v>69</v>
      </c>
      <c r="B81" s="1" t="s">
        <v>92</v>
      </c>
      <c r="C81" s="1" t="s">
        <v>92</v>
      </c>
      <c r="D81" s="1">
        <v>-100000</v>
      </c>
      <c r="E81" s="1" t="s">
        <v>92</v>
      </c>
      <c r="F81" s="1">
        <v>-2600000</v>
      </c>
      <c r="G81" s="1" t="s">
        <v>92</v>
      </c>
      <c r="H81" s="1">
        <v>-6100000</v>
      </c>
      <c r="I81" s="1">
        <v>-12300000</v>
      </c>
      <c r="J81" s="1">
        <v>-105800000</v>
      </c>
      <c r="K81" s="1">
        <v>-38700000</v>
      </c>
      <c r="L81" s="1">
        <v>-224500000</v>
      </c>
      <c r="M81" s="1">
        <v>-219400000</v>
      </c>
      <c r="N81" s="1">
        <v>-719600000</v>
      </c>
      <c r="O81" s="1">
        <v>-54000000</v>
      </c>
      <c r="P81" s="1">
        <v>-37000000</v>
      </c>
      <c r="Q81" s="1">
        <v>-169000000</v>
      </c>
      <c r="R81" s="1">
        <v>-452000000</v>
      </c>
      <c r="S81" s="1">
        <v>-319000000</v>
      </c>
      <c r="T81" s="1">
        <v>-319000000</v>
      </c>
      <c r="U81" s="1">
        <v>-19000000</v>
      </c>
      <c r="V81" s="1">
        <v>-81000000</v>
      </c>
      <c r="W81" s="1">
        <v>-89000000</v>
      </c>
      <c r="X81" s="1">
        <v>34000000</v>
      </c>
      <c r="Y81" s="1">
        <v>-230000000</v>
      </c>
      <c r="Z81" s="1">
        <v>-172000000</v>
      </c>
      <c r="AA81" s="1">
        <v>-218000000</v>
      </c>
      <c r="AB81" s="1">
        <v>-80000000</v>
      </c>
      <c r="AC81" s="1">
        <v>-265000000</v>
      </c>
      <c r="AD81" s="1">
        <v>-378000000</v>
      </c>
      <c r="AE81" s="1">
        <v>77000000</v>
      </c>
      <c r="AF81" s="1">
        <v>-201000000</v>
      </c>
      <c r="AG81" s="1">
        <v>-29000000</v>
      </c>
      <c r="AH81" s="1">
        <v>80000000</v>
      </c>
      <c r="AI81" s="1">
        <v>-327000000</v>
      </c>
      <c r="AJ81" s="1">
        <v>126000000</v>
      </c>
      <c r="AK81" s="1">
        <v>297000000</v>
      </c>
    </row>
    <row r="82" spans="1:45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 t="s">
        <v>92</v>
      </c>
      <c r="Z82" s="1" t="s">
        <v>92</v>
      </c>
      <c r="AA82" s="1">
        <v>-131000000</v>
      </c>
      <c r="AB82" s="1">
        <v>44000000</v>
      </c>
      <c r="AC82" s="1">
        <v>-268000000</v>
      </c>
      <c r="AD82" s="1">
        <v>-178000000</v>
      </c>
      <c r="AE82" s="1">
        <v>-78000000</v>
      </c>
      <c r="AF82" s="1">
        <v>-271000000</v>
      </c>
      <c r="AG82" s="1">
        <v>-16000000</v>
      </c>
      <c r="AH82" s="1">
        <v>-53000000</v>
      </c>
      <c r="AI82" s="1" t="s">
        <v>92</v>
      </c>
      <c r="AJ82" s="1" t="s">
        <v>92</v>
      </c>
      <c r="AK82" s="1" t="s">
        <v>92</v>
      </c>
    </row>
    <row r="83" spans="1:45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R83" s="53" t="s">
        <v>126</v>
      </c>
      <c r="AS83" s="54"/>
    </row>
    <row r="84" spans="1:45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 t="s">
        <v>92</v>
      </c>
      <c r="AD84" s="1" t="s">
        <v>92</v>
      </c>
      <c r="AE84" s="1" t="s">
        <v>92</v>
      </c>
      <c r="AF84" s="1" t="s">
        <v>92</v>
      </c>
      <c r="AG84" s="1" t="s">
        <v>92</v>
      </c>
      <c r="AH84" s="1" t="s">
        <v>92</v>
      </c>
      <c r="AI84" s="1" t="s">
        <v>92</v>
      </c>
      <c r="AJ84" s="1" t="s">
        <v>92</v>
      </c>
      <c r="AK84" s="1" t="s">
        <v>92</v>
      </c>
      <c r="AR84" s="55" t="s">
        <v>127</v>
      </c>
      <c r="AS84" s="56"/>
    </row>
    <row r="85" spans="1:45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14900000</v>
      </c>
      <c r="K85" s="1">
        <v>20000000</v>
      </c>
      <c r="L85" s="1">
        <v>86700000</v>
      </c>
      <c r="M85" s="1">
        <v>-412300000</v>
      </c>
      <c r="N85" s="1">
        <v>-1269000000</v>
      </c>
      <c r="O85" s="1">
        <v>-2000000</v>
      </c>
      <c r="P85" s="1">
        <v>-597000000</v>
      </c>
      <c r="Q85" s="1">
        <v>-473000000</v>
      </c>
      <c r="R85" s="1">
        <v>-744000000</v>
      </c>
      <c r="S85" s="1">
        <v>-386000000</v>
      </c>
      <c r="T85" s="1">
        <v>194000000</v>
      </c>
      <c r="U85" s="1">
        <v>-9000000</v>
      </c>
      <c r="V85" s="1">
        <v>5000000</v>
      </c>
      <c r="W85" s="1">
        <v>-113000000</v>
      </c>
      <c r="X85" s="1">
        <v>-42000000</v>
      </c>
      <c r="Y85" s="1">
        <v>-61000000</v>
      </c>
      <c r="Z85" s="1">
        <v>-104000000</v>
      </c>
      <c r="AA85" s="1">
        <v>-85000000</v>
      </c>
      <c r="AB85" s="1">
        <v>-94000000</v>
      </c>
      <c r="AC85" s="1">
        <v>-117000000</v>
      </c>
      <c r="AD85" s="1">
        <v>-97000000</v>
      </c>
      <c r="AE85" s="1">
        <v>-85000000</v>
      </c>
      <c r="AF85" s="1">
        <v>-40000000</v>
      </c>
      <c r="AG85" s="1">
        <v>-186000000</v>
      </c>
      <c r="AH85" s="1">
        <v>-97000000</v>
      </c>
      <c r="AI85" s="1">
        <v>-174000000</v>
      </c>
      <c r="AJ85" s="1">
        <v>-103000000</v>
      </c>
      <c r="AK85" s="1" t="s">
        <v>92</v>
      </c>
      <c r="AR85" s="57" t="s">
        <v>128</v>
      </c>
      <c r="AS85" s="58">
        <f>AK17</f>
        <v>378000000</v>
      </c>
    </row>
    <row r="86" spans="1:45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-700000</v>
      </c>
      <c r="G86" s="1">
        <v>300000</v>
      </c>
      <c r="H86" s="1">
        <v>-600000</v>
      </c>
      <c r="I86" s="1">
        <v>-1600000</v>
      </c>
      <c r="J86" s="1">
        <v>-800000</v>
      </c>
      <c r="K86" s="1">
        <v>54900000</v>
      </c>
      <c r="L86" s="1">
        <v>34300000</v>
      </c>
      <c r="M86" s="1">
        <v>1443600000</v>
      </c>
      <c r="N86" s="1">
        <v>874800000</v>
      </c>
      <c r="O86" s="1">
        <v>782000000</v>
      </c>
      <c r="P86" s="1">
        <v>387000000</v>
      </c>
      <c r="Q86" s="1">
        <v>-41000000</v>
      </c>
      <c r="R86" s="1">
        <v>120000000</v>
      </c>
      <c r="S86" s="1">
        <v>106000000</v>
      </c>
      <c r="T86" s="1">
        <v>228000000</v>
      </c>
      <c r="U86" s="1">
        <v>99000000</v>
      </c>
      <c r="V86" s="1">
        <v>28000000</v>
      </c>
      <c r="W86" s="1">
        <v>141000000</v>
      </c>
      <c r="X86" s="1">
        <v>232000000</v>
      </c>
      <c r="Y86" s="1">
        <v>168000000</v>
      </c>
      <c r="Z86" s="1">
        <v>208000000</v>
      </c>
      <c r="AA86" s="1">
        <v>303000000</v>
      </c>
      <c r="AB86" s="1">
        <v>1195000000</v>
      </c>
      <c r="AC86" s="1">
        <v>59000000</v>
      </c>
      <c r="AD86" s="1">
        <v>776000000</v>
      </c>
      <c r="AE86" s="1">
        <v>237000000</v>
      </c>
      <c r="AF86" s="1">
        <v>206000000</v>
      </c>
      <c r="AG86" s="1">
        <v>83000000</v>
      </c>
      <c r="AH86" s="1">
        <v>364000000</v>
      </c>
      <c r="AI86" s="1">
        <v>304000000</v>
      </c>
      <c r="AJ86" s="1">
        <v>366000000</v>
      </c>
      <c r="AK86" s="1" t="s">
        <v>92</v>
      </c>
      <c r="AR86" s="57" t="s">
        <v>129</v>
      </c>
      <c r="AS86" s="58">
        <f>AK56</f>
        <v>414000000</v>
      </c>
    </row>
    <row r="87" spans="1:45" ht="20" x14ac:dyDescent="0.25">
      <c r="A87" s="6" t="s">
        <v>73</v>
      </c>
      <c r="B87" s="10" t="s">
        <v>92</v>
      </c>
      <c r="C87" s="10" t="s">
        <v>92</v>
      </c>
      <c r="D87" s="10">
        <v>400000</v>
      </c>
      <c r="E87" s="10">
        <v>900000</v>
      </c>
      <c r="F87" s="10">
        <v>1500000</v>
      </c>
      <c r="G87" s="10">
        <v>13300000</v>
      </c>
      <c r="H87" s="10">
        <v>12100000</v>
      </c>
      <c r="I87" s="10">
        <v>18900000</v>
      </c>
      <c r="J87" s="10">
        <v>-35500000</v>
      </c>
      <c r="K87" s="10">
        <v>205200000</v>
      </c>
      <c r="L87" s="10">
        <v>452800000</v>
      </c>
      <c r="M87" s="10">
        <v>1502000000</v>
      </c>
      <c r="N87" s="10">
        <v>1689600000</v>
      </c>
      <c r="O87" s="10">
        <v>2125000000</v>
      </c>
      <c r="P87" s="10">
        <v>2355000000</v>
      </c>
      <c r="Q87" s="10">
        <v>2153000000</v>
      </c>
      <c r="R87" s="10">
        <v>1926000000</v>
      </c>
      <c r="S87" s="10">
        <v>2218000000</v>
      </c>
      <c r="T87" s="10">
        <v>2391000000</v>
      </c>
      <c r="U87" s="10">
        <v>2540000000</v>
      </c>
      <c r="V87" s="10">
        <v>2439000000</v>
      </c>
      <c r="W87" s="10">
        <v>2575000000</v>
      </c>
      <c r="X87" s="10">
        <v>2362000000</v>
      </c>
      <c r="Y87" s="10">
        <v>2275000000</v>
      </c>
      <c r="Z87" s="10">
        <v>2469000000</v>
      </c>
      <c r="AA87" s="10">
        <v>2295000000</v>
      </c>
      <c r="AB87" s="10">
        <v>2455000000</v>
      </c>
      <c r="AC87" s="10">
        <v>2331000000</v>
      </c>
      <c r="AD87" s="10">
        <v>2498000000</v>
      </c>
      <c r="AE87" s="10">
        <v>2960000000</v>
      </c>
      <c r="AF87" s="10">
        <v>3180000000</v>
      </c>
      <c r="AG87" s="10">
        <v>3570000000</v>
      </c>
      <c r="AH87" s="10">
        <v>3874000000</v>
      </c>
      <c r="AI87" s="10">
        <v>3403000000</v>
      </c>
      <c r="AJ87" s="10">
        <v>4338000000</v>
      </c>
      <c r="AK87" s="10">
        <v>4536000000</v>
      </c>
      <c r="AR87" s="57" t="s">
        <v>130</v>
      </c>
      <c r="AS87" s="58">
        <f>AK61</f>
        <v>14570000000</v>
      </c>
    </row>
    <row r="88" spans="1:45" ht="20" x14ac:dyDescent="0.25">
      <c r="A88" s="5" t="s">
        <v>74</v>
      </c>
      <c r="B88" s="1" t="s">
        <v>92</v>
      </c>
      <c r="C88" s="1" t="s">
        <v>92</v>
      </c>
      <c r="D88" s="1">
        <v>-2200000</v>
      </c>
      <c r="E88" s="1">
        <v>-800000</v>
      </c>
      <c r="F88" s="1">
        <v>-4600000</v>
      </c>
      <c r="G88" s="1">
        <v>-6300000</v>
      </c>
      <c r="H88" s="1">
        <v>-22500000</v>
      </c>
      <c r="I88" s="1">
        <v>-40900000</v>
      </c>
      <c r="J88" s="1">
        <v>-84600000</v>
      </c>
      <c r="K88" s="1">
        <v>-348400000</v>
      </c>
      <c r="L88" s="1">
        <v>-2255300000</v>
      </c>
      <c r="M88" s="1">
        <v>-3597700000</v>
      </c>
      <c r="N88" s="1">
        <v>-2616000000</v>
      </c>
      <c r="O88" s="1">
        <v>-1313000000</v>
      </c>
      <c r="P88" s="1">
        <v>-1328000000</v>
      </c>
      <c r="Q88" s="1">
        <v>-1287000000</v>
      </c>
      <c r="R88" s="1">
        <v>-1200000000</v>
      </c>
      <c r="S88" s="1">
        <v>-1258000000</v>
      </c>
      <c r="T88" s="1">
        <v>-1180000000</v>
      </c>
      <c r="U88" s="1">
        <v>-1329000000</v>
      </c>
      <c r="V88" s="1">
        <v>-1211000000</v>
      </c>
      <c r="W88" s="1">
        <v>-1221000000</v>
      </c>
      <c r="X88" s="1">
        <v>-1179000000</v>
      </c>
      <c r="Y88" s="1">
        <v>-1104000000</v>
      </c>
      <c r="Z88" s="1">
        <v>-1324000000</v>
      </c>
      <c r="AA88" s="1">
        <v>-1510000000</v>
      </c>
      <c r="AB88" s="1">
        <v>-1271000000</v>
      </c>
      <c r="AC88" s="1">
        <v>-1151000000</v>
      </c>
      <c r="AD88" s="1">
        <v>-1233000000</v>
      </c>
      <c r="AE88" s="1">
        <v>-1339000000</v>
      </c>
      <c r="AF88" s="1">
        <v>-1509000000</v>
      </c>
      <c r="AG88" s="1">
        <v>-1694000000</v>
      </c>
      <c r="AH88" s="1">
        <v>-1818000000</v>
      </c>
      <c r="AI88" s="1">
        <v>0</v>
      </c>
      <c r="AJ88" s="1">
        <v>0</v>
      </c>
      <c r="AK88" s="1">
        <v>0</v>
      </c>
      <c r="AR88" s="59" t="s">
        <v>131</v>
      </c>
      <c r="AS88" s="60">
        <f>AS85/(AS86+AS87)</f>
        <v>2.5226908702616124E-2</v>
      </c>
    </row>
    <row r="89" spans="1:45" ht="20" x14ac:dyDescent="0.25">
      <c r="A89" s="14" t="s">
        <v>106</v>
      </c>
      <c r="B89" s="15" t="e">
        <f t="shared" ref="B89:AK89" si="22">(-1*B88)/B3</f>
        <v>#VALUE!</v>
      </c>
      <c r="C89" s="15" t="e">
        <f t="shared" si="22"/>
        <v>#VALUE!</v>
      </c>
      <c r="D89" s="15">
        <f t="shared" si="22"/>
        <v>0.84615384615384615</v>
      </c>
      <c r="E89" s="15">
        <f t="shared" si="22"/>
        <v>0.21621621621621623</v>
      </c>
      <c r="F89" s="15">
        <f t="shared" si="22"/>
        <v>0.25136612021857924</v>
      </c>
      <c r="G89" s="15">
        <f t="shared" si="22"/>
        <v>0.1206896551724138</v>
      </c>
      <c r="H89" s="15">
        <f t="shared" si="22"/>
        <v>0.28809218950064019</v>
      </c>
      <c r="I89" s="15">
        <f t="shared" si="22"/>
        <v>0.23212258796821794</v>
      </c>
      <c r="J89" s="15">
        <f t="shared" si="22"/>
        <v>0.18507985123605339</v>
      </c>
      <c r="K89" s="15">
        <f t="shared" si="22"/>
        <v>0.26526572255215469</v>
      </c>
      <c r="L89" s="15">
        <f t="shared" si="22"/>
        <v>0.86284336980641207</v>
      </c>
      <c r="M89" s="15">
        <f t="shared" si="22"/>
        <v>0.28320541583028297</v>
      </c>
      <c r="N89" s="15">
        <f t="shared" si="22"/>
        <v>0.19928543677486688</v>
      </c>
      <c r="O89" s="15">
        <f t="shared" si="22"/>
        <v>0.10510726865193724</v>
      </c>
      <c r="P89" s="15">
        <f t="shared" si="22"/>
        <v>0.11729376435258788</v>
      </c>
      <c r="Q89" s="15">
        <f t="shared" si="22"/>
        <v>0.11550888529886914</v>
      </c>
      <c r="R89" s="15">
        <f t="shared" si="22"/>
        <v>0.10368066355624676</v>
      </c>
      <c r="S89" s="15">
        <f t="shared" si="22"/>
        <v>0.10051134547778844</v>
      </c>
      <c r="T89" s="15">
        <f t="shared" si="22"/>
        <v>9.0255468869512009E-2</v>
      </c>
      <c r="U89" s="15">
        <f t="shared" si="22"/>
        <v>9.9453715483050209E-2</v>
      </c>
      <c r="V89" s="15">
        <f t="shared" si="22"/>
        <v>9.0984222389181066E-2</v>
      </c>
      <c r="W89" s="15">
        <f t="shared" si="22"/>
        <v>9.1201075590080671E-2</v>
      </c>
      <c r="X89" s="15">
        <f t="shared" si="22"/>
        <v>9.9991518955135278E-2</v>
      </c>
      <c r="Y89" s="15">
        <f t="shared" si="22"/>
        <v>8.8214143028365957E-2</v>
      </c>
      <c r="Z89" s="15">
        <f t="shared" si="22"/>
        <v>9.8968455673493799E-2</v>
      </c>
      <c r="AA89" s="15">
        <f t="shared" si="22"/>
        <v>0.11063081544435489</v>
      </c>
      <c r="AB89" s="15">
        <f t="shared" si="22"/>
        <v>9.0896088106987058E-2</v>
      </c>
      <c r="AC89" s="15">
        <f t="shared" si="22"/>
        <v>8.2237782223492428E-2</v>
      </c>
      <c r="AD89" s="15">
        <f t="shared" si="22"/>
        <v>9.5131548491628734E-2</v>
      </c>
      <c r="AE89" s="15">
        <f t="shared" si="22"/>
        <v>9.8390770813432282E-2</v>
      </c>
      <c r="AF89" s="15">
        <f t="shared" si="22"/>
        <v>0.10417673455298584</v>
      </c>
      <c r="AG89" s="15">
        <f t="shared" si="22"/>
        <v>0.11358455142818828</v>
      </c>
      <c r="AH89" s="15">
        <f t="shared" si="22"/>
        <v>0.11763183435781301</v>
      </c>
      <c r="AI89" s="15">
        <f t="shared" si="22"/>
        <v>0</v>
      </c>
      <c r="AJ89" s="15">
        <f t="shared" si="22"/>
        <v>0</v>
      </c>
      <c r="AK89" s="15">
        <f t="shared" si="22"/>
        <v>0</v>
      </c>
      <c r="AR89" s="57" t="s">
        <v>107</v>
      </c>
      <c r="AS89" s="58">
        <f>AK27</f>
        <v>678000000</v>
      </c>
    </row>
    <row r="90" spans="1:45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>
        <v>-231000000</v>
      </c>
      <c r="P90" s="1">
        <v>-116000000</v>
      </c>
      <c r="Q90" s="1">
        <v>-162000000</v>
      </c>
      <c r="R90" s="1">
        <v>-337000000</v>
      </c>
      <c r="S90" s="1">
        <v>-130000000</v>
      </c>
      <c r="T90" s="1">
        <v>-142000000</v>
      </c>
      <c r="U90" s="1">
        <v>208000000</v>
      </c>
      <c r="V90" s="1">
        <v>188000000</v>
      </c>
      <c r="W90" s="1">
        <v>-168000000</v>
      </c>
      <c r="X90" s="1">
        <v>-253000000</v>
      </c>
      <c r="Y90" s="1">
        <v>-363000000</v>
      </c>
      <c r="Z90" s="1">
        <v>-831000000</v>
      </c>
      <c r="AA90" s="1">
        <v>-283000000</v>
      </c>
      <c r="AB90" s="1">
        <v>-619000000</v>
      </c>
      <c r="AC90" s="1">
        <v>2185000000</v>
      </c>
      <c r="AD90" s="1">
        <v>-429000000</v>
      </c>
      <c r="AE90" s="1">
        <v>-589000000</v>
      </c>
      <c r="AF90" s="1">
        <v>-101000000</v>
      </c>
      <c r="AG90" s="1">
        <v>-252000000</v>
      </c>
      <c r="AH90" s="1">
        <v>-472000000</v>
      </c>
      <c r="AI90" s="1">
        <v>-3200000000</v>
      </c>
      <c r="AJ90" s="1">
        <v>21000000</v>
      </c>
      <c r="AK90" s="1">
        <v>-377000000</v>
      </c>
      <c r="AR90" s="57" t="s">
        <v>19</v>
      </c>
      <c r="AS90" s="58">
        <f>AK25</f>
        <v>2918000000</v>
      </c>
    </row>
    <row r="91" spans="1:45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-12600000</v>
      </c>
      <c r="K91" s="1" t="s">
        <v>92</v>
      </c>
      <c r="L91" s="1" t="s">
        <v>92</v>
      </c>
      <c r="M91" s="1" t="s">
        <v>92</v>
      </c>
      <c r="N91" s="1">
        <v>-40700000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>
        <v>-1079000000</v>
      </c>
      <c r="U91" s="1">
        <v>-3001000000</v>
      </c>
      <c r="V91" s="1">
        <v>-1220000000</v>
      </c>
      <c r="W91" s="1" t="s">
        <v>92</v>
      </c>
      <c r="X91" s="1" t="s">
        <v>92</v>
      </c>
      <c r="Y91" s="1">
        <v>-173000000</v>
      </c>
      <c r="Z91" s="1">
        <v>-155000000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 t="s">
        <v>92</v>
      </c>
      <c r="AR91" s="59" t="s">
        <v>132</v>
      </c>
      <c r="AS91" s="60">
        <f>AS89/AS90</f>
        <v>0.23235092529129542</v>
      </c>
    </row>
    <row r="92" spans="1:45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>
        <v>57500000</v>
      </c>
      <c r="N92" s="1">
        <v>9800000</v>
      </c>
      <c r="O92" s="1">
        <v>54000000</v>
      </c>
      <c r="P92" s="1" t="s">
        <v>92</v>
      </c>
      <c r="Q92" s="1" t="s">
        <v>92</v>
      </c>
      <c r="R92" s="1" t="s">
        <v>92</v>
      </c>
      <c r="S92" s="1" t="s">
        <v>92</v>
      </c>
      <c r="T92" s="1">
        <v>784000000</v>
      </c>
      <c r="U92" s="1">
        <v>3123000000</v>
      </c>
      <c r="V92" s="1">
        <v>1404000000</v>
      </c>
      <c r="W92" s="1" t="s">
        <v>92</v>
      </c>
      <c r="X92" s="1" t="s">
        <v>92</v>
      </c>
      <c r="Y92" s="1">
        <v>34000000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R92" s="61" t="s">
        <v>133</v>
      </c>
      <c r="AS92" s="62">
        <f>AS88*(1-AS91)</f>
        <v>1.9365413123324234E-2</v>
      </c>
    </row>
    <row r="93" spans="1:45" ht="19" x14ac:dyDescent="0.25">
      <c r="A93" s="5" t="s">
        <v>78</v>
      </c>
      <c r="B93" s="1" t="s">
        <v>92</v>
      </c>
      <c r="C93" s="1" t="s">
        <v>92</v>
      </c>
      <c r="D93" s="1">
        <v>100000</v>
      </c>
      <c r="E93" s="1">
        <v>-4500000</v>
      </c>
      <c r="F93" s="1">
        <v>-24900000</v>
      </c>
      <c r="G93" s="1">
        <v>-17500000</v>
      </c>
      <c r="H93" s="1">
        <v>-26300000</v>
      </c>
      <c r="I93" s="1">
        <v>-15900000</v>
      </c>
      <c r="J93" s="1">
        <v>-4100000</v>
      </c>
      <c r="K93" s="1">
        <v>-229100000</v>
      </c>
      <c r="L93" s="1">
        <v>223800000</v>
      </c>
      <c r="M93" s="1">
        <v>-1014900000</v>
      </c>
      <c r="N93" s="1">
        <v>630000000</v>
      </c>
      <c r="O93" s="1">
        <v>2562000000</v>
      </c>
      <c r="P93" s="1">
        <v>212000000</v>
      </c>
      <c r="Q93" s="1">
        <v>487000000</v>
      </c>
      <c r="R93" s="1">
        <v>453000000</v>
      </c>
      <c r="S93" s="1">
        <v>525000000</v>
      </c>
      <c r="T93" s="1">
        <v>555000000</v>
      </c>
      <c r="U93" s="1">
        <v>211000000</v>
      </c>
      <c r="V93" s="1">
        <v>78000000</v>
      </c>
      <c r="W93" s="1">
        <v>206000000</v>
      </c>
      <c r="X93" s="1">
        <v>182000000</v>
      </c>
      <c r="Y93" s="1" t="s">
        <v>92</v>
      </c>
      <c r="Z93" s="1">
        <v>125000000</v>
      </c>
      <c r="AA93" s="1">
        <v>-37000000</v>
      </c>
      <c r="AB93" s="1">
        <v>-10000000</v>
      </c>
      <c r="AC93" s="1">
        <v>-39000000</v>
      </c>
      <c r="AD93" s="1">
        <v>54000000</v>
      </c>
      <c r="AE93" s="1">
        <v>-4000000</v>
      </c>
      <c r="AF93" s="1">
        <v>231000000</v>
      </c>
      <c r="AG93" s="1">
        <v>-223000000</v>
      </c>
      <c r="AH93" s="1">
        <v>-86000000</v>
      </c>
      <c r="AI93" s="1">
        <v>-1647000000</v>
      </c>
      <c r="AJ93" s="1">
        <v>-1915000000</v>
      </c>
      <c r="AK93" s="1">
        <v>-2686000000</v>
      </c>
      <c r="AR93" s="55" t="s">
        <v>134</v>
      </c>
      <c r="AS93" s="56"/>
    </row>
    <row r="94" spans="1:45" ht="20" x14ac:dyDescent="0.25">
      <c r="A94" s="6" t="s">
        <v>79</v>
      </c>
      <c r="B94" s="10" t="s">
        <v>92</v>
      </c>
      <c r="C94" s="10" t="s">
        <v>92</v>
      </c>
      <c r="D94" s="10">
        <v>-2100000</v>
      </c>
      <c r="E94" s="10">
        <v>-5300000</v>
      </c>
      <c r="F94" s="10">
        <v>-29500000</v>
      </c>
      <c r="G94" s="10">
        <v>-23800000</v>
      </c>
      <c r="H94" s="10">
        <v>-48800000</v>
      </c>
      <c r="I94" s="10">
        <v>-56800000</v>
      </c>
      <c r="J94" s="10">
        <v>-101300000</v>
      </c>
      <c r="K94" s="10">
        <v>-577500000</v>
      </c>
      <c r="L94" s="10">
        <v>-2031500000</v>
      </c>
      <c r="M94" s="10">
        <v>-4555100000</v>
      </c>
      <c r="N94" s="10">
        <v>-2016900000</v>
      </c>
      <c r="O94" s="10">
        <v>1072000000</v>
      </c>
      <c r="P94" s="10">
        <v>-1232000000</v>
      </c>
      <c r="Q94" s="10">
        <v>-962000000</v>
      </c>
      <c r="R94" s="10">
        <v>-1084000000</v>
      </c>
      <c r="S94" s="10">
        <v>-863000000</v>
      </c>
      <c r="T94" s="10">
        <v>-1062000000</v>
      </c>
      <c r="U94" s="10">
        <v>-788000000</v>
      </c>
      <c r="V94" s="10">
        <v>-761000000</v>
      </c>
      <c r="W94" s="10">
        <v>-1183000000</v>
      </c>
      <c r="X94" s="10">
        <v>-1250000000</v>
      </c>
      <c r="Y94" s="10">
        <v>-1606000000</v>
      </c>
      <c r="Z94" s="10">
        <v>-2185000000</v>
      </c>
      <c r="AA94" s="10">
        <v>-1830000000</v>
      </c>
      <c r="AB94" s="10">
        <v>-1900000000</v>
      </c>
      <c r="AC94" s="10">
        <v>995000000</v>
      </c>
      <c r="AD94" s="10">
        <v>-1608000000</v>
      </c>
      <c r="AE94" s="10">
        <v>-1932000000</v>
      </c>
      <c r="AF94" s="10">
        <v>-1379000000</v>
      </c>
      <c r="AG94" s="10">
        <v>-2169000000</v>
      </c>
      <c r="AH94" s="10">
        <v>-2376000000</v>
      </c>
      <c r="AI94" s="10">
        <v>-4847000000</v>
      </c>
      <c r="AJ94" s="10">
        <v>-1894000000</v>
      </c>
      <c r="AK94" s="10">
        <v>-3063000000</v>
      </c>
      <c r="AR94" s="57" t="s">
        <v>135</v>
      </c>
      <c r="AS94" s="63">
        <v>4.095E-2</v>
      </c>
    </row>
    <row r="95" spans="1:4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>
        <v>-1785000000</v>
      </c>
      <c r="X95" s="1">
        <v>-1335000000</v>
      </c>
      <c r="Y95" s="1">
        <v>-1112000000</v>
      </c>
      <c r="Z95" s="1">
        <v>-503000000</v>
      </c>
      <c r="AA95" s="1">
        <v>-1058000000</v>
      </c>
      <c r="AB95" s="1">
        <v>-1152000000</v>
      </c>
      <c r="AC95" s="1">
        <v>-3568000000</v>
      </c>
      <c r="AD95" s="1">
        <v>-2764000000</v>
      </c>
      <c r="AE95" s="1">
        <v>-2682000000</v>
      </c>
      <c r="AF95" s="1">
        <v>-1907000000</v>
      </c>
      <c r="AG95" s="1">
        <v>-499000000</v>
      </c>
      <c r="AH95" s="1">
        <v>-533000000</v>
      </c>
      <c r="AI95" s="1">
        <v>-7807000000</v>
      </c>
      <c r="AJ95" s="1">
        <v>-8404000000</v>
      </c>
      <c r="AK95" s="1">
        <v>-7328000000</v>
      </c>
      <c r="AR95" s="65" t="s">
        <v>136</v>
      </c>
      <c r="AS95" s="66">
        <v>0.73</v>
      </c>
    </row>
    <row r="96" spans="1:45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4300000</v>
      </c>
      <c r="F96" s="1">
        <v>7200000</v>
      </c>
      <c r="G96" s="1">
        <v>200000</v>
      </c>
      <c r="H96" s="1" t="s">
        <v>92</v>
      </c>
      <c r="I96" s="1">
        <v>600000</v>
      </c>
      <c r="J96" s="1">
        <v>123600000</v>
      </c>
      <c r="K96" s="1">
        <v>26900000</v>
      </c>
      <c r="L96" s="1">
        <v>543300000</v>
      </c>
      <c r="M96" s="1">
        <v>1078100000</v>
      </c>
      <c r="N96" s="1">
        <v>175900000</v>
      </c>
      <c r="O96" s="1">
        <v>20000000</v>
      </c>
      <c r="P96" s="1">
        <v>50000000</v>
      </c>
      <c r="Q96" s="1">
        <v>27000000</v>
      </c>
      <c r="R96" s="1">
        <v>52000000</v>
      </c>
      <c r="S96" s="1">
        <v>193000000</v>
      </c>
      <c r="T96" s="1">
        <v>129000000</v>
      </c>
      <c r="U96" s="1">
        <v>295000000</v>
      </c>
      <c r="V96" s="1">
        <v>142000000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R96" s="57" t="s">
        <v>137</v>
      </c>
      <c r="AS96" s="63">
        <v>8.4000000000000005E-2</v>
      </c>
    </row>
    <row r="97" spans="1:45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>
        <v>-3500000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>
        <v>-982000000</v>
      </c>
      <c r="R97" s="1">
        <v>-550000000</v>
      </c>
      <c r="S97" s="1">
        <v>-496000000</v>
      </c>
      <c r="T97" s="1">
        <v>-706000000</v>
      </c>
      <c r="U97" s="1">
        <v>-1072000000</v>
      </c>
      <c r="V97" s="1">
        <v>-1421000000</v>
      </c>
      <c r="W97" s="1">
        <v>-410000000</v>
      </c>
      <c r="X97" s="1">
        <v>-226000000</v>
      </c>
      <c r="Y97" s="1">
        <v>-501000000</v>
      </c>
      <c r="Z97" s="1">
        <v>-575000000</v>
      </c>
      <c r="AA97" s="1" t="s">
        <v>92</v>
      </c>
      <c r="AB97" s="1">
        <v>-239000000</v>
      </c>
      <c r="AC97" s="1">
        <v>-600000000</v>
      </c>
      <c r="AD97" s="1">
        <v>-600000000</v>
      </c>
      <c r="AE97" s="1">
        <v>-725000000</v>
      </c>
      <c r="AF97" s="1">
        <v>-750000000</v>
      </c>
      <c r="AG97" s="1">
        <v>-1004000000</v>
      </c>
      <c r="AH97" s="1">
        <v>-248000000</v>
      </c>
      <c r="AI97" s="1">
        <v>-402000000</v>
      </c>
      <c r="AJ97" s="1">
        <v>-1350000000</v>
      </c>
      <c r="AK97" s="1">
        <v>-1500000000</v>
      </c>
      <c r="AR97" s="61" t="s">
        <v>138</v>
      </c>
      <c r="AS97" s="62">
        <f>(AS94)+((AS95)*(AS96-AS94))</f>
        <v>7.237650000000001E-2</v>
      </c>
    </row>
    <row r="98" spans="1:45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-700000</v>
      </c>
      <c r="G98" s="1" t="s">
        <v>92</v>
      </c>
      <c r="H98" s="1">
        <v>-1300000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-93800000</v>
      </c>
      <c r="N98" s="1">
        <v>-6200000</v>
      </c>
      <c r="O98" s="1">
        <v>-6000000</v>
      </c>
      <c r="P98" s="1">
        <v>-6000000</v>
      </c>
      <c r="Q98" s="1">
        <v>-6000000</v>
      </c>
      <c r="R98" s="1">
        <v>-6000000</v>
      </c>
      <c r="S98" s="1">
        <v>-432000000</v>
      </c>
      <c r="T98" s="1">
        <v>-449000000</v>
      </c>
      <c r="U98" s="1">
        <v>-476000000</v>
      </c>
      <c r="V98" s="1">
        <v>-495000000</v>
      </c>
      <c r="W98" s="1">
        <v>-531000000</v>
      </c>
      <c r="X98" s="1">
        <v>-619000000</v>
      </c>
      <c r="Y98" s="1">
        <v>-649000000</v>
      </c>
      <c r="Z98" s="1">
        <v>-696000000</v>
      </c>
      <c r="AA98" s="1">
        <v>-658000000</v>
      </c>
      <c r="AB98" s="1">
        <v>-683000000</v>
      </c>
      <c r="AC98" s="1">
        <v>-693000000</v>
      </c>
      <c r="AD98" s="1">
        <v>-695000000</v>
      </c>
      <c r="AE98" s="1">
        <v>-726000000</v>
      </c>
      <c r="AF98" s="1">
        <v>-750000000</v>
      </c>
      <c r="AG98" s="1">
        <v>-802000000</v>
      </c>
      <c r="AH98" s="1">
        <v>-876000000</v>
      </c>
      <c r="AI98" s="1">
        <v>-927000000</v>
      </c>
      <c r="AJ98" s="1">
        <v>-970000000</v>
      </c>
      <c r="AK98" s="1">
        <v>-1077000000</v>
      </c>
      <c r="AR98" s="55" t="s">
        <v>139</v>
      </c>
      <c r="AS98" s="56"/>
    </row>
    <row r="99" spans="1:45" ht="20" x14ac:dyDescent="0.25">
      <c r="A99" s="5" t="s">
        <v>84</v>
      </c>
      <c r="B99" s="1" t="s">
        <v>92</v>
      </c>
      <c r="C99" s="1" t="s">
        <v>92</v>
      </c>
      <c r="D99" s="1">
        <v>-200000</v>
      </c>
      <c r="E99" s="1">
        <v>1200000</v>
      </c>
      <c r="F99" s="1">
        <v>23100000</v>
      </c>
      <c r="G99" s="1">
        <v>21600000</v>
      </c>
      <c r="H99" s="1">
        <v>29600000</v>
      </c>
      <c r="I99" s="1">
        <v>39300000</v>
      </c>
      <c r="J99" s="1">
        <v>-3800000</v>
      </c>
      <c r="K99" s="1">
        <v>347800000</v>
      </c>
      <c r="L99" s="1">
        <v>1060700000</v>
      </c>
      <c r="M99" s="1">
        <v>1971500000</v>
      </c>
      <c r="N99" s="1">
        <v>256500000</v>
      </c>
      <c r="O99" s="1">
        <v>-3293000000</v>
      </c>
      <c r="P99" s="1">
        <v>-529000000</v>
      </c>
      <c r="Q99" s="1">
        <v>-697000000</v>
      </c>
      <c r="R99" s="1">
        <v>-469000000</v>
      </c>
      <c r="S99" s="1">
        <v>-395000000</v>
      </c>
      <c r="T99" s="1">
        <v>-64000000</v>
      </c>
      <c r="U99" s="1">
        <v>-550000000</v>
      </c>
      <c r="V99" s="1">
        <v>-172000000</v>
      </c>
      <c r="W99" s="1">
        <v>1470000000</v>
      </c>
      <c r="X99" s="1">
        <v>1723000000</v>
      </c>
      <c r="Y99" s="1">
        <v>989000000</v>
      </c>
      <c r="Z99" s="1">
        <v>1208000000</v>
      </c>
      <c r="AA99" s="1">
        <v>1186000000</v>
      </c>
      <c r="AB99" s="1">
        <v>1387000000</v>
      </c>
      <c r="AC99" s="1">
        <v>2789000000</v>
      </c>
      <c r="AD99" s="1">
        <v>1904000000</v>
      </c>
      <c r="AE99" s="1">
        <v>3098000000</v>
      </c>
      <c r="AF99" s="1">
        <v>1596000000</v>
      </c>
      <c r="AG99" s="1">
        <v>797000000</v>
      </c>
      <c r="AH99" s="1">
        <v>3621000000</v>
      </c>
      <c r="AI99" s="1">
        <v>7577000000</v>
      </c>
      <c r="AJ99" s="1">
        <v>7824000000</v>
      </c>
      <c r="AK99" s="1">
        <v>8689000000</v>
      </c>
      <c r="AR99" s="57" t="s">
        <v>140</v>
      </c>
      <c r="AS99" s="58">
        <f>AS86+AS87</f>
        <v>14984000000</v>
      </c>
    </row>
    <row r="100" spans="1:45" ht="20" x14ac:dyDescent="0.25">
      <c r="A100" s="6" t="s">
        <v>85</v>
      </c>
      <c r="B100" s="10" t="s">
        <v>92</v>
      </c>
      <c r="C100" s="10" t="s">
        <v>92</v>
      </c>
      <c r="D100" s="10">
        <v>-200000</v>
      </c>
      <c r="E100" s="10">
        <v>5500000</v>
      </c>
      <c r="F100" s="10">
        <v>29600000</v>
      </c>
      <c r="G100" s="10">
        <v>18300000</v>
      </c>
      <c r="H100" s="10">
        <v>28300000</v>
      </c>
      <c r="I100" s="10">
        <v>39900000</v>
      </c>
      <c r="J100" s="10">
        <v>119800000</v>
      </c>
      <c r="K100" s="10">
        <v>374700000</v>
      </c>
      <c r="L100" s="10">
        <v>1604000000</v>
      </c>
      <c r="M100" s="10">
        <v>2955800000</v>
      </c>
      <c r="N100" s="10">
        <v>426200000</v>
      </c>
      <c r="O100" s="10">
        <v>-3279000000</v>
      </c>
      <c r="P100" s="10">
        <v>-485000000</v>
      </c>
      <c r="Q100" s="10">
        <v>-1658000000</v>
      </c>
      <c r="R100" s="10">
        <v>-973000000</v>
      </c>
      <c r="S100" s="10">
        <v>-1130000000</v>
      </c>
      <c r="T100" s="10">
        <v>-1090000000</v>
      </c>
      <c r="U100" s="10">
        <v>-1803000000</v>
      </c>
      <c r="V100" s="10">
        <v>-1946000000</v>
      </c>
      <c r="W100" s="10">
        <v>-1256000000</v>
      </c>
      <c r="X100" s="10">
        <v>-457000000</v>
      </c>
      <c r="Y100" s="10">
        <v>-1273000000</v>
      </c>
      <c r="Z100" s="10">
        <v>-566000000</v>
      </c>
      <c r="AA100" s="10">
        <v>-530000000</v>
      </c>
      <c r="AB100" s="10">
        <v>-687000000</v>
      </c>
      <c r="AC100" s="10">
        <v>-2072000000</v>
      </c>
      <c r="AD100" s="10">
        <v>-2155000000</v>
      </c>
      <c r="AE100" s="10">
        <v>-1035000000</v>
      </c>
      <c r="AF100" s="10">
        <v>-1811000000</v>
      </c>
      <c r="AG100" s="10">
        <v>-1508000000</v>
      </c>
      <c r="AH100" s="10">
        <v>1964000000</v>
      </c>
      <c r="AI100" s="10">
        <v>-1559000000</v>
      </c>
      <c r="AJ100" s="10">
        <v>-2900000000</v>
      </c>
      <c r="AK100" s="10">
        <v>-1216000000</v>
      </c>
      <c r="AR100" s="59" t="s">
        <v>141</v>
      </c>
      <c r="AS100" s="60">
        <f>AS99/AS103</f>
        <v>0.19597174993460634</v>
      </c>
    </row>
    <row r="101" spans="1:45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>
        <v>-200000</v>
      </c>
      <c r="M101" s="1">
        <v>-5800000</v>
      </c>
      <c r="N101" s="1">
        <v>-4400000</v>
      </c>
      <c r="O101" s="1">
        <v>-5000000</v>
      </c>
      <c r="P101" s="1">
        <v>-2000000</v>
      </c>
      <c r="Q101" s="1">
        <v>1000000</v>
      </c>
      <c r="R101" s="1">
        <v>2000000</v>
      </c>
      <c r="S101" s="1">
        <v>1000000</v>
      </c>
      <c r="T101" s="1">
        <v>3000000</v>
      </c>
      <c r="U101" s="1">
        <v>-1000000</v>
      </c>
      <c r="V101" s="1">
        <v>2000000</v>
      </c>
      <c r="W101" s="1">
        <v>-4000000</v>
      </c>
      <c r="X101" s="1">
        <v>5000000</v>
      </c>
      <c r="Y101" s="1">
        <v>3000000</v>
      </c>
      <c r="Z101" s="1">
        <v>1000000</v>
      </c>
      <c r="AA101" s="1">
        <v>1000000</v>
      </c>
      <c r="AB101" s="1">
        <v>-4000000</v>
      </c>
      <c r="AC101" s="1">
        <v>-5000000</v>
      </c>
      <c r="AD101" s="1">
        <v>-3000000</v>
      </c>
      <c r="AE101" s="1" t="s">
        <v>92</v>
      </c>
      <c r="AF101" s="1" t="s">
        <v>92</v>
      </c>
      <c r="AG101" s="1">
        <v>-3000000</v>
      </c>
      <c r="AH101" s="1">
        <v>2000000</v>
      </c>
      <c r="AI101" s="1">
        <v>4000000</v>
      </c>
      <c r="AJ101" s="1">
        <v>2000000</v>
      </c>
      <c r="AK101" s="1">
        <v>-6000000</v>
      </c>
      <c r="AR101" s="65" t="s">
        <v>142</v>
      </c>
      <c r="AS101" s="67">
        <v>61476000000</v>
      </c>
    </row>
    <row r="102" spans="1:45" ht="20" x14ac:dyDescent="0.25">
      <c r="A102" s="6" t="s">
        <v>87</v>
      </c>
      <c r="B102" s="10" t="s">
        <v>92</v>
      </c>
      <c r="C102" s="10" t="s">
        <v>92</v>
      </c>
      <c r="D102" s="10">
        <v>-200000</v>
      </c>
      <c r="E102" s="10">
        <v>5500000</v>
      </c>
      <c r="F102" s="10">
        <v>29600000</v>
      </c>
      <c r="G102" s="10">
        <v>18300000</v>
      </c>
      <c r="H102" s="10">
        <v>28300000</v>
      </c>
      <c r="I102" s="10">
        <v>39900000</v>
      </c>
      <c r="J102" s="10" t="s">
        <v>92</v>
      </c>
      <c r="K102" s="10" t="s">
        <v>92</v>
      </c>
      <c r="L102" s="10" t="s">
        <v>92</v>
      </c>
      <c r="M102" s="10" t="s">
        <v>92</v>
      </c>
      <c r="N102" s="10">
        <v>94500000</v>
      </c>
      <c r="O102" s="10">
        <v>-87000000</v>
      </c>
      <c r="P102" s="10">
        <v>636000000</v>
      </c>
      <c r="Q102" s="10">
        <v>-466000000</v>
      </c>
      <c r="R102" s="10">
        <v>-129000000</v>
      </c>
      <c r="S102" s="10">
        <v>226000000</v>
      </c>
      <c r="T102" s="10">
        <v>242000000</v>
      </c>
      <c r="U102" s="10">
        <v>-52000000</v>
      </c>
      <c r="V102" s="10">
        <v>-266000000</v>
      </c>
      <c r="W102" s="10">
        <v>132000000</v>
      </c>
      <c r="X102" s="10">
        <v>660000000</v>
      </c>
      <c r="Y102" s="10">
        <v>-601000000</v>
      </c>
      <c r="Z102" s="10">
        <v>-281000000</v>
      </c>
      <c r="AA102" s="10">
        <v>-64000000</v>
      </c>
      <c r="AB102" s="10">
        <v>-136000000</v>
      </c>
      <c r="AC102" s="10">
        <v>1249000000</v>
      </c>
      <c r="AD102" s="10">
        <v>-1268000000</v>
      </c>
      <c r="AE102" s="10">
        <v>-7000000</v>
      </c>
      <c r="AF102" s="10">
        <v>-10000000</v>
      </c>
      <c r="AG102" s="10">
        <v>-110000000</v>
      </c>
      <c r="AH102" s="10">
        <v>3464000000</v>
      </c>
      <c r="AI102" s="10">
        <v>-2999000000</v>
      </c>
      <c r="AJ102" s="10">
        <v>-454000000</v>
      </c>
      <c r="AK102" s="10">
        <v>251000000</v>
      </c>
      <c r="AR102" s="59" t="s">
        <v>143</v>
      </c>
      <c r="AS102" s="60">
        <f>AS101/AS103</f>
        <v>0.80402825006539369</v>
      </c>
    </row>
    <row r="103" spans="1:45" ht="20" x14ac:dyDescent="0.25">
      <c r="A103" s="5" t="s">
        <v>88</v>
      </c>
      <c r="B103" s="1" t="s">
        <v>92</v>
      </c>
      <c r="C103" s="1" t="s">
        <v>92</v>
      </c>
      <c r="D103" s="1">
        <v>3000000</v>
      </c>
      <c r="E103" s="1">
        <v>1200000</v>
      </c>
      <c r="F103" s="1">
        <v>2300000</v>
      </c>
      <c r="G103" s="1">
        <v>3900000</v>
      </c>
      <c r="H103" s="1">
        <v>11700000</v>
      </c>
      <c r="I103" s="1">
        <v>4600000</v>
      </c>
      <c r="J103" s="1">
        <v>30200000</v>
      </c>
      <c r="K103" s="1">
        <v>21100000</v>
      </c>
      <c r="L103" s="1">
        <v>26100000</v>
      </c>
      <c r="M103" s="1">
        <v>189900000</v>
      </c>
      <c r="N103" s="1">
        <v>86900000</v>
      </c>
      <c r="O103" s="1">
        <v>181000000</v>
      </c>
      <c r="P103" s="1">
        <v>94000000</v>
      </c>
      <c r="Q103" s="1">
        <v>730000000</v>
      </c>
      <c r="R103" s="1">
        <v>264000000</v>
      </c>
      <c r="S103" s="1">
        <v>217000000</v>
      </c>
      <c r="T103" s="1">
        <v>424000000</v>
      </c>
      <c r="U103" s="1">
        <v>666000000</v>
      </c>
      <c r="V103" s="1">
        <v>614000000</v>
      </c>
      <c r="W103" s="1">
        <v>348000000</v>
      </c>
      <c r="X103" s="1">
        <v>480000000</v>
      </c>
      <c r="Y103" s="1">
        <v>1140000000</v>
      </c>
      <c r="Z103" s="1">
        <v>539000000</v>
      </c>
      <c r="AA103" s="1">
        <v>258000000</v>
      </c>
      <c r="AB103" s="1">
        <v>194000000</v>
      </c>
      <c r="AC103" s="1">
        <v>58000000</v>
      </c>
      <c r="AD103" s="1">
        <v>1307000000</v>
      </c>
      <c r="AE103" s="1">
        <v>39000000</v>
      </c>
      <c r="AF103" s="1">
        <v>32000000</v>
      </c>
      <c r="AG103" s="1">
        <v>293000000</v>
      </c>
      <c r="AH103" s="1">
        <v>183000000</v>
      </c>
      <c r="AI103" s="1">
        <v>3647000000</v>
      </c>
      <c r="AJ103" s="1">
        <v>648000000</v>
      </c>
      <c r="AK103" s="1">
        <v>194000000</v>
      </c>
      <c r="AR103" s="61" t="s">
        <v>144</v>
      </c>
      <c r="AS103" s="64">
        <f>AS99+AS101</f>
        <v>76460000000</v>
      </c>
    </row>
    <row r="104" spans="1:45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>
        <v>181400000</v>
      </c>
      <c r="O104" s="11">
        <v>94000000</v>
      </c>
      <c r="P104" s="11">
        <v>730000000</v>
      </c>
      <c r="Q104" s="11">
        <v>264000000</v>
      </c>
      <c r="R104" s="11">
        <v>135000000</v>
      </c>
      <c r="S104" s="11">
        <v>443000000</v>
      </c>
      <c r="T104" s="11">
        <v>666000000</v>
      </c>
      <c r="U104" s="11">
        <v>614000000</v>
      </c>
      <c r="V104" s="11">
        <v>348000000</v>
      </c>
      <c r="W104" s="11">
        <v>480000000</v>
      </c>
      <c r="X104" s="11">
        <v>1140000000</v>
      </c>
      <c r="Y104" s="11">
        <v>539000000</v>
      </c>
      <c r="Z104" s="11">
        <v>258000000</v>
      </c>
      <c r="AA104" s="11">
        <v>194000000</v>
      </c>
      <c r="AB104" s="11">
        <v>58000000</v>
      </c>
      <c r="AC104" s="11">
        <v>1307000000</v>
      </c>
      <c r="AD104" s="11">
        <v>39000000</v>
      </c>
      <c r="AE104" s="11">
        <v>32000000</v>
      </c>
      <c r="AF104" s="11">
        <v>22000000</v>
      </c>
      <c r="AG104" s="11">
        <v>183000000</v>
      </c>
      <c r="AH104" s="11">
        <v>3647000000</v>
      </c>
      <c r="AI104" s="11">
        <v>648000000</v>
      </c>
      <c r="AJ104" s="11">
        <v>194000000</v>
      </c>
      <c r="AK104" s="11">
        <v>445000000</v>
      </c>
      <c r="AR104" s="55" t="s">
        <v>145</v>
      </c>
      <c r="AS104" s="56"/>
    </row>
    <row r="105" spans="1:45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-1.0555555555555556</v>
      </c>
      <c r="F105" s="15">
        <f>(F106/E106)-1</f>
        <v>-32</v>
      </c>
      <c r="G105" s="15">
        <f>(G106/F106)-1</f>
        <v>-3.2580645161290325</v>
      </c>
      <c r="H105" s="15">
        <f t="shared" ref="H105:AF105" si="23">(H106/G106)-1</f>
        <v>-2.4857142857142858</v>
      </c>
      <c r="I105" s="15">
        <f t="shared" si="23"/>
        <v>1.1153846153846154</v>
      </c>
      <c r="J105" s="15">
        <f t="shared" si="23"/>
        <v>4.459090909090909</v>
      </c>
      <c r="K105" s="15">
        <f t="shared" si="23"/>
        <v>0.19233971690258111</v>
      </c>
      <c r="L105" s="15">
        <f t="shared" si="23"/>
        <v>11.587290502793296</v>
      </c>
      <c r="M105" s="15">
        <f t="shared" si="23"/>
        <v>0.16266296809986125</v>
      </c>
      <c r="N105" s="15">
        <f t="shared" si="23"/>
        <v>-0.55795199694612774</v>
      </c>
      <c r="O105" s="15">
        <f t="shared" si="23"/>
        <v>-1.876511226252159</v>
      </c>
      <c r="P105" s="15">
        <f t="shared" si="23"/>
        <v>0.2647783251231528</v>
      </c>
      <c r="Q105" s="15">
        <f t="shared" si="23"/>
        <v>-0.1567672833495618</v>
      </c>
      <c r="R105" s="15">
        <f t="shared" si="23"/>
        <v>-0.1616628175519631</v>
      </c>
      <c r="S105" s="15">
        <f t="shared" si="23"/>
        <v>0.3223140495867769</v>
      </c>
      <c r="T105" s="15">
        <f t="shared" si="23"/>
        <v>0.26145833333333335</v>
      </c>
      <c r="U105" s="15">
        <f t="shared" si="23"/>
        <v>0</v>
      </c>
      <c r="V105" s="15">
        <f t="shared" si="23"/>
        <v>1.4037985136251097E-2</v>
      </c>
      <c r="W105" s="15">
        <f t="shared" si="23"/>
        <v>0.10260586319218246</v>
      </c>
      <c r="X105" s="15">
        <f t="shared" si="23"/>
        <v>-0.12629246676514028</v>
      </c>
      <c r="Y105" s="15">
        <f t="shared" si="23"/>
        <v>-1.0143702451394732E-2</v>
      </c>
      <c r="Z105" s="15">
        <f t="shared" si="23"/>
        <v>-2.2203245089666979E-2</v>
      </c>
      <c r="AA105" s="15">
        <f t="shared" si="23"/>
        <v>-0.31441048034934493</v>
      </c>
      <c r="AB105" s="15">
        <f t="shared" si="23"/>
        <v>0.50828025477707017</v>
      </c>
      <c r="AC105" s="15">
        <f t="shared" si="23"/>
        <v>-3.3783783783783994E-3</v>
      </c>
      <c r="AD105" s="15">
        <f t="shared" si="23"/>
        <v>7.2033898305084776E-2</v>
      </c>
      <c r="AE105" s="15">
        <f t="shared" si="23"/>
        <v>0.2814229249011857</v>
      </c>
      <c r="AF105" s="15">
        <f t="shared" si="23"/>
        <v>3.0845157310302351E-2</v>
      </c>
      <c r="AG105" s="15">
        <f t="shared" ref="AG105" si="24">(AG106/AF106)-1</f>
        <v>0.12268102932375813</v>
      </c>
      <c r="AH105" s="15">
        <f t="shared" ref="AH105" si="25">(AH106/AG106)-1</f>
        <v>9.5948827292110961E-2</v>
      </c>
      <c r="AI105" s="15">
        <f t="shared" ref="AI105" si="26">(AI106/AH106)-1</f>
        <v>-0.13861867704280151</v>
      </c>
      <c r="AJ105" s="15">
        <f t="shared" ref="AJ105" si="27">(AJ106/AI106)-1</f>
        <v>0.37436476566911359</v>
      </c>
      <c r="AK105" s="15">
        <f t="shared" ref="AK105" si="28">(AK106/AJ106)-1</f>
        <v>-0.19926047658175838</v>
      </c>
      <c r="AL105" s="15"/>
      <c r="AM105" s="15"/>
      <c r="AN105" s="15"/>
      <c r="AO105" s="15"/>
      <c r="AP105" s="15"/>
      <c r="AQ105" s="15"/>
      <c r="AR105" s="23" t="s">
        <v>109</v>
      </c>
      <c r="AS105" s="24">
        <f>(AS100*AS92)+(AS102*AS97)</f>
        <v>6.1987824538842412E-2</v>
      </c>
    </row>
    <row r="106" spans="1:45" ht="19" x14ac:dyDescent="0.25">
      <c r="A106" s="5" t="s">
        <v>90</v>
      </c>
      <c r="B106" s="1" t="s">
        <v>92</v>
      </c>
      <c r="C106" s="1" t="s">
        <v>92</v>
      </c>
      <c r="D106" s="1">
        <v>-1800000</v>
      </c>
      <c r="E106" s="1">
        <v>100000</v>
      </c>
      <c r="F106" s="1">
        <v>-3100000</v>
      </c>
      <c r="G106" s="1">
        <v>7000000</v>
      </c>
      <c r="H106" s="1">
        <v>-10400000</v>
      </c>
      <c r="I106" s="1">
        <v>-22000000</v>
      </c>
      <c r="J106" s="1">
        <v>-120100000</v>
      </c>
      <c r="K106" s="1">
        <v>-143200000</v>
      </c>
      <c r="L106" s="1">
        <v>-1802500000</v>
      </c>
      <c r="M106" s="1">
        <v>-2095700000</v>
      </c>
      <c r="N106" s="1">
        <v>-926400000</v>
      </c>
      <c r="O106" s="1">
        <v>812000000</v>
      </c>
      <c r="P106" s="1">
        <v>1027000000</v>
      </c>
      <c r="Q106" s="1">
        <v>866000000</v>
      </c>
      <c r="R106" s="1">
        <v>726000000</v>
      </c>
      <c r="S106" s="1">
        <v>960000000</v>
      </c>
      <c r="T106" s="1">
        <v>1211000000</v>
      </c>
      <c r="U106" s="1">
        <v>1211000000</v>
      </c>
      <c r="V106" s="1">
        <v>1228000000</v>
      </c>
      <c r="W106" s="1">
        <v>1354000000</v>
      </c>
      <c r="X106" s="1">
        <v>1183000000</v>
      </c>
      <c r="Y106" s="1">
        <v>1171000000</v>
      </c>
      <c r="Z106" s="1">
        <v>1145000000</v>
      </c>
      <c r="AA106" s="1">
        <v>785000000</v>
      </c>
      <c r="AB106" s="1">
        <v>1184000000</v>
      </c>
      <c r="AC106" s="1">
        <v>1180000000</v>
      </c>
      <c r="AD106" s="1">
        <v>1265000000</v>
      </c>
      <c r="AE106" s="1">
        <v>1621000000</v>
      </c>
      <c r="AF106" s="1">
        <v>1671000000</v>
      </c>
      <c r="AG106" s="1">
        <v>1876000000</v>
      </c>
      <c r="AH106" s="1">
        <v>2056000000</v>
      </c>
      <c r="AI106" s="1">
        <v>1771000000</v>
      </c>
      <c r="AJ106" s="1">
        <v>2434000000</v>
      </c>
      <c r="AK106" s="1">
        <v>1949000000</v>
      </c>
      <c r="AL106" s="30">
        <f>AK106*(1+$AS$106)</f>
        <v>2058795496.3247435</v>
      </c>
      <c r="AM106" s="30">
        <f t="shared" ref="AM106:AP106" si="29">AL106*(1+$AS$106)</f>
        <v>2174776242.0149035</v>
      </c>
      <c r="AN106" s="30">
        <f t="shared" si="29"/>
        <v>2297290678.5912437</v>
      </c>
      <c r="AO106" s="30">
        <f t="shared" si="29"/>
        <v>2426706876.7739697</v>
      </c>
      <c r="AP106" s="30">
        <f t="shared" si="29"/>
        <v>2563413642.2793908</v>
      </c>
      <c r="AQ106" s="31" t="s">
        <v>146</v>
      </c>
      <c r="AR106" s="32" t="s">
        <v>147</v>
      </c>
      <c r="AS106" s="33">
        <f>(SUM(AL4:AP4)/5)</f>
        <v>5.6334272100945881E-2</v>
      </c>
    </row>
    <row r="107" spans="1:4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31"/>
      <c r="AM107" s="31"/>
      <c r="AN107" s="31"/>
      <c r="AO107" s="31"/>
      <c r="AP107" s="34">
        <f>AP106*(1+AS107)/(AS108-AS107)</f>
        <v>71036861888.893524</v>
      </c>
      <c r="AQ107" s="35" t="s">
        <v>148</v>
      </c>
      <c r="AR107" s="36" t="s">
        <v>149</v>
      </c>
      <c r="AS107" s="37">
        <v>2.5000000000000001E-2</v>
      </c>
    </row>
    <row r="108" spans="1:45" ht="19" x14ac:dyDescent="0.25">
      <c r="AL108" s="34">
        <f t="shared" ref="AL108:AN108" si="30">AL107+AL106</f>
        <v>2058795496.3247435</v>
      </c>
      <c r="AM108" s="34">
        <f t="shared" si="30"/>
        <v>2174776242.0149035</v>
      </c>
      <c r="AN108" s="34">
        <f t="shared" si="30"/>
        <v>2297290678.5912437</v>
      </c>
      <c r="AO108" s="34">
        <f>AO107+AO106</f>
        <v>2426706876.7739697</v>
      </c>
      <c r="AP108" s="34">
        <f>AP107+AP106</f>
        <v>73600275531.172913</v>
      </c>
      <c r="AQ108" s="35" t="s">
        <v>144</v>
      </c>
      <c r="AR108" s="38" t="s">
        <v>150</v>
      </c>
      <c r="AS108" s="39">
        <f>AS105</f>
        <v>6.1987824538842412E-2</v>
      </c>
    </row>
    <row r="109" spans="1:45" ht="19" x14ac:dyDescent="0.25">
      <c r="AL109" s="51" t="s">
        <v>151</v>
      </c>
      <c r="AM109" s="52"/>
    </row>
    <row r="110" spans="1:45" ht="20" x14ac:dyDescent="0.25">
      <c r="AL110" s="40" t="s">
        <v>152</v>
      </c>
      <c r="AM110" s="41">
        <f>NPV(AS108,AL108,AM108,AN108,AO108,AP108)</f>
        <v>62178396520.795525</v>
      </c>
    </row>
    <row r="111" spans="1:45" ht="20" x14ac:dyDescent="0.25">
      <c r="AL111" s="40" t="s">
        <v>153</v>
      </c>
      <c r="AM111" s="41">
        <f>AK40</f>
        <v>351000000</v>
      </c>
    </row>
    <row r="112" spans="1:45" ht="20" x14ac:dyDescent="0.25">
      <c r="AL112" s="40" t="s">
        <v>140</v>
      </c>
      <c r="AM112" s="41">
        <f>AS99</f>
        <v>14984000000</v>
      </c>
    </row>
    <row r="113" spans="38:39" ht="20" x14ac:dyDescent="0.25">
      <c r="AL113" s="40" t="s">
        <v>154</v>
      </c>
      <c r="AM113" s="41">
        <f>AM110+AM111-AM112</f>
        <v>47545396520.795525</v>
      </c>
    </row>
    <row r="114" spans="38:39" ht="20" x14ac:dyDescent="0.25">
      <c r="AL114" s="40" t="s">
        <v>155</v>
      </c>
      <c r="AM114" s="50">
        <f>AK34*(1+(5*AQ16))</f>
        <v>389187658.49848342</v>
      </c>
    </row>
    <row r="115" spans="38:39" ht="20" x14ac:dyDescent="0.25">
      <c r="AL115" s="43" t="s">
        <v>156</v>
      </c>
      <c r="AM115" s="44">
        <f>AM113/AM114</f>
        <v>122.1657354301249</v>
      </c>
    </row>
    <row r="116" spans="38:39" ht="20" x14ac:dyDescent="0.25">
      <c r="AL116" s="42" t="s">
        <v>157</v>
      </c>
      <c r="AM116" s="45">
        <v>150.62</v>
      </c>
    </row>
    <row r="117" spans="38:39" ht="20" x14ac:dyDescent="0.25">
      <c r="AL117" s="46" t="s">
        <v>158</v>
      </c>
      <c r="AM117" s="47">
        <f>AM115/AM116-1</f>
        <v>-0.18891425155938857</v>
      </c>
    </row>
    <row r="118" spans="38:39" ht="20" x14ac:dyDescent="0.25">
      <c r="AL118" s="46" t="s">
        <v>159</v>
      </c>
      <c r="AM118" s="48" t="str">
        <f>IF(AM115&gt;AM116,"BUY","SELL")</f>
        <v>SELL</v>
      </c>
    </row>
  </sheetData>
  <mergeCells count="6">
    <mergeCell ref="AL109:AM109"/>
    <mergeCell ref="AR83:AS83"/>
    <mergeCell ref="AR84:AS84"/>
    <mergeCell ref="AR93:AS93"/>
    <mergeCell ref="AR98:AS98"/>
    <mergeCell ref="AR104:AS104"/>
  </mergeCells>
  <hyperlinks>
    <hyperlink ref="A1" r:id="rId1" tooltip="https://roic.ai/company/WM" display="ROIC.AI | W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823768/000095013496000861/0000950134-96-000861-index.html" xr:uid="{00000000-0004-0000-0000-000019000000}"/>
    <hyperlink ref="J74" r:id="rId19" tooltip="https://www.sec.gov/Archives/edgar/data/823768/000095013496000861/0000950134-96-000861-index.html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www.sec.gov/Archives/edgar/data/823768/000095012901001398/0000950129-01-001398-index.htm" xr:uid="{00000000-0004-0000-0000-000028000000}"/>
    <hyperlink ref="O74" r:id="rId29" tooltip="https://www.sec.gov/Archives/edgar/data/823768/000095012901001398/0000950129-01-001398-index.htm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823768/000095012904000722/h12380e10vk.htm" xr:uid="{00000000-0004-0000-0000-000031000000}"/>
    <hyperlink ref="R74" r:id="rId35" tooltip="https://www.sec.gov/Archives/edgar/data/823768/000095012904000722/h12380e10vk.htm" xr:uid="{00000000-0004-0000-0000-000032000000}"/>
    <hyperlink ref="S36" r:id="rId36" tooltip="https://www.sec.gov/Archives/edgar/data/823768/000095012905001427/h22314e10vk.htm" xr:uid="{00000000-0004-0000-0000-000034000000}"/>
    <hyperlink ref="S74" r:id="rId37" tooltip="https://www.sec.gov/Archives/edgar/data/823768/000095012905001427/h22314e10vk.htm" xr:uid="{00000000-0004-0000-0000-000035000000}"/>
    <hyperlink ref="T36" r:id="rId38" tooltip="https://www.sec.gov/Archives/edgar/data/823768/000095012906001649/h32785e10vk.htm" xr:uid="{00000000-0004-0000-0000-000037000000}"/>
    <hyperlink ref="T74" r:id="rId39" tooltip="https://www.sec.gov/Archives/edgar/data/823768/000095012906001649/h32785e10vk.htm" xr:uid="{00000000-0004-0000-0000-000038000000}"/>
    <hyperlink ref="U36" r:id="rId40" tooltip="https://www.sec.gov/Archives/edgar/data/823768/000095013407003484/h43426e10vk.htm" xr:uid="{00000000-0004-0000-0000-00003A000000}"/>
    <hyperlink ref="U74" r:id="rId41" tooltip="https://www.sec.gov/Archives/edgar/data/823768/000095013407003484/h43426e10vk.htm" xr:uid="{00000000-0004-0000-0000-00003B000000}"/>
    <hyperlink ref="V36" r:id="rId42" tooltip="https://www.sec.gov/Archives/edgar/data/823768/000095013408002947/h53869e10vk.htm" xr:uid="{00000000-0004-0000-0000-00003D000000}"/>
    <hyperlink ref="V74" r:id="rId43" tooltip="https://www.sec.gov/Archives/edgar/data/823768/000095013408002947/h53869e10vk.htm" xr:uid="{00000000-0004-0000-0000-00003E000000}"/>
    <hyperlink ref="W36" r:id="rId44" tooltip="https://www.sec.gov/Archives/edgar/data/823768/000095012909000426/0000950129-09-000426-index.html" xr:uid="{00000000-0004-0000-0000-000040000000}"/>
    <hyperlink ref="W74" r:id="rId45" tooltip="https://www.sec.gov/Archives/edgar/data/823768/000095012909000426/0000950129-09-000426-index.html" xr:uid="{00000000-0004-0000-0000-000041000000}"/>
    <hyperlink ref="X36" r:id="rId46" tooltip="https://www.sec.gov/Archives/edgar/data/823768/000095012310013022/0000950123-10-013022-index.html" xr:uid="{00000000-0004-0000-0000-000043000000}"/>
    <hyperlink ref="X74" r:id="rId47" tooltip="https://www.sec.gov/Archives/edgar/data/823768/000095012310013022/0000950123-10-013022-index.html" xr:uid="{00000000-0004-0000-0000-000044000000}"/>
    <hyperlink ref="Y36" r:id="rId48" tooltip="https://www.sec.gov/Archives/edgar/data/823768/000095012311015242/h76657e10vk.htm" xr:uid="{00000000-0004-0000-0000-000046000000}"/>
    <hyperlink ref="Y74" r:id="rId49" tooltip="https://www.sec.gov/Archives/edgar/data/823768/000095012311015242/h76657e10vk.htm" xr:uid="{00000000-0004-0000-0000-000047000000}"/>
    <hyperlink ref="Z36" r:id="rId50" tooltip="https://www.sec.gov/Archives/edgar/data/823768/000119312512065370/0001193125-12-065370-index.html" xr:uid="{00000000-0004-0000-0000-000049000000}"/>
    <hyperlink ref="Z74" r:id="rId51" tooltip="https://www.sec.gov/Archives/edgar/data/823768/000119312512065370/0001193125-12-065370-index.html" xr:uid="{00000000-0004-0000-0000-00004A000000}"/>
    <hyperlink ref="AA36" r:id="rId52" tooltip="https://www.sec.gov/Archives/edgar/data/823768/000119312513058892/0001193125-13-058892-index.html" xr:uid="{00000000-0004-0000-0000-00004C000000}"/>
    <hyperlink ref="AA74" r:id="rId53" tooltip="https://www.sec.gov/Archives/edgar/data/823768/000119312513058892/0001193125-13-058892-index.html" xr:uid="{00000000-0004-0000-0000-00004D000000}"/>
    <hyperlink ref="AB36" r:id="rId54" tooltip="https://www.sec.gov/Archives/edgar/data/823768/000119312514056656/d581129d10k.htm" xr:uid="{00000000-0004-0000-0000-00004F000000}"/>
    <hyperlink ref="AB74" r:id="rId55" tooltip="https://www.sec.gov/Archives/edgar/data/823768/000119312514056656/d581129d10k.htm" xr:uid="{00000000-0004-0000-0000-000050000000}"/>
    <hyperlink ref="AC36" r:id="rId56" tooltip="https://www.sec.gov/Archives/edgar/data/823768/000095012315002550/d793975d10k.htm" xr:uid="{00000000-0004-0000-0000-000052000000}"/>
    <hyperlink ref="AC74" r:id="rId57" tooltip="https://www.sec.gov/Archives/edgar/data/823768/000095012315002550/d793975d10k.htm" xr:uid="{00000000-0004-0000-0000-000053000000}"/>
    <hyperlink ref="AD36" r:id="rId58" tooltip="https://www.sec.gov/Archives/edgar/data/823768/000119312516467957/0001193125-16-467957-index.html" xr:uid="{00000000-0004-0000-0000-000055000000}"/>
    <hyperlink ref="AD74" r:id="rId59" tooltip="https://www.sec.gov/Archives/edgar/data/823768/000119312516467957/0001193125-16-467957-index.html" xr:uid="{00000000-0004-0000-0000-000056000000}"/>
    <hyperlink ref="AE36" r:id="rId60" tooltip="https://www.sec.gov/Archives/edgar/data/823768/000119312517046480/0001193125-17-046480-index.html" xr:uid="{00000000-0004-0000-0000-000058000000}"/>
    <hyperlink ref="AE74" r:id="rId61" tooltip="https://www.sec.gov/Archives/edgar/data/823768/000119312517046480/0001193125-17-046480-index.html" xr:uid="{00000000-0004-0000-0000-000059000000}"/>
    <hyperlink ref="AF36" r:id="rId62" tooltip="https://www.sec.gov/Archives/edgar/data/823768/000155837018000716/0001558370-18-000716-index.html" xr:uid="{00000000-0004-0000-0000-00005B000000}"/>
    <hyperlink ref="AF74" r:id="rId63" tooltip="https://www.sec.gov/Archives/edgar/data/823768/000155837018000716/0001558370-18-000716-index.html" xr:uid="{00000000-0004-0000-0000-00005C000000}"/>
    <hyperlink ref="AG36" r:id="rId64" tooltip="https://www.sec.gov/Archives/edgar/data/823768/000155837019000662/0001558370-19-000662-index.html" xr:uid="{00000000-0004-0000-0000-00005E000000}"/>
    <hyperlink ref="AG74" r:id="rId65" tooltip="https://www.sec.gov/Archives/edgar/data/823768/000155837019000662/0001558370-19-000662-index.html" xr:uid="{00000000-0004-0000-0000-00005F000000}"/>
    <hyperlink ref="AH36" r:id="rId66" tooltip="https://www.sec.gov/Archives/edgar/data/823768/000155837020000762/0001558370-20-000762-index.html" xr:uid="{00000000-0004-0000-0000-000061000000}"/>
    <hyperlink ref="AH74" r:id="rId67" tooltip="https://www.sec.gov/Archives/edgar/data/823768/000155837020000762/0001558370-20-000762-index.html" xr:uid="{00000000-0004-0000-0000-000062000000}"/>
    <hyperlink ref="AI36" r:id="rId68" tooltip="https://www.sec.gov/Archives/edgar/data/823768/000155837021001348/0001558370-21-001348-index.htm" xr:uid="{00000000-0004-0000-0000-000064000000}"/>
    <hyperlink ref="AI74" r:id="rId69" tooltip="https://www.sec.gov/Archives/edgar/data/823768/000155837021001348/0001558370-21-001348-index.htm" xr:uid="{00000000-0004-0000-0000-000065000000}"/>
    <hyperlink ref="AJ36" r:id="rId70" tooltip="https://www.sec.gov/Archives/edgar/data/823768/000155837022001179/0001558370-22-001179-index.htm" xr:uid="{00000000-0004-0000-0000-000067000000}"/>
    <hyperlink ref="AJ74" r:id="rId71" tooltip="https://www.sec.gov/Archives/edgar/data/823768/000155837022001179/0001558370-22-001179-index.htm" xr:uid="{00000000-0004-0000-0000-000068000000}"/>
    <hyperlink ref="AK36" r:id="rId72" tooltip="https://sec.gov" xr:uid="{00000000-0004-0000-0000-00006A000000}"/>
    <hyperlink ref="AK74" r:id="rId73" tooltip="https://sec.gov" xr:uid="{00000000-0004-0000-0000-00006B000000}"/>
    <hyperlink ref="AL1" r:id="rId74" display="https://finbox.com/NYSE:WM/explorer/revenue_proj" xr:uid="{A1AF3AD7-3979-FE4F-8F26-5C0249B540C2}"/>
  </hyperlinks>
  <pageMargins left="0.7" right="0.7" top="0.75" bottom="0.75" header="0.3" footer="0.3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2023-02-08T03:39:55Z</dcterms:created>
  <dcterms:modified xsi:type="dcterms:W3CDTF">2023-03-15T10:27:36Z</dcterms:modified>
</cp:coreProperties>
</file>