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"/>
    </mc:Choice>
  </mc:AlternateContent>
  <xr:revisionPtr revIDLastSave="0" documentId="13_ncr:1_{9C10BBA7-ECDC-AC44-9407-75ED598A3E21}" xr6:coauthVersionLast="47" xr6:coauthVersionMax="47" xr10:uidLastSave="{00000000-0000-0000-0000-000000000000}"/>
  <bookViews>
    <workbookView xWindow="0" yWindow="460" windowWidth="23500" windowHeight="269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9" i="1" l="1"/>
  <c r="AF100" i="1"/>
  <c r="AC105" i="1"/>
  <c r="AC104" i="1"/>
  <c r="AF26" i="1"/>
  <c r="AC99" i="1"/>
  <c r="AC101" i="1" s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D99" i="1" l="1"/>
  <c r="AD101" i="1" s="1"/>
  <c r="AG38" i="1" l="1"/>
  <c r="AG37" i="1"/>
  <c r="AG41" i="1" s="1"/>
  <c r="AG36" i="1"/>
  <c r="AG47" i="1"/>
  <c r="AG39" i="1"/>
  <c r="AG40" i="1"/>
  <c r="AG50" i="1"/>
  <c r="AF4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Q4" i="1"/>
  <c r="R4" i="1"/>
  <c r="S4" i="1"/>
  <c r="T4" i="1"/>
  <c r="U4" i="1"/>
  <c r="V4" i="1"/>
  <c r="W4" i="1"/>
  <c r="X4" i="1"/>
  <c r="Y4" i="1"/>
  <c r="Z4" i="1"/>
  <c r="AA4" i="1"/>
  <c r="AB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G52" i="1" l="1"/>
  <c r="AH51" i="1" s="1"/>
  <c r="AH50" i="1" l="1"/>
  <c r="AG55" i="1" s="1"/>
  <c r="AE99" i="1" s="1"/>
  <c r="AE101" i="1" l="1"/>
  <c r="AC103" i="1" s="1"/>
  <c r="AC106" i="1" s="1"/>
  <c r="AC108" i="1" s="1"/>
  <c r="AC112" i="1" l="1"/>
  <c r="AC111" i="1"/>
</calcChain>
</file>

<file path=xl/sharedStrings.xml><?xml version="1.0" encoding="utf-8"?>
<sst xmlns="http://schemas.openxmlformats.org/spreadsheetml/2006/main" count="748" uniqueCount="135">
  <si>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</si>
  <si>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</si>
  <si>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</si>
  <si>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</si>
  <si>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</si>
  <si>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</si>
  <si>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</si>
  <si>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</si>
  <si>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</si>
  <si>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</si>
  <si>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</si>
  <si>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</si>
  <si>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</si>
  <si>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</si>
  <si>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</si>
  <si>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</si>
  <si>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</si>
  <si>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</si>
  <si>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</si>
  <si>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</si>
  <si>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</si>
  <si>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</si>
  <si>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</si>
  <si>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</si>
  <si>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</si>
  <si>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</si>
  <si>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</si>
  <si>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</si>
  <si>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</si>
  <si>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</si>
  <si>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</si>
  <si>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</si>
  <si>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</si>
  <si>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</si>
  <si>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</si>
  <si>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</si>
  <si>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</si>
  <si>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</si>
  <si>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</si>
  <si>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</si>
  <si>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</si>
  <si>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</si>
  <si>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</si>
  <si>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</si>
  <si>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</si>
  <si>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</si>
  <si>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</si>
  <si>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</si>
  <si>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</si>
  <si>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</si>
  <si>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</si>
  <si>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</si>
  <si>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</si>
  <si>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</si>
  <si>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</si>
  <si>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</si>
  <si>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</si>
  <si>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</si>
  <si>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</si>
  <si>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</si>
  <si>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</si>
  <si>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</si>
  <si>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</si>
  <si>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</si>
  <si>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</si>
  <si>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</si>
  <si>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</si>
  <si>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</si>
  <si>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</si>
  <si>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</si>
  <si>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</si>
  <si>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</si>
  <si>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</si>
  <si>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</si>
  <si>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</si>
  <si>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</si>
  <si>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</si>
  <si>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</si>
  <si>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</si>
  <si>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</si>
  <si>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</si>
  <si>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</si>
  <si>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</si>
  <si>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</si>
  <si>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</si>
  <si>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</si>
  <si>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</si>
  <si>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</si>
  <si>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</si>
  <si>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</si>
  <si>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</si>
  <si>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</si>
  <si>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</si>
  <si>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</si>
  <si>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Revenue Growth YoY %</t>
  </si>
  <si>
    <t>10 Year Revenue CAGR</t>
  </si>
  <si>
    <t>Net Income Growth YoY %</t>
  </si>
  <si>
    <t>10 Year Net Income CAGR</t>
  </si>
  <si>
    <t>Terminal Value</t>
  </si>
  <si>
    <t>Cost of Debt Calculation</t>
  </si>
  <si>
    <t>Interest Expense</t>
  </si>
  <si>
    <t>ST Debt</t>
  </si>
  <si>
    <t>LT Debt</t>
  </si>
  <si>
    <t>Cost of Debt</t>
  </si>
  <si>
    <t>Income Tax Expense</t>
  </si>
  <si>
    <t>Effective Tax Rate</t>
  </si>
  <si>
    <t>Cost of Debt * (1-T)</t>
  </si>
  <si>
    <t>Cost of Equity Calculation</t>
  </si>
  <si>
    <t>Risk-Free Rate</t>
  </si>
  <si>
    <t>Beta</t>
  </si>
  <si>
    <t>Market Return</t>
  </si>
  <si>
    <t>Cost of Equity</t>
  </si>
  <si>
    <t>Weight of Debt and Equity</t>
  </si>
  <si>
    <t>Amount</t>
  </si>
  <si>
    <t>Weight</t>
  </si>
  <si>
    <t>Total Debt</t>
  </si>
  <si>
    <t>Weight of Debt</t>
  </si>
  <si>
    <t>Weight of Equity</t>
  </si>
  <si>
    <t>Total</t>
  </si>
  <si>
    <t xml:space="preserve">WACC Calculation </t>
  </si>
  <si>
    <t>WACC</t>
  </si>
  <si>
    <t>Market Cap (10/25)</t>
  </si>
  <si>
    <t>ASML</t>
  </si>
  <si>
    <t>FCF Growth YoY %</t>
  </si>
  <si>
    <t>10 Year FCF CAGR</t>
  </si>
  <si>
    <t>Sum of FCFs</t>
  </si>
  <si>
    <t>Debt</t>
  </si>
  <si>
    <t>Cash</t>
  </si>
  <si>
    <t>Equity Value</t>
  </si>
  <si>
    <t>Shares Outstanding</t>
  </si>
  <si>
    <t>Current Price</t>
  </si>
  <si>
    <t>Recommendation</t>
  </si>
  <si>
    <t>Upside / Downside</t>
  </si>
  <si>
    <t>Fair Value Per Share</t>
  </si>
  <si>
    <t>Price to Earnings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</si>
</sst>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0.0%"/>
  </numFmts>
  <fonts count="16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i/>
      <sz val="14"/>
      <color rgb="FF000000"/>
      <name val="Calibri"/>
      <family val="2"/>
    </font>
    <font>
      <i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u/>
      <sz val="14"/>
      <color rgb="FF000000"/>
      <name val="Calibri"/>
      <family val="2"/>
    </font>
    <font>
      <sz val="14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54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ont="1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164" fontId="9" fillId="0" borderId="0" xfId="0" applyNumberFormat="1" applyFont="1" applyAlignment="1">
      <alignment indent="1"/>
    </xf>
    <xf numFmtId="9" fontId="10" fillId="0" borderId="0" xfId="1" applyFont="1"/>
    <xf numFmtId="9" fontId="9" fillId="0" borderId="0" xfId="1" applyFont="1"/>
    <xf numFmtId="9" fontId="9" fillId="0" borderId="0" xfId="1" applyFont="1" applyAlignment="1">
      <alignment wrapText="1"/>
    </xf>
    <xf numFmtId="167" fontId="9" fillId="0" borderId="0" xfId="1" applyNumberFormat="1" applyFont="1" applyAlignment="1">
      <alignment horizontal="center" wrapText="1"/>
    </xf>
    <xf numFmtId="0" fontId="10" fillId="0" borderId="0" xfId="0" applyFont="1"/>
    <xf numFmtId="0" fontId="11" fillId="0" borderId="0" xfId="0" applyFont="1" applyAlignment="1">
      <alignment horizontal="center" wrapText="1"/>
    </xf>
    <xf numFmtId="0" fontId="6" fillId="0" borderId="0" xfId="0" applyFont="1"/>
    <xf numFmtId="0" fontId="6" fillId="0" borderId="0" xfId="0" applyFont="1" applyAlignment="1">
      <alignment horizontal="right"/>
    </xf>
    <xf numFmtId="0" fontId="12" fillId="0" borderId="0" xfId="0" applyFont="1" applyAlignment="1">
      <alignment vertical="center" wrapText="1"/>
    </xf>
    <xf numFmtId="0" fontId="13" fillId="0" borderId="0" xfId="0" applyFont="1"/>
    <xf numFmtId="0" fontId="13" fillId="0" borderId="0" xfId="0" applyFont="1" applyAlignment="1">
      <alignment wrapText="1"/>
    </xf>
    <xf numFmtId="164" fontId="13" fillId="0" borderId="0" xfId="0" applyNumberFormat="1" applyFont="1"/>
    <xf numFmtId="0" fontId="11" fillId="0" borderId="0" xfId="0" applyFont="1" applyAlignment="1">
      <alignment wrapText="1"/>
    </xf>
    <xf numFmtId="10" fontId="11" fillId="0" borderId="0" xfId="1" applyNumberFormat="1" applyFont="1"/>
    <xf numFmtId="10" fontId="13" fillId="0" borderId="0" xfId="1" applyNumberFormat="1" applyFont="1"/>
    <xf numFmtId="10" fontId="11" fillId="0" borderId="0" xfId="0" applyNumberFormat="1" applyFont="1"/>
    <xf numFmtId="0" fontId="12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9" fontId="11" fillId="0" borderId="0" xfId="1" applyFont="1"/>
    <xf numFmtId="164" fontId="14" fillId="0" borderId="0" xfId="0" applyNumberFormat="1" applyFont="1" applyAlignment="1">
      <alignment horizontal="right"/>
    </xf>
    <xf numFmtId="0" fontId="12" fillId="0" borderId="0" xfId="0" applyFont="1" applyAlignment="1">
      <alignment wrapText="1"/>
    </xf>
    <xf numFmtId="0" fontId="13" fillId="0" borderId="0" xfId="0" applyNumberFormat="1" applyFont="1"/>
    <xf numFmtId="9" fontId="9" fillId="3" borderId="0" xfId="1" applyFont="1" applyFill="1" applyBorder="1"/>
    <xf numFmtId="167" fontId="9" fillId="3" borderId="0" xfId="1" applyNumberFormat="1" applyFont="1" applyFill="1" applyBorder="1"/>
    <xf numFmtId="0" fontId="9" fillId="0" borderId="0" xfId="0" applyFont="1"/>
    <xf numFmtId="0" fontId="15" fillId="0" borderId="0" xfId="0" applyFont="1" applyAlignment="1">
      <alignment horizontal="right"/>
    </xf>
    <xf numFmtId="164" fontId="1" fillId="3" borderId="0" xfId="0" applyNumberFormat="1" applyFont="1" applyFill="1"/>
    <xf numFmtId="0" fontId="11" fillId="0" borderId="0" xfId="0" applyFont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0" fillId="0" borderId="5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164" fontId="15" fillId="3" borderId="0" xfId="0" applyNumberFormat="1" applyFont="1" applyFill="1" applyAlignment="1">
      <alignment vertical="center"/>
    </xf>
    <xf numFmtId="2" fontId="15" fillId="3" borderId="0" xfId="0" applyNumberFormat="1" applyFont="1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5" fillId="3" borderId="0" xfId="0" applyFont="1" applyFill="1" applyAlignment="1">
      <alignment vertical="center" wrapText="1"/>
    </xf>
    <xf numFmtId="0" fontId="15" fillId="3" borderId="0" xfId="0" applyFont="1" applyFill="1" applyAlignment="1">
      <alignment horizontal="right" vertical="center"/>
    </xf>
    <xf numFmtId="9" fontId="15" fillId="3" borderId="0" xfId="1" applyFont="1" applyFill="1" applyAlignment="1">
      <alignment vertical="center"/>
    </xf>
    <xf numFmtId="2" fontId="1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ec.gov/" TargetMode="External"/><Relationship Id="rId18" Type="http://schemas.openxmlformats.org/officeDocument/2006/relationships/hyperlink" Target="https://sec.gov/" TargetMode="External"/><Relationship Id="rId26" Type="http://schemas.openxmlformats.org/officeDocument/2006/relationships/hyperlink" Target="https://www.sec.gov/Archives/edgar/data/937966/000115697308000096/0001156973-08-000096-index.htm" TargetMode="External"/><Relationship Id="rId39" Type="http://schemas.openxmlformats.org/officeDocument/2006/relationships/hyperlink" Target="https://www.sec.gov/Archives/edgar/data/937966/000119312514046822/0001193125-14-046822-index.htm" TargetMode="External"/><Relationship Id="rId21" Type="http://schemas.openxmlformats.org/officeDocument/2006/relationships/hyperlink" Target="https://www.sec.gov/Archives/edgar/data/937966/000115697305000129/0001156973-05-000129-index.htm" TargetMode="External"/><Relationship Id="rId34" Type="http://schemas.openxmlformats.org/officeDocument/2006/relationships/hyperlink" Target="https://www.sec.gov/Archives/edgar/data/937966/000119312512058548/0001193125-12-058548-index.htm" TargetMode="External"/><Relationship Id="rId42" Type="http://schemas.openxmlformats.org/officeDocument/2006/relationships/hyperlink" Target="https://www.sec.gov/Archives/edgar/data/937966/000093796616000017/0000937966-16-000017-index.htm" TargetMode="External"/><Relationship Id="rId47" Type="http://schemas.openxmlformats.org/officeDocument/2006/relationships/hyperlink" Target="https://www.sec.gov/Archives/edgar/data/937966/000093796618000007/0000937966-18-000007-index.htm" TargetMode="External"/><Relationship Id="rId50" Type="http://schemas.openxmlformats.org/officeDocument/2006/relationships/hyperlink" Target="https://www.sec.gov/Archives/edgar/data/937966/000093796620000011/0000937966-20-000011-index.htm" TargetMode="External"/><Relationship Id="rId55" Type="http://schemas.openxmlformats.org/officeDocument/2006/relationships/hyperlink" Target="https://sec.gov/" TargetMode="External"/><Relationship Id="rId7" Type="http://schemas.openxmlformats.org/officeDocument/2006/relationships/hyperlink" Target="https://sec.gov/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sec.gov/" TargetMode="External"/><Relationship Id="rId29" Type="http://schemas.openxmlformats.org/officeDocument/2006/relationships/hyperlink" Target="https://www.sec.gov/Archives/edgar/data/937966/000115697309000036/0001156973-09-000036-index.htm" TargetMode="External"/><Relationship Id="rId11" Type="http://schemas.openxmlformats.org/officeDocument/2006/relationships/hyperlink" Target="https://sec.gov/" TargetMode="External"/><Relationship Id="rId24" Type="http://schemas.openxmlformats.org/officeDocument/2006/relationships/hyperlink" Target="https://www.sec.gov/Archives/edgar/data/937966/000095012307000854/0000950123-07-000854-index.htm" TargetMode="External"/><Relationship Id="rId32" Type="http://schemas.openxmlformats.org/officeDocument/2006/relationships/hyperlink" Target="https://www.sec.gov/Archives/edgar/data/937966/000095012311013996/0000950123-11-013996-index.htm" TargetMode="External"/><Relationship Id="rId37" Type="http://schemas.openxmlformats.org/officeDocument/2006/relationships/hyperlink" Target="https://www.sec.gov/Archives/edgar/data/937966/000119312513053249/0001193125-13-053249-index.htm" TargetMode="External"/><Relationship Id="rId40" Type="http://schemas.openxmlformats.org/officeDocument/2006/relationships/hyperlink" Target="https://www.sec.gov/Archives/edgar/data/937966/000119312515042676/0001193125-15-042676-index.htm" TargetMode="External"/><Relationship Id="rId45" Type="http://schemas.openxmlformats.org/officeDocument/2006/relationships/hyperlink" Target="https://www.sec.gov/Archives/edgar/data/937966/000093796617000007/0000937966-17-000007-index.htm" TargetMode="External"/><Relationship Id="rId53" Type="http://schemas.openxmlformats.org/officeDocument/2006/relationships/hyperlink" Target="https://www.sec.gov/Archives/edgar/data/937966/000093796621000009/0000937966-21-000009-index.htm" TargetMode="External"/><Relationship Id="rId5" Type="http://schemas.openxmlformats.org/officeDocument/2006/relationships/hyperlink" Target="https://sec.gov/" TargetMode="External"/><Relationship Id="rId10" Type="http://schemas.openxmlformats.org/officeDocument/2006/relationships/hyperlink" Target="https://sec.gov/" TargetMode="External"/><Relationship Id="rId19" Type="http://schemas.openxmlformats.org/officeDocument/2006/relationships/hyperlink" Target="https://sec.gov/" TargetMode="External"/><Relationship Id="rId31" Type="http://schemas.openxmlformats.org/officeDocument/2006/relationships/hyperlink" Target="https://www.sec.gov/Archives/edgar/data/937966/000095012310006383/0000950123-10-006383-index.htm" TargetMode="External"/><Relationship Id="rId44" Type="http://schemas.openxmlformats.org/officeDocument/2006/relationships/hyperlink" Target="https://www.sec.gov/Archives/edgar/data/937966/000093796617000007/0000937966-17-000007-index.htm" TargetMode="External"/><Relationship Id="rId52" Type="http://schemas.openxmlformats.org/officeDocument/2006/relationships/hyperlink" Target="https://www.sec.gov/Archives/edgar/data/937966/000093796621000009/0000937966-21-000009-index.htm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4" Type="http://schemas.openxmlformats.org/officeDocument/2006/relationships/hyperlink" Target="https://sec.gov/" TargetMode="External"/><Relationship Id="rId22" Type="http://schemas.openxmlformats.org/officeDocument/2006/relationships/hyperlink" Target="https://www.sec.gov/Archives/edgar/data/937966/000115697306000117/0001156973-06-000117-index.htm" TargetMode="External"/><Relationship Id="rId27" Type="http://schemas.openxmlformats.org/officeDocument/2006/relationships/hyperlink" Target="https://www.sec.gov/Archives/edgar/data/937966/000115697308000096/0001156973-08-000096-index.htm" TargetMode="External"/><Relationship Id="rId30" Type="http://schemas.openxmlformats.org/officeDocument/2006/relationships/hyperlink" Target="https://www.sec.gov/Archives/edgar/data/937966/000095012310006383/0000950123-10-006383-index.htm" TargetMode="External"/><Relationship Id="rId35" Type="http://schemas.openxmlformats.org/officeDocument/2006/relationships/hyperlink" Target="https://www.sec.gov/Archives/edgar/data/937966/000119312512058548/0001193125-12-058548-index.htm" TargetMode="External"/><Relationship Id="rId43" Type="http://schemas.openxmlformats.org/officeDocument/2006/relationships/hyperlink" Target="https://www.sec.gov/Archives/edgar/data/937966/000093796616000017/0000937966-16-000017-index.htm" TargetMode="External"/><Relationship Id="rId48" Type="http://schemas.openxmlformats.org/officeDocument/2006/relationships/hyperlink" Target="https://www.sec.gov/Archives/edgar/data/937966/000093796619000007/0000937966-19-000007-index.htm" TargetMode="External"/><Relationship Id="rId8" Type="http://schemas.openxmlformats.org/officeDocument/2006/relationships/hyperlink" Target="https://sec.gov/" TargetMode="External"/><Relationship Id="rId51" Type="http://schemas.openxmlformats.org/officeDocument/2006/relationships/hyperlink" Target="https://www.sec.gov/Archives/edgar/data/937966/000093796620000011/0000937966-20-000011-index.htm" TargetMode="External"/><Relationship Id="rId3" Type="http://schemas.openxmlformats.org/officeDocument/2006/relationships/hyperlink" Target="https://sec.gov/" TargetMode="External"/><Relationship Id="rId12" Type="http://schemas.openxmlformats.org/officeDocument/2006/relationships/hyperlink" Target="https://sec.gov/" TargetMode="External"/><Relationship Id="rId17" Type="http://schemas.openxmlformats.org/officeDocument/2006/relationships/hyperlink" Target="https://sec.gov/" TargetMode="External"/><Relationship Id="rId25" Type="http://schemas.openxmlformats.org/officeDocument/2006/relationships/hyperlink" Target="https://www.sec.gov/Archives/edgar/data/937966/000095012307000854/0000950123-07-000854-index.htm" TargetMode="External"/><Relationship Id="rId33" Type="http://schemas.openxmlformats.org/officeDocument/2006/relationships/hyperlink" Target="https://www.sec.gov/Archives/edgar/data/937966/000095012311013996/0000950123-11-013996-index.htm" TargetMode="External"/><Relationship Id="rId38" Type="http://schemas.openxmlformats.org/officeDocument/2006/relationships/hyperlink" Target="https://www.sec.gov/Archives/edgar/data/937966/000119312514046822/0001193125-14-046822-index.htm" TargetMode="External"/><Relationship Id="rId46" Type="http://schemas.openxmlformats.org/officeDocument/2006/relationships/hyperlink" Target="https://www.sec.gov/Archives/edgar/data/937966/000093796618000007/0000937966-18-000007-index.htm" TargetMode="External"/><Relationship Id="rId20" Type="http://schemas.openxmlformats.org/officeDocument/2006/relationships/hyperlink" Target="https://www.sec.gov/Archives/edgar/data/937966/000115697305000129/0001156973-05-000129-index.htm" TargetMode="External"/><Relationship Id="rId41" Type="http://schemas.openxmlformats.org/officeDocument/2006/relationships/hyperlink" Target="https://www.sec.gov/Archives/edgar/data/937966/000119312515042676/0001193125-15-042676-index.htm" TargetMode="External"/><Relationship Id="rId54" Type="http://schemas.openxmlformats.org/officeDocument/2006/relationships/hyperlink" Target="https://sec.gov/" TargetMode="External"/><Relationship Id="rId1" Type="http://schemas.openxmlformats.org/officeDocument/2006/relationships/hyperlink" Target="https://roic.ai/company/ASML" TargetMode="External"/><Relationship Id="rId6" Type="http://schemas.openxmlformats.org/officeDocument/2006/relationships/hyperlink" Target="https://sec.gov/" TargetMode="External"/><Relationship Id="rId15" Type="http://schemas.openxmlformats.org/officeDocument/2006/relationships/hyperlink" Target="https://sec.gov/" TargetMode="External"/><Relationship Id="rId23" Type="http://schemas.openxmlformats.org/officeDocument/2006/relationships/hyperlink" Target="https://www.sec.gov/Archives/edgar/data/937966/000115697306000117/0001156973-06-000117-index.htm" TargetMode="External"/><Relationship Id="rId28" Type="http://schemas.openxmlformats.org/officeDocument/2006/relationships/hyperlink" Target="https://www.sec.gov/Archives/edgar/data/937966/000115697309000036/0001156973-09-000036-index.htm" TargetMode="External"/><Relationship Id="rId36" Type="http://schemas.openxmlformats.org/officeDocument/2006/relationships/hyperlink" Target="https://www.sec.gov/Archives/edgar/data/937966/000119312513053249/0001193125-13-053249-index.htm" TargetMode="External"/><Relationship Id="rId49" Type="http://schemas.openxmlformats.org/officeDocument/2006/relationships/hyperlink" Target="https://www.sec.gov/Archives/edgar/data/937966/000093796619000007/0000937966-19-000007-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12"/>
  <sheetViews>
    <sheetView tabSelected="1" zoomScaleNormal="100" workbookViewId="0">
      <pane xSplit="1" ySplit="1" topLeftCell="AA3" activePane="bottomRight" state="frozen"/>
      <selection pane="topRight"/>
      <selection pane="bottomLeft"/>
      <selection pane="bottomRight" activeCell="AF29" sqref="AF29"/>
    </sheetView>
  </sheetViews>
  <sheetFormatPr baseColWidth="10" defaultRowHeight="16" x14ac:dyDescent="0.2"/>
  <cols>
    <col min="1" max="1" width="50" customWidth="1"/>
    <col min="2" max="27" width="15" customWidth="1"/>
    <col min="28" max="28" width="18.6640625" customWidth="1"/>
    <col min="29" max="29" width="19" customWidth="1"/>
    <col min="30" max="30" width="19.5" customWidth="1"/>
    <col min="31" max="31" width="24.5" customWidth="1"/>
    <col min="32" max="32" width="28.1640625" customWidth="1"/>
  </cols>
  <sheetData>
    <row r="1" spans="1:32" ht="21" x14ac:dyDescent="0.25">
      <c r="A1" s="3" t="s">
        <v>122</v>
      </c>
      <c r="B1" s="8">
        <v>1995</v>
      </c>
      <c r="C1" s="8">
        <v>1996</v>
      </c>
      <c r="D1" s="8">
        <v>1997</v>
      </c>
      <c r="E1" s="8">
        <v>1998</v>
      </c>
      <c r="F1" s="8">
        <v>1999</v>
      </c>
      <c r="G1" s="8">
        <v>2000</v>
      </c>
      <c r="H1" s="8">
        <v>2001</v>
      </c>
      <c r="I1" s="8">
        <v>2002</v>
      </c>
      <c r="J1" s="8">
        <v>2003</v>
      </c>
      <c r="K1" s="8">
        <v>2004</v>
      </c>
      <c r="L1" s="8">
        <v>2005</v>
      </c>
      <c r="M1" s="8">
        <v>2006</v>
      </c>
      <c r="N1" s="8">
        <v>2007</v>
      </c>
      <c r="O1" s="8">
        <v>2008</v>
      </c>
      <c r="P1" s="8">
        <v>2009</v>
      </c>
      <c r="Q1" s="8">
        <v>2010</v>
      </c>
      <c r="R1" s="8">
        <v>2011</v>
      </c>
      <c r="S1" s="8">
        <v>2012</v>
      </c>
      <c r="T1" s="8">
        <v>2013</v>
      </c>
      <c r="U1" s="8">
        <v>2014</v>
      </c>
      <c r="V1" s="8">
        <v>2015</v>
      </c>
      <c r="W1" s="8">
        <v>2016</v>
      </c>
      <c r="X1" s="8">
        <v>2017</v>
      </c>
      <c r="Y1" s="8">
        <v>2018</v>
      </c>
      <c r="Z1" s="8">
        <v>2019</v>
      </c>
      <c r="AA1" s="8">
        <v>2020</v>
      </c>
      <c r="AB1" s="8">
        <v>2021</v>
      </c>
      <c r="AC1" s="21">
        <v>2022</v>
      </c>
      <c r="AD1" s="21">
        <v>2023</v>
      </c>
      <c r="AE1" s="22" t="s">
        <v>98</v>
      </c>
    </row>
    <row r="2" spans="1:32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 t="s">
        <v>91</v>
      </c>
      <c r="V2" s="9" t="s">
        <v>91</v>
      </c>
      <c r="W2" s="9" t="s">
        <v>91</v>
      </c>
      <c r="X2" s="9" t="s">
        <v>91</v>
      </c>
      <c r="Y2" s="9" t="s">
        <v>91</v>
      </c>
      <c r="Z2" s="9" t="s">
        <v>91</v>
      </c>
      <c r="AA2" s="9" t="s">
        <v>91</v>
      </c>
      <c r="AB2" s="9" t="s">
        <v>91</v>
      </c>
    </row>
    <row r="3" spans="1:32" ht="22" customHeight="1" x14ac:dyDescent="0.25">
      <c r="A3" s="5" t="s">
        <v>1</v>
      </c>
      <c r="B3" s="1">
        <v>446342493</v>
      </c>
      <c r="C3" s="1">
        <v>619395023</v>
      </c>
      <c r="D3" s="1">
        <v>808453737</v>
      </c>
      <c r="E3" s="1">
        <v>774641610</v>
      </c>
      <c r="F3" s="1">
        <v>1197516950</v>
      </c>
      <c r="G3" s="1">
        <v>2160781227</v>
      </c>
      <c r="H3" s="1">
        <v>1847572047</v>
      </c>
      <c r="I3" s="1">
        <v>1957377509</v>
      </c>
      <c r="J3" s="1">
        <v>1540044212</v>
      </c>
      <c r="K3" s="1">
        <v>2463556128</v>
      </c>
      <c r="L3" s="1">
        <v>2527046848</v>
      </c>
      <c r="M3" s="1">
        <v>3597101452</v>
      </c>
      <c r="N3" s="1">
        <v>3814681368</v>
      </c>
      <c r="O3" s="1">
        <v>2960682847</v>
      </c>
      <c r="P3" s="1">
        <v>1596063000</v>
      </c>
      <c r="Q3" s="1">
        <v>4507938000</v>
      </c>
      <c r="R3" s="1">
        <v>5651035000</v>
      </c>
      <c r="S3" s="1">
        <v>4731555000</v>
      </c>
      <c r="T3" s="1">
        <v>5245326000</v>
      </c>
      <c r="U3" s="1">
        <v>5856277000</v>
      </c>
      <c r="V3" s="1">
        <v>6287375000</v>
      </c>
      <c r="W3" s="1">
        <v>6794752000</v>
      </c>
      <c r="X3" s="1">
        <v>9052800000</v>
      </c>
      <c r="Y3" s="1">
        <v>10944000000</v>
      </c>
      <c r="Z3" s="1">
        <v>11820000000</v>
      </c>
      <c r="AA3" s="1">
        <v>13978500000</v>
      </c>
      <c r="AB3" s="1">
        <v>18611000000</v>
      </c>
      <c r="AF3" s="20" t="s">
        <v>95</v>
      </c>
    </row>
    <row r="4" spans="1:32" s="19" customFormat="1" ht="19" x14ac:dyDescent="0.25">
      <c r="A4" s="14" t="s">
        <v>94</v>
      </c>
      <c r="B4" s="15" t="e">
        <f>(B3/A3)-1</f>
        <v>#VALUE!</v>
      </c>
      <c r="C4" s="15">
        <f t="shared" ref="C4:M4" si="0">(C3/B3)-1</f>
        <v>0.38771242423472319</v>
      </c>
      <c r="D4" s="15">
        <f t="shared" si="0"/>
        <v>0.30523124497240262</v>
      </c>
      <c r="E4" s="15">
        <f t="shared" si="0"/>
        <v>-4.1823205772379302E-2</v>
      </c>
      <c r="F4" s="15">
        <f t="shared" si="0"/>
        <v>0.54589804438726186</v>
      </c>
      <c r="G4" s="15">
        <f t="shared" si="0"/>
        <v>0.804384670296316</v>
      </c>
      <c r="H4" s="15">
        <f t="shared" si="0"/>
        <v>-0.14495182394510875</v>
      </c>
      <c r="I4" s="15">
        <f t="shared" si="0"/>
        <v>5.943230315607817E-2</v>
      </c>
      <c r="J4" s="16">
        <f t="shared" si="0"/>
        <v>-0.21321042828024039</v>
      </c>
      <c r="K4" s="16">
        <f t="shared" si="0"/>
        <v>0.59966584647636068</v>
      </c>
      <c r="L4" s="16">
        <f t="shared" si="0"/>
        <v>2.5771980300503206E-2</v>
      </c>
      <c r="M4" s="16">
        <f t="shared" si="0"/>
        <v>0.42344074659592534</v>
      </c>
      <c r="N4" s="17">
        <f>(N3/M3)-1</f>
        <v>6.0487567254747576E-2</v>
      </c>
      <c r="O4" s="17">
        <f t="shared" ref="O4" si="1">(O3/N3)-1</f>
        <v>-0.22387152126620291</v>
      </c>
      <c r="P4" s="17">
        <f>(P3/O3)-1</f>
        <v>-0.46091388963959501</v>
      </c>
      <c r="Q4" s="17">
        <f t="shared" ref="Q4:AB4" si="2">(Q3/P3)-1</f>
        <v>1.8244110664804585</v>
      </c>
      <c r="R4" s="17">
        <f t="shared" si="2"/>
        <v>0.25357425057753669</v>
      </c>
      <c r="S4" s="17">
        <f t="shared" si="2"/>
        <v>-0.16271001683762354</v>
      </c>
      <c r="T4" s="17">
        <f t="shared" si="2"/>
        <v>0.10858396446834084</v>
      </c>
      <c r="U4" s="17">
        <f t="shared" si="2"/>
        <v>0.11647531535694822</v>
      </c>
      <c r="V4" s="17">
        <f t="shared" si="2"/>
        <v>7.361297971390357E-2</v>
      </c>
      <c r="W4" s="17">
        <f t="shared" si="2"/>
        <v>8.06977474701287E-2</v>
      </c>
      <c r="X4" s="17">
        <f t="shared" si="2"/>
        <v>0.3323223570190641</v>
      </c>
      <c r="Y4" s="17">
        <f t="shared" si="2"/>
        <v>0.20890774125132561</v>
      </c>
      <c r="Z4" s="17">
        <f t="shared" si="2"/>
        <v>8.0043859649122862E-2</v>
      </c>
      <c r="AA4" s="17">
        <f t="shared" si="2"/>
        <v>0.18261421319796955</v>
      </c>
      <c r="AB4" s="17">
        <f t="shared" si="2"/>
        <v>0.33140179561469396</v>
      </c>
      <c r="AC4" s="18"/>
      <c r="AF4" s="18">
        <f>(AB4+AA4+Z4+Y4+X4+W4+V4+U4+T4+S4)/10</f>
        <v>0.13519499569038737</v>
      </c>
    </row>
    <row r="5" spans="1:32" ht="19" x14ac:dyDescent="0.25">
      <c r="A5" s="5" t="s">
        <v>2</v>
      </c>
      <c r="B5" s="1">
        <v>276556086</v>
      </c>
      <c r="C5" s="1">
        <v>361240112</v>
      </c>
      <c r="D5" s="1">
        <v>452908638</v>
      </c>
      <c r="E5" s="1">
        <v>444917988</v>
      </c>
      <c r="F5" s="1">
        <v>755479158</v>
      </c>
      <c r="G5" s="1">
        <v>1205906423</v>
      </c>
      <c r="H5" s="1">
        <v>1795624927</v>
      </c>
      <c r="I5" s="1">
        <v>1490082951</v>
      </c>
      <c r="J5" s="1">
        <v>1171905701</v>
      </c>
      <c r="K5" s="1">
        <v>1558585795</v>
      </c>
      <c r="L5" s="1">
        <v>1553592035</v>
      </c>
      <c r="M5" s="1">
        <v>2135084801</v>
      </c>
      <c r="N5" s="1">
        <v>2251878562</v>
      </c>
      <c r="O5" s="1">
        <v>1942760587</v>
      </c>
      <c r="P5" s="1">
        <v>1137671000</v>
      </c>
      <c r="Q5" s="1">
        <v>2552768000</v>
      </c>
      <c r="R5" s="1">
        <v>3201645000</v>
      </c>
      <c r="S5" s="1">
        <v>2726298000</v>
      </c>
      <c r="T5" s="1">
        <v>3068064000</v>
      </c>
      <c r="U5" s="1">
        <v>3259903000</v>
      </c>
      <c r="V5" s="1">
        <v>3391631000</v>
      </c>
      <c r="W5" s="1">
        <v>3750272000</v>
      </c>
      <c r="X5" s="1">
        <v>4976100000</v>
      </c>
      <c r="Y5" s="1">
        <v>5914800000</v>
      </c>
      <c r="Z5" s="1">
        <v>6540200000</v>
      </c>
      <c r="AA5" s="1">
        <v>7181300000</v>
      </c>
      <c r="AB5" s="1">
        <v>8802000000</v>
      </c>
    </row>
    <row r="6" spans="1:32" ht="19" x14ac:dyDescent="0.25">
      <c r="A6" s="6" t="s">
        <v>3</v>
      </c>
      <c r="B6" s="10">
        <v>169786407</v>
      </c>
      <c r="C6" s="10">
        <v>258154911</v>
      </c>
      <c r="D6" s="10">
        <v>355545099</v>
      </c>
      <c r="E6" s="10">
        <v>329723622</v>
      </c>
      <c r="F6" s="10">
        <v>442037792</v>
      </c>
      <c r="G6" s="10">
        <v>954874803</v>
      </c>
      <c r="H6" s="10">
        <v>51947120</v>
      </c>
      <c r="I6" s="10">
        <v>467294557</v>
      </c>
      <c r="J6" s="10">
        <v>368138511</v>
      </c>
      <c r="K6" s="10">
        <v>904970333</v>
      </c>
      <c r="L6" s="10">
        <v>973454813</v>
      </c>
      <c r="M6" s="10">
        <v>1462016651</v>
      </c>
      <c r="N6" s="10">
        <v>1562802806</v>
      </c>
      <c r="O6" s="10">
        <v>1017922260</v>
      </c>
      <c r="P6" s="10">
        <v>458392000</v>
      </c>
      <c r="Q6" s="10">
        <v>1955170000</v>
      </c>
      <c r="R6" s="10">
        <v>2449390000</v>
      </c>
      <c r="S6" s="10">
        <v>2005257000</v>
      </c>
      <c r="T6" s="10">
        <v>2177262000</v>
      </c>
      <c r="U6" s="10">
        <v>2596374000</v>
      </c>
      <c r="V6" s="10">
        <v>2895744000</v>
      </c>
      <c r="W6" s="10">
        <v>3044480000</v>
      </c>
      <c r="X6" s="10">
        <v>4076700000</v>
      </c>
      <c r="Y6" s="10">
        <v>5029200000</v>
      </c>
      <c r="Z6" s="10">
        <v>5279800000</v>
      </c>
      <c r="AA6" s="10">
        <v>6797200000</v>
      </c>
      <c r="AB6" s="10">
        <v>9809000000</v>
      </c>
    </row>
    <row r="7" spans="1:32" ht="19" x14ac:dyDescent="0.25">
      <c r="A7" s="5" t="s">
        <v>4</v>
      </c>
      <c r="B7" s="2">
        <v>0.38040000000000002</v>
      </c>
      <c r="C7" s="2">
        <v>0.4168</v>
      </c>
      <c r="D7" s="2">
        <v>0.43980000000000002</v>
      </c>
      <c r="E7" s="2">
        <v>0.42559999999999998</v>
      </c>
      <c r="F7" s="2">
        <v>0.36909999999999998</v>
      </c>
      <c r="G7" s="2">
        <v>0.44190000000000002</v>
      </c>
      <c r="H7" s="2">
        <v>2.81E-2</v>
      </c>
      <c r="I7" s="2">
        <v>0.2387</v>
      </c>
      <c r="J7" s="2">
        <v>0.23899999999999999</v>
      </c>
      <c r="K7" s="2">
        <v>0.36730000000000002</v>
      </c>
      <c r="L7" s="2">
        <v>0.38519999999999999</v>
      </c>
      <c r="M7" s="2">
        <v>0.40639999999999998</v>
      </c>
      <c r="N7" s="2">
        <v>0.40970000000000001</v>
      </c>
      <c r="O7" s="2">
        <v>0.34379999999999999</v>
      </c>
      <c r="P7" s="2">
        <v>0.28720000000000001</v>
      </c>
      <c r="Q7" s="2">
        <v>0.43369999999999997</v>
      </c>
      <c r="R7" s="2">
        <v>0.43340000000000001</v>
      </c>
      <c r="S7" s="2">
        <v>0.42380000000000001</v>
      </c>
      <c r="T7" s="2">
        <v>0.41510000000000002</v>
      </c>
      <c r="U7" s="2">
        <v>0.44330000000000003</v>
      </c>
      <c r="V7" s="2">
        <v>0.46060000000000001</v>
      </c>
      <c r="W7" s="2">
        <v>0.4481</v>
      </c>
      <c r="X7" s="2">
        <v>0.45029999999999998</v>
      </c>
      <c r="Y7" s="2">
        <v>0.45950000000000002</v>
      </c>
      <c r="Z7" s="2">
        <v>0.44669999999999999</v>
      </c>
      <c r="AA7" s="2">
        <v>0.48630000000000001</v>
      </c>
      <c r="AB7" s="2">
        <v>0.52710000000000001</v>
      </c>
    </row>
    <row r="8" spans="1:32" ht="19" x14ac:dyDescent="0.25">
      <c r="A8" s="5" t="s">
        <v>5</v>
      </c>
      <c r="B8" s="1" t="s">
        <v>92</v>
      </c>
      <c r="C8" s="1" t="s">
        <v>92</v>
      </c>
      <c r="D8" s="1">
        <v>78636285</v>
      </c>
      <c r="E8" s="1">
        <v>114000642</v>
      </c>
      <c r="F8" s="1">
        <v>173913250</v>
      </c>
      <c r="G8" s="1">
        <v>214699497</v>
      </c>
      <c r="H8" s="1">
        <v>408934654</v>
      </c>
      <c r="I8" s="1">
        <v>298206231</v>
      </c>
      <c r="J8" s="1">
        <v>286219230</v>
      </c>
      <c r="K8" s="1">
        <v>330714485</v>
      </c>
      <c r="L8" s="1">
        <v>323628245</v>
      </c>
      <c r="M8" s="1">
        <v>386566619</v>
      </c>
      <c r="N8" s="1">
        <v>486907343</v>
      </c>
      <c r="O8" s="1">
        <v>539600486</v>
      </c>
      <c r="P8" s="1">
        <v>466761000</v>
      </c>
      <c r="Q8" s="1">
        <v>523426000</v>
      </c>
      <c r="R8" s="1">
        <v>590270000</v>
      </c>
      <c r="S8" s="1">
        <v>589182000</v>
      </c>
      <c r="T8" s="1">
        <v>882029000</v>
      </c>
      <c r="U8" s="1">
        <v>1074035000</v>
      </c>
      <c r="V8" s="1">
        <v>1068077000</v>
      </c>
      <c r="W8" s="1">
        <v>1105763000</v>
      </c>
      <c r="X8" s="1">
        <v>1259700000</v>
      </c>
      <c r="Y8" s="1">
        <v>1575900000</v>
      </c>
      <c r="Z8" s="1">
        <v>1968500000</v>
      </c>
      <c r="AA8" s="1">
        <v>2200800000</v>
      </c>
      <c r="AB8" s="1">
        <v>2547000000</v>
      </c>
    </row>
    <row r="9" spans="1:32" ht="19" x14ac:dyDescent="0.25">
      <c r="A9" s="5" t="s">
        <v>6</v>
      </c>
      <c r="B9" s="1" t="s">
        <v>92</v>
      </c>
      <c r="C9" s="1" t="s">
        <v>92</v>
      </c>
      <c r="D9" s="1" t="s">
        <v>92</v>
      </c>
      <c r="E9" s="1" t="s">
        <v>92</v>
      </c>
      <c r="F9" s="1" t="s">
        <v>92</v>
      </c>
      <c r="G9" s="1" t="s">
        <v>92</v>
      </c>
      <c r="H9" s="1" t="s">
        <v>92</v>
      </c>
      <c r="I9" s="1" t="s">
        <v>92</v>
      </c>
      <c r="J9" s="1" t="s">
        <v>92</v>
      </c>
      <c r="K9" s="1" t="s">
        <v>92</v>
      </c>
      <c r="L9" s="1" t="s">
        <v>92</v>
      </c>
      <c r="M9" s="1" t="s">
        <v>92</v>
      </c>
      <c r="N9" s="1" t="s">
        <v>92</v>
      </c>
      <c r="O9" s="1" t="s">
        <v>92</v>
      </c>
      <c r="P9" s="1" t="s">
        <v>92</v>
      </c>
      <c r="Q9" s="1" t="s">
        <v>92</v>
      </c>
      <c r="R9" s="1" t="s">
        <v>92</v>
      </c>
      <c r="S9" s="1" t="s">
        <v>92</v>
      </c>
      <c r="T9" s="1" t="s">
        <v>92</v>
      </c>
      <c r="U9" s="1" t="s">
        <v>92</v>
      </c>
      <c r="V9" s="1" t="s">
        <v>92</v>
      </c>
      <c r="W9" s="1" t="s">
        <v>92</v>
      </c>
      <c r="X9" s="1" t="s">
        <v>92</v>
      </c>
      <c r="Y9" s="1" t="s">
        <v>92</v>
      </c>
      <c r="Z9" s="1" t="s">
        <v>92</v>
      </c>
      <c r="AA9" s="1" t="s">
        <v>92</v>
      </c>
      <c r="AB9" s="1" t="s">
        <v>92</v>
      </c>
    </row>
    <row r="10" spans="1:32" ht="19" x14ac:dyDescent="0.25">
      <c r="A10" s="5" t="s">
        <v>7</v>
      </c>
      <c r="B10" s="1" t="s">
        <v>92</v>
      </c>
      <c r="C10" s="1" t="s">
        <v>92</v>
      </c>
      <c r="D10" s="1" t="s">
        <v>92</v>
      </c>
      <c r="E10" s="1" t="s">
        <v>92</v>
      </c>
      <c r="F10" s="1" t="s">
        <v>92</v>
      </c>
      <c r="G10" s="1" t="s">
        <v>92</v>
      </c>
      <c r="H10" s="1" t="s">
        <v>92</v>
      </c>
      <c r="I10" s="1" t="s">
        <v>92</v>
      </c>
      <c r="J10" s="1" t="s">
        <v>92</v>
      </c>
      <c r="K10" s="1" t="s">
        <v>92</v>
      </c>
      <c r="L10" s="1" t="s">
        <v>92</v>
      </c>
      <c r="M10" s="1" t="s">
        <v>92</v>
      </c>
      <c r="N10" s="1" t="s">
        <v>92</v>
      </c>
      <c r="O10" s="1" t="s">
        <v>92</v>
      </c>
      <c r="P10" s="1" t="s">
        <v>92</v>
      </c>
      <c r="Q10" s="1" t="s">
        <v>92</v>
      </c>
      <c r="R10" s="1" t="s">
        <v>92</v>
      </c>
      <c r="S10" s="1" t="s">
        <v>92</v>
      </c>
      <c r="T10" s="1" t="s">
        <v>92</v>
      </c>
      <c r="U10" s="1" t="s">
        <v>92</v>
      </c>
      <c r="V10" s="1" t="s">
        <v>92</v>
      </c>
      <c r="W10" s="1" t="s">
        <v>92</v>
      </c>
      <c r="X10" s="1" t="s">
        <v>92</v>
      </c>
      <c r="Y10" s="1" t="s">
        <v>92</v>
      </c>
      <c r="Z10" s="1" t="s">
        <v>92</v>
      </c>
      <c r="AA10" s="1" t="s">
        <v>92</v>
      </c>
      <c r="AB10" s="1" t="s">
        <v>92</v>
      </c>
    </row>
    <row r="11" spans="1:32" ht="19" x14ac:dyDescent="0.25">
      <c r="A11" s="5" t="s">
        <v>8</v>
      </c>
      <c r="B11" s="1" t="s">
        <v>92</v>
      </c>
      <c r="C11" s="1" t="s">
        <v>92</v>
      </c>
      <c r="D11" s="1" t="s">
        <v>92</v>
      </c>
      <c r="E11" s="1" t="s">
        <v>92</v>
      </c>
      <c r="F11" s="1" t="s">
        <v>92</v>
      </c>
      <c r="G11" s="1" t="s">
        <v>92</v>
      </c>
      <c r="H11" s="1" t="s">
        <v>92</v>
      </c>
      <c r="I11" s="1" t="s">
        <v>92</v>
      </c>
      <c r="J11" s="1" t="s">
        <v>92</v>
      </c>
      <c r="K11" s="1" t="s">
        <v>92</v>
      </c>
      <c r="L11" s="1" t="s">
        <v>92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 t="s">
        <v>92</v>
      </c>
      <c r="T11" s="1" t="s">
        <v>92</v>
      </c>
      <c r="U11" s="1" t="s">
        <v>92</v>
      </c>
      <c r="V11" s="1" t="s">
        <v>92</v>
      </c>
      <c r="W11" s="1" t="s">
        <v>92</v>
      </c>
      <c r="X11" s="1" t="s">
        <v>92</v>
      </c>
      <c r="Y11" s="1" t="s">
        <v>92</v>
      </c>
      <c r="Z11" s="1" t="s">
        <v>92</v>
      </c>
      <c r="AA11" s="1" t="s">
        <v>92</v>
      </c>
      <c r="AB11" s="1">
        <v>725600000</v>
      </c>
    </row>
    <row r="12" spans="1:32" ht="19" x14ac:dyDescent="0.25">
      <c r="A12" s="5" t="s">
        <v>9</v>
      </c>
      <c r="B12" s="1">
        <v>68866053</v>
      </c>
      <c r="C12" s="1">
        <v>105736652</v>
      </c>
      <c r="D12" s="1">
        <v>72727200</v>
      </c>
      <c r="E12" s="1">
        <v>127472670</v>
      </c>
      <c r="F12" s="1">
        <v>182757981</v>
      </c>
      <c r="G12" s="1">
        <v>251590609</v>
      </c>
      <c r="H12" s="1">
        <v>280480732</v>
      </c>
      <c r="I12" s="1">
        <v>263069274</v>
      </c>
      <c r="J12" s="1">
        <v>212237867</v>
      </c>
      <c r="K12" s="1">
        <v>201480325</v>
      </c>
      <c r="L12" s="1">
        <v>201051319</v>
      </c>
      <c r="M12" s="1">
        <v>204798303</v>
      </c>
      <c r="N12" s="1">
        <v>249208121</v>
      </c>
      <c r="O12" s="1">
        <v>190595716</v>
      </c>
      <c r="P12" s="1">
        <v>156644000</v>
      </c>
      <c r="Q12" s="1">
        <v>181045000</v>
      </c>
      <c r="R12" s="1">
        <v>217904000</v>
      </c>
      <c r="S12" s="1">
        <v>259301000</v>
      </c>
      <c r="T12" s="1">
        <v>247285000</v>
      </c>
      <c r="U12" s="1">
        <v>240104000</v>
      </c>
      <c r="V12" s="1">
        <v>262532000</v>
      </c>
      <c r="W12" s="1">
        <v>280983000</v>
      </c>
      <c r="X12" s="1">
        <v>320800000</v>
      </c>
      <c r="Y12" s="1">
        <v>488000000</v>
      </c>
      <c r="Z12" s="1">
        <v>520500000</v>
      </c>
      <c r="AA12" s="1">
        <v>544900000</v>
      </c>
      <c r="AB12" s="1" t="s">
        <v>92</v>
      </c>
    </row>
    <row r="13" spans="1:32" ht="19" x14ac:dyDescent="0.25">
      <c r="A13" s="5" t="s">
        <v>10</v>
      </c>
      <c r="B13" s="1">
        <v>68866053</v>
      </c>
      <c r="C13" s="1">
        <v>105736652</v>
      </c>
      <c r="D13" s="1">
        <v>151363485</v>
      </c>
      <c r="E13" s="1">
        <v>241473312</v>
      </c>
      <c r="F13" s="1">
        <v>356671231</v>
      </c>
      <c r="G13" s="1">
        <v>466290106</v>
      </c>
      <c r="H13" s="1">
        <v>689415385</v>
      </c>
      <c r="I13" s="1">
        <v>561275506</v>
      </c>
      <c r="J13" s="1">
        <v>498457097</v>
      </c>
      <c r="K13" s="1">
        <v>532194810</v>
      </c>
      <c r="L13" s="1">
        <v>524679563</v>
      </c>
      <c r="M13" s="1">
        <v>591364922</v>
      </c>
      <c r="N13" s="1">
        <v>736115464</v>
      </c>
      <c r="O13" s="1">
        <v>730196202</v>
      </c>
      <c r="P13" s="1">
        <v>623405000</v>
      </c>
      <c r="Q13" s="1">
        <v>704471000</v>
      </c>
      <c r="R13" s="1">
        <v>808174000</v>
      </c>
      <c r="S13" s="1">
        <v>848483000</v>
      </c>
      <c r="T13" s="1">
        <v>1129314000</v>
      </c>
      <c r="U13" s="1">
        <v>1314139000</v>
      </c>
      <c r="V13" s="1">
        <v>1330609000</v>
      </c>
      <c r="W13" s="1">
        <v>1386746000</v>
      </c>
      <c r="X13" s="1">
        <v>1580500000</v>
      </c>
      <c r="Y13" s="1">
        <v>2063900000</v>
      </c>
      <c r="Z13" s="1">
        <v>2489000000</v>
      </c>
      <c r="AA13" s="1">
        <v>2745700000</v>
      </c>
      <c r="AB13" s="1">
        <v>3272600000</v>
      </c>
    </row>
    <row r="14" spans="1:32" ht="19" x14ac:dyDescent="0.25">
      <c r="A14" s="5" t="s">
        <v>11</v>
      </c>
      <c r="B14" s="1">
        <v>345422139</v>
      </c>
      <c r="C14" s="1">
        <v>466976764</v>
      </c>
      <c r="D14" s="1">
        <v>604272123</v>
      </c>
      <c r="E14" s="1">
        <v>686391300</v>
      </c>
      <c r="F14" s="1">
        <v>1112150389</v>
      </c>
      <c r="G14" s="1">
        <v>1672196530</v>
      </c>
      <c r="H14" s="1">
        <v>2485040312</v>
      </c>
      <c r="I14" s="1">
        <v>2051358457</v>
      </c>
      <c r="J14" s="1">
        <v>1670362798</v>
      </c>
      <c r="K14" s="1">
        <v>2090780605</v>
      </c>
      <c r="L14" s="1">
        <v>2078271598</v>
      </c>
      <c r="M14" s="1">
        <v>2726449723</v>
      </c>
      <c r="N14" s="1">
        <v>2987994027</v>
      </c>
      <c r="O14" s="1">
        <v>2672956788</v>
      </c>
      <c r="P14" s="1">
        <v>1761076000</v>
      </c>
      <c r="Q14" s="1">
        <v>3257239000</v>
      </c>
      <c r="R14" s="1">
        <v>4009819000</v>
      </c>
      <c r="S14" s="1">
        <v>3574781000</v>
      </c>
      <c r="T14" s="1">
        <v>4197378000</v>
      </c>
      <c r="U14" s="1">
        <v>4574042000</v>
      </c>
      <c r="V14" s="1">
        <v>4722240000</v>
      </c>
      <c r="W14" s="1">
        <v>5137018000</v>
      </c>
      <c r="X14" s="1">
        <v>6556600000</v>
      </c>
      <c r="Y14" s="1">
        <v>7978700000</v>
      </c>
      <c r="Z14" s="1">
        <v>9029200000</v>
      </c>
      <c r="AA14" s="1">
        <v>9927000000</v>
      </c>
      <c r="AB14" s="1">
        <v>12074600000</v>
      </c>
    </row>
    <row r="15" spans="1:32" ht="19" x14ac:dyDescent="0.25">
      <c r="A15" s="5" t="s">
        <v>12</v>
      </c>
      <c r="B15" s="1" t="s">
        <v>92</v>
      </c>
      <c r="C15" s="1" t="s">
        <v>92</v>
      </c>
      <c r="D15" s="1" t="s">
        <v>92</v>
      </c>
      <c r="E15" s="1" t="s">
        <v>92</v>
      </c>
      <c r="F15" s="1" t="s">
        <v>92</v>
      </c>
      <c r="G15" s="1" t="s">
        <v>92</v>
      </c>
      <c r="H15" s="1" t="s">
        <v>92</v>
      </c>
      <c r="I15" s="1" t="s">
        <v>92</v>
      </c>
      <c r="J15" s="1" t="s">
        <v>92</v>
      </c>
      <c r="K15" s="1" t="s">
        <v>92</v>
      </c>
      <c r="L15" s="1" t="s">
        <v>92</v>
      </c>
      <c r="M15" s="1" t="s">
        <v>92</v>
      </c>
      <c r="N15" s="1" t="s">
        <v>92</v>
      </c>
      <c r="O15" s="1" t="s">
        <v>92</v>
      </c>
      <c r="P15" s="1">
        <v>49303000</v>
      </c>
      <c r="Q15" s="1">
        <v>23301000</v>
      </c>
      <c r="R15" s="1">
        <v>33737000</v>
      </c>
      <c r="S15" s="1">
        <v>22781000</v>
      </c>
      <c r="T15" s="1">
        <v>28010000</v>
      </c>
      <c r="U15" s="1">
        <v>11913000</v>
      </c>
      <c r="V15" s="1" t="s">
        <v>92</v>
      </c>
      <c r="W15" s="1" t="s">
        <v>92</v>
      </c>
      <c r="X15" s="1" t="s">
        <v>92</v>
      </c>
      <c r="Y15" s="1">
        <v>41800000</v>
      </c>
      <c r="Z15" s="1">
        <v>36600000</v>
      </c>
      <c r="AA15" s="1">
        <v>43400000</v>
      </c>
      <c r="AB15" s="1" t="s">
        <v>92</v>
      </c>
    </row>
    <row r="16" spans="1:32" ht="19" x14ac:dyDescent="0.25">
      <c r="A16" s="5" t="s">
        <v>13</v>
      </c>
      <c r="B16" s="1">
        <v>6473253</v>
      </c>
      <c r="C16" s="1">
        <v>9480946</v>
      </c>
      <c r="D16" s="1">
        <v>15818166</v>
      </c>
      <c r="E16" s="1">
        <v>33850602</v>
      </c>
      <c r="F16" s="1">
        <v>42534212</v>
      </c>
      <c r="G16" s="1">
        <v>66031981</v>
      </c>
      <c r="H16" s="1">
        <v>159074850</v>
      </c>
      <c r="I16" s="1">
        <v>165925419</v>
      </c>
      <c r="J16" s="1">
        <v>144547603</v>
      </c>
      <c r="K16" s="1">
        <v>90148184</v>
      </c>
      <c r="L16" s="1">
        <v>90461906</v>
      </c>
      <c r="M16" s="1">
        <v>87091919</v>
      </c>
      <c r="N16" s="1">
        <v>126543015</v>
      </c>
      <c r="O16" s="1">
        <v>119472872</v>
      </c>
      <c r="P16" s="1">
        <v>140201000</v>
      </c>
      <c r="Q16" s="1">
        <v>151444000</v>
      </c>
      <c r="R16" s="1">
        <v>165185000</v>
      </c>
      <c r="S16" s="1">
        <v>186620000</v>
      </c>
      <c r="T16" s="1">
        <v>228775000</v>
      </c>
      <c r="U16" s="1">
        <v>254644000</v>
      </c>
      <c r="V16" s="1">
        <v>296884000</v>
      </c>
      <c r="W16" s="1">
        <v>356928000</v>
      </c>
      <c r="X16" s="1">
        <v>417500000</v>
      </c>
      <c r="Y16" s="1">
        <v>422700000</v>
      </c>
      <c r="Z16" s="1">
        <v>448500000</v>
      </c>
      <c r="AA16" s="1">
        <v>490800000</v>
      </c>
      <c r="AB16" s="1">
        <v>471000000</v>
      </c>
      <c r="AF16" s="20"/>
    </row>
    <row r="17" spans="1:32" ht="19" x14ac:dyDescent="0.25">
      <c r="A17" s="6" t="s">
        <v>14</v>
      </c>
      <c r="B17" s="10">
        <v>107705571</v>
      </c>
      <c r="C17" s="10">
        <v>165514820</v>
      </c>
      <c r="D17" s="10">
        <v>234636129</v>
      </c>
      <c r="E17" s="10">
        <v>123294636</v>
      </c>
      <c r="F17" s="10">
        <v>160894601</v>
      </c>
      <c r="G17" s="10">
        <v>557790668</v>
      </c>
      <c r="H17" s="10">
        <v>-539359913</v>
      </c>
      <c r="I17" s="10">
        <v>-84510333</v>
      </c>
      <c r="J17" s="10">
        <v>-74959608</v>
      </c>
      <c r="K17" s="10">
        <v>452720117</v>
      </c>
      <c r="L17" s="10">
        <v>525154910</v>
      </c>
      <c r="M17" s="10">
        <v>956889732</v>
      </c>
      <c r="N17" s="10">
        <v>986734420</v>
      </c>
      <c r="O17" s="10">
        <v>429851064</v>
      </c>
      <c r="P17" s="10">
        <v>17954000</v>
      </c>
      <c r="Q17" s="10">
        <v>1417268000</v>
      </c>
      <c r="R17" s="10">
        <v>1847557000</v>
      </c>
      <c r="S17" s="10">
        <v>1359979000</v>
      </c>
      <c r="T17" s="10">
        <v>1280262000</v>
      </c>
      <c r="U17" s="10">
        <v>1540192000</v>
      </c>
      <c r="V17" s="10">
        <v>1845504000</v>
      </c>
      <c r="W17" s="10">
        <v>2048306000</v>
      </c>
      <c r="X17" s="10">
        <v>2863400000</v>
      </c>
      <c r="Y17" s="10">
        <v>3401500000</v>
      </c>
      <c r="Z17" s="10">
        <v>3250900000</v>
      </c>
      <c r="AA17" s="10">
        <v>4639400000</v>
      </c>
      <c r="AB17" s="10">
        <v>7176500000</v>
      </c>
    </row>
    <row r="18" spans="1:32" ht="19" x14ac:dyDescent="0.25">
      <c r="A18" s="5" t="s">
        <v>15</v>
      </c>
      <c r="B18" s="2">
        <v>0.24129999999999999</v>
      </c>
      <c r="C18" s="2">
        <v>0.26719999999999999</v>
      </c>
      <c r="D18" s="2">
        <v>0.29020000000000001</v>
      </c>
      <c r="E18" s="2">
        <v>0.15920000000000001</v>
      </c>
      <c r="F18" s="2">
        <v>0.13439999999999999</v>
      </c>
      <c r="G18" s="2">
        <v>0.2581</v>
      </c>
      <c r="H18" s="2">
        <v>-0.29189999999999999</v>
      </c>
      <c r="I18" s="2">
        <v>-4.3200000000000002E-2</v>
      </c>
      <c r="J18" s="2">
        <v>-4.87E-2</v>
      </c>
      <c r="K18" s="2">
        <v>0.18379999999999999</v>
      </c>
      <c r="L18" s="2">
        <v>0.20780000000000001</v>
      </c>
      <c r="M18" s="2">
        <v>0.26600000000000001</v>
      </c>
      <c r="N18" s="2">
        <v>0.25869999999999999</v>
      </c>
      <c r="O18" s="2">
        <v>0.1452</v>
      </c>
      <c r="P18" s="2">
        <v>1.12E-2</v>
      </c>
      <c r="Q18" s="2">
        <v>0.31440000000000001</v>
      </c>
      <c r="R18" s="2">
        <v>0.32690000000000002</v>
      </c>
      <c r="S18" s="2">
        <v>0.28739999999999999</v>
      </c>
      <c r="T18" s="2">
        <v>0.24410000000000001</v>
      </c>
      <c r="U18" s="2">
        <v>0.26300000000000001</v>
      </c>
      <c r="V18" s="2">
        <v>0.29349999999999998</v>
      </c>
      <c r="W18" s="2">
        <v>0.30149999999999999</v>
      </c>
      <c r="X18" s="2">
        <v>0.31630000000000003</v>
      </c>
      <c r="Y18" s="2">
        <v>0.31080000000000002</v>
      </c>
      <c r="Z18" s="2">
        <v>0.27500000000000002</v>
      </c>
      <c r="AA18" s="2">
        <v>0.33189999999999997</v>
      </c>
      <c r="AB18" s="2">
        <v>0.3856</v>
      </c>
    </row>
    <row r="19" spans="1:32" ht="19" x14ac:dyDescent="0.25">
      <c r="A19" s="6" t="s">
        <v>16</v>
      </c>
      <c r="B19" s="10">
        <v>100920354</v>
      </c>
      <c r="C19" s="10">
        <v>152418259</v>
      </c>
      <c r="D19" s="10">
        <v>204181614</v>
      </c>
      <c r="E19" s="10">
        <v>88250310</v>
      </c>
      <c r="F19" s="10">
        <v>85366561</v>
      </c>
      <c r="G19" s="10">
        <v>488584697</v>
      </c>
      <c r="H19" s="10">
        <v>-694827012</v>
      </c>
      <c r="I19" s="10">
        <v>-93980948</v>
      </c>
      <c r="J19" s="10">
        <v>-154761211</v>
      </c>
      <c r="K19" s="10">
        <v>378633440</v>
      </c>
      <c r="L19" s="10">
        <v>448776094</v>
      </c>
      <c r="M19" s="10">
        <v>870651729</v>
      </c>
      <c r="N19" s="10">
        <v>826687341</v>
      </c>
      <c r="O19" s="10">
        <v>287726059</v>
      </c>
      <c r="P19" s="10">
        <v>-165013000</v>
      </c>
      <c r="Q19" s="10">
        <v>1250699000</v>
      </c>
      <c r="R19" s="10">
        <v>1641216000</v>
      </c>
      <c r="S19" s="10">
        <v>1156774000</v>
      </c>
      <c r="T19" s="10">
        <v>1047948000</v>
      </c>
      <c r="U19" s="10">
        <v>1282235000</v>
      </c>
      <c r="V19" s="10">
        <v>1565135000</v>
      </c>
      <c r="W19" s="10">
        <v>1657734000</v>
      </c>
      <c r="X19" s="10">
        <v>2496200000</v>
      </c>
      <c r="Y19" s="10">
        <v>2965300000</v>
      </c>
      <c r="Z19" s="10">
        <v>2790800000</v>
      </c>
      <c r="AA19" s="10">
        <v>4051500000</v>
      </c>
      <c r="AB19" s="10">
        <v>6750100000</v>
      </c>
    </row>
    <row r="20" spans="1:32" ht="19" x14ac:dyDescent="0.25">
      <c r="A20" s="5" t="s">
        <v>17</v>
      </c>
      <c r="B20" s="2">
        <v>0.2261</v>
      </c>
      <c r="C20" s="2">
        <v>0.24610000000000001</v>
      </c>
      <c r="D20" s="2">
        <v>0.25259999999999999</v>
      </c>
      <c r="E20" s="2">
        <v>0.1139</v>
      </c>
      <c r="F20" s="2">
        <v>7.1300000000000002E-2</v>
      </c>
      <c r="G20" s="2">
        <v>0.2261</v>
      </c>
      <c r="H20" s="2">
        <v>-0.37609999999999999</v>
      </c>
      <c r="I20" s="2">
        <v>-4.8000000000000001E-2</v>
      </c>
      <c r="J20" s="2">
        <v>-0.10050000000000001</v>
      </c>
      <c r="K20" s="2">
        <v>0.1537</v>
      </c>
      <c r="L20" s="2">
        <v>0.17760000000000001</v>
      </c>
      <c r="M20" s="2">
        <v>0.24199999999999999</v>
      </c>
      <c r="N20" s="2">
        <v>0.2167</v>
      </c>
      <c r="O20" s="2">
        <v>9.7199999999999995E-2</v>
      </c>
      <c r="P20" s="2">
        <v>-0.10340000000000001</v>
      </c>
      <c r="Q20" s="2">
        <v>0.27739999999999998</v>
      </c>
      <c r="R20" s="2">
        <v>0.29039999999999999</v>
      </c>
      <c r="S20" s="2">
        <v>0.2445</v>
      </c>
      <c r="T20" s="2">
        <v>0.19980000000000001</v>
      </c>
      <c r="U20" s="2">
        <v>0.219</v>
      </c>
      <c r="V20" s="2">
        <v>0.24890000000000001</v>
      </c>
      <c r="W20" s="2">
        <v>0.24399999999999999</v>
      </c>
      <c r="X20" s="2">
        <v>0.2757</v>
      </c>
      <c r="Y20" s="2">
        <v>0.27100000000000002</v>
      </c>
      <c r="Z20" s="2">
        <v>0.2361</v>
      </c>
      <c r="AA20" s="2">
        <v>0.2898</v>
      </c>
      <c r="AB20" s="2">
        <v>0.36270000000000002</v>
      </c>
    </row>
    <row r="21" spans="1:32" ht="19" x14ac:dyDescent="0.25">
      <c r="A21" s="5" t="s">
        <v>18</v>
      </c>
      <c r="B21" s="1">
        <v>311964</v>
      </c>
      <c r="C21" s="1">
        <v>3615615</v>
      </c>
      <c r="D21" s="1">
        <v>14636349</v>
      </c>
      <c r="E21" s="1">
        <v>1193724</v>
      </c>
      <c r="F21" s="1">
        <v>32993828</v>
      </c>
      <c r="G21" s="1">
        <v>2116703</v>
      </c>
      <c r="H21" s="1">
        <v>-3606627</v>
      </c>
      <c r="I21" s="1">
        <v>-36757006</v>
      </c>
      <c r="J21" s="1">
        <v>-29098023</v>
      </c>
      <c r="K21" s="1">
        <v>-16061507</v>
      </c>
      <c r="L21" s="1">
        <v>-14083091</v>
      </c>
      <c r="M21" s="1">
        <v>-854674</v>
      </c>
      <c r="N21" s="1">
        <v>33504064</v>
      </c>
      <c r="O21" s="1">
        <v>22652134</v>
      </c>
      <c r="P21" s="1">
        <v>-6537000</v>
      </c>
      <c r="Q21" s="1">
        <v>-8176000</v>
      </c>
      <c r="R21" s="1">
        <v>7419000</v>
      </c>
      <c r="S21" s="1">
        <v>-6196000</v>
      </c>
      <c r="T21" s="1">
        <v>-24471000</v>
      </c>
      <c r="U21" s="1">
        <v>-8600000</v>
      </c>
      <c r="V21" s="1">
        <v>-16515000</v>
      </c>
      <c r="W21" s="1">
        <v>33644000</v>
      </c>
      <c r="X21" s="1">
        <v>-50300000</v>
      </c>
      <c r="Y21" s="1">
        <v>-28300000</v>
      </c>
      <c r="Z21" s="1">
        <v>-25000000</v>
      </c>
      <c r="AA21" s="1">
        <v>-34900000</v>
      </c>
      <c r="AB21" s="1">
        <v>-44600000</v>
      </c>
    </row>
    <row r="22" spans="1:32" ht="19" x14ac:dyDescent="0.25">
      <c r="A22" s="6" t="s">
        <v>19</v>
      </c>
      <c r="B22" s="10">
        <v>101232318</v>
      </c>
      <c r="C22" s="10">
        <v>156033874</v>
      </c>
      <c r="D22" s="10">
        <v>218817963</v>
      </c>
      <c r="E22" s="10">
        <v>89444034</v>
      </c>
      <c r="F22" s="10">
        <v>118360389</v>
      </c>
      <c r="G22" s="10">
        <v>490701400</v>
      </c>
      <c r="H22" s="10">
        <v>-698433639</v>
      </c>
      <c r="I22" s="10">
        <v>-130737954</v>
      </c>
      <c r="J22" s="10">
        <v>-183859235</v>
      </c>
      <c r="K22" s="10">
        <v>362571933</v>
      </c>
      <c r="L22" s="10">
        <v>434693004</v>
      </c>
      <c r="M22" s="10">
        <v>869797055</v>
      </c>
      <c r="N22" s="10">
        <v>860191405</v>
      </c>
      <c r="O22" s="10">
        <v>310378192</v>
      </c>
      <c r="P22" s="10">
        <v>-171550000</v>
      </c>
      <c r="Q22" s="10">
        <v>1242523000</v>
      </c>
      <c r="R22" s="10">
        <v>1648635000</v>
      </c>
      <c r="S22" s="10">
        <v>1150578000</v>
      </c>
      <c r="T22" s="10">
        <v>1023477000</v>
      </c>
      <c r="U22" s="10">
        <v>1273635000</v>
      </c>
      <c r="V22" s="10">
        <v>1548620000</v>
      </c>
      <c r="W22" s="10">
        <v>1691378000</v>
      </c>
      <c r="X22" s="10">
        <v>2445900000</v>
      </c>
      <c r="Y22" s="10">
        <v>2937000000</v>
      </c>
      <c r="Z22" s="10">
        <v>2765800000</v>
      </c>
      <c r="AA22" s="10">
        <v>4016600000</v>
      </c>
      <c r="AB22" s="10">
        <v>6705500000</v>
      </c>
    </row>
    <row r="23" spans="1:32" ht="19" x14ac:dyDescent="0.25">
      <c r="A23" s="5" t="s">
        <v>20</v>
      </c>
      <c r="B23" s="2">
        <v>0.2268</v>
      </c>
      <c r="C23" s="2">
        <v>0.25190000000000001</v>
      </c>
      <c r="D23" s="2">
        <v>0.2707</v>
      </c>
      <c r="E23" s="2">
        <v>0.11550000000000001</v>
      </c>
      <c r="F23" s="2">
        <v>9.8799999999999999E-2</v>
      </c>
      <c r="G23" s="2">
        <v>0.2271</v>
      </c>
      <c r="H23" s="2">
        <v>-0.378</v>
      </c>
      <c r="I23" s="2">
        <v>-6.6799999999999998E-2</v>
      </c>
      <c r="J23" s="2">
        <v>-0.11940000000000001</v>
      </c>
      <c r="K23" s="2">
        <v>0.1472</v>
      </c>
      <c r="L23" s="2">
        <v>0.17199999999999999</v>
      </c>
      <c r="M23" s="2">
        <v>0.24179999999999999</v>
      </c>
      <c r="N23" s="2">
        <v>0.22550000000000001</v>
      </c>
      <c r="O23" s="2">
        <v>0.1048</v>
      </c>
      <c r="P23" s="2">
        <v>-0.1075</v>
      </c>
      <c r="Q23" s="2">
        <v>0.27560000000000001</v>
      </c>
      <c r="R23" s="2">
        <v>0.29170000000000001</v>
      </c>
      <c r="S23" s="2">
        <v>0.2432</v>
      </c>
      <c r="T23" s="2">
        <v>0.1951</v>
      </c>
      <c r="U23" s="2">
        <v>0.2175</v>
      </c>
      <c r="V23" s="2">
        <v>0.24629999999999999</v>
      </c>
      <c r="W23" s="2">
        <v>0.24890000000000001</v>
      </c>
      <c r="X23" s="2">
        <v>0.2702</v>
      </c>
      <c r="Y23" s="2">
        <v>0.26840000000000003</v>
      </c>
      <c r="Z23" s="2">
        <v>0.23400000000000001</v>
      </c>
      <c r="AA23" s="2">
        <v>0.2873</v>
      </c>
      <c r="AB23" s="2">
        <v>0.36030000000000001</v>
      </c>
    </row>
    <row r="24" spans="1:32" ht="19" x14ac:dyDescent="0.25">
      <c r="A24" s="5" t="s">
        <v>21</v>
      </c>
      <c r="B24" s="1">
        <v>37279698</v>
      </c>
      <c r="C24" s="1">
        <v>54716307</v>
      </c>
      <c r="D24" s="1">
        <v>71272656</v>
      </c>
      <c r="E24" s="1">
        <v>27796716</v>
      </c>
      <c r="F24" s="1">
        <v>37565262</v>
      </c>
      <c r="G24" s="1">
        <v>146318700</v>
      </c>
      <c r="H24" s="1">
        <v>-218608362</v>
      </c>
      <c r="I24" s="1">
        <v>-42751187</v>
      </c>
      <c r="J24" s="1">
        <v>-59570513</v>
      </c>
      <c r="K24" s="1">
        <v>127285946</v>
      </c>
      <c r="L24" s="1">
        <v>123465140</v>
      </c>
      <c r="M24" s="1">
        <v>245108927</v>
      </c>
      <c r="N24" s="1">
        <v>171264482</v>
      </c>
      <c r="O24" s="1">
        <v>-12756282</v>
      </c>
      <c r="P24" s="1">
        <v>-20625000</v>
      </c>
      <c r="Q24" s="1">
        <v>220703000</v>
      </c>
      <c r="R24" s="1">
        <v>181675000</v>
      </c>
      <c r="S24" s="1">
        <v>4262000</v>
      </c>
      <c r="T24" s="1">
        <v>7987000</v>
      </c>
      <c r="U24" s="1">
        <v>76995000</v>
      </c>
      <c r="V24" s="1">
        <v>161446000</v>
      </c>
      <c r="W24" s="1">
        <v>219484000</v>
      </c>
      <c r="X24" s="1">
        <v>310700000</v>
      </c>
      <c r="Y24" s="1">
        <v>351600000</v>
      </c>
      <c r="Z24" s="1">
        <v>191700000</v>
      </c>
      <c r="AA24" s="1">
        <v>551500000</v>
      </c>
      <c r="AB24" s="1">
        <v>1021400000</v>
      </c>
    </row>
    <row r="25" spans="1:32" ht="20" x14ac:dyDescent="0.25">
      <c r="A25" s="7" t="s">
        <v>22</v>
      </c>
      <c r="B25" s="11">
        <v>63952620</v>
      </c>
      <c r="C25" s="11">
        <v>101317567</v>
      </c>
      <c r="D25" s="11">
        <v>147545307</v>
      </c>
      <c r="E25" s="11">
        <v>61647318</v>
      </c>
      <c r="F25" s="11">
        <v>80795127</v>
      </c>
      <c r="G25" s="11">
        <v>345439987</v>
      </c>
      <c r="H25" s="11">
        <v>-479826401</v>
      </c>
      <c r="I25" s="11">
        <v>-207684564</v>
      </c>
      <c r="J25" s="11">
        <v>-159936699</v>
      </c>
      <c r="K25" s="11">
        <v>235285987</v>
      </c>
      <c r="L25" s="11">
        <v>311227864</v>
      </c>
      <c r="M25" s="11">
        <v>624688886</v>
      </c>
      <c r="N25" s="11">
        <v>688926923</v>
      </c>
      <c r="O25" s="11">
        <v>323134474</v>
      </c>
      <c r="P25" s="11">
        <v>-150925000</v>
      </c>
      <c r="Q25" s="11">
        <v>1021820000</v>
      </c>
      <c r="R25" s="11">
        <v>1466960000</v>
      </c>
      <c r="S25" s="11">
        <v>1146316000</v>
      </c>
      <c r="T25" s="11">
        <v>1015490000</v>
      </c>
      <c r="U25" s="11">
        <v>1196640000</v>
      </c>
      <c r="V25" s="11">
        <v>1387174000</v>
      </c>
      <c r="W25" s="11">
        <v>1471894000</v>
      </c>
      <c r="X25" s="11">
        <v>2135200000</v>
      </c>
      <c r="Y25" s="11">
        <v>2585400000</v>
      </c>
      <c r="Z25" s="11">
        <v>2574100000</v>
      </c>
      <c r="AA25" s="11">
        <v>3553700000</v>
      </c>
      <c r="AB25" s="11">
        <v>5684100000</v>
      </c>
      <c r="AF25" s="20" t="s">
        <v>97</v>
      </c>
    </row>
    <row r="26" spans="1:32" s="19" customFormat="1" ht="19" x14ac:dyDescent="0.25">
      <c r="A26" s="14" t="s">
        <v>96</v>
      </c>
      <c r="B26" s="15" t="e">
        <f>(B25/A25)-1</f>
        <v>#VALUE!</v>
      </c>
      <c r="C26" s="15">
        <f t="shared" ref="C26" si="3">(C25/B25)-1</f>
        <v>0.58425983173167895</v>
      </c>
      <c r="D26" s="15">
        <f t="shared" ref="D26" si="4">(D25/C25)-1</f>
        <v>0.45626579248591703</v>
      </c>
      <c r="E26" s="15">
        <f t="shared" ref="E26" si="5">(E25/D25)-1</f>
        <v>-0.58218042136711268</v>
      </c>
      <c r="F26" s="15">
        <f t="shared" ref="F26" si="6">(F25/E25)-1</f>
        <v>0.31060246611215114</v>
      </c>
      <c r="G26" s="15">
        <f t="shared" ref="G26" si="7">(G25/F25)-1</f>
        <v>3.2755052170411219</v>
      </c>
      <c r="H26" s="15">
        <f t="shared" ref="H26" si="8">(H25/G25)-1</f>
        <v>-2.3890296985218447</v>
      </c>
      <c r="I26" s="15">
        <f t="shared" ref="I26" si="9">(I25/H25)-1</f>
        <v>-0.56716728473638112</v>
      </c>
      <c r="J26" s="16">
        <f t="shared" ref="J26" si="10">(J25/I25)-1</f>
        <v>-0.22990569968406516</v>
      </c>
      <c r="K26" s="16">
        <f t="shared" ref="K26" si="11">(K25/J25)-1</f>
        <v>-2.4711194395727776</v>
      </c>
      <c r="L26" s="16">
        <f t="shared" ref="L26" si="12">(L25/K25)-1</f>
        <v>0.32276413044521868</v>
      </c>
      <c r="M26" s="16">
        <f t="shared" ref="M26" si="13">(M25/L25)-1</f>
        <v>1.0071753151253837</v>
      </c>
      <c r="N26" s="17">
        <f>(N25/M25)-1</f>
        <v>0.10283204718324379</v>
      </c>
      <c r="O26" s="17">
        <f t="shared" ref="O26" si="14">(O25/N25)-1</f>
        <v>-0.53095972415640369</v>
      </c>
      <c r="P26" s="17">
        <f>(P25/O25)-1</f>
        <v>-1.467065609347519</v>
      </c>
      <c r="Q26" s="17">
        <f t="shared" ref="Q26" si="15">(Q25/P25)-1</f>
        <v>-7.7703826403842973</v>
      </c>
      <c r="R26" s="17">
        <f t="shared" ref="R26" si="16">(R25/Q25)-1</f>
        <v>0.43563445616644803</v>
      </c>
      <c r="S26" s="17">
        <f t="shared" ref="S26" si="17">(S25/R25)-1</f>
        <v>-0.21857719365217865</v>
      </c>
      <c r="T26" s="17">
        <f t="shared" ref="T26" si="18">(T25/S25)-1</f>
        <v>-0.11412734359461096</v>
      </c>
      <c r="U26" s="17">
        <f t="shared" ref="U26" si="19">(U25/T25)-1</f>
        <v>0.17838678864390589</v>
      </c>
      <c r="V26" s="17">
        <f t="shared" ref="V26" si="20">(V25/U25)-1</f>
        <v>0.15922416098408876</v>
      </c>
      <c r="W26" s="17">
        <f t="shared" ref="W26" si="21">(W25/V25)-1</f>
        <v>6.1073809053514561E-2</v>
      </c>
      <c r="X26" s="17">
        <f t="shared" ref="X26" si="22">(X25/W25)-1</f>
        <v>0.45064794068051106</v>
      </c>
      <c r="Y26" s="17">
        <f t="shared" ref="Y26" si="23">(Y25/X25)-1</f>
        <v>0.21084675908579986</v>
      </c>
      <c r="Z26" s="17">
        <f t="shared" ref="Z26" si="24">(Z25/Y25)-1</f>
        <v>-4.3706969907945092E-3</v>
      </c>
      <c r="AA26" s="17">
        <f t="shared" ref="AA26" si="25">(AA25/Z25)-1</f>
        <v>0.38056019579658917</v>
      </c>
      <c r="AB26" s="17">
        <f t="shared" ref="AB26" si="26">(AB25/AA25)-1</f>
        <v>0.59948785772575053</v>
      </c>
      <c r="AC26" s="18"/>
      <c r="AF26" s="18">
        <f>(AB26+AA26+Z26+Y26+X26+W26+V26+U26+T26+S26)/10</f>
        <v>0.17031522777325758</v>
      </c>
    </row>
    <row r="27" spans="1:32" ht="19" x14ac:dyDescent="0.25">
      <c r="A27" s="5" t="s">
        <v>23</v>
      </c>
      <c r="B27" s="2">
        <v>0.14330000000000001</v>
      </c>
      <c r="C27" s="2">
        <v>0.1636</v>
      </c>
      <c r="D27" s="2">
        <v>0.1825</v>
      </c>
      <c r="E27" s="2">
        <v>7.9600000000000004E-2</v>
      </c>
      <c r="F27" s="2">
        <v>6.7500000000000004E-2</v>
      </c>
      <c r="G27" s="2">
        <v>0.15989999999999999</v>
      </c>
      <c r="H27" s="2">
        <v>-0.25969999999999999</v>
      </c>
      <c r="I27" s="2">
        <v>-0.1061</v>
      </c>
      <c r="J27" s="2">
        <v>-0.10390000000000001</v>
      </c>
      <c r="K27" s="2">
        <v>9.5500000000000002E-2</v>
      </c>
      <c r="L27" s="2">
        <v>0.1232</v>
      </c>
      <c r="M27" s="2">
        <v>0.17369999999999999</v>
      </c>
      <c r="N27" s="2">
        <v>0.18060000000000001</v>
      </c>
      <c r="O27" s="2">
        <v>0.1091</v>
      </c>
      <c r="P27" s="2">
        <v>-9.4600000000000004E-2</v>
      </c>
      <c r="Q27" s="2">
        <v>0.22670000000000001</v>
      </c>
      <c r="R27" s="2">
        <v>0.2596</v>
      </c>
      <c r="S27" s="2">
        <v>0.24229999999999999</v>
      </c>
      <c r="T27" s="2">
        <v>0.19359999999999999</v>
      </c>
      <c r="U27" s="2">
        <v>0.20430000000000001</v>
      </c>
      <c r="V27" s="2">
        <v>0.22059999999999999</v>
      </c>
      <c r="W27" s="2">
        <v>0.21659999999999999</v>
      </c>
      <c r="X27" s="2">
        <v>0.2359</v>
      </c>
      <c r="Y27" s="2">
        <v>0.23619999999999999</v>
      </c>
      <c r="Z27" s="2">
        <v>0.21779999999999999</v>
      </c>
      <c r="AA27" s="2">
        <v>0.25419999999999998</v>
      </c>
      <c r="AB27" s="2">
        <v>0.3054</v>
      </c>
    </row>
    <row r="28" spans="1:32" ht="20" x14ac:dyDescent="0.25">
      <c r="A28" s="5" t="s">
        <v>24</v>
      </c>
      <c r="B28" s="12">
        <v>0.21</v>
      </c>
      <c r="C28" s="12">
        <v>0.32</v>
      </c>
      <c r="D28" s="12">
        <v>0.46</v>
      </c>
      <c r="E28" s="12">
        <v>0.19</v>
      </c>
      <c r="F28" s="12">
        <v>0.28000000000000003</v>
      </c>
      <c r="G28" s="12">
        <v>1.21</v>
      </c>
      <c r="H28" s="12">
        <v>-1.51</v>
      </c>
      <c r="I28" s="12">
        <v>-0.64</v>
      </c>
      <c r="J28" s="12">
        <v>-0.48</v>
      </c>
      <c r="K28" s="12">
        <v>0.72</v>
      </c>
      <c r="L28" s="12">
        <v>0.93</v>
      </c>
      <c r="M28" s="12">
        <v>1.93</v>
      </c>
      <c r="N28" s="12">
        <v>1.94</v>
      </c>
      <c r="O28" s="12">
        <v>0.97</v>
      </c>
      <c r="P28" s="12">
        <v>-0.45</v>
      </c>
      <c r="Q28" s="12">
        <v>3.05</v>
      </c>
      <c r="R28" s="12">
        <v>4.5599999999999996</v>
      </c>
      <c r="S28" s="12">
        <v>2.7</v>
      </c>
      <c r="T28" s="12">
        <v>2.78</v>
      </c>
      <c r="U28" s="12">
        <v>3.24</v>
      </c>
      <c r="V28" s="12">
        <v>3.22</v>
      </c>
      <c r="W28" s="12">
        <v>3.46</v>
      </c>
      <c r="X28" s="12">
        <v>4.93</v>
      </c>
      <c r="Y28" s="12">
        <v>5.94</v>
      </c>
      <c r="Z28" s="12">
        <v>6.13</v>
      </c>
      <c r="AA28" s="12">
        <v>8.49</v>
      </c>
      <c r="AB28" s="12">
        <v>13.59</v>
      </c>
      <c r="AF28" s="20" t="s">
        <v>134</v>
      </c>
    </row>
    <row r="29" spans="1:32" ht="19" x14ac:dyDescent="0.25">
      <c r="A29" s="5" t="s">
        <v>25</v>
      </c>
      <c r="B29" s="12">
        <v>0.21</v>
      </c>
      <c r="C29" s="12">
        <v>0.32</v>
      </c>
      <c r="D29" s="12">
        <v>0.46</v>
      </c>
      <c r="E29" s="12">
        <v>0.19</v>
      </c>
      <c r="F29" s="12">
        <v>0.28000000000000003</v>
      </c>
      <c r="G29" s="12">
        <v>1.17</v>
      </c>
      <c r="H29" s="12">
        <v>-1.51</v>
      </c>
      <c r="I29" s="12">
        <v>-0.64</v>
      </c>
      <c r="J29" s="12">
        <v>-0.48</v>
      </c>
      <c r="K29" s="12">
        <v>0.72</v>
      </c>
      <c r="L29" s="12">
        <v>0.93</v>
      </c>
      <c r="M29" s="12">
        <v>1.85</v>
      </c>
      <c r="N29" s="12">
        <v>1.88</v>
      </c>
      <c r="O29" s="12">
        <v>0.96</v>
      </c>
      <c r="P29" s="12">
        <v>-0.45</v>
      </c>
      <c r="Q29" s="12">
        <v>3.03</v>
      </c>
      <c r="R29" s="12">
        <v>4.5199999999999996</v>
      </c>
      <c r="S29" s="12">
        <v>2.68</v>
      </c>
      <c r="T29" s="12">
        <v>2.75</v>
      </c>
      <c r="U29" s="12">
        <v>3.23</v>
      </c>
      <c r="V29" s="12">
        <v>3.21</v>
      </c>
      <c r="W29" s="12">
        <v>3.44</v>
      </c>
      <c r="X29" s="12">
        <v>4.91</v>
      </c>
      <c r="Y29" s="12">
        <v>5.92</v>
      </c>
      <c r="Z29" s="12">
        <v>6.12</v>
      </c>
      <c r="AA29" s="12">
        <v>8.48</v>
      </c>
      <c r="AB29" s="12">
        <v>13.56</v>
      </c>
      <c r="AF29" s="53">
        <f>AG51/AB25</f>
        <v>33.961928889358035</v>
      </c>
    </row>
    <row r="30" spans="1:32" ht="19" x14ac:dyDescent="0.25">
      <c r="A30" s="5" t="s">
        <v>26</v>
      </c>
      <c r="B30" s="1">
        <v>300666667</v>
      </c>
      <c r="C30" s="1">
        <v>313215119</v>
      </c>
      <c r="D30" s="1">
        <v>320438462</v>
      </c>
      <c r="E30" s="1">
        <v>327476471</v>
      </c>
      <c r="F30" s="1">
        <v>284865128</v>
      </c>
      <c r="G30" s="1">
        <v>286495475</v>
      </c>
      <c r="H30" s="1">
        <v>318859435</v>
      </c>
      <c r="I30" s="1">
        <v>326388325</v>
      </c>
      <c r="J30" s="1">
        <v>330066530</v>
      </c>
      <c r="K30" s="1">
        <v>330846796</v>
      </c>
      <c r="L30" s="1">
        <v>331341650</v>
      </c>
      <c r="M30" s="1">
        <v>325015329</v>
      </c>
      <c r="N30" s="1">
        <v>356052620</v>
      </c>
      <c r="O30" s="1">
        <v>332347400</v>
      </c>
      <c r="P30" s="1">
        <v>333113550</v>
      </c>
      <c r="Q30" s="1">
        <v>335027000</v>
      </c>
      <c r="R30" s="1">
        <v>327725860</v>
      </c>
      <c r="S30" s="1">
        <v>424100000</v>
      </c>
      <c r="T30" s="1">
        <v>429770000</v>
      </c>
      <c r="U30" s="1">
        <v>437142000</v>
      </c>
      <c r="V30" s="1">
        <v>430600000</v>
      </c>
      <c r="W30" s="1">
        <v>425600000</v>
      </c>
      <c r="X30" s="1">
        <v>429800000</v>
      </c>
      <c r="Y30" s="1">
        <v>424900000</v>
      </c>
      <c r="Z30" s="1">
        <v>420800000</v>
      </c>
      <c r="AA30" s="1">
        <v>418300000</v>
      </c>
      <c r="AB30" s="1">
        <v>418300000</v>
      </c>
    </row>
    <row r="31" spans="1:32" ht="19" x14ac:dyDescent="0.25">
      <c r="A31" s="5" t="s">
        <v>27</v>
      </c>
      <c r="B31" s="1">
        <v>300666667</v>
      </c>
      <c r="C31" s="1">
        <v>313215119</v>
      </c>
      <c r="D31" s="1">
        <v>320438462</v>
      </c>
      <c r="E31" s="1">
        <v>327476471</v>
      </c>
      <c r="F31" s="1">
        <v>287698729</v>
      </c>
      <c r="G31" s="1">
        <v>299100890</v>
      </c>
      <c r="H31" s="1">
        <v>318859435</v>
      </c>
      <c r="I31" s="1">
        <v>326388325</v>
      </c>
      <c r="J31" s="1">
        <v>330066530</v>
      </c>
      <c r="K31" s="1">
        <v>331723570</v>
      </c>
      <c r="L31" s="1">
        <v>371639006</v>
      </c>
      <c r="M31" s="1">
        <v>344948407</v>
      </c>
      <c r="N31" s="1">
        <v>373945110</v>
      </c>
      <c r="O31" s="1">
        <v>334337850</v>
      </c>
      <c r="P31" s="1">
        <v>333113550</v>
      </c>
      <c r="Q31" s="1">
        <v>338030000</v>
      </c>
      <c r="R31" s="1">
        <v>330370810</v>
      </c>
      <c r="S31" s="1">
        <v>427000000</v>
      </c>
      <c r="T31" s="1">
        <v>433446000</v>
      </c>
      <c r="U31" s="1">
        <v>439693000</v>
      </c>
      <c r="V31" s="1">
        <v>432600000</v>
      </c>
      <c r="W31" s="1">
        <v>427700000</v>
      </c>
      <c r="X31" s="1">
        <v>431600000</v>
      </c>
      <c r="Y31" s="1">
        <v>426400000</v>
      </c>
      <c r="Z31" s="1">
        <v>421600000</v>
      </c>
      <c r="AA31" s="1">
        <v>419100000</v>
      </c>
      <c r="AB31" s="1">
        <v>419100000</v>
      </c>
    </row>
    <row r="32" spans="1:32" ht="19" x14ac:dyDescent="0.25">
      <c r="A32" s="5" t="s">
        <v>28</v>
      </c>
      <c r="B32" s="13" t="s">
        <v>93</v>
      </c>
      <c r="C32" s="13" t="s">
        <v>93</v>
      </c>
      <c r="D32" s="13" t="s">
        <v>93</v>
      </c>
      <c r="E32" s="13" t="s">
        <v>93</v>
      </c>
      <c r="F32" s="13" t="s">
        <v>93</v>
      </c>
      <c r="G32" s="13" t="s">
        <v>93</v>
      </c>
      <c r="H32" s="13" t="s">
        <v>93</v>
      </c>
      <c r="I32" s="13" t="s">
        <v>93</v>
      </c>
      <c r="J32" s="13" t="s">
        <v>93</v>
      </c>
      <c r="K32" s="13" t="s">
        <v>93</v>
      </c>
      <c r="L32" s="13" t="s">
        <v>93</v>
      </c>
      <c r="M32" s="13" t="s">
        <v>93</v>
      </c>
      <c r="N32" s="13" t="s">
        <v>93</v>
      </c>
      <c r="O32" s="13" t="s">
        <v>93</v>
      </c>
      <c r="P32" s="13" t="s">
        <v>93</v>
      </c>
      <c r="Q32" s="13" t="s">
        <v>93</v>
      </c>
      <c r="R32" s="13" t="s">
        <v>93</v>
      </c>
      <c r="S32" s="13" t="s">
        <v>93</v>
      </c>
      <c r="T32" s="13" t="s">
        <v>93</v>
      </c>
      <c r="U32" s="13" t="s">
        <v>93</v>
      </c>
      <c r="V32" s="13" t="s">
        <v>93</v>
      </c>
      <c r="W32" s="13" t="s">
        <v>93</v>
      </c>
      <c r="X32" s="13" t="s">
        <v>93</v>
      </c>
      <c r="Y32" s="13" t="s">
        <v>93</v>
      </c>
      <c r="Z32" s="13" t="s">
        <v>93</v>
      </c>
      <c r="AA32" s="13" t="s">
        <v>93</v>
      </c>
      <c r="AB32" s="13" t="s">
        <v>93</v>
      </c>
    </row>
    <row r="33" spans="1:34" ht="21" x14ac:dyDescent="0.25">
      <c r="A33" s="4" t="s">
        <v>29</v>
      </c>
      <c r="B33" s="9" t="s">
        <v>91</v>
      </c>
      <c r="C33" s="9" t="s">
        <v>91</v>
      </c>
      <c r="D33" s="9" t="s">
        <v>91</v>
      </c>
      <c r="E33" s="9" t="s">
        <v>91</v>
      </c>
      <c r="F33" s="9" t="s">
        <v>91</v>
      </c>
      <c r="G33" s="9" t="s">
        <v>91</v>
      </c>
      <c r="H33" s="9" t="s">
        <v>91</v>
      </c>
      <c r="I33" s="9" t="s">
        <v>91</v>
      </c>
      <c r="J33" s="9" t="s">
        <v>91</v>
      </c>
      <c r="K33" s="9" t="s">
        <v>91</v>
      </c>
      <c r="L33" s="9" t="s">
        <v>91</v>
      </c>
      <c r="M33" s="9" t="s">
        <v>91</v>
      </c>
      <c r="N33" s="9" t="s">
        <v>91</v>
      </c>
      <c r="O33" s="9" t="s">
        <v>91</v>
      </c>
      <c r="P33" s="9" t="s">
        <v>91</v>
      </c>
      <c r="Q33" s="9" t="s">
        <v>91</v>
      </c>
      <c r="R33" s="9" t="s">
        <v>91</v>
      </c>
      <c r="S33" s="9" t="s">
        <v>91</v>
      </c>
      <c r="T33" s="9" t="s">
        <v>91</v>
      </c>
      <c r="U33" s="9" t="s">
        <v>91</v>
      </c>
      <c r="V33" s="9" t="s">
        <v>91</v>
      </c>
      <c r="W33" s="9" t="s">
        <v>91</v>
      </c>
      <c r="X33" s="9" t="s">
        <v>91</v>
      </c>
      <c r="Y33" s="9" t="s">
        <v>91</v>
      </c>
      <c r="Z33" s="9" t="s">
        <v>91</v>
      </c>
      <c r="AA33" s="9" t="s">
        <v>91</v>
      </c>
      <c r="AB33" s="9" t="s">
        <v>91</v>
      </c>
      <c r="AF33" s="23" t="s">
        <v>99</v>
      </c>
      <c r="AG33" s="24"/>
      <c r="AH33" s="24"/>
    </row>
    <row r="34" spans="1:34" ht="20" x14ac:dyDescent="0.25">
      <c r="A34" s="5" t="s">
        <v>30</v>
      </c>
      <c r="B34" s="1">
        <v>33536130</v>
      </c>
      <c r="C34" s="1">
        <v>61224414</v>
      </c>
      <c r="D34" s="1">
        <v>34545420</v>
      </c>
      <c r="E34" s="1">
        <v>150068160</v>
      </c>
      <c r="F34" s="1">
        <v>603031772</v>
      </c>
      <c r="G34" s="1">
        <v>711165400</v>
      </c>
      <c r="H34" s="1">
        <v>912263136</v>
      </c>
      <c r="I34" s="1">
        <v>668318814</v>
      </c>
      <c r="J34" s="1">
        <v>1026012217</v>
      </c>
      <c r="K34" s="1">
        <v>1227222890</v>
      </c>
      <c r="L34" s="1">
        <v>1903163393</v>
      </c>
      <c r="M34" s="1">
        <v>1655855726</v>
      </c>
      <c r="N34" s="1">
        <v>1273640014</v>
      </c>
      <c r="O34" s="1">
        <v>1111814327</v>
      </c>
      <c r="P34" s="1">
        <v>1037074000</v>
      </c>
      <c r="Q34" s="1">
        <v>1949834000</v>
      </c>
      <c r="R34" s="1">
        <v>2731782000</v>
      </c>
      <c r="S34" s="1">
        <v>1767596000</v>
      </c>
      <c r="T34" s="1">
        <v>2330694000</v>
      </c>
      <c r="U34" s="1">
        <v>2419487000</v>
      </c>
      <c r="V34" s="1">
        <v>2458717000</v>
      </c>
      <c r="W34" s="1">
        <v>2906868000</v>
      </c>
      <c r="X34" s="1">
        <v>2259000000</v>
      </c>
      <c r="Y34" s="1">
        <v>3121100000</v>
      </c>
      <c r="Z34" s="1">
        <v>3532300000</v>
      </c>
      <c r="AA34" s="1">
        <v>6049400000</v>
      </c>
      <c r="AB34" s="1">
        <v>6951800000</v>
      </c>
      <c r="AF34" s="25" t="s">
        <v>100</v>
      </c>
      <c r="AG34" s="36">
        <v>0</v>
      </c>
      <c r="AH34" s="24"/>
    </row>
    <row r="35" spans="1:34" ht="20" x14ac:dyDescent="0.25">
      <c r="A35" s="5" t="s">
        <v>31</v>
      </c>
      <c r="B35" s="1" t="s">
        <v>92</v>
      </c>
      <c r="C35" s="1" t="s">
        <v>92</v>
      </c>
      <c r="D35" s="1" t="s">
        <v>92</v>
      </c>
      <c r="E35" s="1" t="s">
        <v>92</v>
      </c>
      <c r="F35" s="1" t="s">
        <v>92</v>
      </c>
      <c r="G35" s="1" t="s">
        <v>92</v>
      </c>
      <c r="H35" s="1" t="s">
        <v>92</v>
      </c>
      <c r="I35" s="1" t="s">
        <v>92</v>
      </c>
      <c r="J35" s="1" t="s">
        <v>92</v>
      </c>
      <c r="K35" s="1" t="s">
        <v>92</v>
      </c>
      <c r="L35" s="1" t="s">
        <v>92</v>
      </c>
      <c r="M35" s="1" t="s">
        <v>92</v>
      </c>
      <c r="N35" s="1" t="s">
        <v>92</v>
      </c>
      <c r="O35" s="1" t="s">
        <v>92</v>
      </c>
      <c r="P35" s="1" t="s">
        <v>92</v>
      </c>
      <c r="Q35" s="1" t="s">
        <v>92</v>
      </c>
      <c r="R35" s="1" t="s">
        <v>92</v>
      </c>
      <c r="S35" s="1">
        <v>930005000</v>
      </c>
      <c r="T35" s="1">
        <v>679884000</v>
      </c>
      <c r="U35" s="1">
        <v>334864000</v>
      </c>
      <c r="V35" s="1">
        <v>950000000</v>
      </c>
      <c r="W35" s="1">
        <v>1150000000</v>
      </c>
      <c r="X35" s="1">
        <v>1029300000</v>
      </c>
      <c r="Y35" s="1">
        <v>913300000</v>
      </c>
      <c r="Z35" s="1">
        <v>1185800000</v>
      </c>
      <c r="AA35" s="1">
        <v>1302200000</v>
      </c>
      <c r="AB35" s="1">
        <v>638500000</v>
      </c>
      <c r="AF35" s="25" t="s">
        <v>101</v>
      </c>
      <c r="AG35" s="26">
        <v>500000000</v>
      </c>
      <c r="AH35" s="24"/>
    </row>
    <row r="36" spans="1:34" ht="20" x14ac:dyDescent="0.25">
      <c r="A36" s="5" t="s">
        <v>32</v>
      </c>
      <c r="B36" s="1">
        <v>33536130</v>
      </c>
      <c r="C36" s="1">
        <v>61224414</v>
      </c>
      <c r="D36" s="1">
        <v>34545420</v>
      </c>
      <c r="E36" s="1">
        <v>150068160</v>
      </c>
      <c r="F36" s="1">
        <v>603031772</v>
      </c>
      <c r="G36" s="1">
        <v>711165400</v>
      </c>
      <c r="H36" s="1">
        <v>912263136</v>
      </c>
      <c r="I36" s="1">
        <v>668318814</v>
      </c>
      <c r="J36" s="1">
        <v>1026012217</v>
      </c>
      <c r="K36" s="1">
        <v>1227222890</v>
      </c>
      <c r="L36" s="1">
        <v>1903163393</v>
      </c>
      <c r="M36" s="1">
        <v>1655855726</v>
      </c>
      <c r="N36" s="1">
        <v>1273640014</v>
      </c>
      <c r="O36" s="1">
        <v>1111814327</v>
      </c>
      <c r="P36" s="1">
        <v>1037074000</v>
      </c>
      <c r="Q36" s="1">
        <v>1949834000</v>
      </c>
      <c r="R36" s="1">
        <v>2731782000</v>
      </c>
      <c r="S36" s="1">
        <v>2697601000</v>
      </c>
      <c r="T36" s="1">
        <v>3010578000</v>
      </c>
      <c r="U36" s="1">
        <v>2754351000</v>
      </c>
      <c r="V36" s="1">
        <v>3408717000</v>
      </c>
      <c r="W36" s="1">
        <v>4056868000</v>
      </c>
      <c r="X36" s="1">
        <v>3288300000</v>
      </c>
      <c r="Y36" s="1">
        <v>4034400000</v>
      </c>
      <c r="Z36" s="1">
        <v>4718100000</v>
      </c>
      <c r="AA36" s="1">
        <v>7351600000</v>
      </c>
      <c r="AB36" s="1">
        <v>7590300000</v>
      </c>
      <c r="AF36" s="25" t="s">
        <v>102</v>
      </c>
      <c r="AG36" s="26">
        <f>AB57</f>
        <v>4075000000</v>
      </c>
      <c r="AH36" s="24"/>
    </row>
    <row r="37" spans="1:34" ht="20" x14ac:dyDescent="0.25">
      <c r="A37" s="5" t="s">
        <v>33</v>
      </c>
      <c r="B37" s="1">
        <v>130088988</v>
      </c>
      <c r="C37" s="1">
        <v>189859961</v>
      </c>
      <c r="D37" s="1">
        <v>267090642</v>
      </c>
      <c r="E37" s="1">
        <v>208219572</v>
      </c>
      <c r="F37" s="1">
        <v>455155820</v>
      </c>
      <c r="G37" s="1">
        <v>672997665</v>
      </c>
      <c r="H37" s="1">
        <v>571110371</v>
      </c>
      <c r="I37" s="1">
        <v>556296238</v>
      </c>
      <c r="J37" s="1">
        <v>313945963</v>
      </c>
      <c r="K37" s="1">
        <v>502781295</v>
      </c>
      <c r="L37" s="1">
        <v>302342345</v>
      </c>
      <c r="M37" s="1">
        <v>672761286</v>
      </c>
      <c r="N37" s="1">
        <v>638980497</v>
      </c>
      <c r="O37" s="1">
        <v>470611113</v>
      </c>
      <c r="P37" s="1">
        <v>398992000</v>
      </c>
      <c r="Q37" s="1">
        <v>1225223000</v>
      </c>
      <c r="R37" s="1">
        <v>959480000</v>
      </c>
      <c r="S37" s="1">
        <v>988514000</v>
      </c>
      <c r="T37" s="1">
        <v>1257212000</v>
      </c>
      <c r="U37" s="1">
        <v>1333588000</v>
      </c>
      <c r="V37" s="1">
        <v>1164631000</v>
      </c>
      <c r="W37" s="1">
        <v>1220777000</v>
      </c>
      <c r="X37" s="1">
        <v>1965700000</v>
      </c>
      <c r="Y37" s="1">
        <v>2400900000</v>
      </c>
      <c r="Z37" s="1">
        <v>2850500000</v>
      </c>
      <c r="AA37" s="1">
        <v>3332900000</v>
      </c>
      <c r="AB37" s="1">
        <v>4420200000</v>
      </c>
      <c r="AF37" s="27" t="s">
        <v>103</v>
      </c>
      <c r="AG37" s="28">
        <f>AG34/(AG35+AG36)</f>
        <v>0</v>
      </c>
      <c r="AH37" s="24"/>
    </row>
    <row r="38" spans="1:34" ht="20" x14ac:dyDescent="0.25">
      <c r="A38" s="5" t="s">
        <v>34</v>
      </c>
      <c r="B38" s="1">
        <v>111995076</v>
      </c>
      <c r="C38" s="1">
        <v>156274915</v>
      </c>
      <c r="D38" s="1">
        <v>250817931</v>
      </c>
      <c r="E38" s="1">
        <v>386851842</v>
      </c>
      <c r="F38" s="1">
        <v>375851378</v>
      </c>
      <c r="G38" s="1">
        <v>496232724</v>
      </c>
      <c r="H38" s="1">
        <v>870400860</v>
      </c>
      <c r="I38" s="1">
        <v>729542372</v>
      </c>
      <c r="J38" s="1">
        <v>593978112</v>
      </c>
      <c r="K38" s="1">
        <v>717157742</v>
      </c>
      <c r="L38" s="1">
        <v>776609847</v>
      </c>
      <c r="M38" s="1">
        <v>808480234</v>
      </c>
      <c r="N38" s="1">
        <v>1103946860</v>
      </c>
      <c r="O38" s="1">
        <v>1001519685</v>
      </c>
      <c r="P38" s="1">
        <v>963382000</v>
      </c>
      <c r="Q38" s="1">
        <v>1497180000</v>
      </c>
      <c r="R38" s="1">
        <v>1624627000</v>
      </c>
      <c r="S38" s="1">
        <v>1856970000</v>
      </c>
      <c r="T38" s="1">
        <v>2393022000</v>
      </c>
      <c r="U38" s="1">
        <v>2549837000</v>
      </c>
      <c r="V38" s="1">
        <v>2573730000</v>
      </c>
      <c r="W38" s="1">
        <v>2780878000</v>
      </c>
      <c r="X38" s="1">
        <v>2958400000</v>
      </c>
      <c r="Y38" s="1">
        <v>3439500000</v>
      </c>
      <c r="Z38" s="1">
        <v>3809200000</v>
      </c>
      <c r="AA38" s="1">
        <v>4569400000</v>
      </c>
      <c r="AB38" s="1">
        <v>5179200000</v>
      </c>
      <c r="AF38" s="25" t="s">
        <v>104</v>
      </c>
      <c r="AG38" s="26">
        <f>AB24</f>
        <v>1021400000</v>
      </c>
      <c r="AH38" s="24"/>
    </row>
    <row r="39" spans="1:34" ht="20" x14ac:dyDescent="0.25">
      <c r="A39" s="5" t="s">
        <v>35</v>
      </c>
      <c r="B39" s="1">
        <v>8812983</v>
      </c>
      <c r="C39" s="1">
        <v>21613343</v>
      </c>
      <c r="D39" s="1">
        <v>29909061</v>
      </c>
      <c r="E39" s="1">
        <v>38625498</v>
      </c>
      <c r="F39" s="1">
        <v>29416184</v>
      </c>
      <c r="G39" s="1">
        <v>208289763</v>
      </c>
      <c r="H39" s="1">
        <v>249515887</v>
      </c>
      <c r="I39" s="1">
        <v>459590748</v>
      </c>
      <c r="J39" s="1">
        <v>212138613</v>
      </c>
      <c r="K39" s="1">
        <v>232868609</v>
      </c>
      <c r="L39" s="1">
        <v>221270010</v>
      </c>
      <c r="M39" s="1">
        <v>288938262</v>
      </c>
      <c r="N39" s="1">
        <v>308033133</v>
      </c>
      <c r="O39" s="1">
        <v>396355588</v>
      </c>
      <c r="P39" s="1">
        <v>349436000</v>
      </c>
      <c r="Q39" s="1">
        <v>272228000</v>
      </c>
      <c r="R39" s="1">
        <v>390920000</v>
      </c>
      <c r="S39" s="1">
        <v>288757000</v>
      </c>
      <c r="T39" s="1">
        <v>364766000</v>
      </c>
      <c r="U39" s="1">
        <v>508430000</v>
      </c>
      <c r="V39" s="1">
        <v>560623000</v>
      </c>
      <c r="W39" s="1">
        <v>498906000</v>
      </c>
      <c r="X39" s="1">
        <v>794600000</v>
      </c>
      <c r="Y39" s="1">
        <v>656600000</v>
      </c>
      <c r="Z39" s="1">
        <v>753300000</v>
      </c>
      <c r="AA39" s="1">
        <v>676100000</v>
      </c>
      <c r="AB39" s="1">
        <v>1000500000</v>
      </c>
      <c r="AF39" s="25" t="s">
        <v>19</v>
      </c>
      <c r="AG39" s="26">
        <f>AB22</f>
        <v>6705500000</v>
      </c>
      <c r="AH39" s="24"/>
    </row>
    <row r="40" spans="1:34" ht="20" x14ac:dyDescent="0.25">
      <c r="A40" s="6" t="s">
        <v>36</v>
      </c>
      <c r="B40" s="10">
        <v>284433177</v>
      </c>
      <c r="C40" s="10">
        <v>428972633</v>
      </c>
      <c r="D40" s="10">
        <v>582363054</v>
      </c>
      <c r="E40" s="10">
        <v>783765072</v>
      </c>
      <c r="F40" s="10">
        <v>1463455154</v>
      </c>
      <c r="G40" s="10">
        <v>2088685552</v>
      </c>
      <c r="H40" s="10">
        <v>2603290255</v>
      </c>
      <c r="I40" s="10">
        <v>2413748171</v>
      </c>
      <c r="J40" s="10">
        <v>2146074905</v>
      </c>
      <c r="K40" s="10">
        <v>2680030537</v>
      </c>
      <c r="L40" s="10">
        <v>3203385595</v>
      </c>
      <c r="M40" s="10">
        <v>3426035508</v>
      </c>
      <c r="N40" s="10">
        <v>3324600504</v>
      </c>
      <c r="O40" s="10">
        <v>2980300712</v>
      </c>
      <c r="P40" s="10">
        <v>2748884000</v>
      </c>
      <c r="Q40" s="10">
        <v>4944465000</v>
      </c>
      <c r="R40" s="10">
        <v>5706809000</v>
      </c>
      <c r="S40" s="10">
        <v>5831842000</v>
      </c>
      <c r="T40" s="10">
        <v>7025578000</v>
      </c>
      <c r="U40" s="10">
        <v>7146206000</v>
      </c>
      <c r="V40" s="10">
        <v>7707701000</v>
      </c>
      <c r="W40" s="10">
        <v>8557429000</v>
      </c>
      <c r="X40" s="10">
        <v>9007000000</v>
      </c>
      <c r="Y40" s="10">
        <v>10531400000</v>
      </c>
      <c r="Z40" s="10">
        <v>12131100000</v>
      </c>
      <c r="AA40" s="10">
        <v>15930000000</v>
      </c>
      <c r="AB40" s="10">
        <v>18190200000</v>
      </c>
      <c r="AF40" s="27" t="s">
        <v>105</v>
      </c>
      <c r="AG40" s="28">
        <f>AG38/AG39</f>
        <v>0.15232272015509657</v>
      </c>
      <c r="AH40" s="24"/>
    </row>
    <row r="41" spans="1:34" ht="20" x14ac:dyDescent="0.25">
      <c r="A41" s="5" t="s">
        <v>37</v>
      </c>
      <c r="B41" s="1">
        <v>35797869</v>
      </c>
      <c r="C41" s="1">
        <v>62509966</v>
      </c>
      <c r="D41" s="1">
        <v>73909017</v>
      </c>
      <c r="E41" s="1">
        <v>135828738</v>
      </c>
      <c r="F41" s="1">
        <v>202136886</v>
      </c>
      <c r="G41" s="1">
        <v>269939273</v>
      </c>
      <c r="H41" s="1">
        <v>674519082</v>
      </c>
      <c r="I41" s="1">
        <v>495395737</v>
      </c>
      <c r="J41" s="1">
        <v>347276167</v>
      </c>
      <c r="K41" s="1">
        <v>303466798</v>
      </c>
      <c r="L41" s="1">
        <v>278369851</v>
      </c>
      <c r="M41" s="1">
        <v>270890086</v>
      </c>
      <c r="N41" s="1">
        <v>381494611</v>
      </c>
      <c r="O41" s="1">
        <v>541922161</v>
      </c>
      <c r="P41" s="1">
        <v>618706000</v>
      </c>
      <c r="Q41" s="1">
        <v>745331000</v>
      </c>
      <c r="R41" s="1">
        <v>1053610000</v>
      </c>
      <c r="S41" s="1">
        <v>1029923000</v>
      </c>
      <c r="T41" s="1">
        <v>1217840000</v>
      </c>
      <c r="U41" s="1">
        <v>1447523000</v>
      </c>
      <c r="V41" s="1">
        <v>1620678000</v>
      </c>
      <c r="W41" s="1">
        <v>1687237000</v>
      </c>
      <c r="X41" s="1">
        <v>1600800000</v>
      </c>
      <c r="Y41" s="1">
        <v>1727100000</v>
      </c>
      <c r="Z41" s="1">
        <v>2323200000</v>
      </c>
      <c r="AA41" s="1">
        <v>2815200000</v>
      </c>
      <c r="AB41" s="1">
        <v>3147500000</v>
      </c>
      <c r="AF41" s="27" t="s">
        <v>106</v>
      </c>
      <c r="AG41" s="28">
        <f>AG37*(1-AG40)</f>
        <v>0</v>
      </c>
      <c r="AH41" s="24"/>
    </row>
    <row r="42" spans="1:34" ht="19" x14ac:dyDescent="0.25">
      <c r="A42" s="5" t="s">
        <v>38</v>
      </c>
      <c r="B42" s="1" t="s">
        <v>92</v>
      </c>
      <c r="C42" s="1" t="s">
        <v>92</v>
      </c>
      <c r="D42" s="1" t="s">
        <v>92</v>
      </c>
      <c r="E42" s="1" t="s">
        <v>92</v>
      </c>
      <c r="F42" s="1" t="s">
        <v>92</v>
      </c>
      <c r="G42" s="1" t="s">
        <v>92</v>
      </c>
      <c r="H42" s="1" t="s">
        <v>92</v>
      </c>
      <c r="I42" s="1" t="s">
        <v>92</v>
      </c>
      <c r="J42" s="1" t="s">
        <v>92</v>
      </c>
      <c r="K42" s="1" t="s">
        <v>92</v>
      </c>
      <c r="L42" s="1" t="s">
        <v>92</v>
      </c>
      <c r="M42" s="1" t="s">
        <v>92</v>
      </c>
      <c r="N42" s="1">
        <v>128473053</v>
      </c>
      <c r="O42" s="1">
        <v>131765106</v>
      </c>
      <c r="P42" s="1">
        <v>131462000</v>
      </c>
      <c r="Q42" s="1">
        <v>141286000</v>
      </c>
      <c r="R42" s="1">
        <v>146044000</v>
      </c>
      <c r="S42" s="1">
        <v>149168000</v>
      </c>
      <c r="T42" s="1">
        <v>2088589000</v>
      </c>
      <c r="U42" s="1">
        <v>2357536000</v>
      </c>
      <c r="V42" s="1">
        <v>2624552000</v>
      </c>
      <c r="W42" s="1">
        <v>4873894000</v>
      </c>
      <c r="X42" s="1">
        <v>4541100000</v>
      </c>
      <c r="Y42" s="1">
        <v>4541100000</v>
      </c>
      <c r="Z42" s="1">
        <v>4541100000</v>
      </c>
      <c r="AA42" s="1">
        <v>4629100000</v>
      </c>
      <c r="AB42" s="1">
        <v>4555600000</v>
      </c>
      <c r="AF42" s="25"/>
      <c r="AG42" s="24"/>
      <c r="AH42" s="24"/>
    </row>
    <row r="43" spans="1:34" ht="20" x14ac:dyDescent="0.25">
      <c r="A43" s="5" t="s">
        <v>39</v>
      </c>
      <c r="B43" s="1" t="s">
        <v>92</v>
      </c>
      <c r="C43" s="1" t="s">
        <v>92</v>
      </c>
      <c r="D43" s="1" t="s">
        <v>92</v>
      </c>
      <c r="E43" s="1" t="s">
        <v>92</v>
      </c>
      <c r="F43" s="1">
        <v>19975179</v>
      </c>
      <c r="G43" s="1">
        <v>17666166</v>
      </c>
      <c r="H43" s="1">
        <v>18408522</v>
      </c>
      <c r="I43" s="1">
        <v>14060119</v>
      </c>
      <c r="J43" s="1">
        <v>14564892</v>
      </c>
      <c r="K43" s="1">
        <v>31794746</v>
      </c>
      <c r="L43" s="1">
        <v>24924031</v>
      </c>
      <c r="M43" s="1">
        <v>18076210</v>
      </c>
      <c r="N43" s="1">
        <v>38255085</v>
      </c>
      <c r="O43" s="1">
        <v>26755292</v>
      </c>
      <c r="P43" s="1">
        <v>18128000</v>
      </c>
      <c r="Q43" s="1">
        <v>13651000</v>
      </c>
      <c r="R43" s="1">
        <v>8366000</v>
      </c>
      <c r="S43" s="1">
        <v>9943000</v>
      </c>
      <c r="T43" s="1">
        <v>697634000</v>
      </c>
      <c r="U43" s="1">
        <v>723839000</v>
      </c>
      <c r="V43" s="1">
        <v>738170000</v>
      </c>
      <c r="W43" s="1">
        <v>1322924000</v>
      </c>
      <c r="X43" s="1">
        <v>1166000000</v>
      </c>
      <c r="Y43" s="1">
        <v>1104000000</v>
      </c>
      <c r="Z43" s="1">
        <v>1104400000</v>
      </c>
      <c r="AA43" s="1">
        <v>1048900000</v>
      </c>
      <c r="AB43" s="1">
        <v>952100000</v>
      </c>
      <c r="AF43" s="23" t="s">
        <v>107</v>
      </c>
      <c r="AG43" s="24"/>
      <c r="AH43" s="24"/>
    </row>
    <row r="44" spans="1:34" ht="20" x14ac:dyDescent="0.25">
      <c r="A44" s="5" t="s">
        <v>40</v>
      </c>
      <c r="B44" s="1" t="s">
        <v>92</v>
      </c>
      <c r="C44" s="1" t="s">
        <v>92</v>
      </c>
      <c r="D44" s="1" t="s">
        <v>92</v>
      </c>
      <c r="E44" s="1" t="s">
        <v>92</v>
      </c>
      <c r="F44" s="1">
        <v>19975179</v>
      </c>
      <c r="G44" s="1">
        <v>17666166</v>
      </c>
      <c r="H44" s="1">
        <v>18408522</v>
      </c>
      <c r="I44" s="1">
        <v>14060119</v>
      </c>
      <c r="J44" s="1">
        <v>14564892</v>
      </c>
      <c r="K44" s="1">
        <v>31794746</v>
      </c>
      <c r="L44" s="1">
        <v>24924031</v>
      </c>
      <c r="M44" s="1">
        <v>18076210</v>
      </c>
      <c r="N44" s="1">
        <v>166728138</v>
      </c>
      <c r="O44" s="1">
        <v>158520398</v>
      </c>
      <c r="P44" s="1">
        <v>149590000</v>
      </c>
      <c r="Q44" s="1">
        <v>154937000</v>
      </c>
      <c r="R44" s="1">
        <v>154410000</v>
      </c>
      <c r="S44" s="1">
        <v>159111000</v>
      </c>
      <c r="T44" s="1">
        <v>2786223000</v>
      </c>
      <c r="U44" s="1">
        <v>3081375000</v>
      </c>
      <c r="V44" s="1">
        <v>3362722000</v>
      </c>
      <c r="W44" s="1">
        <v>6196818000</v>
      </c>
      <c r="X44" s="1">
        <v>5707100000</v>
      </c>
      <c r="Y44" s="1">
        <v>5645100000</v>
      </c>
      <c r="Z44" s="1">
        <v>5645500000</v>
      </c>
      <c r="AA44" s="1">
        <v>5678000000</v>
      </c>
      <c r="AB44" s="1">
        <v>5507700000</v>
      </c>
      <c r="AF44" s="25" t="s">
        <v>108</v>
      </c>
      <c r="AG44" s="29">
        <v>4.2209999999999998E-2</v>
      </c>
      <c r="AH44" s="24"/>
    </row>
    <row r="45" spans="1:34" ht="20" x14ac:dyDescent="0.25">
      <c r="A45" s="5" t="s">
        <v>41</v>
      </c>
      <c r="B45" s="1" t="s">
        <v>92</v>
      </c>
      <c r="C45" s="1" t="s">
        <v>92</v>
      </c>
      <c r="D45" s="1" t="s">
        <v>92</v>
      </c>
      <c r="E45" s="1" t="s">
        <v>92</v>
      </c>
      <c r="F45" s="1" t="s">
        <v>92</v>
      </c>
      <c r="G45" s="1" t="s">
        <v>92</v>
      </c>
      <c r="H45" s="1" t="s">
        <v>92</v>
      </c>
      <c r="I45" s="1" t="s">
        <v>92</v>
      </c>
      <c r="J45" s="1" t="s">
        <v>92</v>
      </c>
      <c r="K45" s="1" t="s">
        <v>92</v>
      </c>
      <c r="L45" s="1" t="s">
        <v>92</v>
      </c>
      <c r="M45" s="1" t="s">
        <v>92</v>
      </c>
      <c r="N45" s="1" t="s">
        <v>92</v>
      </c>
      <c r="O45" s="1" t="s">
        <v>92</v>
      </c>
      <c r="P45" s="1" t="s">
        <v>92</v>
      </c>
      <c r="Q45" s="1" t="s">
        <v>92</v>
      </c>
      <c r="R45" s="1" t="s">
        <v>92</v>
      </c>
      <c r="S45" s="1" t="s">
        <v>92</v>
      </c>
      <c r="T45" s="1" t="s">
        <v>92</v>
      </c>
      <c r="U45" s="1" t="s">
        <v>92</v>
      </c>
      <c r="V45" s="1" t="s">
        <v>92</v>
      </c>
      <c r="W45" s="1" t="s">
        <v>92</v>
      </c>
      <c r="X45" s="1">
        <v>982200000</v>
      </c>
      <c r="Y45" s="1">
        <v>915800000</v>
      </c>
      <c r="Z45" s="1">
        <v>833000000</v>
      </c>
      <c r="AA45" s="1">
        <v>820700000</v>
      </c>
      <c r="AB45" s="1">
        <v>892500000</v>
      </c>
      <c r="AF45" s="25" t="s">
        <v>109</v>
      </c>
      <c r="AG45" s="24">
        <v>1.18</v>
      </c>
      <c r="AH45" s="24"/>
    </row>
    <row r="46" spans="1:34" ht="20" x14ac:dyDescent="0.25">
      <c r="A46" s="5" t="s">
        <v>42</v>
      </c>
      <c r="B46" s="1" t="s">
        <v>92</v>
      </c>
      <c r="C46" s="1" t="s">
        <v>92</v>
      </c>
      <c r="D46" s="1" t="s">
        <v>92</v>
      </c>
      <c r="E46" s="1" t="s">
        <v>92</v>
      </c>
      <c r="F46" s="1" t="s">
        <v>92</v>
      </c>
      <c r="G46" s="1" t="s">
        <v>92</v>
      </c>
      <c r="H46" s="1">
        <v>262547624</v>
      </c>
      <c r="I46" s="1">
        <v>314586833</v>
      </c>
      <c r="J46" s="1">
        <v>324703482</v>
      </c>
      <c r="K46" s="1">
        <v>200951409</v>
      </c>
      <c r="L46" s="1">
        <v>206726771</v>
      </c>
      <c r="M46" s="1">
        <v>200377940</v>
      </c>
      <c r="N46" s="1">
        <v>141254241</v>
      </c>
      <c r="O46" s="1">
        <v>148484470</v>
      </c>
      <c r="P46" s="1">
        <v>133263000</v>
      </c>
      <c r="Q46" s="1">
        <v>71008000</v>
      </c>
      <c r="R46" s="1">
        <v>38735000</v>
      </c>
      <c r="S46" s="1">
        <v>39443000</v>
      </c>
      <c r="T46" s="1">
        <v>139513000</v>
      </c>
      <c r="U46" s="1">
        <v>28760000</v>
      </c>
      <c r="V46" s="1">
        <v>29012000</v>
      </c>
      <c r="W46" s="1">
        <v>34940000</v>
      </c>
      <c r="X46" s="1">
        <v>31700000</v>
      </c>
      <c r="Y46" s="1">
        <v>236300000</v>
      </c>
      <c r="Z46" s="1">
        <v>445300000</v>
      </c>
      <c r="AA46" s="1">
        <v>671500000</v>
      </c>
      <c r="AB46" s="1">
        <v>1098700000</v>
      </c>
      <c r="AF46" s="25" t="s">
        <v>110</v>
      </c>
      <c r="AG46" s="29">
        <v>8.5099999999999995E-2</v>
      </c>
      <c r="AH46" s="24"/>
    </row>
    <row r="47" spans="1:34" ht="20" x14ac:dyDescent="0.25">
      <c r="A47" s="5" t="s">
        <v>43</v>
      </c>
      <c r="B47" s="1">
        <v>311964</v>
      </c>
      <c r="C47" s="1">
        <v>7793659</v>
      </c>
      <c r="D47" s="1" t="s">
        <v>92</v>
      </c>
      <c r="E47" s="1">
        <v>12789900</v>
      </c>
      <c r="F47" s="1">
        <v>17888220</v>
      </c>
      <c r="G47" s="1">
        <v>15239624</v>
      </c>
      <c r="H47" s="1">
        <v>91418839</v>
      </c>
      <c r="I47" s="1">
        <v>61716243</v>
      </c>
      <c r="J47" s="1">
        <v>30655910</v>
      </c>
      <c r="K47" s="1">
        <v>25126118</v>
      </c>
      <c r="L47" s="1">
        <v>39765312</v>
      </c>
      <c r="M47" s="1">
        <v>35652345</v>
      </c>
      <c r="N47" s="1">
        <v>60084955</v>
      </c>
      <c r="O47" s="1">
        <v>119508789</v>
      </c>
      <c r="P47" s="1">
        <v>77054000</v>
      </c>
      <c r="Q47" s="1">
        <v>264617000</v>
      </c>
      <c r="R47" s="1">
        <v>307251000</v>
      </c>
      <c r="S47" s="1">
        <v>350159000</v>
      </c>
      <c r="T47" s="1">
        <v>344576000</v>
      </c>
      <c r="U47" s="1">
        <v>500081000</v>
      </c>
      <c r="V47" s="1">
        <v>574918000</v>
      </c>
      <c r="W47" s="1">
        <v>729537000</v>
      </c>
      <c r="X47" s="1">
        <v>867600000</v>
      </c>
      <c r="Y47" s="1">
        <v>1081200000</v>
      </c>
      <c r="Z47" s="1">
        <v>1251500000</v>
      </c>
      <c r="AA47" s="1">
        <v>1352000000</v>
      </c>
      <c r="AB47" s="1">
        <v>1394400000</v>
      </c>
      <c r="AF47" s="27" t="s">
        <v>111</v>
      </c>
      <c r="AG47" s="30">
        <f>(AG44)+((AG45)*(AG46-AG44))</f>
        <v>9.2820199999999992E-2</v>
      </c>
      <c r="AH47" s="24"/>
    </row>
    <row r="48" spans="1:34" ht="19" x14ac:dyDescent="0.25">
      <c r="A48" s="5" t="s">
        <v>44</v>
      </c>
      <c r="B48" s="1">
        <v>36109833</v>
      </c>
      <c r="C48" s="1">
        <v>70303625</v>
      </c>
      <c r="D48" s="1">
        <v>73909017</v>
      </c>
      <c r="E48" s="1">
        <v>148618638</v>
      </c>
      <c r="F48" s="1">
        <v>240000285</v>
      </c>
      <c r="G48" s="1">
        <v>302845063</v>
      </c>
      <c r="H48" s="1">
        <v>1046894067</v>
      </c>
      <c r="I48" s="1">
        <v>885758932</v>
      </c>
      <c r="J48" s="1">
        <v>717200451</v>
      </c>
      <c r="K48" s="1">
        <v>561339071</v>
      </c>
      <c r="L48" s="1">
        <v>549785965</v>
      </c>
      <c r="M48" s="1">
        <v>524996582</v>
      </c>
      <c r="N48" s="1">
        <v>749561946</v>
      </c>
      <c r="O48" s="1">
        <v>968435818</v>
      </c>
      <c r="P48" s="1">
        <v>978613000</v>
      </c>
      <c r="Q48" s="1">
        <v>1235893000</v>
      </c>
      <c r="R48" s="1">
        <v>1554006000</v>
      </c>
      <c r="S48" s="1">
        <v>1578636000</v>
      </c>
      <c r="T48" s="1">
        <v>4488152000</v>
      </c>
      <c r="U48" s="1">
        <v>5057739000</v>
      </c>
      <c r="V48" s="1">
        <v>5587330000</v>
      </c>
      <c r="W48" s="1">
        <v>8648532000</v>
      </c>
      <c r="X48" s="1">
        <v>9189400000</v>
      </c>
      <c r="Y48" s="1">
        <v>9605500000</v>
      </c>
      <c r="Z48" s="1">
        <v>10498500000</v>
      </c>
      <c r="AA48" s="1">
        <v>11337400000</v>
      </c>
      <c r="AB48" s="1">
        <v>12040800000</v>
      </c>
      <c r="AF48" s="25"/>
      <c r="AG48" s="24"/>
      <c r="AH48" s="24"/>
    </row>
    <row r="49" spans="1:35" ht="20" x14ac:dyDescent="0.25">
      <c r="A49" s="5" t="s">
        <v>45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 t="s">
        <v>92</v>
      </c>
      <c r="I49" s="1" t="s">
        <v>92</v>
      </c>
      <c r="J49" s="1" t="s">
        <v>92</v>
      </c>
      <c r="K49" s="1" t="s">
        <v>92</v>
      </c>
      <c r="L49" s="1" t="s">
        <v>92</v>
      </c>
      <c r="M49" s="1" t="s">
        <v>92</v>
      </c>
      <c r="N49" s="1" t="s">
        <v>92</v>
      </c>
      <c r="O49" s="1" t="s">
        <v>92</v>
      </c>
      <c r="P49" s="1" t="s">
        <v>92</v>
      </c>
      <c r="Q49" s="1" t="s">
        <v>92</v>
      </c>
      <c r="R49" s="1" t="s">
        <v>92</v>
      </c>
      <c r="S49" s="1" t="s">
        <v>92</v>
      </c>
      <c r="T49" s="1" t="s">
        <v>92</v>
      </c>
      <c r="U49" s="1" t="s">
        <v>92</v>
      </c>
      <c r="V49" s="1" t="s">
        <v>92</v>
      </c>
      <c r="W49" s="1" t="s">
        <v>92</v>
      </c>
      <c r="X49" s="1" t="s">
        <v>92</v>
      </c>
      <c r="Y49" s="1" t="s">
        <v>92</v>
      </c>
      <c r="Z49" s="1" t="s">
        <v>92</v>
      </c>
      <c r="AA49" s="1" t="s">
        <v>92</v>
      </c>
      <c r="AB49" s="1" t="s">
        <v>92</v>
      </c>
      <c r="AF49" s="31" t="s">
        <v>112</v>
      </c>
      <c r="AG49" s="32" t="s">
        <v>113</v>
      </c>
      <c r="AH49" s="32" t="s">
        <v>114</v>
      </c>
    </row>
    <row r="50" spans="1:35" ht="20" x14ac:dyDescent="0.25">
      <c r="A50" s="7" t="s">
        <v>46</v>
      </c>
      <c r="B50" s="11">
        <v>320543010</v>
      </c>
      <c r="C50" s="11">
        <v>499276258</v>
      </c>
      <c r="D50" s="11">
        <v>656272071</v>
      </c>
      <c r="E50" s="11">
        <v>932383710</v>
      </c>
      <c r="F50" s="11">
        <v>1703455439</v>
      </c>
      <c r="G50" s="11">
        <v>2391530615</v>
      </c>
      <c r="H50" s="11">
        <v>3650184322</v>
      </c>
      <c r="I50" s="11">
        <v>3299507103</v>
      </c>
      <c r="J50" s="11">
        <v>2863275356</v>
      </c>
      <c r="K50" s="11">
        <v>3241369608</v>
      </c>
      <c r="L50" s="11">
        <v>3753171560</v>
      </c>
      <c r="M50" s="11">
        <v>3951032089</v>
      </c>
      <c r="N50" s="11">
        <v>4074162450</v>
      </c>
      <c r="O50" s="11">
        <v>3948736530</v>
      </c>
      <c r="P50" s="11">
        <v>3727497000</v>
      </c>
      <c r="Q50" s="11">
        <v>6180358000</v>
      </c>
      <c r="R50" s="11">
        <v>7260815000</v>
      </c>
      <c r="S50" s="11">
        <v>7410478000</v>
      </c>
      <c r="T50" s="11">
        <v>11513730000</v>
      </c>
      <c r="U50" s="11">
        <v>12203945000</v>
      </c>
      <c r="V50" s="11">
        <v>13295031000</v>
      </c>
      <c r="W50" s="11">
        <v>17205961000</v>
      </c>
      <c r="X50" s="11">
        <v>18196400000</v>
      </c>
      <c r="Y50" s="11">
        <v>20136900000</v>
      </c>
      <c r="Z50" s="11">
        <v>22629600000</v>
      </c>
      <c r="AA50" s="11">
        <v>27267400000</v>
      </c>
      <c r="AB50" s="11">
        <v>30231000000</v>
      </c>
      <c r="AF50" s="25" t="s">
        <v>115</v>
      </c>
      <c r="AG50" s="26">
        <f>AG35+AG36</f>
        <v>4575000000</v>
      </c>
      <c r="AH50" s="33">
        <f>AG50/AG52</f>
        <v>2.3150725136374218E-2</v>
      </c>
      <c r="AI50" s="34" t="s">
        <v>116</v>
      </c>
    </row>
    <row r="51" spans="1:35" ht="20" x14ac:dyDescent="0.25">
      <c r="A51" s="5" t="s">
        <v>47</v>
      </c>
      <c r="B51" s="1">
        <v>43674960</v>
      </c>
      <c r="C51" s="1">
        <v>76651038</v>
      </c>
      <c r="D51" s="1">
        <v>118090791</v>
      </c>
      <c r="E51" s="1">
        <v>60197796</v>
      </c>
      <c r="F51" s="1">
        <v>143205139</v>
      </c>
      <c r="G51" s="1">
        <v>180904650</v>
      </c>
      <c r="H51" s="1">
        <v>290769004</v>
      </c>
      <c r="I51" s="1">
        <v>213282310</v>
      </c>
      <c r="J51" s="1">
        <v>219768447</v>
      </c>
      <c r="K51" s="1">
        <v>342974726</v>
      </c>
      <c r="L51" s="1">
        <v>343700870</v>
      </c>
      <c r="M51" s="1">
        <v>326994758</v>
      </c>
      <c r="N51" s="1">
        <v>283398741</v>
      </c>
      <c r="O51" s="1">
        <v>194149344</v>
      </c>
      <c r="P51" s="1">
        <v>206226000</v>
      </c>
      <c r="Q51" s="1">
        <v>555397000</v>
      </c>
      <c r="R51" s="1">
        <v>444269000</v>
      </c>
      <c r="S51" s="1">
        <v>188961000</v>
      </c>
      <c r="T51" s="1">
        <v>625870000</v>
      </c>
      <c r="U51" s="1">
        <v>496236000</v>
      </c>
      <c r="V51" s="1">
        <v>418894000</v>
      </c>
      <c r="W51" s="1">
        <v>593197000</v>
      </c>
      <c r="X51" s="1">
        <v>837300000</v>
      </c>
      <c r="Y51" s="1">
        <v>964000000</v>
      </c>
      <c r="Z51" s="1">
        <v>1062200000</v>
      </c>
      <c r="AA51" s="1">
        <v>1377900000</v>
      </c>
      <c r="AB51" s="1" t="s">
        <v>92</v>
      </c>
      <c r="AF51" s="25" t="s">
        <v>121</v>
      </c>
      <c r="AG51" s="26">
        <v>193043000000</v>
      </c>
      <c r="AH51" s="33">
        <f>AG51/AG52</f>
        <v>0.97684927486362583</v>
      </c>
      <c r="AI51" s="34" t="s">
        <v>117</v>
      </c>
    </row>
    <row r="52" spans="1:35" ht="20" x14ac:dyDescent="0.25">
      <c r="A52" s="5" t="s">
        <v>48</v>
      </c>
      <c r="B52" s="1">
        <v>779910</v>
      </c>
      <c r="C52" s="1" t="s">
        <v>92</v>
      </c>
      <c r="D52" s="1" t="s">
        <v>92</v>
      </c>
      <c r="E52" s="1" t="s">
        <v>92</v>
      </c>
      <c r="F52" s="1" t="s">
        <v>92</v>
      </c>
      <c r="G52" s="1" t="s">
        <v>92</v>
      </c>
      <c r="H52" s="1" t="s">
        <v>92</v>
      </c>
      <c r="I52" s="1" t="s">
        <v>92</v>
      </c>
      <c r="J52" s="1" t="s">
        <v>92</v>
      </c>
      <c r="K52" s="1" t="s">
        <v>92</v>
      </c>
      <c r="L52" s="1" t="s">
        <v>92</v>
      </c>
      <c r="M52" s="1">
        <v>7405662</v>
      </c>
      <c r="N52" s="1">
        <v>1207817</v>
      </c>
      <c r="O52" s="1">
        <v>70204087</v>
      </c>
      <c r="P52" s="1" t="s">
        <v>92</v>
      </c>
      <c r="Q52" s="1" t="s">
        <v>92</v>
      </c>
      <c r="R52" s="1">
        <v>2587000</v>
      </c>
      <c r="S52" s="1">
        <v>3610000</v>
      </c>
      <c r="T52" s="1">
        <v>4385000</v>
      </c>
      <c r="U52" s="1">
        <v>4261000</v>
      </c>
      <c r="V52" s="1">
        <v>4211000</v>
      </c>
      <c r="W52" s="1">
        <v>247672000</v>
      </c>
      <c r="X52" s="1">
        <v>25200000</v>
      </c>
      <c r="Y52" s="1" t="s">
        <v>92</v>
      </c>
      <c r="Z52" s="1" t="s">
        <v>92</v>
      </c>
      <c r="AA52" s="1">
        <v>15400000</v>
      </c>
      <c r="AB52" s="1" t="s">
        <v>92</v>
      </c>
      <c r="AF52" s="25" t="s">
        <v>118</v>
      </c>
      <c r="AG52" s="26">
        <f>AG50+AG51</f>
        <v>197618000000</v>
      </c>
      <c r="AH52" s="24"/>
    </row>
    <row r="53" spans="1:35" ht="19" x14ac:dyDescent="0.25">
      <c r="A53" s="5" t="s">
        <v>49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  <c r="O53" s="1" t="s">
        <v>92</v>
      </c>
      <c r="P53" s="1">
        <v>15032000</v>
      </c>
      <c r="Q53" s="1">
        <v>61197000</v>
      </c>
      <c r="R53" s="1" t="s">
        <v>92</v>
      </c>
      <c r="S53" s="1">
        <v>10791000</v>
      </c>
      <c r="T53" s="1">
        <v>15803000</v>
      </c>
      <c r="U53" s="1">
        <v>36293000</v>
      </c>
      <c r="V53" s="1">
        <v>3654000</v>
      </c>
      <c r="W53" s="1">
        <v>201930000</v>
      </c>
      <c r="X53" s="1">
        <v>152000000</v>
      </c>
      <c r="Y53" s="1">
        <v>187900000</v>
      </c>
      <c r="Z53" s="1">
        <v>65600000</v>
      </c>
      <c r="AA53" s="1">
        <v>110000000</v>
      </c>
      <c r="AB53" s="1" t="s">
        <v>92</v>
      </c>
      <c r="AF53" s="25"/>
      <c r="AG53" s="24"/>
      <c r="AH53" s="24"/>
    </row>
    <row r="54" spans="1:35" ht="20" x14ac:dyDescent="0.25">
      <c r="A54" s="5" t="s">
        <v>50</v>
      </c>
      <c r="B54" s="1" t="s">
        <v>92</v>
      </c>
      <c r="C54" s="1" t="s">
        <v>92</v>
      </c>
      <c r="D54" s="1" t="s">
        <v>92</v>
      </c>
      <c r="E54" s="1" t="s">
        <v>92</v>
      </c>
      <c r="F54" s="1" t="s">
        <v>92</v>
      </c>
      <c r="G54" s="1" t="s">
        <v>92</v>
      </c>
      <c r="H54" s="1" t="s">
        <v>92</v>
      </c>
      <c r="I54" s="1" t="s">
        <v>92</v>
      </c>
      <c r="J54" s="1" t="s">
        <v>92</v>
      </c>
      <c r="K54" s="1" t="s">
        <v>92</v>
      </c>
      <c r="L54" s="1" t="s">
        <v>92</v>
      </c>
      <c r="M54" s="1">
        <v>191234137</v>
      </c>
      <c r="N54" s="1">
        <v>295039326</v>
      </c>
      <c r="O54" s="1">
        <v>262830549</v>
      </c>
      <c r="P54" s="1" t="s">
        <v>92</v>
      </c>
      <c r="Q54" s="1" t="s">
        <v>92</v>
      </c>
      <c r="R54" s="1" t="s">
        <v>92</v>
      </c>
      <c r="S54" s="1" t="s">
        <v>92</v>
      </c>
      <c r="T54" s="1" t="s">
        <v>92</v>
      </c>
      <c r="U54" s="1" t="s">
        <v>92</v>
      </c>
      <c r="V54" s="1" t="s">
        <v>92</v>
      </c>
      <c r="W54" s="1" t="s">
        <v>92</v>
      </c>
      <c r="X54" s="1" t="s">
        <v>92</v>
      </c>
      <c r="Y54" s="1">
        <v>1728600000</v>
      </c>
      <c r="Z54" s="1">
        <v>2526400000</v>
      </c>
      <c r="AA54" s="1">
        <v>3954200000</v>
      </c>
      <c r="AB54" s="1" t="s">
        <v>92</v>
      </c>
      <c r="AF54" s="35" t="s">
        <v>119</v>
      </c>
      <c r="AG54" s="24"/>
      <c r="AH54" s="24"/>
    </row>
    <row r="55" spans="1:35" ht="20" x14ac:dyDescent="0.25">
      <c r="A55" s="5" t="s">
        <v>51</v>
      </c>
      <c r="B55" s="1">
        <v>118468329</v>
      </c>
      <c r="C55" s="1">
        <v>119074254</v>
      </c>
      <c r="D55" s="1">
        <v>100363536</v>
      </c>
      <c r="E55" s="1">
        <v>101125476</v>
      </c>
      <c r="F55" s="1">
        <v>157913231</v>
      </c>
      <c r="G55" s="1">
        <v>299849949</v>
      </c>
      <c r="H55" s="1">
        <v>539381268</v>
      </c>
      <c r="I55" s="1">
        <v>538994114</v>
      </c>
      <c r="J55" s="1">
        <v>465552493</v>
      </c>
      <c r="K55" s="1">
        <v>469565778</v>
      </c>
      <c r="L55" s="1">
        <v>1075204300</v>
      </c>
      <c r="M55" s="1">
        <v>655777664</v>
      </c>
      <c r="N55" s="1">
        <v>727178578</v>
      </c>
      <c r="O55" s="1">
        <v>483550571</v>
      </c>
      <c r="P55" s="1">
        <v>837944000</v>
      </c>
      <c r="Q55" s="1">
        <v>1600419000</v>
      </c>
      <c r="R55" s="1">
        <v>1786186000</v>
      </c>
      <c r="S55" s="1">
        <v>1893712000</v>
      </c>
      <c r="T55" s="1">
        <v>2238406000</v>
      </c>
      <c r="U55" s="1">
        <v>2388374000</v>
      </c>
      <c r="V55" s="1">
        <v>2684067000</v>
      </c>
      <c r="W55" s="1">
        <v>2439727000</v>
      </c>
      <c r="X55" s="1">
        <v>2479400000</v>
      </c>
      <c r="Y55" s="1">
        <v>1099300000</v>
      </c>
      <c r="Z55" s="1">
        <v>1105500000</v>
      </c>
      <c r="AA55" s="1">
        <v>1256000000</v>
      </c>
      <c r="AB55" s="1">
        <v>12298000000</v>
      </c>
      <c r="AF55" s="27" t="s">
        <v>120</v>
      </c>
      <c r="AG55" s="28">
        <f>(AH50*AG37)+(AH51*AG47)</f>
        <v>9.0671345062696709E-2</v>
      </c>
      <c r="AH55" s="24"/>
    </row>
    <row r="56" spans="1:35" ht="19" x14ac:dyDescent="0.25">
      <c r="A56" s="6" t="s">
        <v>52</v>
      </c>
      <c r="B56" s="10">
        <v>162923199</v>
      </c>
      <c r="C56" s="10">
        <v>195725292</v>
      </c>
      <c r="D56" s="10">
        <v>218454327</v>
      </c>
      <c r="E56" s="10">
        <v>161323272</v>
      </c>
      <c r="F56" s="10">
        <v>301118370</v>
      </c>
      <c r="G56" s="10">
        <v>480754599</v>
      </c>
      <c r="H56" s="10">
        <v>830150272</v>
      </c>
      <c r="I56" s="10">
        <v>752276424</v>
      </c>
      <c r="J56" s="10">
        <v>685320941</v>
      </c>
      <c r="K56" s="10">
        <v>812540504</v>
      </c>
      <c r="L56" s="10">
        <v>1418905171</v>
      </c>
      <c r="M56" s="10">
        <v>1181412221</v>
      </c>
      <c r="N56" s="10">
        <v>1306824462</v>
      </c>
      <c r="O56" s="10">
        <v>1010734550</v>
      </c>
      <c r="P56" s="10">
        <v>1044170000</v>
      </c>
      <c r="Q56" s="10">
        <v>2155816000</v>
      </c>
      <c r="R56" s="10">
        <v>2233042000</v>
      </c>
      <c r="S56" s="10">
        <v>2086283000</v>
      </c>
      <c r="T56" s="10">
        <v>2868661000</v>
      </c>
      <c r="U56" s="10">
        <v>2888871000</v>
      </c>
      <c r="V56" s="10">
        <v>3107172000</v>
      </c>
      <c r="W56" s="10">
        <v>3280596000</v>
      </c>
      <c r="X56" s="10">
        <v>3341900000</v>
      </c>
      <c r="Y56" s="10">
        <v>3791900000</v>
      </c>
      <c r="Z56" s="10">
        <v>4694100000</v>
      </c>
      <c r="AA56" s="10">
        <v>6603500000</v>
      </c>
      <c r="AB56" s="10">
        <v>12298000000</v>
      </c>
    </row>
    <row r="57" spans="1:35" ht="19" x14ac:dyDescent="0.25">
      <c r="A57" s="5" t="s">
        <v>53</v>
      </c>
      <c r="B57" s="1">
        <v>8033073</v>
      </c>
      <c r="C57" s="1" t="s">
        <v>92</v>
      </c>
      <c r="D57" s="1" t="s">
        <v>92</v>
      </c>
      <c r="E57" s="1">
        <v>270719550</v>
      </c>
      <c r="F57" s="1">
        <v>789069260</v>
      </c>
      <c r="G57" s="1">
        <v>819296135</v>
      </c>
      <c r="H57" s="1">
        <v>1538105676</v>
      </c>
      <c r="I57" s="1">
        <v>1083774662</v>
      </c>
      <c r="J57" s="1">
        <v>858563994</v>
      </c>
      <c r="K57" s="1">
        <v>816729051</v>
      </c>
      <c r="L57" s="1">
        <v>382267263</v>
      </c>
      <c r="M57" s="1">
        <v>381432511</v>
      </c>
      <c r="N57" s="1">
        <v>602964778</v>
      </c>
      <c r="O57" s="1">
        <v>648584876</v>
      </c>
      <c r="P57" s="1">
        <v>663102000</v>
      </c>
      <c r="Q57" s="1">
        <v>710060000</v>
      </c>
      <c r="R57" s="1">
        <v>733781000</v>
      </c>
      <c r="S57" s="1">
        <v>755880000</v>
      </c>
      <c r="T57" s="1">
        <v>1070185000</v>
      </c>
      <c r="U57" s="1">
        <v>1149876000</v>
      </c>
      <c r="V57" s="1">
        <v>1125474000</v>
      </c>
      <c r="W57" s="1">
        <v>3071793000</v>
      </c>
      <c r="X57" s="1">
        <v>3000100000</v>
      </c>
      <c r="Y57" s="1">
        <v>3026500000</v>
      </c>
      <c r="Z57" s="1">
        <v>3108300000</v>
      </c>
      <c r="AA57" s="1">
        <v>4662800000</v>
      </c>
      <c r="AB57" s="1">
        <v>4075000000</v>
      </c>
    </row>
    <row r="58" spans="1:35" ht="19" x14ac:dyDescent="0.25">
      <c r="A58" s="5" t="s">
        <v>50</v>
      </c>
      <c r="B58" s="1" t="s">
        <v>92</v>
      </c>
      <c r="C58" s="1" t="s">
        <v>92</v>
      </c>
      <c r="D58" s="1" t="s">
        <v>92</v>
      </c>
      <c r="E58" s="1" t="s">
        <v>92</v>
      </c>
      <c r="F58" s="1" t="s">
        <v>92</v>
      </c>
      <c r="G58" s="1" t="s">
        <v>92</v>
      </c>
      <c r="H58" s="1" t="s">
        <v>92</v>
      </c>
      <c r="I58" s="1" t="s">
        <v>92</v>
      </c>
      <c r="J58" s="1" t="s">
        <v>92</v>
      </c>
      <c r="K58" s="1" t="s">
        <v>92</v>
      </c>
      <c r="L58" s="1" t="s">
        <v>92</v>
      </c>
      <c r="M58" s="1" t="s">
        <v>92</v>
      </c>
      <c r="N58" s="1" t="s">
        <v>92</v>
      </c>
      <c r="O58" s="1" t="s">
        <v>92</v>
      </c>
      <c r="P58" s="1" t="s">
        <v>92</v>
      </c>
      <c r="Q58" s="1" t="s">
        <v>92</v>
      </c>
      <c r="R58" s="1" t="s">
        <v>92</v>
      </c>
      <c r="S58" s="1" t="s">
        <v>92</v>
      </c>
      <c r="T58" s="1" t="s">
        <v>92</v>
      </c>
      <c r="U58" s="1" t="s">
        <v>92</v>
      </c>
      <c r="V58" s="1" t="s">
        <v>92</v>
      </c>
      <c r="W58" s="1" t="s">
        <v>92</v>
      </c>
      <c r="X58" s="1" t="s">
        <v>92</v>
      </c>
      <c r="Y58" s="1">
        <v>1224600000</v>
      </c>
      <c r="Z58" s="1">
        <v>1759600000</v>
      </c>
      <c r="AA58" s="1">
        <v>1639900000</v>
      </c>
      <c r="AB58" s="1">
        <v>3225700000</v>
      </c>
    </row>
    <row r="59" spans="1:35" ht="19" x14ac:dyDescent="0.25">
      <c r="A59" s="5" t="s">
        <v>54</v>
      </c>
      <c r="B59" s="1">
        <v>1949775</v>
      </c>
      <c r="C59" s="1">
        <v>3937003</v>
      </c>
      <c r="D59" s="1">
        <v>5181813</v>
      </c>
      <c r="E59" s="1">
        <v>3069576</v>
      </c>
      <c r="F59" s="1">
        <v>2086959</v>
      </c>
      <c r="G59" s="1">
        <v>3165472</v>
      </c>
      <c r="H59" s="1">
        <v>34361300</v>
      </c>
      <c r="I59" s="1">
        <v>133428189</v>
      </c>
      <c r="J59" s="1">
        <v>169345160</v>
      </c>
      <c r="K59" s="1">
        <v>200568553</v>
      </c>
      <c r="L59" s="1">
        <v>224048635</v>
      </c>
      <c r="M59" s="1">
        <v>223462481</v>
      </c>
      <c r="N59" s="1">
        <v>245802091</v>
      </c>
      <c r="O59" s="1">
        <v>210196341</v>
      </c>
      <c r="P59" s="1">
        <v>188404000</v>
      </c>
      <c r="Q59" s="1">
        <v>155693000</v>
      </c>
      <c r="R59" s="1">
        <v>176727000</v>
      </c>
      <c r="S59" s="1">
        <v>88307000</v>
      </c>
      <c r="T59" s="1">
        <v>364695000</v>
      </c>
      <c r="U59" s="1">
        <v>237315000</v>
      </c>
      <c r="V59" s="1">
        <v>256740000</v>
      </c>
      <c r="W59" s="1">
        <v>396837000</v>
      </c>
      <c r="X59" s="1">
        <v>327900000</v>
      </c>
      <c r="Y59" s="1">
        <v>251200000</v>
      </c>
      <c r="Z59" s="1">
        <v>234400000</v>
      </c>
      <c r="AA59" s="1">
        <v>238300000</v>
      </c>
      <c r="AB59" s="1">
        <v>240600000</v>
      </c>
    </row>
    <row r="60" spans="1:35" ht="19" x14ac:dyDescent="0.25">
      <c r="A60" s="5" t="s">
        <v>55</v>
      </c>
      <c r="B60" s="1" t="s">
        <v>92</v>
      </c>
      <c r="C60" s="1">
        <v>-80347</v>
      </c>
      <c r="D60" s="1">
        <v>90909</v>
      </c>
      <c r="E60" s="1" t="s">
        <v>92</v>
      </c>
      <c r="F60" s="1">
        <v>-99379</v>
      </c>
      <c r="G60" s="1" t="s">
        <v>92</v>
      </c>
      <c r="H60" s="1" t="s">
        <v>92</v>
      </c>
      <c r="I60" s="1" t="s">
        <v>92</v>
      </c>
      <c r="J60" s="1">
        <v>-794</v>
      </c>
      <c r="K60" s="1">
        <v>20957489</v>
      </c>
      <c r="L60" s="1">
        <v>17413049</v>
      </c>
      <c r="M60" s="1">
        <v>8271702</v>
      </c>
      <c r="N60" s="1">
        <v>7947862</v>
      </c>
      <c r="O60" s="1">
        <v>85735316</v>
      </c>
      <c r="P60" s="1">
        <v>57053000</v>
      </c>
      <c r="Q60" s="1">
        <v>384881000</v>
      </c>
      <c r="R60" s="1">
        <v>673111000</v>
      </c>
      <c r="S60" s="1">
        <v>413115000</v>
      </c>
      <c r="T60" s="1">
        <v>287762000</v>
      </c>
      <c r="U60" s="1">
        <v>415293000</v>
      </c>
      <c r="V60" s="1">
        <v>416814000</v>
      </c>
      <c r="W60" s="1">
        <v>636254000</v>
      </c>
      <c r="X60" s="1">
        <v>850300000</v>
      </c>
      <c r="Y60" s="1">
        <v>201700000</v>
      </c>
      <c r="Z60" s="1">
        <v>241000000</v>
      </c>
      <c r="AA60" s="1">
        <v>257500000</v>
      </c>
      <c r="AB60" s="1">
        <v>251100000</v>
      </c>
    </row>
    <row r="61" spans="1:35" ht="19" x14ac:dyDescent="0.25">
      <c r="A61" s="5" t="s">
        <v>56</v>
      </c>
      <c r="B61" s="1">
        <v>9982848</v>
      </c>
      <c r="C61" s="1">
        <v>3856656</v>
      </c>
      <c r="D61" s="1">
        <v>5272722</v>
      </c>
      <c r="E61" s="1">
        <v>273789126</v>
      </c>
      <c r="F61" s="1">
        <v>791056840</v>
      </c>
      <c r="G61" s="1">
        <v>822461607</v>
      </c>
      <c r="H61" s="1">
        <v>1572466977</v>
      </c>
      <c r="I61" s="1">
        <v>1217202851</v>
      </c>
      <c r="J61" s="1">
        <v>1027908360</v>
      </c>
      <c r="K61" s="1">
        <v>1038255093</v>
      </c>
      <c r="L61" s="1">
        <v>623728947</v>
      </c>
      <c r="M61" s="1">
        <v>613166694</v>
      </c>
      <c r="N61" s="1">
        <v>856714730</v>
      </c>
      <c r="O61" s="1">
        <v>944516532</v>
      </c>
      <c r="P61" s="1">
        <v>908559000</v>
      </c>
      <c r="Q61" s="1">
        <v>1250634000</v>
      </c>
      <c r="R61" s="1">
        <v>1583619000</v>
      </c>
      <c r="S61" s="1">
        <v>1257302000</v>
      </c>
      <c r="T61" s="1">
        <v>1722642000</v>
      </c>
      <c r="U61" s="1">
        <v>1802484000</v>
      </c>
      <c r="V61" s="1">
        <v>1799028000</v>
      </c>
      <c r="W61" s="1">
        <v>4104884000</v>
      </c>
      <c r="X61" s="1">
        <v>4178300000</v>
      </c>
      <c r="Y61" s="1">
        <v>4704000000</v>
      </c>
      <c r="Z61" s="1">
        <v>5343300000</v>
      </c>
      <c r="AA61" s="1">
        <v>6798500000</v>
      </c>
      <c r="AB61" s="1">
        <v>7792400000</v>
      </c>
    </row>
    <row r="62" spans="1:35" ht="19" x14ac:dyDescent="0.25">
      <c r="A62" s="5" t="s">
        <v>57</v>
      </c>
      <c r="B62" s="1" t="s">
        <v>92</v>
      </c>
      <c r="C62" s="1" t="s">
        <v>92</v>
      </c>
      <c r="D62" s="1" t="s">
        <v>92</v>
      </c>
      <c r="E62" s="1" t="s">
        <v>92</v>
      </c>
      <c r="F62" s="1" t="s">
        <v>92</v>
      </c>
      <c r="G62" s="1" t="s">
        <v>92</v>
      </c>
      <c r="H62" s="1" t="s">
        <v>92</v>
      </c>
      <c r="I62" s="1" t="s">
        <v>92</v>
      </c>
      <c r="J62" s="1">
        <v>2055816721</v>
      </c>
      <c r="K62" s="1" t="s">
        <v>92</v>
      </c>
      <c r="L62" s="1">
        <v>1247457893</v>
      </c>
      <c r="M62" s="1" t="s">
        <v>92</v>
      </c>
      <c r="N62" s="1">
        <v>1713429460</v>
      </c>
      <c r="O62" s="1">
        <v>1889033065</v>
      </c>
      <c r="P62" s="1" t="s">
        <v>92</v>
      </c>
      <c r="Q62" s="1" t="s">
        <v>92</v>
      </c>
      <c r="R62" s="1" t="s">
        <v>92</v>
      </c>
      <c r="S62" s="1" t="s">
        <v>92</v>
      </c>
      <c r="T62" s="1" t="s">
        <v>92</v>
      </c>
      <c r="U62" s="1" t="s">
        <v>92</v>
      </c>
      <c r="V62" s="1" t="s">
        <v>92</v>
      </c>
      <c r="W62" s="1" t="s">
        <v>92</v>
      </c>
      <c r="X62" s="1" t="s">
        <v>92</v>
      </c>
      <c r="Y62" s="1" t="s">
        <v>92</v>
      </c>
      <c r="Z62" s="1" t="s">
        <v>92</v>
      </c>
      <c r="AA62" s="1" t="s">
        <v>92</v>
      </c>
      <c r="AB62" s="1" t="s">
        <v>92</v>
      </c>
    </row>
    <row r="63" spans="1:35" ht="19" x14ac:dyDescent="0.25">
      <c r="A63" s="6" t="s">
        <v>58</v>
      </c>
      <c r="B63" s="10">
        <v>172906047</v>
      </c>
      <c r="C63" s="10">
        <v>199581948</v>
      </c>
      <c r="D63" s="10">
        <v>223727049</v>
      </c>
      <c r="E63" s="10">
        <v>435112398</v>
      </c>
      <c r="F63" s="10">
        <v>1092175210</v>
      </c>
      <c r="G63" s="10">
        <v>1303216206</v>
      </c>
      <c r="H63" s="10">
        <v>2402617248</v>
      </c>
      <c r="I63" s="10">
        <v>1969479275</v>
      </c>
      <c r="J63" s="10">
        <v>1713229301</v>
      </c>
      <c r="K63" s="10">
        <v>1850795597</v>
      </c>
      <c r="L63" s="10">
        <v>2042634117</v>
      </c>
      <c r="M63" s="10">
        <v>1794578915</v>
      </c>
      <c r="N63" s="10">
        <v>2163539192</v>
      </c>
      <c r="O63" s="10">
        <v>1955251083</v>
      </c>
      <c r="P63" s="10">
        <v>1952729000</v>
      </c>
      <c r="Q63" s="10">
        <v>3406450000</v>
      </c>
      <c r="R63" s="10">
        <v>3816661000</v>
      </c>
      <c r="S63" s="10">
        <v>3343585000</v>
      </c>
      <c r="T63" s="10">
        <v>4591303000</v>
      </c>
      <c r="U63" s="10">
        <v>4691355000</v>
      </c>
      <c r="V63" s="10">
        <v>4906200000</v>
      </c>
      <c r="W63" s="10">
        <v>7385480000</v>
      </c>
      <c r="X63" s="10">
        <v>7520200000</v>
      </c>
      <c r="Y63" s="10">
        <v>8495900000</v>
      </c>
      <c r="Z63" s="10">
        <v>10037400000</v>
      </c>
      <c r="AA63" s="10">
        <v>13402000000</v>
      </c>
      <c r="AB63" s="10">
        <v>20090400000</v>
      </c>
    </row>
    <row r="64" spans="1:35" ht="19" x14ac:dyDescent="0.25">
      <c r="A64" s="5" t="s">
        <v>59</v>
      </c>
      <c r="B64" s="1" t="s">
        <v>92</v>
      </c>
      <c r="C64" s="1" t="s">
        <v>92</v>
      </c>
      <c r="D64" s="1" t="s">
        <v>92</v>
      </c>
      <c r="E64" s="1" t="s">
        <v>92</v>
      </c>
      <c r="F64" s="1">
        <v>8248457</v>
      </c>
      <c r="G64" s="1">
        <v>8283677</v>
      </c>
      <c r="H64" s="1">
        <v>9356551</v>
      </c>
      <c r="I64" s="1">
        <v>9637386</v>
      </c>
      <c r="J64" s="1">
        <v>9633172</v>
      </c>
      <c r="K64" s="1">
        <v>9668034</v>
      </c>
      <c r="L64" s="1">
        <v>9686769</v>
      </c>
      <c r="M64" s="1">
        <v>10050758</v>
      </c>
      <c r="N64" s="1">
        <v>39268115</v>
      </c>
      <c r="O64" s="1">
        <v>38979283</v>
      </c>
      <c r="P64" s="1">
        <v>39028000</v>
      </c>
      <c r="Q64" s="1">
        <v>39293000</v>
      </c>
      <c r="R64" s="1">
        <v>38354000</v>
      </c>
      <c r="S64" s="1">
        <v>37470000</v>
      </c>
      <c r="T64" s="1">
        <v>40092000</v>
      </c>
      <c r="U64" s="1">
        <v>39426000</v>
      </c>
      <c r="V64" s="1">
        <v>38786000</v>
      </c>
      <c r="W64" s="1">
        <v>39391000</v>
      </c>
      <c r="X64" s="1">
        <v>38800000</v>
      </c>
      <c r="Y64" s="1">
        <v>38600000</v>
      </c>
      <c r="Z64" s="1">
        <v>38200000</v>
      </c>
      <c r="AA64" s="1">
        <v>37600000</v>
      </c>
      <c r="AB64" s="1" t="s">
        <v>92</v>
      </c>
    </row>
    <row r="65" spans="1:28" ht="19" x14ac:dyDescent="0.25">
      <c r="A65" s="5" t="s">
        <v>60</v>
      </c>
      <c r="B65" s="1">
        <v>67150251</v>
      </c>
      <c r="C65" s="1">
        <v>165514820</v>
      </c>
      <c r="D65" s="1">
        <v>2090907</v>
      </c>
      <c r="E65" s="1">
        <v>370566036</v>
      </c>
      <c r="F65" s="1">
        <v>453565756</v>
      </c>
      <c r="G65" s="1">
        <v>791683168</v>
      </c>
      <c r="H65" s="1">
        <v>484991891</v>
      </c>
      <c r="I65" s="1">
        <v>276143070</v>
      </c>
      <c r="J65" s="1">
        <v>115906941</v>
      </c>
      <c r="K65" s="1">
        <v>351310510</v>
      </c>
      <c r="L65" s="1">
        <v>662530901</v>
      </c>
      <c r="M65" s="1">
        <v>1239688432</v>
      </c>
      <c r="N65" s="1">
        <v>1528606014</v>
      </c>
      <c r="O65" s="1">
        <v>1702958581</v>
      </c>
      <c r="P65" s="1">
        <v>1450156000</v>
      </c>
      <c r="Q65" s="1">
        <v>2366443000</v>
      </c>
      <c r="R65" s="1">
        <v>3270703000</v>
      </c>
      <c r="S65" s="1">
        <v>3931359000</v>
      </c>
      <c r="T65" s="1">
        <v>4376613000</v>
      </c>
      <c r="U65" s="1">
        <v>4648541000</v>
      </c>
      <c r="V65" s="1">
        <v>5284315000</v>
      </c>
      <c r="W65" s="1">
        <v>6282504000</v>
      </c>
      <c r="X65" s="1">
        <v>7211300000</v>
      </c>
      <c r="Y65" s="1">
        <v>9197900000</v>
      </c>
      <c r="Z65" s="1">
        <v>9523800000</v>
      </c>
      <c r="AA65" s="1">
        <v>10731500000</v>
      </c>
      <c r="AB65" s="1" t="s">
        <v>92</v>
      </c>
    </row>
    <row r="66" spans="1:28" ht="19" x14ac:dyDescent="0.25">
      <c r="A66" s="5" t="s">
        <v>61</v>
      </c>
      <c r="B66" s="1">
        <v>-30104526</v>
      </c>
      <c r="C66" s="1">
        <v>-680539090</v>
      </c>
      <c r="D66" s="1">
        <v>-53454492</v>
      </c>
      <c r="E66" s="1">
        <v>-84924936</v>
      </c>
      <c r="F66" s="1">
        <v>-126012572</v>
      </c>
      <c r="G66" s="1">
        <v>-186882100</v>
      </c>
      <c r="H66" s="1">
        <v>-555987038</v>
      </c>
      <c r="I66" s="1">
        <v>158988750</v>
      </c>
      <c r="J66" s="1">
        <v>139372910</v>
      </c>
      <c r="K66" s="1">
        <v>134421525</v>
      </c>
      <c r="L66" s="1">
        <v>121453149</v>
      </c>
      <c r="M66" s="1">
        <v>112680626</v>
      </c>
      <c r="N66" s="1">
        <v>77377796</v>
      </c>
      <c r="O66" s="1">
        <v>29694021</v>
      </c>
      <c r="P66" s="1">
        <v>27526000</v>
      </c>
      <c r="Q66" s="1">
        <v>48591000</v>
      </c>
      <c r="R66" s="1">
        <v>78471000</v>
      </c>
      <c r="S66" s="1">
        <v>78987000</v>
      </c>
      <c r="T66" s="1">
        <v>-42438000</v>
      </c>
      <c r="U66" s="1">
        <v>212016000</v>
      </c>
      <c r="V66" s="1">
        <v>472320000</v>
      </c>
      <c r="W66" s="1">
        <v>601172000</v>
      </c>
      <c r="X66" s="1">
        <v>251500000</v>
      </c>
      <c r="Y66" s="1">
        <v>285000000</v>
      </c>
      <c r="Z66" s="1">
        <v>277800000</v>
      </c>
      <c r="AA66" s="1">
        <v>179400000</v>
      </c>
      <c r="AB66" s="1" t="s">
        <v>92</v>
      </c>
    </row>
    <row r="67" spans="1:28" ht="19" x14ac:dyDescent="0.25">
      <c r="A67" s="5" t="s">
        <v>62</v>
      </c>
      <c r="B67" s="1">
        <v>110591238</v>
      </c>
      <c r="C67" s="1">
        <v>814718580</v>
      </c>
      <c r="D67" s="1">
        <v>483908607</v>
      </c>
      <c r="E67" s="1">
        <v>211630212</v>
      </c>
      <c r="F67" s="1">
        <v>275478588</v>
      </c>
      <c r="G67" s="1">
        <v>475229663</v>
      </c>
      <c r="H67" s="1">
        <v>1309205670</v>
      </c>
      <c r="I67" s="1">
        <v>869877687</v>
      </c>
      <c r="J67" s="1">
        <v>874301669</v>
      </c>
      <c r="K67" s="1">
        <v>895173942</v>
      </c>
      <c r="L67" s="1">
        <v>916866624</v>
      </c>
      <c r="M67" s="1">
        <v>794033359</v>
      </c>
      <c r="N67" s="1">
        <v>265371333</v>
      </c>
      <c r="O67" s="1">
        <v>221853562</v>
      </c>
      <c r="P67" s="1">
        <v>258058000</v>
      </c>
      <c r="Q67" s="1">
        <v>319581000</v>
      </c>
      <c r="R67" s="1">
        <v>56626000</v>
      </c>
      <c r="S67" s="1">
        <v>19077000</v>
      </c>
      <c r="T67" s="1">
        <v>2548160000</v>
      </c>
      <c r="U67" s="1">
        <v>2612607000</v>
      </c>
      <c r="V67" s="1">
        <v>2593410000</v>
      </c>
      <c r="W67" s="1">
        <v>2897414000</v>
      </c>
      <c r="X67" s="1">
        <v>3174600000</v>
      </c>
      <c r="Y67" s="1">
        <v>2119500000</v>
      </c>
      <c r="Z67" s="1">
        <v>2752400000</v>
      </c>
      <c r="AA67" s="1">
        <v>2916900000</v>
      </c>
      <c r="AB67" s="1" t="s">
        <v>92</v>
      </c>
    </row>
    <row r="68" spans="1:28" ht="19" x14ac:dyDescent="0.25">
      <c r="A68" s="6" t="s">
        <v>63</v>
      </c>
      <c r="B68" s="10">
        <v>147636963</v>
      </c>
      <c r="C68" s="10">
        <v>299694310</v>
      </c>
      <c r="D68" s="10">
        <v>432545022</v>
      </c>
      <c r="E68" s="10">
        <v>497271312</v>
      </c>
      <c r="F68" s="10">
        <v>611280229</v>
      </c>
      <c r="G68" s="10">
        <v>1088314408</v>
      </c>
      <c r="H68" s="10">
        <v>1247567074</v>
      </c>
      <c r="I68" s="10">
        <v>1314646892</v>
      </c>
      <c r="J68" s="10">
        <v>1139214692</v>
      </c>
      <c r="K68" s="10">
        <v>1390574012</v>
      </c>
      <c r="L68" s="10">
        <v>1710537443</v>
      </c>
      <c r="M68" s="10">
        <v>2156453174</v>
      </c>
      <c r="N68" s="10">
        <v>1910623258</v>
      </c>
      <c r="O68" s="10">
        <v>1993485448</v>
      </c>
      <c r="P68" s="10">
        <v>1774768000</v>
      </c>
      <c r="Q68" s="10">
        <v>2773908000</v>
      </c>
      <c r="R68" s="10">
        <v>3444154000</v>
      </c>
      <c r="S68" s="10">
        <v>4066893000</v>
      </c>
      <c r="T68" s="10">
        <v>6922427000</v>
      </c>
      <c r="U68" s="10">
        <v>7512590000</v>
      </c>
      <c r="V68" s="10">
        <v>8388831000</v>
      </c>
      <c r="W68" s="10">
        <v>9820481000</v>
      </c>
      <c r="X68" s="10">
        <v>10676200000</v>
      </c>
      <c r="Y68" s="10">
        <v>11641000000</v>
      </c>
      <c r="Z68" s="10">
        <v>12592200000</v>
      </c>
      <c r="AA68" s="10">
        <v>13865400000</v>
      </c>
      <c r="AB68" s="10">
        <v>10140600000</v>
      </c>
    </row>
    <row r="69" spans="1:28" ht="19" x14ac:dyDescent="0.25">
      <c r="A69" s="7" t="s">
        <v>64</v>
      </c>
      <c r="B69" s="11">
        <v>320543010</v>
      </c>
      <c r="C69" s="11">
        <v>499276258</v>
      </c>
      <c r="D69" s="11">
        <v>656272071</v>
      </c>
      <c r="E69" s="11">
        <v>932383710</v>
      </c>
      <c r="F69" s="11">
        <v>1703455439</v>
      </c>
      <c r="G69" s="11">
        <v>2391530615</v>
      </c>
      <c r="H69" s="11">
        <v>3650184322</v>
      </c>
      <c r="I69" s="11">
        <v>3284126167</v>
      </c>
      <c r="J69" s="11">
        <v>2852443993</v>
      </c>
      <c r="K69" s="11">
        <v>3241369608</v>
      </c>
      <c r="L69" s="11">
        <v>3753171560</v>
      </c>
      <c r="M69" s="11">
        <v>3951032089</v>
      </c>
      <c r="N69" s="11">
        <v>4074162450</v>
      </c>
      <c r="O69" s="11">
        <v>3948736530</v>
      </c>
      <c r="P69" s="11">
        <v>3727497000</v>
      </c>
      <c r="Q69" s="11">
        <v>6180358000</v>
      </c>
      <c r="R69" s="11">
        <v>7260815000</v>
      </c>
      <c r="S69" s="11">
        <v>7410478000</v>
      </c>
      <c r="T69" s="11">
        <v>11513730000</v>
      </c>
      <c r="U69" s="11">
        <v>12203945000</v>
      </c>
      <c r="V69" s="11">
        <v>13295031000</v>
      </c>
      <c r="W69" s="11">
        <v>17205961000</v>
      </c>
      <c r="X69" s="11">
        <v>18196400000</v>
      </c>
      <c r="Y69" s="11">
        <v>20136900000</v>
      </c>
      <c r="Z69" s="11">
        <v>22629600000</v>
      </c>
      <c r="AA69" s="11">
        <v>27267400000</v>
      </c>
      <c r="AB69" s="11">
        <v>30231000000</v>
      </c>
    </row>
    <row r="70" spans="1:28" ht="19" x14ac:dyDescent="0.25">
      <c r="A70" s="5" t="s">
        <v>28</v>
      </c>
      <c r="B70" s="13" t="s">
        <v>93</v>
      </c>
      <c r="C70" s="13" t="s">
        <v>93</v>
      </c>
      <c r="D70" s="13" t="s">
        <v>93</v>
      </c>
      <c r="E70" s="13" t="s">
        <v>93</v>
      </c>
      <c r="F70" s="13" t="s">
        <v>93</v>
      </c>
      <c r="G70" s="13" t="s">
        <v>93</v>
      </c>
      <c r="H70" s="13" t="s">
        <v>93</v>
      </c>
      <c r="I70" s="13" t="s">
        <v>93</v>
      </c>
      <c r="J70" s="13" t="s">
        <v>93</v>
      </c>
      <c r="K70" s="13" t="s">
        <v>93</v>
      </c>
      <c r="L70" s="13" t="s">
        <v>93</v>
      </c>
      <c r="M70" s="13" t="s">
        <v>93</v>
      </c>
      <c r="N70" s="13" t="s">
        <v>93</v>
      </c>
      <c r="O70" s="13" t="s">
        <v>93</v>
      </c>
      <c r="P70" s="13" t="s">
        <v>93</v>
      </c>
      <c r="Q70" s="13" t="s">
        <v>93</v>
      </c>
      <c r="R70" s="13" t="s">
        <v>93</v>
      </c>
      <c r="S70" s="13" t="s">
        <v>93</v>
      </c>
      <c r="T70" s="13" t="s">
        <v>93</v>
      </c>
      <c r="U70" s="13" t="s">
        <v>93</v>
      </c>
      <c r="V70" s="13" t="s">
        <v>93</v>
      </c>
      <c r="W70" s="13" t="s">
        <v>93</v>
      </c>
      <c r="X70" s="13" t="s">
        <v>93</v>
      </c>
      <c r="Y70" s="13" t="s">
        <v>93</v>
      </c>
      <c r="Z70" s="13" t="s">
        <v>93</v>
      </c>
      <c r="AA70" s="13" t="s">
        <v>93</v>
      </c>
      <c r="AB70" s="13" t="s">
        <v>93</v>
      </c>
    </row>
    <row r="71" spans="1:28" ht="21" x14ac:dyDescent="0.25">
      <c r="A71" s="4" t="s">
        <v>65</v>
      </c>
      <c r="B71" s="9" t="s">
        <v>91</v>
      </c>
      <c r="C71" s="9" t="s">
        <v>91</v>
      </c>
      <c r="D71" s="9" t="s">
        <v>91</v>
      </c>
      <c r="E71" s="9" t="s">
        <v>91</v>
      </c>
      <c r="F71" s="9" t="s">
        <v>91</v>
      </c>
      <c r="G71" s="9" t="s">
        <v>91</v>
      </c>
      <c r="H71" s="9" t="s">
        <v>91</v>
      </c>
      <c r="I71" s="9" t="s">
        <v>91</v>
      </c>
      <c r="J71" s="9" t="s">
        <v>91</v>
      </c>
      <c r="K71" s="9" t="s">
        <v>91</v>
      </c>
      <c r="L71" s="9" t="s">
        <v>91</v>
      </c>
      <c r="M71" s="9" t="s">
        <v>91</v>
      </c>
      <c r="N71" s="9" t="s">
        <v>91</v>
      </c>
      <c r="O71" s="9" t="s">
        <v>91</v>
      </c>
      <c r="P71" s="9" t="s">
        <v>91</v>
      </c>
      <c r="Q71" s="9" t="s">
        <v>91</v>
      </c>
      <c r="R71" s="9" t="s">
        <v>91</v>
      </c>
      <c r="S71" s="9" t="s">
        <v>91</v>
      </c>
      <c r="T71" s="9" t="s">
        <v>91</v>
      </c>
      <c r="U71" s="9" t="s">
        <v>91</v>
      </c>
      <c r="V71" s="9" t="s">
        <v>91</v>
      </c>
      <c r="W71" s="9" t="s">
        <v>91</v>
      </c>
      <c r="X71" s="9" t="s">
        <v>91</v>
      </c>
      <c r="Y71" s="9" t="s">
        <v>91</v>
      </c>
      <c r="Z71" s="9" t="s">
        <v>91</v>
      </c>
      <c r="AA71" s="9" t="s">
        <v>91</v>
      </c>
      <c r="AB71" s="9" t="s">
        <v>91</v>
      </c>
    </row>
    <row r="72" spans="1:28" ht="19" x14ac:dyDescent="0.25">
      <c r="A72" s="5" t="s">
        <v>66</v>
      </c>
      <c r="B72" s="1">
        <v>63952620</v>
      </c>
      <c r="C72" s="1">
        <v>101317567</v>
      </c>
      <c r="D72" s="1">
        <v>147545307</v>
      </c>
      <c r="E72" s="1">
        <v>61647318</v>
      </c>
      <c r="F72" s="1">
        <v>80795127</v>
      </c>
      <c r="G72" s="1">
        <v>345439987</v>
      </c>
      <c r="H72" s="1">
        <v>-479826401</v>
      </c>
      <c r="I72" s="1">
        <v>-207684564</v>
      </c>
      <c r="J72" s="1">
        <v>-159936699</v>
      </c>
      <c r="K72" s="1">
        <v>235285987</v>
      </c>
      <c r="L72" s="1">
        <v>311227864</v>
      </c>
      <c r="M72" s="1">
        <v>624688886</v>
      </c>
      <c r="N72" s="1">
        <v>688926923</v>
      </c>
      <c r="O72" s="1">
        <v>323134474</v>
      </c>
      <c r="P72" s="1">
        <v>-150925000</v>
      </c>
      <c r="Q72" s="1">
        <v>1021820000</v>
      </c>
      <c r="R72" s="1">
        <v>1466960000</v>
      </c>
      <c r="S72" s="1">
        <v>1146316000</v>
      </c>
      <c r="T72" s="1">
        <v>1015490000</v>
      </c>
      <c r="U72" s="1">
        <v>1196640000</v>
      </c>
      <c r="V72" s="1">
        <v>1387174000</v>
      </c>
      <c r="W72" s="1">
        <v>1471894000</v>
      </c>
      <c r="X72" s="1">
        <v>2135200000</v>
      </c>
      <c r="Y72" s="1">
        <v>2585400000</v>
      </c>
      <c r="Z72" s="1">
        <v>2574100000</v>
      </c>
      <c r="AA72" s="1">
        <v>3553700000</v>
      </c>
      <c r="AB72" s="1">
        <v>5684100000</v>
      </c>
    </row>
    <row r="73" spans="1:28" ht="19" x14ac:dyDescent="0.25">
      <c r="A73" s="5" t="s">
        <v>13</v>
      </c>
      <c r="B73" s="1">
        <v>6473253</v>
      </c>
      <c r="C73" s="1">
        <v>9480946</v>
      </c>
      <c r="D73" s="1">
        <v>15818166</v>
      </c>
      <c r="E73" s="1">
        <v>33850602</v>
      </c>
      <c r="F73" s="1">
        <v>42534212</v>
      </c>
      <c r="G73" s="1">
        <v>66031981</v>
      </c>
      <c r="H73" s="1">
        <v>159074850</v>
      </c>
      <c r="I73" s="1">
        <v>165925419</v>
      </c>
      <c r="J73" s="1">
        <v>144547603</v>
      </c>
      <c r="K73" s="1">
        <v>90148184</v>
      </c>
      <c r="L73" s="1">
        <v>90461906</v>
      </c>
      <c r="M73" s="1">
        <v>87091919</v>
      </c>
      <c r="N73" s="1">
        <v>126543015</v>
      </c>
      <c r="O73" s="1">
        <v>119472872</v>
      </c>
      <c r="P73" s="1">
        <v>140201000</v>
      </c>
      <c r="Q73" s="1">
        <v>151444000</v>
      </c>
      <c r="R73" s="1">
        <v>165185000</v>
      </c>
      <c r="S73" s="1">
        <v>186620000</v>
      </c>
      <c r="T73" s="1">
        <v>228775000</v>
      </c>
      <c r="U73" s="1">
        <v>254644000</v>
      </c>
      <c r="V73" s="1">
        <v>296884000</v>
      </c>
      <c r="W73" s="1">
        <v>356928000</v>
      </c>
      <c r="X73" s="1">
        <v>417500000</v>
      </c>
      <c r="Y73" s="1">
        <v>422700000</v>
      </c>
      <c r="Z73" s="1">
        <v>448500000</v>
      </c>
      <c r="AA73" s="1">
        <v>490800000</v>
      </c>
      <c r="AB73" s="1">
        <v>471000000</v>
      </c>
    </row>
    <row r="74" spans="1:28" ht="19" x14ac:dyDescent="0.25">
      <c r="A74" s="5" t="s">
        <v>67</v>
      </c>
      <c r="B74" s="1">
        <v>2417721</v>
      </c>
      <c r="C74" s="1">
        <v>2330063</v>
      </c>
      <c r="D74" s="1">
        <v>3636360</v>
      </c>
      <c r="E74" s="1">
        <v>-3836970</v>
      </c>
      <c r="F74" s="1">
        <v>4273297</v>
      </c>
      <c r="G74" s="1">
        <v>-8105866</v>
      </c>
      <c r="H74" s="1">
        <v>-196227943</v>
      </c>
      <c r="I74" s="1">
        <v>-22346194</v>
      </c>
      <c r="J74" s="1">
        <v>-79437937</v>
      </c>
      <c r="K74" s="1">
        <v>114616292</v>
      </c>
      <c r="L74" s="1">
        <v>17816630</v>
      </c>
      <c r="M74" s="1">
        <v>-69450623</v>
      </c>
      <c r="N74" s="1">
        <v>109097912</v>
      </c>
      <c r="O74" s="1">
        <v>-34236084</v>
      </c>
      <c r="P74" s="1">
        <v>-49423000</v>
      </c>
      <c r="Q74" s="1">
        <v>28053000</v>
      </c>
      <c r="R74" s="1">
        <v>63250000</v>
      </c>
      <c r="S74" s="1">
        <v>-72374000</v>
      </c>
      <c r="T74" s="1">
        <v>-22658000</v>
      </c>
      <c r="U74" s="1">
        <v>-59050000</v>
      </c>
      <c r="V74" s="1">
        <v>45349000</v>
      </c>
      <c r="W74" s="1">
        <v>-580000</v>
      </c>
      <c r="X74" s="1">
        <v>-7600000</v>
      </c>
      <c r="Y74" s="1">
        <v>-238500000</v>
      </c>
      <c r="Z74" s="1">
        <v>-236800000</v>
      </c>
      <c r="AA74" s="1">
        <v>-211300000</v>
      </c>
      <c r="AB74" s="1">
        <v>-419600000</v>
      </c>
    </row>
    <row r="75" spans="1:28" ht="19" x14ac:dyDescent="0.25">
      <c r="A75" s="5" t="s">
        <v>68</v>
      </c>
      <c r="B75" s="1" t="s">
        <v>92</v>
      </c>
      <c r="C75" s="1" t="s">
        <v>92</v>
      </c>
      <c r="D75" s="1" t="s">
        <v>92</v>
      </c>
      <c r="E75" s="1" t="s">
        <v>92</v>
      </c>
      <c r="F75" s="1" t="s">
        <v>92</v>
      </c>
      <c r="G75" s="1" t="s">
        <v>92</v>
      </c>
      <c r="H75" s="1" t="s">
        <v>92</v>
      </c>
      <c r="I75" s="1" t="s">
        <v>92</v>
      </c>
      <c r="J75" s="1" t="s">
        <v>92</v>
      </c>
      <c r="K75" s="1" t="s">
        <v>92</v>
      </c>
      <c r="L75" s="1" t="s">
        <v>92</v>
      </c>
      <c r="M75" s="1" t="s">
        <v>92</v>
      </c>
      <c r="N75" s="1" t="s">
        <v>92</v>
      </c>
      <c r="O75" s="1" t="s">
        <v>92</v>
      </c>
      <c r="P75" s="1">
        <v>13394000</v>
      </c>
      <c r="Q75" s="1">
        <v>12109000</v>
      </c>
      <c r="R75" s="1">
        <v>12430000</v>
      </c>
      <c r="S75" s="1">
        <v>18714000</v>
      </c>
      <c r="T75" s="1">
        <v>52371000</v>
      </c>
      <c r="U75" s="1">
        <v>63380000</v>
      </c>
      <c r="V75" s="1">
        <v>59070000</v>
      </c>
      <c r="W75" s="1">
        <v>47701000</v>
      </c>
      <c r="X75" s="1">
        <v>53100000</v>
      </c>
      <c r="Y75" s="1">
        <v>46300000</v>
      </c>
      <c r="Z75" s="1">
        <v>74600000</v>
      </c>
      <c r="AA75" s="1">
        <v>53900000</v>
      </c>
      <c r="AB75" s="1">
        <v>117500000</v>
      </c>
    </row>
    <row r="76" spans="1:28" ht="19" x14ac:dyDescent="0.25">
      <c r="A76" s="5" t="s">
        <v>69</v>
      </c>
      <c r="B76" s="1">
        <v>-40087374</v>
      </c>
      <c r="C76" s="1">
        <v>-76008262</v>
      </c>
      <c r="D76" s="1">
        <v>-172272555</v>
      </c>
      <c r="E76" s="1">
        <v>-144952200</v>
      </c>
      <c r="F76" s="1">
        <v>-89540479</v>
      </c>
      <c r="G76" s="1">
        <v>-216205040</v>
      </c>
      <c r="H76" s="1">
        <v>-97088965</v>
      </c>
      <c r="I76" s="1">
        <v>-242435568</v>
      </c>
      <c r="J76" s="1">
        <v>514073285</v>
      </c>
      <c r="K76" s="1">
        <v>-223414502</v>
      </c>
      <c r="L76" s="1">
        <v>271448198</v>
      </c>
      <c r="M76" s="1">
        <v>-334346624</v>
      </c>
      <c r="N76" s="1">
        <v>-342148993</v>
      </c>
      <c r="O76" s="1">
        <v>-310110251</v>
      </c>
      <c r="P76" s="1">
        <v>36043000</v>
      </c>
      <c r="Q76" s="1">
        <v>-339289000</v>
      </c>
      <c r="R76" s="1">
        <v>285826000</v>
      </c>
      <c r="S76" s="1">
        <v>-712673000</v>
      </c>
      <c r="T76" s="1">
        <v>-401599000</v>
      </c>
      <c r="U76" s="1">
        <v>-607392000</v>
      </c>
      <c r="V76" s="1">
        <v>17515000</v>
      </c>
      <c r="W76" s="1">
        <v>-294932000</v>
      </c>
      <c r="X76" s="1">
        <v>-939300000</v>
      </c>
      <c r="Y76" s="1">
        <v>-59400000</v>
      </c>
      <c r="Z76" s="1">
        <v>111600000</v>
      </c>
      <c r="AA76" s="1">
        <v>531600000</v>
      </c>
      <c r="AB76" s="1">
        <v>4892400000</v>
      </c>
    </row>
    <row r="77" spans="1:28" ht="19" x14ac:dyDescent="0.25">
      <c r="A77" s="5" t="s">
        <v>70</v>
      </c>
      <c r="B77" s="1" t="s">
        <v>92</v>
      </c>
      <c r="C77" s="1" t="s">
        <v>92</v>
      </c>
      <c r="D77" s="1" t="s">
        <v>92</v>
      </c>
      <c r="E77" s="1" t="s">
        <v>92</v>
      </c>
      <c r="F77" s="1" t="s">
        <v>92</v>
      </c>
      <c r="G77" s="1" t="s">
        <v>92</v>
      </c>
      <c r="H77" s="1" t="s">
        <v>92</v>
      </c>
      <c r="I77" s="1" t="s">
        <v>92</v>
      </c>
      <c r="J77" s="1" t="s">
        <v>92</v>
      </c>
      <c r="K77" s="1" t="s">
        <v>92</v>
      </c>
      <c r="L77" s="1" t="s">
        <v>92</v>
      </c>
      <c r="M77" s="1" t="s">
        <v>92</v>
      </c>
      <c r="N77" s="1" t="s">
        <v>92</v>
      </c>
      <c r="O77" s="1" t="s">
        <v>92</v>
      </c>
      <c r="P77" s="1">
        <v>97540000</v>
      </c>
      <c r="Q77" s="1">
        <v>-748898000</v>
      </c>
      <c r="R77" s="1">
        <v>267209000</v>
      </c>
      <c r="S77" s="1">
        <v>246982000</v>
      </c>
      <c r="T77" s="1">
        <v>-192149000</v>
      </c>
      <c r="U77" s="1">
        <v>-164850000</v>
      </c>
      <c r="V77" s="1">
        <v>243097000</v>
      </c>
      <c r="W77" s="1">
        <v>187427000</v>
      </c>
      <c r="X77" s="1">
        <v>-1142400000</v>
      </c>
      <c r="Y77" s="1">
        <v>201200000</v>
      </c>
      <c r="Z77" s="1">
        <v>-255000000</v>
      </c>
      <c r="AA77" s="1">
        <v>507500000</v>
      </c>
      <c r="AB77" s="1" t="s">
        <v>92</v>
      </c>
    </row>
    <row r="78" spans="1:28" ht="19" x14ac:dyDescent="0.25">
      <c r="A78" s="5" t="s">
        <v>34</v>
      </c>
      <c r="B78" s="1">
        <v>-31508364</v>
      </c>
      <c r="C78" s="1">
        <v>-49172364</v>
      </c>
      <c r="D78" s="1">
        <v>-100181718</v>
      </c>
      <c r="E78" s="1">
        <v>-134549748</v>
      </c>
      <c r="F78" s="1">
        <v>13217407</v>
      </c>
      <c r="G78" s="1">
        <v>-124651241</v>
      </c>
      <c r="H78" s="1">
        <v>-377357278</v>
      </c>
      <c r="I78" s="1">
        <v>-77357340</v>
      </c>
      <c r="J78" s="1">
        <v>95124794</v>
      </c>
      <c r="K78" s="1">
        <v>-149105045</v>
      </c>
      <c r="L78" s="1">
        <v>-41365280</v>
      </c>
      <c r="M78" s="1">
        <v>-85212848</v>
      </c>
      <c r="N78" s="1">
        <v>-439437595</v>
      </c>
      <c r="O78" s="1">
        <v>-88012453</v>
      </c>
      <c r="P78" s="1">
        <v>-158024000</v>
      </c>
      <c r="Q78" s="1">
        <v>-706233000</v>
      </c>
      <c r="R78" s="1">
        <v>-276243000</v>
      </c>
      <c r="S78" s="1">
        <v>-352716000</v>
      </c>
      <c r="T78" s="1">
        <v>-518121000</v>
      </c>
      <c r="U78" s="1">
        <v>-293404000</v>
      </c>
      <c r="V78" s="1">
        <v>-87777000</v>
      </c>
      <c r="W78" s="1">
        <v>-43662000</v>
      </c>
      <c r="X78" s="1">
        <v>-237800000</v>
      </c>
      <c r="Y78" s="1">
        <v>-515700000</v>
      </c>
      <c r="Z78" s="1">
        <v>-404700000</v>
      </c>
      <c r="AA78" s="1">
        <v>-706700000</v>
      </c>
      <c r="AB78" s="1" t="s">
        <v>92</v>
      </c>
    </row>
    <row r="79" spans="1:28" ht="19" x14ac:dyDescent="0.25">
      <c r="A79" s="5" t="s">
        <v>47</v>
      </c>
      <c r="B79" s="1" t="s">
        <v>92</v>
      </c>
      <c r="C79" s="1" t="s">
        <v>92</v>
      </c>
      <c r="D79" s="1" t="s">
        <v>92</v>
      </c>
      <c r="E79" s="1" t="s">
        <v>92</v>
      </c>
      <c r="F79" s="1" t="s">
        <v>92</v>
      </c>
      <c r="G79" s="1" t="s">
        <v>92</v>
      </c>
      <c r="H79" s="1" t="s">
        <v>92</v>
      </c>
      <c r="I79" s="1" t="s">
        <v>92</v>
      </c>
      <c r="J79" s="1" t="s">
        <v>92</v>
      </c>
      <c r="K79" s="1" t="s">
        <v>92</v>
      </c>
      <c r="L79" s="1" t="s">
        <v>92</v>
      </c>
      <c r="M79" s="1" t="s">
        <v>92</v>
      </c>
      <c r="N79" s="1" t="s">
        <v>92</v>
      </c>
      <c r="O79" s="1" t="s">
        <v>92</v>
      </c>
      <c r="P79" s="1">
        <v>10430000</v>
      </c>
      <c r="Q79" s="1">
        <v>350231000</v>
      </c>
      <c r="R79" s="1">
        <v>-126234000</v>
      </c>
      <c r="S79" s="1">
        <v>-225083000</v>
      </c>
      <c r="T79" s="1">
        <v>321486000</v>
      </c>
      <c r="U79" s="1">
        <v>-136192000</v>
      </c>
      <c r="V79" s="1">
        <v>-77090000</v>
      </c>
      <c r="W79" s="1">
        <v>50917000</v>
      </c>
      <c r="X79" s="1">
        <v>266500000</v>
      </c>
      <c r="Y79" s="1">
        <v>97900000</v>
      </c>
      <c r="Z79" s="1">
        <v>-12100000</v>
      </c>
      <c r="AA79" s="1">
        <v>334300000</v>
      </c>
      <c r="AB79" s="1" t="s">
        <v>92</v>
      </c>
    </row>
    <row r="80" spans="1:28" ht="19" x14ac:dyDescent="0.25">
      <c r="A80" s="5" t="s">
        <v>71</v>
      </c>
      <c r="B80" s="1" t="s">
        <v>92</v>
      </c>
      <c r="C80" s="1" t="s">
        <v>92</v>
      </c>
      <c r="D80" s="1" t="s">
        <v>92</v>
      </c>
      <c r="E80" s="1" t="s">
        <v>92</v>
      </c>
      <c r="F80" s="1" t="s">
        <v>92</v>
      </c>
      <c r="G80" s="1" t="s">
        <v>92</v>
      </c>
      <c r="H80" s="1" t="s">
        <v>92</v>
      </c>
      <c r="I80" s="1" t="s">
        <v>92</v>
      </c>
      <c r="J80" s="1" t="s">
        <v>92</v>
      </c>
      <c r="K80" s="1" t="s">
        <v>92</v>
      </c>
      <c r="L80" s="1" t="s">
        <v>92</v>
      </c>
      <c r="M80" s="1">
        <v>-31366093</v>
      </c>
      <c r="N80" s="1">
        <v>-169428408</v>
      </c>
      <c r="O80" s="1">
        <v>-101306772</v>
      </c>
      <c r="P80" s="1">
        <v>14830000</v>
      </c>
      <c r="Q80" s="1" t="s">
        <v>92</v>
      </c>
      <c r="R80" s="1">
        <v>-130822000</v>
      </c>
      <c r="S80" s="1" t="s">
        <v>92</v>
      </c>
      <c r="T80" s="1" t="s">
        <v>92</v>
      </c>
      <c r="U80" s="1" t="s">
        <v>92</v>
      </c>
      <c r="V80" s="1" t="s">
        <v>92</v>
      </c>
      <c r="W80" s="1" t="s">
        <v>92</v>
      </c>
      <c r="X80" s="1">
        <v>-151800000</v>
      </c>
      <c r="Y80" s="1">
        <v>988400000</v>
      </c>
      <c r="Z80" s="1">
        <v>995700000</v>
      </c>
      <c r="AA80" s="1">
        <v>1549500000</v>
      </c>
      <c r="AB80" s="1">
        <v>5744200000</v>
      </c>
    </row>
    <row r="81" spans="1:28" ht="19" x14ac:dyDescent="0.25">
      <c r="A81" s="5" t="s">
        <v>72</v>
      </c>
      <c r="B81" s="1">
        <v>3119640</v>
      </c>
      <c r="C81" s="1">
        <v>3374574</v>
      </c>
      <c r="D81" s="1">
        <v>-10636353</v>
      </c>
      <c r="E81" s="1">
        <v>-85266</v>
      </c>
      <c r="F81" s="1" t="s">
        <v>92</v>
      </c>
      <c r="G81" s="1">
        <v>-2115638</v>
      </c>
      <c r="H81" s="1">
        <v>378106926</v>
      </c>
      <c r="I81" s="1">
        <v>252425553</v>
      </c>
      <c r="J81" s="1">
        <v>89197360</v>
      </c>
      <c r="K81" s="1">
        <v>34445230</v>
      </c>
      <c r="L81" s="1">
        <v>19998327</v>
      </c>
      <c r="M81" s="1">
        <v>169523288</v>
      </c>
      <c r="N81" s="1">
        <v>88932648</v>
      </c>
      <c r="O81" s="1">
        <v>183150840</v>
      </c>
      <c r="P81" s="1">
        <v>108474000</v>
      </c>
      <c r="Q81" s="1">
        <v>65911000</v>
      </c>
      <c r="R81" s="1">
        <v>76789000</v>
      </c>
      <c r="S81" s="1">
        <v>136875000</v>
      </c>
      <c r="T81" s="1">
        <v>181794000</v>
      </c>
      <c r="U81" s="1">
        <v>176984000</v>
      </c>
      <c r="V81" s="1">
        <v>219588000</v>
      </c>
      <c r="W81" s="1">
        <v>84895000</v>
      </c>
      <c r="X81" s="1">
        <v>139700000</v>
      </c>
      <c r="Y81" s="1">
        <v>316200000</v>
      </c>
      <c r="Z81" s="1">
        <v>304400000</v>
      </c>
      <c r="AA81" s="1">
        <v>208900000</v>
      </c>
      <c r="AB81" s="1">
        <v>100400000</v>
      </c>
    </row>
    <row r="82" spans="1:28" ht="19" x14ac:dyDescent="0.25">
      <c r="A82" s="6" t="s">
        <v>73</v>
      </c>
      <c r="B82" s="10">
        <v>35875860</v>
      </c>
      <c r="C82" s="10">
        <v>40494888</v>
      </c>
      <c r="D82" s="10">
        <v>-15909075</v>
      </c>
      <c r="E82" s="10">
        <v>-53376516</v>
      </c>
      <c r="F82" s="10">
        <v>38062157</v>
      </c>
      <c r="G82" s="10">
        <v>185045424</v>
      </c>
      <c r="H82" s="10">
        <v>-235961533</v>
      </c>
      <c r="I82" s="10">
        <v>-54115354</v>
      </c>
      <c r="J82" s="10">
        <v>508443612</v>
      </c>
      <c r="K82" s="10">
        <v>251081191</v>
      </c>
      <c r="L82" s="10">
        <v>710952924</v>
      </c>
      <c r="M82" s="10">
        <v>477506846</v>
      </c>
      <c r="N82" s="10">
        <v>671351504</v>
      </c>
      <c r="O82" s="10">
        <v>281411850</v>
      </c>
      <c r="P82" s="10">
        <v>97764000</v>
      </c>
      <c r="Q82" s="10">
        <v>940048000</v>
      </c>
      <c r="R82" s="10">
        <v>2070440000</v>
      </c>
      <c r="S82" s="10">
        <v>703478000</v>
      </c>
      <c r="T82" s="10">
        <v>1054173000</v>
      </c>
      <c r="U82" s="10">
        <v>1025206000</v>
      </c>
      <c r="V82" s="10">
        <v>2025580000</v>
      </c>
      <c r="W82" s="10">
        <v>1665906000</v>
      </c>
      <c r="X82" s="10">
        <v>1798600000</v>
      </c>
      <c r="Y82" s="10">
        <v>3072700000</v>
      </c>
      <c r="Z82" s="10">
        <v>3276400000</v>
      </c>
      <c r="AA82" s="10">
        <v>4627600000</v>
      </c>
      <c r="AB82" s="10">
        <v>10845800000</v>
      </c>
    </row>
    <row r="83" spans="1:28" ht="19" x14ac:dyDescent="0.25">
      <c r="A83" s="5" t="s">
        <v>74</v>
      </c>
      <c r="B83" s="1">
        <v>-22149444</v>
      </c>
      <c r="C83" s="1">
        <v>-37763090</v>
      </c>
      <c r="D83" s="1">
        <v>-40999959</v>
      </c>
      <c r="E83" s="1">
        <v>-97970634</v>
      </c>
      <c r="F83" s="1">
        <v>-109813795</v>
      </c>
      <c r="G83" s="1">
        <v>-131599735</v>
      </c>
      <c r="H83" s="1">
        <v>-347338766</v>
      </c>
      <c r="I83" s="1">
        <v>-138495130</v>
      </c>
      <c r="J83" s="1">
        <v>-71315010</v>
      </c>
      <c r="K83" s="1">
        <v>-74923945</v>
      </c>
      <c r="L83" s="1">
        <v>-72604750</v>
      </c>
      <c r="M83" s="1">
        <v>-70738696</v>
      </c>
      <c r="N83" s="1">
        <v>-179434566</v>
      </c>
      <c r="O83" s="1">
        <v>-260421237</v>
      </c>
      <c r="P83" s="1">
        <v>-104959000</v>
      </c>
      <c r="Q83" s="1">
        <v>-128728000</v>
      </c>
      <c r="R83" s="1">
        <v>-300898000</v>
      </c>
      <c r="S83" s="1">
        <v>-171878000</v>
      </c>
      <c r="T83" s="1">
        <v>-210804000</v>
      </c>
      <c r="U83" s="1">
        <v>-358280000</v>
      </c>
      <c r="V83" s="1">
        <v>-371770000</v>
      </c>
      <c r="W83" s="1">
        <v>-316338000</v>
      </c>
      <c r="X83" s="1">
        <v>-338900000</v>
      </c>
      <c r="Y83" s="1">
        <v>-574000000</v>
      </c>
      <c r="Z83" s="1">
        <v>-766600000</v>
      </c>
      <c r="AA83" s="1">
        <v>-962000000</v>
      </c>
      <c r="AB83" s="1">
        <v>-900700000</v>
      </c>
    </row>
    <row r="84" spans="1:28" ht="19" x14ac:dyDescent="0.25">
      <c r="A84" s="5" t="s">
        <v>75</v>
      </c>
      <c r="B84" s="1" t="s">
        <v>92</v>
      </c>
      <c r="C84" s="1" t="s">
        <v>92</v>
      </c>
      <c r="D84" s="1" t="s">
        <v>92</v>
      </c>
      <c r="E84" s="1" t="s">
        <v>92</v>
      </c>
      <c r="F84" s="1" t="s">
        <v>92</v>
      </c>
      <c r="G84" s="1" t="s">
        <v>92</v>
      </c>
      <c r="H84" s="1" t="s">
        <v>92</v>
      </c>
      <c r="I84" s="1" t="s">
        <v>92</v>
      </c>
      <c r="J84" s="1" t="s">
        <v>92</v>
      </c>
      <c r="K84" s="1" t="s">
        <v>92</v>
      </c>
      <c r="L84" s="1" t="s">
        <v>92</v>
      </c>
      <c r="M84" s="1" t="s">
        <v>92</v>
      </c>
      <c r="N84" s="1">
        <v>-188306980</v>
      </c>
      <c r="O84" s="1" t="s">
        <v>92</v>
      </c>
      <c r="P84" s="1" t="s">
        <v>92</v>
      </c>
      <c r="Q84" s="1" t="s">
        <v>92</v>
      </c>
      <c r="R84" s="1" t="s">
        <v>92</v>
      </c>
      <c r="S84" s="1">
        <v>-10292000</v>
      </c>
      <c r="T84" s="1">
        <v>-443712000</v>
      </c>
      <c r="U84" s="1" t="s">
        <v>92</v>
      </c>
      <c r="V84" s="1" t="s">
        <v>92</v>
      </c>
      <c r="W84" s="1">
        <v>-2641295000</v>
      </c>
      <c r="X84" s="1">
        <v>-1019700000</v>
      </c>
      <c r="Y84" s="1" t="s">
        <v>92</v>
      </c>
      <c r="Z84" s="1" t="s">
        <v>92</v>
      </c>
      <c r="AA84" s="1">
        <v>-222800000</v>
      </c>
      <c r="AB84" s="1">
        <v>329000000</v>
      </c>
    </row>
    <row r="85" spans="1:28" ht="19" x14ac:dyDescent="0.25">
      <c r="A85" s="5" t="s">
        <v>76</v>
      </c>
      <c r="B85" s="1">
        <v>-5303388</v>
      </c>
      <c r="C85" s="1">
        <v>-1847981</v>
      </c>
      <c r="D85" s="1" t="s">
        <v>92</v>
      </c>
      <c r="E85" s="1" t="s">
        <v>92</v>
      </c>
      <c r="F85" s="1" t="s">
        <v>92</v>
      </c>
      <c r="G85" s="1" t="s">
        <v>92</v>
      </c>
      <c r="H85" s="1" t="s">
        <v>92</v>
      </c>
      <c r="I85" s="1" t="s">
        <v>92</v>
      </c>
      <c r="J85" s="1" t="s">
        <v>92</v>
      </c>
      <c r="K85" s="1" t="s">
        <v>92</v>
      </c>
      <c r="L85" s="1" t="s">
        <v>92</v>
      </c>
      <c r="M85" s="1" t="s">
        <v>92</v>
      </c>
      <c r="N85" s="1" t="s">
        <v>92</v>
      </c>
      <c r="O85" s="1" t="s">
        <v>92</v>
      </c>
      <c r="P85" s="1" t="s">
        <v>92</v>
      </c>
      <c r="Q85" s="1" t="s">
        <v>92</v>
      </c>
      <c r="R85" s="1" t="s">
        <v>92</v>
      </c>
      <c r="S85" s="1">
        <v>-1379997000</v>
      </c>
      <c r="T85" s="1">
        <v>-904856000</v>
      </c>
      <c r="U85" s="1">
        <v>-504756000</v>
      </c>
      <c r="V85" s="1">
        <v>-1121899000</v>
      </c>
      <c r="W85" s="1">
        <v>-2535034000</v>
      </c>
      <c r="X85" s="1">
        <v>-1102300000</v>
      </c>
      <c r="Y85" s="1">
        <v>-920500000</v>
      </c>
      <c r="Z85" s="1">
        <v>-1291500000</v>
      </c>
      <c r="AA85" s="1">
        <v>-1475500000</v>
      </c>
      <c r="AB85" s="1">
        <v>-1162700000</v>
      </c>
    </row>
    <row r="86" spans="1:28" ht="19" x14ac:dyDescent="0.25">
      <c r="A86" s="5" t="s">
        <v>77</v>
      </c>
      <c r="B86" s="1" t="s">
        <v>92</v>
      </c>
      <c r="C86" s="1">
        <v>5222555</v>
      </c>
      <c r="D86" s="1">
        <v>15818166</v>
      </c>
      <c r="E86" s="1" t="s">
        <v>92</v>
      </c>
      <c r="F86" s="1" t="s">
        <v>92</v>
      </c>
      <c r="G86" s="1" t="s">
        <v>92</v>
      </c>
      <c r="H86" s="1" t="s">
        <v>92</v>
      </c>
      <c r="I86" s="1" t="s">
        <v>92</v>
      </c>
      <c r="J86" s="1" t="s">
        <v>92</v>
      </c>
      <c r="K86" s="1" t="s">
        <v>92</v>
      </c>
      <c r="L86" s="1" t="s">
        <v>92</v>
      </c>
      <c r="M86" s="1" t="s">
        <v>92</v>
      </c>
      <c r="N86" s="1" t="s">
        <v>92</v>
      </c>
      <c r="O86" s="1" t="s">
        <v>92</v>
      </c>
      <c r="P86" s="1" t="s">
        <v>92</v>
      </c>
      <c r="Q86" s="1" t="s">
        <v>92</v>
      </c>
      <c r="R86" s="1" t="s">
        <v>92</v>
      </c>
      <c r="S86" s="1">
        <v>449992000</v>
      </c>
      <c r="T86" s="1">
        <v>1195031000</v>
      </c>
      <c r="U86" s="1">
        <v>849776000</v>
      </c>
      <c r="V86" s="1">
        <v>334864000</v>
      </c>
      <c r="W86" s="1">
        <v>2320000000</v>
      </c>
      <c r="X86" s="1">
        <v>1250000000</v>
      </c>
      <c r="Y86" s="1">
        <v>1034100000</v>
      </c>
      <c r="Z86" s="1">
        <v>1019000000</v>
      </c>
      <c r="AA86" s="1">
        <v>1359100000</v>
      </c>
      <c r="AB86" s="1">
        <v>1826400000</v>
      </c>
    </row>
    <row r="87" spans="1:28" ht="19" x14ac:dyDescent="0.25">
      <c r="A87" s="5" t="s">
        <v>78</v>
      </c>
      <c r="B87" s="1">
        <v>2261739</v>
      </c>
      <c r="C87" s="1" t="s">
        <v>92</v>
      </c>
      <c r="D87" s="1">
        <v>12363624</v>
      </c>
      <c r="E87" s="1">
        <v>-3751704</v>
      </c>
      <c r="F87" s="1">
        <v>-10236037</v>
      </c>
      <c r="G87" s="1">
        <v>2995114</v>
      </c>
      <c r="H87" s="1">
        <v>-13261014</v>
      </c>
      <c r="I87" s="1">
        <v>58696281</v>
      </c>
      <c r="J87" s="1">
        <v>45657519</v>
      </c>
      <c r="K87" s="1">
        <v>14570655</v>
      </c>
      <c r="L87" s="1">
        <v>11848202</v>
      </c>
      <c r="M87" s="1">
        <v>5215938</v>
      </c>
      <c r="N87" s="1">
        <v>19250999</v>
      </c>
      <c r="O87" s="1" t="s">
        <v>92</v>
      </c>
      <c r="P87" s="1">
        <v>6877000</v>
      </c>
      <c r="Q87" s="1">
        <v>3825000</v>
      </c>
      <c r="R87" s="1" t="s">
        <v>92</v>
      </c>
      <c r="S87" s="1">
        <v>-7658000</v>
      </c>
      <c r="T87" s="1">
        <v>-4000000</v>
      </c>
      <c r="U87" s="1">
        <v>-2952000</v>
      </c>
      <c r="V87" s="1">
        <v>-1108000</v>
      </c>
      <c r="W87" s="1">
        <v>-15811000</v>
      </c>
      <c r="X87" s="1">
        <v>1600000</v>
      </c>
      <c r="Y87" s="1">
        <v>-31100000</v>
      </c>
      <c r="Z87" s="1">
        <v>-118400000</v>
      </c>
      <c r="AA87" s="1">
        <v>-51000000</v>
      </c>
      <c r="AB87" s="1">
        <v>-164000000</v>
      </c>
    </row>
    <row r="88" spans="1:28" ht="19" x14ac:dyDescent="0.25">
      <c r="A88" s="6" t="s">
        <v>79</v>
      </c>
      <c r="B88" s="10">
        <v>-25191093</v>
      </c>
      <c r="C88" s="10">
        <v>-34388516</v>
      </c>
      <c r="D88" s="10">
        <v>-12818169</v>
      </c>
      <c r="E88" s="10">
        <v>-101722338</v>
      </c>
      <c r="F88" s="10">
        <v>-120049832</v>
      </c>
      <c r="G88" s="10">
        <v>-128604621</v>
      </c>
      <c r="H88" s="10">
        <v>-360599780</v>
      </c>
      <c r="I88" s="10">
        <v>-79798849</v>
      </c>
      <c r="J88" s="10">
        <v>-25657491</v>
      </c>
      <c r="K88" s="10">
        <v>-60353289</v>
      </c>
      <c r="L88" s="10">
        <v>-60756548</v>
      </c>
      <c r="M88" s="10">
        <v>-65522758</v>
      </c>
      <c r="N88" s="10">
        <v>-348490547</v>
      </c>
      <c r="O88" s="10">
        <v>-260421237</v>
      </c>
      <c r="P88" s="10">
        <v>-98082000</v>
      </c>
      <c r="Q88" s="10">
        <v>-124903000</v>
      </c>
      <c r="R88" s="10">
        <v>-300898000</v>
      </c>
      <c r="S88" s="10">
        <v>-1119833000</v>
      </c>
      <c r="T88" s="10">
        <v>-368341000</v>
      </c>
      <c r="U88" s="10">
        <v>-16212000</v>
      </c>
      <c r="V88" s="10">
        <v>-1159913000</v>
      </c>
      <c r="W88" s="10">
        <v>-3188478000</v>
      </c>
      <c r="X88" s="10">
        <v>-1209300000</v>
      </c>
      <c r="Y88" s="10">
        <v>-491500000</v>
      </c>
      <c r="Z88" s="10">
        <v>-1157500000</v>
      </c>
      <c r="AA88" s="10">
        <v>-1352200000</v>
      </c>
      <c r="AB88" s="10">
        <v>-72000000</v>
      </c>
    </row>
    <row r="89" spans="1:28" ht="19" x14ac:dyDescent="0.25">
      <c r="A89" s="5" t="s">
        <v>80</v>
      </c>
      <c r="B89" s="1" t="s">
        <v>92</v>
      </c>
      <c r="C89" s="1" t="s">
        <v>92</v>
      </c>
      <c r="D89" s="1" t="s">
        <v>92</v>
      </c>
      <c r="E89" s="1" t="s">
        <v>92</v>
      </c>
      <c r="F89" s="1" t="s">
        <v>92</v>
      </c>
      <c r="G89" s="1" t="s">
        <v>92</v>
      </c>
      <c r="H89" s="1" t="s">
        <v>92</v>
      </c>
      <c r="I89" s="1" t="s">
        <v>92</v>
      </c>
      <c r="J89" s="1" t="s">
        <v>92</v>
      </c>
      <c r="K89" s="1" t="s">
        <v>92</v>
      </c>
      <c r="L89" s="1" t="s">
        <v>92</v>
      </c>
      <c r="M89" s="1" t="s">
        <v>92</v>
      </c>
      <c r="N89" s="1" t="s">
        <v>92</v>
      </c>
      <c r="O89" s="1" t="s">
        <v>92</v>
      </c>
      <c r="P89" s="1">
        <v>-17000</v>
      </c>
      <c r="Q89" s="1">
        <v>-1444000</v>
      </c>
      <c r="R89" s="1">
        <v>-2537000</v>
      </c>
      <c r="S89" s="1">
        <v>-2776000</v>
      </c>
      <c r="T89" s="1">
        <v>-372403000</v>
      </c>
      <c r="U89" s="1">
        <v>-4128000</v>
      </c>
      <c r="V89" s="1">
        <v>-3639000</v>
      </c>
      <c r="W89" s="1">
        <v>-4739000</v>
      </c>
      <c r="X89" s="1">
        <v>-243000000</v>
      </c>
      <c r="Y89" s="1">
        <v>-2800000</v>
      </c>
      <c r="Z89" s="1">
        <v>-3800000</v>
      </c>
      <c r="AA89" s="1">
        <v>-3300000</v>
      </c>
      <c r="AB89" s="1">
        <v>-12000000</v>
      </c>
    </row>
    <row r="90" spans="1:28" ht="19" x14ac:dyDescent="0.25">
      <c r="A90" s="5" t="s">
        <v>81</v>
      </c>
      <c r="B90" s="1" t="s">
        <v>92</v>
      </c>
      <c r="C90" s="1">
        <v>44110503</v>
      </c>
      <c r="D90" s="1" t="s">
        <v>92</v>
      </c>
      <c r="E90" s="1">
        <v>1790586</v>
      </c>
      <c r="F90" s="1">
        <v>31602522</v>
      </c>
      <c r="G90" s="1">
        <v>17886567</v>
      </c>
      <c r="H90" s="1">
        <v>26397274</v>
      </c>
      <c r="I90" s="1">
        <v>26612640</v>
      </c>
      <c r="J90" s="1">
        <v>6349064</v>
      </c>
      <c r="K90" s="1">
        <v>20016209</v>
      </c>
      <c r="L90" s="1">
        <v>15815615</v>
      </c>
      <c r="M90" s="1">
        <v>38745994</v>
      </c>
      <c r="N90" s="1">
        <v>79938834</v>
      </c>
      <c r="O90" s="1">
        <v>11502060</v>
      </c>
      <c r="P90" s="1">
        <v>11073000</v>
      </c>
      <c r="Q90" s="1">
        <v>31000000</v>
      </c>
      <c r="R90" s="1">
        <v>34084000</v>
      </c>
      <c r="S90" s="1">
        <v>3907666000</v>
      </c>
      <c r="T90" s="1">
        <v>31822000</v>
      </c>
      <c r="U90" s="1">
        <v>39679000</v>
      </c>
      <c r="V90" s="1">
        <v>33230000</v>
      </c>
      <c r="W90" s="1">
        <v>582742000</v>
      </c>
      <c r="X90" s="1">
        <v>50600000</v>
      </c>
      <c r="Y90" s="1">
        <v>21800000</v>
      </c>
      <c r="Z90" s="1">
        <v>27200000</v>
      </c>
      <c r="AA90" s="1">
        <v>37900000</v>
      </c>
      <c r="AB90" s="1">
        <v>48900000</v>
      </c>
    </row>
    <row r="91" spans="1:28" ht="19" x14ac:dyDescent="0.25">
      <c r="A91" s="5" t="s">
        <v>82</v>
      </c>
      <c r="B91" s="1" t="s">
        <v>92</v>
      </c>
      <c r="C91" s="1" t="s">
        <v>92</v>
      </c>
      <c r="D91" s="1" t="s">
        <v>92</v>
      </c>
      <c r="E91" s="1" t="s">
        <v>92</v>
      </c>
      <c r="F91" s="1" t="s">
        <v>92</v>
      </c>
      <c r="G91" s="1" t="s">
        <v>92</v>
      </c>
      <c r="H91" s="1" t="s">
        <v>92</v>
      </c>
      <c r="I91" s="1" t="s">
        <v>92</v>
      </c>
      <c r="J91" s="1" t="s">
        <v>92</v>
      </c>
      <c r="K91" s="1" t="s">
        <v>92</v>
      </c>
      <c r="L91" s="1" t="s">
        <v>92</v>
      </c>
      <c r="M91" s="1">
        <v>-678384861</v>
      </c>
      <c r="N91" s="1">
        <v>-360423313</v>
      </c>
      <c r="O91" s="1">
        <v>-87812755</v>
      </c>
      <c r="P91" s="1" t="s">
        <v>92</v>
      </c>
      <c r="Q91" s="1" t="s">
        <v>92</v>
      </c>
      <c r="R91" s="1">
        <v>-700452000</v>
      </c>
      <c r="S91" s="1">
        <v>-535373000</v>
      </c>
      <c r="T91" s="1">
        <v>-300000000</v>
      </c>
      <c r="U91" s="1">
        <v>-700000000</v>
      </c>
      <c r="V91" s="1">
        <v>-564887000</v>
      </c>
      <c r="W91" s="1">
        <v>-400000000</v>
      </c>
      <c r="X91" s="1">
        <v>-500000000</v>
      </c>
      <c r="Y91" s="1">
        <v>-1146200000</v>
      </c>
      <c r="Z91" s="1">
        <v>-410000000</v>
      </c>
      <c r="AA91" s="1">
        <v>-1207500000</v>
      </c>
      <c r="AB91" s="1">
        <v>-8560300000</v>
      </c>
    </row>
    <row r="92" spans="1:28" ht="19" x14ac:dyDescent="0.25">
      <c r="A92" s="5" t="s">
        <v>83</v>
      </c>
      <c r="B92" s="1" t="s">
        <v>92</v>
      </c>
      <c r="C92" s="1" t="s">
        <v>92</v>
      </c>
      <c r="D92" s="1" t="s">
        <v>92</v>
      </c>
      <c r="E92" s="1" t="s">
        <v>92</v>
      </c>
      <c r="F92" s="1" t="s">
        <v>92</v>
      </c>
      <c r="G92" s="1" t="s">
        <v>92</v>
      </c>
      <c r="H92" s="1" t="s">
        <v>92</v>
      </c>
      <c r="I92" s="1" t="s">
        <v>92</v>
      </c>
      <c r="J92" s="1" t="s">
        <v>92</v>
      </c>
      <c r="K92" s="1" t="s">
        <v>92</v>
      </c>
      <c r="L92" s="1" t="s">
        <v>92</v>
      </c>
      <c r="M92" s="1" t="s">
        <v>92</v>
      </c>
      <c r="N92" s="1" t="s">
        <v>92</v>
      </c>
      <c r="O92" s="1">
        <v>-108096522</v>
      </c>
      <c r="P92" s="1">
        <v>-86486000</v>
      </c>
      <c r="Q92" s="1">
        <v>-86960000</v>
      </c>
      <c r="R92" s="1">
        <v>-172645000</v>
      </c>
      <c r="S92" s="1">
        <v>-188892000</v>
      </c>
      <c r="T92" s="1">
        <v>-216085000</v>
      </c>
      <c r="U92" s="1">
        <v>-267962000</v>
      </c>
      <c r="V92" s="1">
        <v>-302310000</v>
      </c>
      <c r="W92" s="1">
        <v>-445865000</v>
      </c>
      <c r="X92" s="1">
        <v>-516700000</v>
      </c>
      <c r="Y92" s="1">
        <v>-597100000</v>
      </c>
      <c r="Z92" s="1">
        <v>-1325700000</v>
      </c>
      <c r="AA92" s="1">
        <v>-1066400000</v>
      </c>
      <c r="AB92" s="1">
        <v>-1368300000</v>
      </c>
    </row>
    <row r="93" spans="1:28" ht="19" x14ac:dyDescent="0.25">
      <c r="A93" s="5" t="s">
        <v>84</v>
      </c>
      <c r="B93" s="1">
        <v>11698650</v>
      </c>
      <c r="C93" s="1">
        <v>-21613343</v>
      </c>
      <c r="D93" s="1">
        <v>3727269</v>
      </c>
      <c r="E93" s="1">
        <v>269440560</v>
      </c>
      <c r="F93" s="1">
        <v>503950909</v>
      </c>
      <c r="G93" s="1">
        <v>119740660</v>
      </c>
      <c r="H93" s="1">
        <v>478880068</v>
      </c>
      <c r="I93" s="1">
        <v>-132588622</v>
      </c>
      <c r="J93" s="1">
        <v>-61672310</v>
      </c>
      <c r="K93" s="1">
        <v>-1158895</v>
      </c>
      <c r="L93" s="1">
        <v>-12939051</v>
      </c>
      <c r="M93" s="1">
        <v>-8317921</v>
      </c>
      <c r="N93" s="1">
        <v>-419473977</v>
      </c>
      <c r="O93" s="1">
        <v>-267941</v>
      </c>
      <c r="P93" s="1">
        <v>1986000</v>
      </c>
      <c r="Q93" s="1">
        <v>150106000</v>
      </c>
      <c r="R93" s="1">
        <v>-150011000</v>
      </c>
      <c r="S93" s="1">
        <v>-3726208000</v>
      </c>
      <c r="T93" s="1">
        <v>743555000</v>
      </c>
      <c r="U93" s="1">
        <v>3972000</v>
      </c>
      <c r="V93" s="1">
        <v>3660000</v>
      </c>
      <c r="W93" s="1">
        <v>2231501000</v>
      </c>
      <c r="X93" s="1" t="s">
        <v>92</v>
      </c>
      <c r="Y93" s="1" t="s">
        <v>92</v>
      </c>
      <c r="Z93" s="1" t="s">
        <v>92</v>
      </c>
      <c r="AA93" s="1">
        <v>1486300000</v>
      </c>
      <c r="AB93" s="1" t="s">
        <v>92</v>
      </c>
    </row>
    <row r="94" spans="1:28" ht="19" x14ac:dyDescent="0.25">
      <c r="A94" s="6" t="s">
        <v>85</v>
      </c>
      <c r="B94" s="10">
        <v>11698650</v>
      </c>
      <c r="C94" s="10">
        <v>22497160</v>
      </c>
      <c r="D94" s="10">
        <v>3727269</v>
      </c>
      <c r="E94" s="10">
        <v>271231146</v>
      </c>
      <c r="F94" s="10">
        <v>535553431</v>
      </c>
      <c r="G94" s="10">
        <v>137627228</v>
      </c>
      <c r="H94" s="10">
        <v>505277343</v>
      </c>
      <c r="I94" s="10">
        <v>-105975982</v>
      </c>
      <c r="J94" s="10">
        <v>-55323246</v>
      </c>
      <c r="K94" s="10">
        <v>18857314</v>
      </c>
      <c r="L94" s="10">
        <v>2876564</v>
      </c>
      <c r="M94" s="10">
        <v>-647956788</v>
      </c>
      <c r="N94" s="10">
        <v>-699958456</v>
      </c>
      <c r="O94" s="10">
        <v>-184675157</v>
      </c>
      <c r="P94" s="10">
        <v>-73444000</v>
      </c>
      <c r="Q94" s="10">
        <v>92702000</v>
      </c>
      <c r="R94" s="10">
        <v>-991561000</v>
      </c>
      <c r="S94" s="10">
        <v>-545583000</v>
      </c>
      <c r="T94" s="10">
        <v>-113111000</v>
      </c>
      <c r="U94" s="10">
        <v>-928439000</v>
      </c>
      <c r="V94" s="10">
        <v>-833946000</v>
      </c>
      <c r="W94" s="10">
        <v>1963639000</v>
      </c>
      <c r="X94" s="10">
        <v>-1209100000</v>
      </c>
      <c r="Y94" s="10">
        <v>-1724300000</v>
      </c>
      <c r="Z94" s="10">
        <v>-1712300000</v>
      </c>
      <c r="AA94" s="10">
        <v>-753000000</v>
      </c>
      <c r="AB94" s="10">
        <v>-9891700000</v>
      </c>
    </row>
    <row r="95" spans="1:28" ht="19" x14ac:dyDescent="0.25">
      <c r="A95" s="5" t="s">
        <v>86</v>
      </c>
      <c r="B95" s="1">
        <v>-233973</v>
      </c>
      <c r="C95" s="1">
        <v>562429</v>
      </c>
      <c r="D95" s="1">
        <v>545454</v>
      </c>
      <c r="E95" s="1">
        <v>-852660</v>
      </c>
      <c r="F95" s="1">
        <v>-1490685</v>
      </c>
      <c r="G95" s="1">
        <v>40638996</v>
      </c>
      <c r="H95" s="1">
        <v>17634148</v>
      </c>
      <c r="I95" s="1">
        <v>-1867821</v>
      </c>
      <c r="J95" s="1">
        <v>-69044085</v>
      </c>
      <c r="K95" s="1">
        <v>-9409108</v>
      </c>
      <c r="L95" s="1">
        <v>22892621</v>
      </c>
      <c r="M95" s="1">
        <v>-12779200</v>
      </c>
      <c r="N95" s="1">
        <v>-7729069</v>
      </c>
      <c r="O95" s="1">
        <v>846923</v>
      </c>
      <c r="P95" s="1">
        <v>1652000</v>
      </c>
      <c r="Q95" s="1">
        <v>4913000</v>
      </c>
      <c r="R95" s="1">
        <v>3967000</v>
      </c>
      <c r="S95" s="1">
        <v>-2248000</v>
      </c>
      <c r="T95" s="1">
        <v>-9623000</v>
      </c>
      <c r="U95" s="1">
        <v>8238000</v>
      </c>
      <c r="V95" s="1">
        <v>7509000</v>
      </c>
      <c r="W95" s="1">
        <v>7084000</v>
      </c>
      <c r="X95" s="1">
        <v>-28100000</v>
      </c>
      <c r="Y95" s="1">
        <v>5200000</v>
      </c>
      <c r="Z95" s="1">
        <v>4600000</v>
      </c>
      <c r="AA95" s="1">
        <v>-5300000</v>
      </c>
      <c r="AB95" s="1">
        <v>20300000</v>
      </c>
    </row>
    <row r="96" spans="1:28" ht="19" x14ac:dyDescent="0.25">
      <c r="A96" s="6" t="s">
        <v>87</v>
      </c>
      <c r="B96" s="10">
        <v>11698650</v>
      </c>
      <c r="C96" s="10">
        <v>22497160</v>
      </c>
      <c r="D96" s="10">
        <v>3727269</v>
      </c>
      <c r="E96" s="10">
        <v>271231146</v>
      </c>
      <c r="F96" s="10">
        <v>452075071</v>
      </c>
      <c r="G96" s="10">
        <v>234707027</v>
      </c>
      <c r="H96" s="10">
        <v>-73649822</v>
      </c>
      <c r="I96" s="10">
        <v>-241758006</v>
      </c>
      <c r="J96" s="10">
        <v>358419584</v>
      </c>
      <c r="K96" s="10">
        <v>200176107</v>
      </c>
      <c r="L96" s="10">
        <v>675965562</v>
      </c>
      <c r="M96" s="10">
        <v>-248751900</v>
      </c>
      <c r="N96" s="10">
        <v>-384826568</v>
      </c>
      <c r="O96" s="10">
        <v>-162837621</v>
      </c>
      <c r="P96" s="10">
        <v>-72110000</v>
      </c>
      <c r="Q96" s="10">
        <v>912760000</v>
      </c>
      <c r="R96" s="10">
        <v>781948000</v>
      </c>
      <c r="S96" s="10">
        <v>-964186000</v>
      </c>
      <c r="T96" s="10">
        <v>563098000</v>
      </c>
      <c r="U96" s="10">
        <v>88793000</v>
      </c>
      <c r="V96" s="10">
        <v>39230000</v>
      </c>
      <c r="W96" s="10">
        <v>448151000</v>
      </c>
      <c r="X96" s="10">
        <v>-647900000</v>
      </c>
      <c r="Y96" s="10">
        <v>862100000</v>
      </c>
      <c r="Z96" s="10">
        <v>411200000</v>
      </c>
      <c r="AA96" s="10">
        <v>2517100000</v>
      </c>
      <c r="AB96" s="10">
        <v>902400000</v>
      </c>
    </row>
    <row r="97" spans="1:32" ht="19" x14ac:dyDescent="0.25">
      <c r="A97" s="5" t="s">
        <v>88</v>
      </c>
      <c r="B97" s="1">
        <v>11386686</v>
      </c>
      <c r="C97" s="1">
        <v>32058453</v>
      </c>
      <c r="D97" s="1">
        <v>58999941</v>
      </c>
      <c r="E97" s="1">
        <v>34788528</v>
      </c>
      <c r="F97" s="1">
        <v>150956701</v>
      </c>
      <c r="G97" s="1">
        <v>596199034</v>
      </c>
      <c r="H97" s="1">
        <v>985912958</v>
      </c>
      <c r="I97" s="1">
        <v>910076820</v>
      </c>
      <c r="J97" s="1">
        <v>667592633</v>
      </c>
      <c r="K97" s="1">
        <v>1027046783</v>
      </c>
      <c r="L97" s="1">
        <v>1227197831</v>
      </c>
      <c r="M97" s="1">
        <v>1904607626</v>
      </c>
      <c r="N97" s="1">
        <v>1658466582</v>
      </c>
      <c r="O97" s="1">
        <v>1274651948</v>
      </c>
      <c r="P97" s="1">
        <v>1109184000</v>
      </c>
      <c r="Q97" s="1">
        <v>1037074000</v>
      </c>
      <c r="R97" s="1">
        <v>1949834000</v>
      </c>
      <c r="S97" s="1">
        <v>2731782000</v>
      </c>
      <c r="T97" s="1">
        <v>1767596000</v>
      </c>
      <c r="U97" s="1">
        <v>2330694000</v>
      </c>
      <c r="V97" s="1">
        <v>2419487000</v>
      </c>
      <c r="W97" s="1">
        <v>2458717000</v>
      </c>
      <c r="X97" s="1">
        <v>2906900000</v>
      </c>
      <c r="Y97" s="1">
        <v>2259000000</v>
      </c>
      <c r="Z97" s="1">
        <v>3121100000</v>
      </c>
      <c r="AA97" s="1">
        <v>3532300000</v>
      </c>
      <c r="AB97" s="1">
        <v>6049400000</v>
      </c>
      <c r="AE97" s="40" t="s">
        <v>98</v>
      </c>
    </row>
    <row r="98" spans="1:32" ht="19" x14ac:dyDescent="0.25">
      <c r="A98" s="7" t="s">
        <v>89</v>
      </c>
      <c r="B98" s="11" t="s">
        <v>92</v>
      </c>
      <c r="C98" s="11" t="s">
        <v>92</v>
      </c>
      <c r="D98" s="11" t="s">
        <v>92</v>
      </c>
      <c r="E98" s="11" t="s">
        <v>92</v>
      </c>
      <c r="F98" s="11">
        <v>603031772</v>
      </c>
      <c r="G98" s="11">
        <v>830906060</v>
      </c>
      <c r="H98" s="11">
        <v>912263136</v>
      </c>
      <c r="I98" s="11">
        <v>668318814</v>
      </c>
      <c r="J98" s="11">
        <v>1026012217</v>
      </c>
      <c r="K98" s="11">
        <v>1227222890</v>
      </c>
      <c r="L98" s="11">
        <v>1903163393</v>
      </c>
      <c r="M98" s="11">
        <v>1655855726</v>
      </c>
      <c r="N98" s="11">
        <v>1273640014</v>
      </c>
      <c r="O98" s="11">
        <v>1111814327</v>
      </c>
      <c r="P98" s="11">
        <v>1037074000</v>
      </c>
      <c r="Q98" s="11">
        <v>1949834000</v>
      </c>
      <c r="R98" s="11">
        <v>2731782000</v>
      </c>
      <c r="S98" s="11">
        <v>1767596000</v>
      </c>
      <c r="T98" s="11">
        <v>2330694000</v>
      </c>
      <c r="U98" s="11">
        <v>2419487000</v>
      </c>
      <c r="V98" s="11">
        <v>2458717000</v>
      </c>
      <c r="W98" s="11">
        <v>2906868000</v>
      </c>
      <c r="X98" s="11">
        <v>2259000000</v>
      </c>
      <c r="Y98" s="11">
        <v>3121100000</v>
      </c>
      <c r="Z98" s="11">
        <v>3532300000</v>
      </c>
      <c r="AA98" s="11">
        <v>6049400000</v>
      </c>
      <c r="AB98" s="11">
        <v>6951800000</v>
      </c>
      <c r="AC98" s="21">
        <v>1</v>
      </c>
      <c r="AD98" s="21">
        <v>2</v>
      </c>
      <c r="AE98" s="21">
        <v>2</v>
      </c>
    </row>
    <row r="99" spans="1:32" ht="20" x14ac:dyDescent="0.25">
      <c r="A99" s="5" t="s">
        <v>90</v>
      </c>
      <c r="B99" s="1">
        <v>13726416</v>
      </c>
      <c r="C99" s="1">
        <v>2731798</v>
      </c>
      <c r="D99" s="1">
        <v>-56909034</v>
      </c>
      <c r="E99" s="1">
        <v>-151347150</v>
      </c>
      <c r="F99" s="1">
        <v>-71751638</v>
      </c>
      <c r="G99" s="1">
        <v>53445689</v>
      </c>
      <c r="H99" s="1">
        <v>-583300299</v>
      </c>
      <c r="I99" s="1">
        <v>-192610485</v>
      </c>
      <c r="J99" s="1">
        <v>437128602</v>
      </c>
      <c r="K99" s="1">
        <v>176157246</v>
      </c>
      <c r="L99" s="1">
        <v>638348174</v>
      </c>
      <c r="M99" s="1">
        <v>406768150</v>
      </c>
      <c r="N99" s="1">
        <v>491916938</v>
      </c>
      <c r="O99" s="1">
        <v>20990613</v>
      </c>
      <c r="P99" s="1">
        <v>-7195000</v>
      </c>
      <c r="Q99" s="1">
        <v>811320000</v>
      </c>
      <c r="R99" s="1">
        <v>1769542000</v>
      </c>
      <c r="S99" s="1">
        <v>523942000</v>
      </c>
      <c r="T99" s="1">
        <v>839369000</v>
      </c>
      <c r="U99" s="1">
        <v>663974000</v>
      </c>
      <c r="V99" s="1">
        <v>1652702000</v>
      </c>
      <c r="W99" s="1">
        <v>1341184000</v>
      </c>
      <c r="X99" s="1">
        <v>1440600000</v>
      </c>
      <c r="Y99" s="1">
        <v>2463200000</v>
      </c>
      <c r="Z99" s="1">
        <v>2390500000</v>
      </c>
      <c r="AA99" s="1">
        <v>3626800000</v>
      </c>
      <c r="AB99" s="1">
        <v>9905500000</v>
      </c>
      <c r="AC99" s="41">
        <f>AB99*(1+AC100)</f>
        <v>13075260000</v>
      </c>
      <c r="AD99" s="41">
        <f>AC99*(1+AD100)</f>
        <v>17259343200</v>
      </c>
      <c r="AE99" s="41">
        <f>(AD99*(1+AE100))/(AG55-AE100)</f>
        <v>269384261326.009</v>
      </c>
      <c r="AF99" s="42" t="s">
        <v>124</v>
      </c>
    </row>
    <row r="100" spans="1:32" s="39" customFormat="1" ht="19" x14ac:dyDescent="0.25">
      <c r="A100" s="14" t="s">
        <v>123</v>
      </c>
      <c r="B100" s="16" t="e">
        <f>(B99/A99)-1</f>
        <v>#VALUE!</v>
      </c>
      <c r="C100" s="16">
        <f t="shared" ref="C100:M100" si="27">(C99/B99)-1</f>
        <v>-0.8009824268767608</v>
      </c>
      <c r="D100" s="16">
        <f t="shared" si="27"/>
        <v>-21.832079824350117</v>
      </c>
      <c r="E100" s="16">
        <f t="shared" si="27"/>
        <v>1.6594573719174357</v>
      </c>
      <c r="F100" s="16">
        <f t="shared" si="27"/>
        <v>-0.52591351736719194</v>
      </c>
      <c r="G100" s="16">
        <f t="shared" si="27"/>
        <v>-1.744870646716107</v>
      </c>
      <c r="H100" s="16">
        <f t="shared" si="27"/>
        <v>-11.913888658073057</v>
      </c>
      <c r="I100" s="16">
        <f t="shared" si="27"/>
        <v>-0.66979189736365963</v>
      </c>
      <c r="J100" s="16">
        <f t="shared" si="27"/>
        <v>-3.26949536002674</v>
      </c>
      <c r="K100" s="16">
        <f t="shared" si="27"/>
        <v>-0.59701276650847013</v>
      </c>
      <c r="L100" s="16">
        <f t="shared" si="27"/>
        <v>2.6237406549827647</v>
      </c>
      <c r="M100" s="16">
        <f t="shared" si="27"/>
        <v>-0.36278011504110608</v>
      </c>
      <c r="N100" s="17">
        <f>(N99/M99)-1</f>
        <v>0.20933002743700557</v>
      </c>
      <c r="O100" s="17">
        <f t="shared" ref="O100" si="28">(O99/N99)-1</f>
        <v>-0.95732894849008021</v>
      </c>
      <c r="P100" s="17">
        <f>(P99/O99)-1</f>
        <v>-1.3427722668223172</v>
      </c>
      <c r="Q100" s="17">
        <f t="shared" ref="Q100:AB100" si="29">(Q99/P99)-1</f>
        <v>-113.76164002779709</v>
      </c>
      <c r="R100" s="17">
        <f t="shared" si="29"/>
        <v>1.1810654242469063</v>
      </c>
      <c r="S100" s="17">
        <f t="shared" si="29"/>
        <v>-0.70391095549017768</v>
      </c>
      <c r="T100" s="17">
        <f t="shared" si="29"/>
        <v>0.60202656019177692</v>
      </c>
      <c r="U100" s="17">
        <f t="shared" si="29"/>
        <v>-0.20896054059656721</v>
      </c>
      <c r="V100" s="17">
        <f t="shared" si="29"/>
        <v>1.4891065011581777</v>
      </c>
      <c r="W100" s="17">
        <f t="shared" si="29"/>
        <v>-0.18849012102605311</v>
      </c>
      <c r="X100" s="17">
        <f t="shared" si="29"/>
        <v>7.4125548768849026E-2</v>
      </c>
      <c r="Y100" s="17">
        <f t="shared" si="29"/>
        <v>0.7098431209218381</v>
      </c>
      <c r="Z100" s="17">
        <f t="shared" si="29"/>
        <v>-2.9514452744397568E-2</v>
      </c>
      <c r="AA100" s="17">
        <f t="shared" si="29"/>
        <v>0.51717213971972398</v>
      </c>
      <c r="AB100" s="17">
        <f t="shared" si="29"/>
        <v>1.7311955442814604</v>
      </c>
      <c r="AC100" s="37">
        <v>0.32</v>
      </c>
      <c r="AD100" s="37">
        <v>0.32</v>
      </c>
      <c r="AE100" s="38">
        <v>2.5000000000000001E-2</v>
      </c>
      <c r="AF100" s="18">
        <f>(AB100+AA100+Z100+Y100+X100+W100+V100+U100+T100+S100)/10</f>
        <v>0.39925933451846307</v>
      </c>
    </row>
    <row r="101" spans="1:32" ht="19" x14ac:dyDescent="0.25">
      <c r="AC101" s="1">
        <f>AC99/(1+$AG$55)^AC98</f>
        <v>11988267647.435419</v>
      </c>
      <c r="AD101" s="1">
        <f>AD99/(1+$AG$55)^AD98</f>
        <v>14508965845.898417</v>
      </c>
      <c r="AE101" s="1">
        <f>AE99/(1+$AG$55)^AE98</f>
        <v>226456302636.22302</v>
      </c>
    </row>
    <row r="103" spans="1:32" x14ac:dyDescent="0.2">
      <c r="AB103" s="43" t="s">
        <v>125</v>
      </c>
      <c r="AC103" s="43">
        <f>SUM(AC101:AE101)</f>
        <v>252953536129.55685</v>
      </c>
    </row>
    <row r="104" spans="1:32" x14ac:dyDescent="0.2">
      <c r="AB104" s="43" t="s">
        <v>126</v>
      </c>
      <c r="AC104" s="43">
        <f>AG50</f>
        <v>4575000000</v>
      </c>
    </row>
    <row r="105" spans="1:32" x14ac:dyDescent="0.2">
      <c r="AB105" s="44" t="s">
        <v>127</v>
      </c>
      <c r="AC105" s="44">
        <f>AB36</f>
        <v>7590300000</v>
      </c>
    </row>
    <row r="106" spans="1:32" x14ac:dyDescent="0.2">
      <c r="AB106" s="45" t="s">
        <v>128</v>
      </c>
      <c r="AC106" s="45">
        <f>AC103-AC104+AC105</f>
        <v>255968836129.55685</v>
      </c>
    </row>
    <row r="107" spans="1:32" x14ac:dyDescent="0.2">
      <c r="AB107" s="44" t="s">
        <v>129</v>
      </c>
      <c r="AC107" s="44">
        <v>397200000</v>
      </c>
    </row>
    <row r="108" spans="1:32" x14ac:dyDescent="0.2">
      <c r="AB108" s="46" t="s">
        <v>133</v>
      </c>
      <c r="AC108" s="47">
        <f>AC106/AC107</f>
        <v>644.43312217914615</v>
      </c>
    </row>
    <row r="109" spans="1:32" ht="17" x14ac:dyDescent="0.2">
      <c r="AB109" s="48" t="s">
        <v>130</v>
      </c>
      <c r="AC109" s="49">
        <v>486.01</v>
      </c>
    </row>
    <row r="110" spans="1:32" x14ac:dyDescent="0.2">
      <c r="AB110" s="48"/>
      <c r="AC110" s="49"/>
    </row>
    <row r="111" spans="1:32" ht="17" x14ac:dyDescent="0.2">
      <c r="AB111" s="50" t="s">
        <v>131</v>
      </c>
      <c r="AC111" s="51" t="str">
        <f>IF(AC108&gt;AC109, "BUY", "SELL")</f>
        <v>BUY</v>
      </c>
    </row>
    <row r="112" spans="1:32" ht="17" x14ac:dyDescent="0.2">
      <c r="AB112" s="50" t="s">
        <v>132</v>
      </c>
      <c r="AC112" s="52">
        <f>(AC108/AC109)-1</f>
        <v>0.32596679529052119</v>
      </c>
    </row>
  </sheetData>
  <hyperlinks>
    <hyperlink ref="A1" r:id="rId1" tooltip="https://roic.ai/company/ASML" display="ROIC.AI | ASML" xr:uid="{00000000-0004-0000-0000-000000000000}"/>
    <hyperlink ref="B32" r:id="rId2" tooltip="https://sec.gov" xr:uid="{00000000-0004-0000-0000-000001000000}"/>
    <hyperlink ref="B70" r:id="rId3" tooltip="https://sec.gov" xr:uid="{00000000-0004-0000-0000-000002000000}"/>
    <hyperlink ref="C32" r:id="rId4" tooltip="https://sec.gov" xr:uid="{00000000-0004-0000-0000-000004000000}"/>
    <hyperlink ref="C70" r:id="rId5" tooltip="https://sec.gov" xr:uid="{00000000-0004-0000-0000-000005000000}"/>
    <hyperlink ref="D32" r:id="rId6" tooltip="https://sec.gov" xr:uid="{00000000-0004-0000-0000-000007000000}"/>
    <hyperlink ref="D70" r:id="rId7" tooltip="https://sec.gov" xr:uid="{00000000-0004-0000-0000-000008000000}"/>
    <hyperlink ref="E32" r:id="rId8" tooltip="https://sec.gov" xr:uid="{00000000-0004-0000-0000-00000A000000}"/>
    <hyperlink ref="E70" r:id="rId9" tooltip="https://sec.gov" xr:uid="{00000000-0004-0000-0000-00000B000000}"/>
    <hyperlink ref="F32" r:id="rId10" tooltip="https://sec.gov" xr:uid="{00000000-0004-0000-0000-00000D000000}"/>
    <hyperlink ref="F70" r:id="rId11" tooltip="https://sec.gov" xr:uid="{00000000-0004-0000-0000-00000E000000}"/>
    <hyperlink ref="G32" r:id="rId12" tooltip="https://sec.gov" xr:uid="{00000000-0004-0000-0000-000010000000}"/>
    <hyperlink ref="G70" r:id="rId13" tooltip="https://sec.gov" xr:uid="{00000000-0004-0000-0000-000011000000}"/>
    <hyperlink ref="H32" r:id="rId14" tooltip="https://sec.gov" xr:uid="{00000000-0004-0000-0000-000013000000}"/>
    <hyperlink ref="H70" r:id="rId15" tooltip="https://sec.gov" xr:uid="{00000000-0004-0000-0000-000014000000}"/>
    <hyperlink ref="I32" r:id="rId16" tooltip="https://sec.gov" xr:uid="{00000000-0004-0000-0000-000016000000}"/>
    <hyperlink ref="I70" r:id="rId17" tooltip="https://sec.gov" xr:uid="{00000000-0004-0000-0000-000017000000}"/>
    <hyperlink ref="J32" r:id="rId18" tooltip="https://sec.gov" xr:uid="{00000000-0004-0000-0000-000019000000}"/>
    <hyperlink ref="J70" r:id="rId19" tooltip="https://sec.gov" xr:uid="{00000000-0004-0000-0000-00001A000000}"/>
    <hyperlink ref="K32" r:id="rId20" tooltip="https://www.sec.gov/Archives/edgar/data/937966/000115697305000129/0001156973-05-000129-index.htm" xr:uid="{00000000-0004-0000-0000-00001C000000}"/>
    <hyperlink ref="K70" r:id="rId21" tooltip="https://www.sec.gov/Archives/edgar/data/937966/000115697305000129/0001156973-05-000129-index.htm" xr:uid="{00000000-0004-0000-0000-00001D000000}"/>
    <hyperlink ref="L32" r:id="rId22" tooltip="https://www.sec.gov/Archives/edgar/data/937966/000115697306000117/0001156973-06-000117-index.htm" xr:uid="{00000000-0004-0000-0000-00001F000000}"/>
    <hyperlink ref="L70" r:id="rId23" tooltip="https://www.sec.gov/Archives/edgar/data/937966/000115697306000117/0001156973-06-000117-index.htm" xr:uid="{00000000-0004-0000-0000-000020000000}"/>
    <hyperlink ref="M32" r:id="rId24" tooltip="https://www.sec.gov/Archives/edgar/data/937966/000095012307000854/0000950123-07-000854-index.htm" xr:uid="{00000000-0004-0000-0000-000022000000}"/>
    <hyperlink ref="M70" r:id="rId25" tooltip="https://www.sec.gov/Archives/edgar/data/937966/000095012307000854/0000950123-07-000854-index.htm" xr:uid="{00000000-0004-0000-0000-000023000000}"/>
    <hyperlink ref="N32" r:id="rId26" tooltip="https://www.sec.gov/Archives/edgar/data/937966/000115697308000096/0001156973-08-000096-index.htm" xr:uid="{00000000-0004-0000-0000-000025000000}"/>
    <hyperlink ref="N70" r:id="rId27" tooltip="https://www.sec.gov/Archives/edgar/data/937966/000115697308000096/0001156973-08-000096-index.htm" xr:uid="{00000000-0004-0000-0000-000026000000}"/>
    <hyperlink ref="O32" r:id="rId28" tooltip="https://www.sec.gov/Archives/edgar/data/937966/000115697309000036/0001156973-09-000036-index.htm" xr:uid="{00000000-0004-0000-0000-000028000000}"/>
    <hyperlink ref="O70" r:id="rId29" tooltip="https://www.sec.gov/Archives/edgar/data/937966/000115697309000036/0001156973-09-000036-index.htm" xr:uid="{00000000-0004-0000-0000-000029000000}"/>
    <hyperlink ref="P32" r:id="rId30" tooltip="https://www.sec.gov/Archives/edgar/data/937966/000095012310006383/0000950123-10-006383-index.htm" xr:uid="{00000000-0004-0000-0000-00002B000000}"/>
    <hyperlink ref="P70" r:id="rId31" tooltip="https://www.sec.gov/Archives/edgar/data/937966/000095012310006383/0000950123-10-006383-index.htm" xr:uid="{00000000-0004-0000-0000-00002C000000}"/>
    <hyperlink ref="Q32" r:id="rId32" tooltip="https://www.sec.gov/Archives/edgar/data/937966/000095012311013996/0000950123-11-013996-index.htm" xr:uid="{00000000-0004-0000-0000-00002E000000}"/>
    <hyperlink ref="Q70" r:id="rId33" tooltip="https://www.sec.gov/Archives/edgar/data/937966/000095012311013996/0000950123-11-013996-index.htm" xr:uid="{00000000-0004-0000-0000-00002F000000}"/>
    <hyperlink ref="R32" r:id="rId34" tooltip="https://www.sec.gov/Archives/edgar/data/937966/000119312512058548/0001193125-12-058548-index.htm" xr:uid="{00000000-0004-0000-0000-000031000000}"/>
    <hyperlink ref="R70" r:id="rId35" tooltip="https://www.sec.gov/Archives/edgar/data/937966/000119312512058548/0001193125-12-058548-index.htm" xr:uid="{00000000-0004-0000-0000-000032000000}"/>
    <hyperlink ref="S32" r:id="rId36" tooltip="https://www.sec.gov/Archives/edgar/data/937966/000119312513053249/0001193125-13-053249-index.htm" xr:uid="{00000000-0004-0000-0000-000034000000}"/>
    <hyperlink ref="S70" r:id="rId37" tooltip="https://www.sec.gov/Archives/edgar/data/937966/000119312513053249/0001193125-13-053249-index.htm" xr:uid="{00000000-0004-0000-0000-000035000000}"/>
    <hyperlink ref="T32" r:id="rId38" tooltip="https://www.sec.gov/Archives/edgar/data/937966/000119312514046822/0001193125-14-046822-index.htm" xr:uid="{00000000-0004-0000-0000-000037000000}"/>
    <hyperlink ref="T70" r:id="rId39" tooltip="https://www.sec.gov/Archives/edgar/data/937966/000119312514046822/0001193125-14-046822-index.htm" xr:uid="{00000000-0004-0000-0000-000038000000}"/>
    <hyperlink ref="U32" r:id="rId40" tooltip="https://www.sec.gov/Archives/edgar/data/937966/000119312515042676/0001193125-15-042676-index.htm" xr:uid="{00000000-0004-0000-0000-00003A000000}"/>
    <hyperlink ref="U70" r:id="rId41" tooltip="https://www.sec.gov/Archives/edgar/data/937966/000119312515042676/0001193125-15-042676-index.htm" xr:uid="{00000000-0004-0000-0000-00003B000000}"/>
    <hyperlink ref="V32" r:id="rId42" tooltip="https://www.sec.gov/Archives/edgar/data/937966/000093796616000017/0000937966-16-000017-index.htm" xr:uid="{00000000-0004-0000-0000-00003D000000}"/>
    <hyperlink ref="V70" r:id="rId43" tooltip="https://www.sec.gov/Archives/edgar/data/937966/000093796616000017/0000937966-16-000017-index.htm" xr:uid="{00000000-0004-0000-0000-00003E000000}"/>
    <hyperlink ref="W32" r:id="rId44" tooltip="https://www.sec.gov/Archives/edgar/data/937966/000093796617000007/0000937966-17-000007-index.htm" xr:uid="{00000000-0004-0000-0000-000040000000}"/>
    <hyperlink ref="W70" r:id="rId45" tooltip="https://www.sec.gov/Archives/edgar/data/937966/000093796617000007/0000937966-17-000007-index.htm" xr:uid="{00000000-0004-0000-0000-000041000000}"/>
    <hyperlink ref="X32" r:id="rId46" tooltip="https://www.sec.gov/Archives/edgar/data/937966/000093796618000007/0000937966-18-000007-index.htm" xr:uid="{00000000-0004-0000-0000-000043000000}"/>
    <hyperlink ref="X70" r:id="rId47" tooltip="https://www.sec.gov/Archives/edgar/data/937966/000093796618000007/0000937966-18-000007-index.htm" xr:uid="{00000000-0004-0000-0000-000044000000}"/>
    <hyperlink ref="Y32" r:id="rId48" tooltip="https://www.sec.gov/Archives/edgar/data/937966/000093796619000007/0000937966-19-000007-index.htm" xr:uid="{00000000-0004-0000-0000-000046000000}"/>
    <hyperlink ref="Y70" r:id="rId49" tooltip="https://www.sec.gov/Archives/edgar/data/937966/000093796619000007/0000937966-19-000007-index.htm" xr:uid="{00000000-0004-0000-0000-000047000000}"/>
    <hyperlink ref="Z32" r:id="rId50" tooltip="https://www.sec.gov/Archives/edgar/data/937966/000093796620000011/0000937966-20-000011-index.htm" xr:uid="{00000000-0004-0000-0000-000049000000}"/>
    <hyperlink ref="Z70" r:id="rId51" tooltip="https://www.sec.gov/Archives/edgar/data/937966/000093796620000011/0000937966-20-000011-index.htm" xr:uid="{00000000-0004-0000-0000-00004A000000}"/>
    <hyperlink ref="AA32" r:id="rId52" tooltip="https://www.sec.gov/Archives/edgar/data/937966/000093796621000009/0000937966-21-000009-index.htm" xr:uid="{00000000-0004-0000-0000-00004C000000}"/>
    <hyperlink ref="AA70" r:id="rId53" tooltip="https://www.sec.gov/Archives/edgar/data/937966/000093796621000009/0000937966-21-000009-index.htm" xr:uid="{00000000-0004-0000-0000-00004D000000}"/>
    <hyperlink ref="AB32" r:id="rId54" tooltip="https://sec.gov" xr:uid="{00000000-0004-0000-0000-00004F000000}"/>
    <hyperlink ref="AB70" r:id="rId55" tooltip="https://sec.gov" xr:uid="{00000000-0004-0000-0000-00005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2022-10-05T04:40:18Z</dcterms:created>
  <dcterms:modified xsi:type="dcterms:W3CDTF">2022-10-27T02:34:18Z</dcterms:modified>
</cp:coreProperties>
</file>