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57E24444-42B3-EF42-9163-CC92A9B78898}" xr6:coauthVersionLast="47" xr6:coauthVersionMax="47" xr10:uidLastSave="{00000000-0000-0000-0000-000000000000}"/>
  <bookViews>
    <workbookView xWindow="0" yWindow="500" windowWidth="4096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5" i="1" l="1"/>
  <c r="AO116" i="1" a="1"/>
  <c r="AO116" i="1" s="1"/>
  <c r="AO111" i="1"/>
  <c r="AQ108" i="1"/>
  <c r="AP108" i="1"/>
  <c r="AO108" i="1"/>
  <c r="AN108" i="1"/>
  <c r="AU101" i="1" a="1"/>
  <c r="AU101" i="1" s="1"/>
  <c r="AU95" i="1" a="1"/>
  <c r="AU95" i="1" s="1"/>
  <c r="AU91" i="1"/>
  <c r="AH105" i="1" s="1"/>
  <c r="AU90" i="1"/>
  <c r="AU89" i="1"/>
  <c r="AU87" i="1"/>
  <c r="AU86" i="1"/>
  <c r="AU99" i="1" s="1"/>
  <c r="AU85" i="1"/>
  <c r="AU88" i="1" s="1"/>
  <c r="AU92" i="1" s="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U10" i="1"/>
  <c r="AT10" i="1"/>
  <c r="AS10" i="1"/>
  <c r="AV7" i="1"/>
  <c r="AU7" i="1"/>
  <c r="AT7" i="1"/>
  <c r="AS7" i="1"/>
  <c r="AV4" i="1"/>
  <c r="AU4" i="1"/>
  <c r="AT4" i="1"/>
  <c r="AS4" i="1"/>
  <c r="AR4" i="1"/>
  <c r="AQ4" i="1"/>
  <c r="AU106" i="1" s="1"/>
  <c r="AP4" i="1"/>
  <c r="AO4" i="1"/>
  <c r="AN4" i="1"/>
  <c r="AK105" i="1"/>
  <c r="AJ105" i="1"/>
  <c r="AI105" i="1"/>
  <c r="AG105" i="1"/>
  <c r="AC105" i="1"/>
  <c r="AB105" i="1"/>
  <c r="AA105" i="1"/>
  <c r="Y105" i="1"/>
  <c r="U105" i="1"/>
  <c r="T105" i="1"/>
  <c r="S105" i="1"/>
  <c r="Q105" i="1"/>
  <c r="M105" i="1"/>
  <c r="L105" i="1"/>
  <c r="K105" i="1"/>
  <c r="I105" i="1"/>
  <c r="E105" i="1"/>
  <c r="D105" i="1"/>
  <c r="C105"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V80" i="1"/>
  <c r="W80" i="1"/>
  <c r="X80" i="1"/>
  <c r="Y80" i="1"/>
  <c r="Z80" i="1"/>
  <c r="AA80" i="1"/>
  <c r="AB80" i="1"/>
  <c r="AC80" i="1"/>
  <c r="AD80" i="1"/>
  <c r="AE80" i="1"/>
  <c r="AF80" i="1"/>
  <c r="AG80" i="1"/>
  <c r="AH80" i="1"/>
  <c r="AI80" i="1"/>
  <c r="AJ80" i="1"/>
  <c r="AK80" i="1"/>
  <c r="AL80" i="1"/>
  <c r="AM80"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3" i="1" l="1"/>
  <c r="AU100" i="1" s="1"/>
  <c r="AO112" i="1"/>
  <c r="AV19" i="1"/>
  <c r="AT19" i="1"/>
  <c r="AU19" i="1"/>
  <c r="AU102" i="1"/>
  <c r="AV22" i="1"/>
  <c r="AV16" i="1"/>
  <c r="AU22" i="1"/>
  <c r="AU16" i="1"/>
  <c r="AT16" i="1"/>
  <c r="F105" i="1"/>
  <c r="V105" i="1"/>
  <c r="G105" i="1"/>
  <c r="O105" i="1"/>
  <c r="W105" i="1"/>
  <c r="AE105" i="1"/>
  <c r="AN105" i="1"/>
  <c r="AO105" i="1" s="1"/>
  <c r="AP105" i="1" s="1"/>
  <c r="AQ105" i="1" s="1"/>
  <c r="AR105" i="1" s="1"/>
  <c r="N105" i="1"/>
  <c r="AD105" i="1"/>
  <c r="AL105" i="1"/>
  <c r="H105" i="1"/>
  <c r="P105" i="1"/>
  <c r="X105" i="1"/>
  <c r="AF105" i="1"/>
  <c r="J105" i="1"/>
  <c r="R105" i="1"/>
  <c r="Z105" i="1"/>
  <c r="AU94" i="1" l="1"/>
  <c r="AU97" i="1" s="1"/>
  <c r="AU105" i="1" s="1"/>
  <c r="AU108" i="1" s="1"/>
  <c r="AR107" i="1" s="1"/>
  <c r="AR108" i="1" s="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<sst xmlns="http://schemas.openxmlformats.org/spreadsheetml/2006/main" count="1283" uniqueCount="167">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</sst>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7" borderId="0" xfId="0" applyNumberFormat="1" applyFont="1"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7"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9" fontId="12" fillId="5" borderId="10" xfId="0" applyNumberFormat="1" applyFont="1" applyFill="1" applyBorder="1"/>
    <xf numFmtId="170"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center"/>
    </xf>
    <xf numFmtId="0" fontId="14" fillId="5" borderId="13" xfId="0" applyFont="1" applyFill="1" applyBorder="1" applyAlignment="1">
      <alignment horizontal="center"/>
    </xf>
    <xf numFmtId="0" fontId="15" fillId="5" borderId="7" xfId="0" applyFont="1" applyFill="1" applyBorder="1" applyAlignment="1">
      <alignment horizontal="center"/>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324789205936984E-2"/>
          <c:y val="0.14893028344866815"/>
          <c:w val="0.83852801036492697"/>
          <c:h val="0.663686277693767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52774400000</c:v>
                </c:pt>
                <c:pt idx="1">
                  <c:v>62715800000</c:v>
                </c:pt>
                <c:pt idx="2">
                  <c:v>71643400000</c:v>
                </c:pt>
                <c:pt idx="3">
                  <c:v>92445600000</c:v>
                </c:pt>
                <c:pt idx="4">
                  <c:v>96145900000</c:v>
                </c:pt>
                <c:pt idx="5">
                  <c:v>97650000000</c:v>
                </c:pt>
                <c:pt idx="6">
                  <c:v>88286300000</c:v>
                </c:pt>
                <c:pt idx="7">
                  <c:v>100132300000</c:v>
                </c:pt>
                <c:pt idx="8">
                  <c:v>108521000000</c:v>
                </c:pt>
                <c:pt idx="9">
                  <c:v>128439000000</c:v>
                </c:pt>
                <c:pt idx="10">
                  <c:v>137137000000</c:v>
                </c:pt>
                <c:pt idx="11">
                  <c:v>146991000000</c:v>
                </c:pt>
                <c:pt idx="12">
                  <c:v>153627000000</c:v>
                </c:pt>
                <c:pt idx="13">
                  <c:v>144416000000</c:v>
                </c:pt>
                <c:pt idx="14">
                  <c:v>162558000000</c:v>
                </c:pt>
                <c:pt idx="15">
                  <c:v>170064000000</c:v>
                </c:pt>
                <c:pt idx="16">
                  <c:v>162412000000</c:v>
                </c:pt>
                <c:pt idx="17">
                  <c:v>163420000000</c:v>
                </c:pt>
                <c:pt idx="18">
                  <c:v>164196000000</c:v>
                </c:pt>
                <c:pt idx="19">
                  <c:v>171652000000</c:v>
                </c:pt>
                <c:pt idx="20">
                  <c:v>177089000000</c:v>
                </c:pt>
                <c:pt idx="21">
                  <c:v>160123000000</c:v>
                </c:pt>
                <c:pt idx="22">
                  <c:v>172455000000</c:v>
                </c:pt>
                <c:pt idx="23">
                  <c:v>146277000000</c:v>
                </c:pt>
                <c:pt idx="24">
                  <c:v>118308000000</c:v>
                </c:pt>
                <c:pt idx="25">
                  <c:v>128954000000</c:v>
                </c:pt>
                <c:pt idx="26">
                  <c:v>136264000000</c:v>
                </c:pt>
                <c:pt idx="27">
                  <c:v>134252000000</c:v>
                </c:pt>
                <c:pt idx="28">
                  <c:v>146917000000</c:v>
                </c:pt>
                <c:pt idx="29">
                  <c:v>144077000000</c:v>
                </c:pt>
                <c:pt idx="30">
                  <c:v>149558000000</c:v>
                </c:pt>
                <c:pt idx="31">
                  <c:v>151800000000</c:v>
                </c:pt>
                <c:pt idx="32">
                  <c:v>156776000000</c:v>
                </c:pt>
                <c:pt idx="33">
                  <c:v>160338000000</c:v>
                </c:pt>
                <c:pt idx="34">
                  <c:v>155900000000</c:v>
                </c:pt>
                <c:pt idx="35">
                  <c:v>127144000000</c:v>
                </c:pt>
                <c:pt idx="36">
                  <c:v>136341000000</c:v>
                </c:pt>
                <c:pt idx="37">
                  <c:v>158057000000</c:v>
                </c:pt>
              </c:numCache>
            </c:numRef>
          </c:val>
          <c:extLst>
            <c:ext xmlns:c16="http://schemas.microsoft.com/office/drawing/2014/chart" uri="{C3380CC4-5D6E-409C-BE32-E72D297353CC}">
              <c16:uniqueId val="{00000000-A211-634F-BF35-05FA91E21D0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6011300000</c:v>
                </c:pt>
                <c:pt idx="1">
                  <c:v>8018900000</c:v>
                </c:pt>
                <c:pt idx="2">
                  <c:v>10518600000</c:v>
                </c:pt>
                <c:pt idx="3">
                  <c:v>10756500000</c:v>
                </c:pt>
                <c:pt idx="4">
                  <c:v>10176100000</c:v>
                </c:pt>
                <c:pt idx="5">
                  <c:v>4575400000</c:v>
                </c:pt>
                <c:pt idx="6">
                  <c:v>3124900000</c:v>
                </c:pt>
                <c:pt idx="7">
                  <c:v>-334600000</c:v>
                </c:pt>
                <c:pt idx="8">
                  <c:v>6943000000</c:v>
                </c:pt>
                <c:pt idx="9">
                  <c:v>18694000000</c:v>
                </c:pt>
                <c:pt idx="10">
                  <c:v>18859000000</c:v>
                </c:pt>
                <c:pt idx="11">
                  <c:v>20098000000</c:v>
                </c:pt>
                <c:pt idx="12">
                  <c:v>25032000000</c:v>
                </c:pt>
                <c:pt idx="13">
                  <c:v>40405000000</c:v>
                </c:pt>
                <c:pt idx="14">
                  <c:v>27497000000</c:v>
                </c:pt>
                <c:pt idx="15">
                  <c:v>22404000000</c:v>
                </c:pt>
                <c:pt idx="16">
                  <c:v>12146000000</c:v>
                </c:pt>
                <c:pt idx="17">
                  <c:v>14499000000</c:v>
                </c:pt>
                <c:pt idx="18">
                  <c:v>14927000000</c:v>
                </c:pt>
                <c:pt idx="19">
                  <c:v>17476000000</c:v>
                </c:pt>
                <c:pt idx="20">
                  <c:v>8234000000</c:v>
                </c:pt>
                <c:pt idx="21">
                  <c:v>1260000000</c:v>
                </c:pt>
                <c:pt idx="22">
                  <c:v>6910000000</c:v>
                </c:pt>
                <c:pt idx="23">
                  <c:v>8753000000</c:v>
                </c:pt>
                <c:pt idx="24">
                  <c:v>16545000000</c:v>
                </c:pt>
                <c:pt idx="25">
                  <c:v>18889000000</c:v>
                </c:pt>
                <c:pt idx="26">
                  <c:v>17359000000</c:v>
                </c:pt>
                <c:pt idx="27">
                  <c:v>13638000000</c:v>
                </c:pt>
                <c:pt idx="28">
                  <c:v>14293000000</c:v>
                </c:pt>
                <c:pt idx="29">
                  <c:v>12563000000</c:v>
                </c:pt>
                <c:pt idx="30">
                  <c:v>18993000000</c:v>
                </c:pt>
                <c:pt idx="31">
                  <c:v>25300000000</c:v>
                </c:pt>
                <c:pt idx="32">
                  <c:v>26812000000</c:v>
                </c:pt>
                <c:pt idx="33">
                  <c:v>23326000000</c:v>
                </c:pt>
                <c:pt idx="34">
                  <c:v>18334000000</c:v>
                </c:pt>
                <c:pt idx="35">
                  <c:v>16594000000</c:v>
                </c:pt>
                <c:pt idx="36">
                  <c:v>30822000000</c:v>
                </c:pt>
                <c:pt idx="37">
                  <c:v>13021000000</c:v>
                </c:pt>
              </c:numCache>
            </c:numRef>
          </c:val>
          <c:extLst>
            <c:ext xmlns:c16="http://schemas.microsoft.com/office/drawing/2014/chart" uri="{C3380CC4-5D6E-409C-BE32-E72D297353CC}">
              <c16:uniqueId val="{00000001-A211-634F-BF35-05FA91E21D0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-79787500000</c:v>
                </c:pt>
                <c:pt idx="4">
                  <c:v>-124037500000</c:v>
                </c:pt>
                <c:pt idx="5">
                  <c:v>-23813500000</c:v>
                </c:pt>
                <c:pt idx="6">
                  <c:v>2273100000</c:v>
                </c:pt>
                <c:pt idx="7">
                  <c:v>5726200000</c:v>
                </c:pt>
                <c:pt idx="8">
                  <c:v>7193000000</c:v>
                </c:pt>
                <c:pt idx="9">
                  <c:v>7159000000</c:v>
                </c:pt>
                <c:pt idx="10">
                  <c:v>10715000000</c:v>
                </c:pt>
                <c:pt idx="11">
                  <c:v>8847000000</c:v>
                </c:pt>
                <c:pt idx="12">
                  <c:v>17959000000</c:v>
                </c:pt>
                <c:pt idx="13">
                  <c:v>12693000000</c:v>
                </c:pt>
                <c:pt idx="14">
                  <c:v>21276000000</c:v>
                </c:pt>
                <c:pt idx="15">
                  <c:v>23309000000</c:v>
                </c:pt>
                <c:pt idx="16">
                  <c:v>14344000000</c:v>
                </c:pt>
                <c:pt idx="17">
                  <c:v>11355000000</c:v>
                </c:pt>
                <c:pt idx="18">
                  <c:v>12446000000</c:v>
                </c:pt>
                <c:pt idx="19">
                  <c:v>15277000000</c:v>
                </c:pt>
                <c:pt idx="20">
                  <c:v>14162000000</c:v>
                </c:pt>
                <c:pt idx="21">
                  <c:v>2763000000</c:v>
                </c:pt>
                <c:pt idx="22">
                  <c:v>11078000000</c:v>
                </c:pt>
                <c:pt idx="23">
                  <c:v>-6875000000</c:v>
                </c:pt>
                <c:pt idx="24">
                  <c:v>11481000000</c:v>
                </c:pt>
                <c:pt idx="25">
                  <c:v>7385000000</c:v>
                </c:pt>
                <c:pt idx="26">
                  <c:v>5491000000</c:v>
                </c:pt>
                <c:pt idx="27">
                  <c:v>3557000000</c:v>
                </c:pt>
                <c:pt idx="28">
                  <c:v>3847000000</c:v>
                </c:pt>
                <c:pt idx="29">
                  <c:v>7044000000</c:v>
                </c:pt>
                <c:pt idx="30">
                  <c:v>8974000000</c:v>
                </c:pt>
                <c:pt idx="31">
                  <c:v>12800000000</c:v>
                </c:pt>
                <c:pt idx="32">
                  <c:v>11047000000</c:v>
                </c:pt>
                <c:pt idx="33">
                  <c:v>7237000000</c:v>
                </c:pt>
                <c:pt idx="34">
                  <c:v>10007000000</c:v>
                </c:pt>
                <c:pt idx="35">
                  <c:v>18527000000</c:v>
                </c:pt>
                <c:pt idx="36">
                  <c:v>9560000000</c:v>
                </c:pt>
                <c:pt idx="37">
                  <c:v>6853000000</c:v>
                </c:pt>
              </c:numCache>
            </c:numRef>
          </c:val>
          <c:extLst>
            <c:ext xmlns:c16="http://schemas.microsoft.com/office/drawing/2014/chart" uri="{C3380CC4-5D6E-409C-BE32-E72D297353CC}">
              <c16:uniqueId val="{00000002-A211-634F-BF35-05FA91E21D0D}"/>
            </c:ext>
          </c:extLst>
        </c:ser>
        <c:dLbls>
          <c:showLegendKey val="0"/>
          <c:showVal val="0"/>
          <c:showCatName val="0"/>
          <c:showSerName val="0"/>
          <c:showPercent val="0"/>
          <c:showBubbleSize val="0"/>
        </c:dLbls>
        <c:gapWidth val="100"/>
        <c:overlap val="-24"/>
        <c:axId val="590111360"/>
        <c:axId val="589430208"/>
      </c:barChart>
      <c:catAx>
        <c:axId val="590111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9430208"/>
        <c:crosses val="autoZero"/>
        <c:auto val="1"/>
        <c:lblAlgn val="ctr"/>
        <c:lblOffset val="100"/>
        <c:noMultiLvlLbl val="0"/>
      </c:catAx>
      <c:valAx>
        <c:axId val="58943020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90111360"/>
        <c:crosses val="autoZero"/>
        <c:crossBetween val="between"/>
      </c:valAx>
      <c:spPr>
        <a:noFill/>
        <a:ln>
          <a:noFill/>
        </a:ln>
        <a:effectLst/>
      </c:spPr>
    </c:plotArea>
    <c:legend>
      <c:legendPos val="b"/>
      <c:layout>
        <c:manualLayout>
          <c:xMode val="edge"/>
          <c:yMode val="edge"/>
          <c:x val="0.35912491072750252"/>
          <c:y val="0.89719881132402823"/>
          <c:w val="0.28175007385722306"/>
          <c:h val="6.29064084403919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27214</xdr:colOff>
      <xdr:row>107</xdr:row>
      <xdr:rowOff>234042</xdr:rowOff>
    </xdr:from>
    <xdr:to>
      <xdr:col>47</xdr:col>
      <xdr:colOff>0</xdr:colOff>
      <xdr:row>126</xdr:row>
      <xdr:rowOff>18143</xdr:rowOff>
    </xdr:to>
    <xdr:graphicFrame macro="">
      <xdr:nvGraphicFramePr>
        <xdr:cNvPr id="2" name="Chart 1">
          <a:extLst>
            <a:ext uri="{FF2B5EF4-FFF2-40B4-BE49-F238E27FC236}">
              <a16:creationId xmlns:a16="http://schemas.microsoft.com/office/drawing/2014/main" id="{AB9E706A-DAF7-40F4-2372-AFA6CA3EA5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http://en.wikipedia.org/wiki/Ford_Motor_Company</v>
    <v>Wikipedia</v>
  </rv>
  <rv s="1">
    <v>0</v>
    <v>1</v>
  </rv>
  <rv s="2">
    <v>6</v>
    <v>https://www.bing.com/th?id=AMMS_cf0311a5f2d2dcb3110aca1404330618&amp;qlt=95</v>
    <v>2</v>
    <v>0</v>
    <v>https://www.bing.com/images/search?form=xlimg&amp;q=ford+motor+company</v>
    <v>Image of FORD MOTOR COMPANY</v>
  </rv>
  <rv s="0">
    <v>https://www.bing.com/financeapi/forcetrigger?t=a1sjw7&amp;q=XNYS%3aF&amp;form=skydnc</v>
    <v>Learn more on Bing</v>
  </rv>
  <rv s="3">
    <v>0</v>
    <v>FORD MOTOR COMPANY (XNYS:F)</v>
    <v>3</v>
    <v>4</v>
    <v>Finance</v>
    <v>5</v>
    <v>en-US</v>
    <v>a1sjw7</v>
    <v>268435456</v>
    <v>1</v>
    <v>Powered by Refinitiv</v>
    <v>15.876300000000001</v>
    <v>10.098800000000001</v>
    <v>1.5643</v>
    <v>-0.17</v>
    <v>-1.1979999999999999E-2</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14.15</v>
    <v>3</v>
    <v>Automobiles &amp; Auto Parts</v>
    <v>Stock</v>
    <v>45100.999864895311</v>
    <v>4</v>
    <v>13.92</v>
    <v>56090800000</v>
    <v>FORD MOTOR COMPANY</v>
    <v>FORD MOTOR COMPANY</v>
    <v>13.93</v>
    <v>19.450900000000001</v>
    <v>14.19</v>
    <v>14.02</v>
    <v>4000770000</v>
    <v>F</v>
    <v>FORD MOTOR COMPANY (XNYS:F)</v>
    <v>4498</v>
    <v>64369299</v>
    <v>1919</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37996/000095012495000729/0000950124-95-000729-index.html" TargetMode="External"/><Relationship Id="rId42" Type="http://schemas.openxmlformats.org/officeDocument/2006/relationships/hyperlink" Target="https://www.sec.gov/Archives/edgar/data/37996/000003800906000031/fmc10k2005.htm" TargetMode="External"/><Relationship Id="rId47" Type="http://schemas.openxmlformats.org/officeDocument/2006/relationships/hyperlink" Target="https://www.sec.gov/Archives/edgar/data/37996/000114036108005181/form10k.htm" TargetMode="External"/><Relationship Id="rId63" Type="http://schemas.openxmlformats.org/officeDocument/2006/relationships/hyperlink" Target="https://www.sec.gov/Archives/edgar/data/37996/000003799616000092/0000037996-16-000092-index.html" TargetMode="External"/><Relationship Id="rId68" Type="http://schemas.openxmlformats.org/officeDocument/2006/relationships/hyperlink" Target="https://www.sec.gov/Archives/edgar/data/37996/000003799619000012/0000037996-19-000012-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37996/000003799601000014/0000037996-01-000014-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37996/000095012405001427/k91869e10vk.htm" TargetMode="External"/><Relationship Id="rId45" Type="http://schemas.openxmlformats.org/officeDocument/2006/relationships/hyperlink" Target="https://www.sec.gov/Archives/edgar/data/37996/000095012407001201/k12522e10vk.htm" TargetMode="External"/><Relationship Id="rId53" Type="http://schemas.openxmlformats.org/officeDocument/2006/relationships/hyperlink" Target="https://www.sec.gov/Archives/edgar/data/37996/000115752311001210/a6622311.htm" TargetMode="External"/><Relationship Id="rId58" Type="http://schemas.openxmlformats.org/officeDocument/2006/relationships/hyperlink" Target="https://www.sec.gov/Archives/edgar/data/37996/000003799614000010/f1231201310k.htm" TargetMode="External"/><Relationship Id="rId66" Type="http://schemas.openxmlformats.org/officeDocument/2006/relationships/hyperlink" Target="https://www.sec.gov/Archives/edgar/data/37996/000003799618000015/0000037996-18-000015-index.html" TargetMode="External"/><Relationship Id="rId74" Type="http://schemas.openxmlformats.org/officeDocument/2006/relationships/hyperlink" Target="https://www.sec.gov/Archives/edgar/data/37996/000003799622000013/0000037996-22-000013-index.htm" TargetMode="External"/><Relationship Id="rId79" Type="http://schemas.openxmlformats.org/officeDocument/2006/relationships/hyperlink" Target="https://finbox.com/NYSE:F/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7996/000003799615000013/f12312014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37996/000003799602000015/0000037996-02-000015-index.html" TargetMode="External"/><Relationship Id="rId43" Type="http://schemas.openxmlformats.org/officeDocument/2006/relationships/hyperlink" Target="https://www.sec.gov/Archives/edgar/data/37996/000003800906000031/fmc10k2005.htm" TargetMode="External"/><Relationship Id="rId48" Type="http://schemas.openxmlformats.org/officeDocument/2006/relationships/hyperlink" Target="https://www.sec.gov/Archives/edgar/data/37996/000114036109005071/0001140361-09-005071-index.html" TargetMode="External"/><Relationship Id="rId56" Type="http://schemas.openxmlformats.org/officeDocument/2006/relationships/hyperlink" Target="https://www.sec.gov/Archives/edgar/data/37996/000003799613000014/0000037996-13-000014-index.html" TargetMode="External"/><Relationship Id="rId64" Type="http://schemas.openxmlformats.org/officeDocument/2006/relationships/hyperlink" Target="https://www.sec.gov/Archives/edgar/data/37996/000003799617000013/0000037996-17-000013-index.html" TargetMode="External"/><Relationship Id="rId69" Type="http://schemas.openxmlformats.org/officeDocument/2006/relationships/hyperlink" Target="https://www.sec.gov/Archives/edgar/data/37996/000003799619000012/0000037996-19-000012-index.html" TargetMode="External"/><Relationship Id="rId77" Type="http://schemas.openxmlformats.org/officeDocument/2006/relationships/hyperlink" Target="https://www.sec.gov/Archives/edgar/data/37996/000003799623000012/0000037996-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7996/000115752310001218/0001157523-10-001218-index.html" TargetMode="External"/><Relationship Id="rId72" Type="http://schemas.openxmlformats.org/officeDocument/2006/relationships/hyperlink" Target="https://www.sec.gov/Archives/edgar/data/37996/000003799621000012/0000037996-21-00001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37996/000003799601000014/0000037996-01-000014-index.html" TargetMode="External"/><Relationship Id="rId38" Type="http://schemas.openxmlformats.org/officeDocument/2006/relationships/hyperlink" Target="https://www.sec.gov/Archives/edgar/data/37996/000095012404000885/k83502e10vk.htm" TargetMode="External"/><Relationship Id="rId46" Type="http://schemas.openxmlformats.org/officeDocument/2006/relationships/hyperlink" Target="https://www.sec.gov/Archives/edgar/data/37996/000114036108005181/form10k.htm" TargetMode="External"/><Relationship Id="rId59" Type="http://schemas.openxmlformats.org/officeDocument/2006/relationships/hyperlink" Target="https://www.sec.gov/Archives/edgar/data/37996/000003799614000010/f1231201310k.htm" TargetMode="External"/><Relationship Id="rId67" Type="http://schemas.openxmlformats.org/officeDocument/2006/relationships/hyperlink" Target="https://www.sec.gov/Archives/edgar/data/37996/000003799618000015/0000037996-18-000015-index.html" TargetMode="External"/><Relationship Id="rId20" Type="http://schemas.openxmlformats.org/officeDocument/2006/relationships/hyperlink" Target="https://www.sec.gov/Archives/edgar/data/37996/000095012495000729/0000950124-95-000729-index.html" TargetMode="External"/><Relationship Id="rId41" Type="http://schemas.openxmlformats.org/officeDocument/2006/relationships/hyperlink" Target="https://www.sec.gov/Archives/edgar/data/37996/000095012405001427/k91869e10vk.htm" TargetMode="External"/><Relationship Id="rId54" Type="http://schemas.openxmlformats.org/officeDocument/2006/relationships/hyperlink" Target="https://www.sec.gov/Archives/edgar/data/37996/000003799612000007/0000037996-12-000007-index.html" TargetMode="External"/><Relationship Id="rId62" Type="http://schemas.openxmlformats.org/officeDocument/2006/relationships/hyperlink" Target="https://www.sec.gov/Archives/edgar/data/37996/000003799616000092/0000037996-16-000092-index.html" TargetMode="External"/><Relationship Id="rId70" Type="http://schemas.openxmlformats.org/officeDocument/2006/relationships/hyperlink" Target="https://www.sec.gov/Archives/edgar/data/37996/000003799620000010/0000037996-20-000010-index.html" TargetMode="External"/><Relationship Id="rId75" Type="http://schemas.openxmlformats.org/officeDocument/2006/relationships/hyperlink" Target="https://www.sec.gov/Archives/edgar/data/37996/000003799622000013/0000037996-22-000013-index.htm" TargetMode="External"/><Relationship Id="rId1" Type="http://schemas.openxmlformats.org/officeDocument/2006/relationships/hyperlink" Target="https://roic.ai/company/F"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37996/000114036109005071/0001140361-09-005071-index.html" TargetMode="External"/><Relationship Id="rId57" Type="http://schemas.openxmlformats.org/officeDocument/2006/relationships/hyperlink" Target="https://www.sec.gov/Archives/edgar/data/37996/000003799613000014/0000037996-13-000014-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7996/000095012407001201/k12522e10vk.htm" TargetMode="External"/><Relationship Id="rId52" Type="http://schemas.openxmlformats.org/officeDocument/2006/relationships/hyperlink" Target="https://www.sec.gov/Archives/edgar/data/37996/000115752311001210/a6622311.htm" TargetMode="External"/><Relationship Id="rId60" Type="http://schemas.openxmlformats.org/officeDocument/2006/relationships/hyperlink" Target="https://www.sec.gov/Archives/edgar/data/37996/000003799615000013/f1231201410-k.htm" TargetMode="External"/><Relationship Id="rId65" Type="http://schemas.openxmlformats.org/officeDocument/2006/relationships/hyperlink" Target="https://www.sec.gov/Archives/edgar/data/37996/000003799617000013/0000037996-17-000013-index.html" TargetMode="External"/><Relationship Id="rId73" Type="http://schemas.openxmlformats.org/officeDocument/2006/relationships/hyperlink" Target="https://www.sec.gov/Archives/edgar/data/37996/000003799621000012/0000037996-21-000012-index.htm" TargetMode="External"/><Relationship Id="rId78" Type="http://schemas.openxmlformats.org/officeDocument/2006/relationships/hyperlink" Target="https://finbox.com/NYSE:F/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7996/000095012404000885/k83502e10vk.htm" TargetMode="External"/><Relationship Id="rId34" Type="http://schemas.openxmlformats.org/officeDocument/2006/relationships/hyperlink" Target="https://www.sec.gov/Archives/edgar/data/37996/000003799602000015/0000037996-02-000015-index.html" TargetMode="External"/><Relationship Id="rId50" Type="http://schemas.openxmlformats.org/officeDocument/2006/relationships/hyperlink" Target="https://www.sec.gov/Archives/edgar/data/37996/000115752310001218/0001157523-10-001218-index.html" TargetMode="External"/><Relationship Id="rId55" Type="http://schemas.openxmlformats.org/officeDocument/2006/relationships/hyperlink" Target="https://www.sec.gov/Archives/edgar/data/37996/000003799612000007/0000037996-12-000007-index.html" TargetMode="External"/><Relationship Id="rId76" Type="http://schemas.openxmlformats.org/officeDocument/2006/relationships/hyperlink" Target="https://www.sec.gov/Archives/edgar/data/37996/000003799623000012/0000037996-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7996/000003799620000010/0000037996-20-000010-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60" zoomScaleNormal="60" workbookViewId="0">
      <pane xSplit="1" ySplit="1" topLeftCell="AK2" activePane="bottomRight" state="frozen"/>
      <selection pane="topRight"/>
      <selection pane="bottomLeft"/>
      <selection pane="bottomRight" activeCell="AY30" sqref="AY30"/>
    </sheetView>
  </sheetViews>
  <sheetFormatPr baseColWidth="10" defaultRowHeight="16" x14ac:dyDescent="0.2"/>
  <cols>
    <col min="1" max="1" width="50" customWidth="1"/>
    <col min="2" max="39" width="15" customWidth="1"/>
    <col min="40" max="48" width="20.83203125"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6">
        <v>2023</v>
      </c>
      <c r="AO1" s="26">
        <v>2024</v>
      </c>
      <c r="AP1" s="26">
        <v>2025</v>
      </c>
      <c r="AQ1" s="26">
        <v>2026</v>
      </c>
      <c r="AR1" s="26">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52774400000</v>
      </c>
      <c r="C3" s="1">
        <v>62715800000</v>
      </c>
      <c r="D3" s="1">
        <v>71643400000</v>
      </c>
      <c r="E3" s="1">
        <v>92445600000</v>
      </c>
      <c r="F3" s="1">
        <v>96145900000</v>
      </c>
      <c r="G3" s="1">
        <v>97650000000</v>
      </c>
      <c r="H3" s="1">
        <v>88286300000</v>
      </c>
      <c r="I3" s="1">
        <v>100132300000</v>
      </c>
      <c r="J3" s="1">
        <v>108521000000</v>
      </c>
      <c r="K3" s="1">
        <v>128439000000</v>
      </c>
      <c r="L3" s="1">
        <v>137137000000</v>
      </c>
      <c r="M3" s="1">
        <v>146991000000</v>
      </c>
      <c r="N3" s="1">
        <v>153627000000</v>
      </c>
      <c r="O3" s="1">
        <v>144416000000</v>
      </c>
      <c r="P3" s="1">
        <v>162558000000</v>
      </c>
      <c r="Q3" s="1">
        <v>170064000000</v>
      </c>
      <c r="R3" s="1">
        <v>162412000000</v>
      </c>
      <c r="S3" s="1">
        <v>163420000000</v>
      </c>
      <c r="T3" s="1">
        <v>164196000000</v>
      </c>
      <c r="U3" s="1">
        <v>171652000000</v>
      </c>
      <c r="V3" s="1">
        <v>177089000000</v>
      </c>
      <c r="W3" s="1">
        <v>160123000000</v>
      </c>
      <c r="X3" s="1">
        <v>172455000000</v>
      </c>
      <c r="Y3" s="1">
        <v>146277000000</v>
      </c>
      <c r="Z3" s="1">
        <v>118308000000</v>
      </c>
      <c r="AA3" s="1">
        <v>128954000000</v>
      </c>
      <c r="AB3" s="1">
        <v>136264000000</v>
      </c>
      <c r="AC3" s="1">
        <v>134252000000</v>
      </c>
      <c r="AD3" s="1">
        <v>146917000000</v>
      </c>
      <c r="AE3" s="1">
        <v>144077000000</v>
      </c>
      <c r="AF3" s="1">
        <v>149558000000</v>
      </c>
      <c r="AG3" s="1">
        <v>151800000000</v>
      </c>
      <c r="AH3" s="1">
        <v>156776000000</v>
      </c>
      <c r="AI3" s="1">
        <v>160338000000</v>
      </c>
      <c r="AJ3" s="1">
        <v>155900000000</v>
      </c>
      <c r="AK3" s="1">
        <v>127144000000</v>
      </c>
      <c r="AL3" s="1">
        <v>136341000000</v>
      </c>
      <c r="AM3" s="1">
        <v>158057000000</v>
      </c>
      <c r="AN3" s="27">
        <v>162000000000</v>
      </c>
      <c r="AO3" s="27">
        <v>167300000000</v>
      </c>
      <c r="AP3" s="27">
        <v>173400000000</v>
      </c>
      <c r="AQ3" s="27">
        <v>161200000000</v>
      </c>
      <c r="AR3" s="27">
        <v>181200000000</v>
      </c>
      <c r="AS3" s="19" t="s">
        <v>109</v>
      </c>
      <c r="AT3" s="20" t="s">
        <v>110</v>
      </c>
      <c r="AU3" s="20" t="s">
        <v>111</v>
      </c>
      <c r="AV3" s="20" t="s">
        <v>112</v>
      </c>
    </row>
    <row r="4" spans="1:48" ht="19" x14ac:dyDescent="0.25">
      <c r="A4" s="15" t="s">
        <v>94</v>
      </c>
      <c r="B4" s="1"/>
      <c r="C4" s="16">
        <f>(C3/B3)-1</f>
        <v>0.18837542444821742</v>
      </c>
      <c r="D4" s="16">
        <f>(D3/C3)-1</f>
        <v>0.14235009359682893</v>
      </c>
      <c r="E4" s="16">
        <f>(E3/D3)-1</f>
        <v>0.29035752072068055</v>
      </c>
      <c r="F4" s="16">
        <f t="shared" ref="F4:U4" si="0">(F3/E3)-1</f>
        <v>4.0026783319054626E-2</v>
      </c>
      <c r="G4" s="16">
        <f t="shared" si="0"/>
        <v>1.5643932814607853E-2</v>
      </c>
      <c r="H4" s="17">
        <f t="shared" si="0"/>
        <v>-9.589042498719913E-2</v>
      </c>
      <c r="I4" s="17">
        <f t="shared" si="0"/>
        <v>0.13417710335578681</v>
      </c>
      <c r="J4" s="17">
        <f t="shared" si="0"/>
        <v>8.3776164134849562E-2</v>
      </c>
      <c r="K4" s="17">
        <f t="shared" si="0"/>
        <v>0.18354051289612139</v>
      </c>
      <c r="L4" s="17">
        <f t="shared" si="0"/>
        <v>6.7720863600619685E-2</v>
      </c>
      <c r="M4" s="17">
        <f t="shared" si="0"/>
        <v>7.1855152147122903E-2</v>
      </c>
      <c r="N4" s="17">
        <f t="shared" si="0"/>
        <v>4.5145621160479266E-2</v>
      </c>
      <c r="O4" s="17">
        <f t="shared" si="0"/>
        <v>-5.9956908616323967E-2</v>
      </c>
      <c r="P4" s="17">
        <f t="shared" si="0"/>
        <v>0.12562319964546864</v>
      </c>
      <c r="Q4" s="17">
        <f t="shared" si="0"/>
        <v>4.617428856162098E-2</v>
      </c>
      <c r="R4" s="17">
        <f t="shared" si="0"/>
        <v>-4.4994825477467359E-2</v>
      </c>
      <c r="S4" s="17">
        <f t="shared" si="0"/>
        <v>6.2064379479349618E-3</v>
      </c>
      <c r="T4" s="17">
        <f t="shared" si="0"/>
        <v>4.7485007954961578E-3</v>
      </c>
      <c r="U4" s="17">
        <f t="shared" si="0"/>
        <v>4.54091451679699E-2</v>
      </c>
      <c r="V4" s="17">
        <f>(V3/U3)-1</f>
        <v>3.1674550835411264E-2</v>
      </c>
      <c r="W4" s="17">
        <f t="shared" ref="W4:AM4" si="1">(W3/V3)-1</f>
        <v>-9.5804934242104234E-2</v>
      </c>
      <c r="X4" s="17">
        <f t="shared" si="1"/>
        <v>7.701579410827919E-2</v>
      </c>
      <c r="Y4" s="17">
        <f t="shared" si="1"/>
        <v>-0.15179612072714621</v>
      </c>
      <c r="Z4" s="17">
        <f t="shared" si="1"/>
        <v>-0.19120572612235687</v>
      </c>
      <c r="AA4" s="17">
        <f t="shared" si="1"/>
        <v>8.9985461676302503E-2</v>
      </c>
      <c r="AB4" s="17">
        <f t="shared" si="1"/>
        <v>5.6686880593079803E-2</v>
      </c>
      <c r="AC4" s="17">
        <f t="shared" si="1"/>
        <v>-1.4765455292667151E-2</v>
      </c>
      <c r="AD4" s="17">
        <f t="shared" si="1"/>
        <v>9.4337514524923227E-2</v>
      </c>
      <c r="AE4" s="17">
        <f t="shared" si="1"/>
        <v>-1.9330642471599657E-2</v>
      </c>
      <c r="AF4" s="17">
        <f t="shared" si="1"/>
        <v>3.8042158012729255E-2</v>
      </c>
      <c r="AG4" s="17">
        <f t="shared" si="1"/>
        <v>1.4990839674240197E-2</v>
      </c>
      <c r="AH4" s="17">
        <f t="shared" si="1"/>
        <v>3.2779973649538885E-2</v>
      </c>
      <c r="AI4" s="17">
        <f t="shared" si="1"/>
        <v>2.2720314333826597E-2</v>
      </c>
      <c r="AJ4" s="17">
        <f t="shared" si="1"/>
        <v>-2.767902805323752E-2</v>
      </c>
      <c r="AK4" s="17">
        <f t="shared" si="1"/>
        <v>-0.1844515715202053</v>
      </c>
      <c r="AL4" s="17">
        <f t="shared" si="1"/>
        <v>7.2335304851192328E-2</v>
      </c>
      <c r="AM4" s="17">
        <f t="shared" si="1"/>
        <v>0.15927710666637318</v>
      </c>
      <c r="AN4" s="17">
        <f>(AN3/AM3)-1</f>
        <v>2.4946696444953398E-2</v>
      </c>
      <c r="AO4" s="17">
        <f t="shared" ref="AO4:AR4" si="2">(AO3/AN3)-1</f>
        <v>3.2716049382716106E-2</v>
      </c>
      <c r="AP4" s="17">
        <f t="shared" si="2"/>
        <v>3.6461446503287531E-2</v>
      </c>
      <c r="AQ4" s="17">
        <f t="shared" si="2"/>
        <v>-7.0357554786620535E-2</v>
      </c>
      <c r="AR4" s="17">
        <f t="shared" si="2"/>
        <v>0.12406947890818865</v>
      </c>
      <c r="AS4" s="18">
        <f>(AL4+AK4+AM4)/3</f>
        <v>1.5720279999120068E-2</v>
      </c>
      <c r="AT4" s="18">
        <f>(AL20+AK20+AM20)/3</f>
        <v>6.1656896247106983E-2</v>
      </c>
      <c r="AU4" s="18">
        <f>(AL29+AK29+AM29)/3</f>
        <v>-14.782481915351505</v>
      </c>
      <c r="AV4" s="18">
        <f>(AL106+AK106+AM106)/3</f>
        <v>2.8082897230354249E-2</v>
      </c>
    </row>
    <row r="5" spans="1:48" ht="19" x14ac:dyDescent="0.25">
      <c r="A5" s="5" t="s">
        <v>2</v>
      </c>
      <c r="B5" s="1">
        <v>44435400000</v>
      </c>
      <c r="C5" s="1">
        <v>51866200000</v>
      </c>
      <c r="D5" s="1">
        <v>58495100000</v>
      </c>
      <c r="E5" s="1">
        <v>68233300000</v>
      </c>
      <c r="F5" s="1">
        <v>72615700000</v>
      </c>
      <c r="G5" s="1">
        <v>78004100000</v>
      </c>
      <c r="H5" s="1">
        <v>70371300000</v>
      </c>
      <c r="I5" s="1">
        <v>80025900000</v>
      </c>
      <c r="J5" s="1">
        <v>88364000000</v>
      </c>
      <c r="K5" s="1">
        <v>103203000000</v>
      </c>
      <c r="L5" s="1">
        <v>110595000000</v>
      </c>
      <c r="M5" s="1">
        <v>118586000000</v>
      </c>
      <c r="N5" s="1">
        <v>118619000000</v>
      </c>
      <c r="O5" s="1">
        <v>112818000000</v>
      </c>
      <c r="P5" s="1">
        <v>126725000000</v>
      </c>
      <c r="Q5" s="1">
        <v>135639000000</v>
      </c>
      <c r="R5" s="1">
        <v>134892000000</v>
      </c>
      <c r="S5" s="1">
        <v>125137000000</v>
      </c>
      <c r="T5" s="1">
        <v>129821000000</v>
      </c>
      <c r="U5" s="1">
        <v>135856000000</v>
      </c>
      <c r="V5" s="1">
        <v>144944000000</v>
      </c>
      <c r="W5" s="1">
        <v>148869000000</v>
      </c>
      <c r="X5" s="1">
        <v>142587000000</v>
      </c>
      <c r="Y5" s="1">
        <v>127103000000</v>
      </c>
      <c r="Z5" s="1">
        <v>100016000000</v>
      </c>
      <c r="AA5" s="1">
        <v>104451000000</v>
      </c>
      <c r="AB5" s="1">
        <v>113345000000</v>
      </c>
      <c r="AC5" s="1">
        <v>115693000000</v>
      </c>
      <c r="AD5" s="1">
        <v>128094000000</v>
      </c>
      <c r="AE5" s="1">
        <v>126215000000</v>
      </c>
      <c r="AF5" s="1">
        <v>126495000000</v>
      </c>
      <c r="AG5" s="1">
        <v>126584000000</v>
      </c>
      <c r="AH5" s="1">
        <v>131332000000</v>
      </c>
      <c r="AI5" s="1">
        <v>136269000000</v>
      </c>
      <c r="AJ5" s="1">
        <v>134693000000</v>
      </c>
      <c r="AK5" s="1">
        <v>112752000000</v>
      </c>
      <c r="AL5" s="1">
        <v>114651000000</v>
      </c>
      <c r="AM5" s="1">
        <v>134397000000</v>
      </c>
    </row>
    <row r="6" spans="1:48" ht="20" x14ac:dyDescent="0.25">
      <c r="A6" s="6" t="s">
        <v>3</v>
      </c>
      <c r="B6" s="10">
        <v>8339000000</v>
      </c>
      <c r="C6" s="10">
        <v>10849600000</v>
      </c>
      <c r="D6" s="10">
        <v>13148300000</v>
      </c>
      <c r="E6" s="10">
        <v>24212300000</v>
      </c>
      <c r="F6" s="10">
        <v>23530200000</v>
      </c>
      <c r="G6" s="10">
        <v>19645900000</v>
      </c>
      <c r="H6" s="10">
        <v>17915000000</v>
      </c>
      <c r="I6" s="10">
        <v>20106400000</v>
      </c>
      <c r="J6" s="10">
        <v>20157000000</v>
      </c>
      <c r="K6" s="10">
        <v>25236000000</v>
      </c>
      <c r="L6" s="10">
        <v>26542000000</v>
      </c>
      <c r="M6" s="10">
        <v>28405000000</v>
      </c>
      <c r="N6" s="10">
        <v>35008000000</v>
      </c>
      <c r="O6" s="10">
        <v>31598000000</v>
      </c>
      <c r="P6" s="10">
        <v>35833000000</v>
      </c>
      <c r="Q6" s="10">
        <v>34425000000</v>
      </c>
      <c r="R6" s="10">
        <v>27520000000</v>
      </c>
      <c r="S6" s="10">
        <v>38283000000</v>
      </c>
      <c r="T6" s="10">
        <v>34375000000</v>
      </c>
      <c r="U6" s="10">
        <v>35796000000</v>
      </c>
      <c r="V6" s="10">
        <v>32145000000</v>
      </c>
      <c r="W6" s="10">
        <v>11254000000</v>
      </c>
      <c r="X6" s="10">
        <v>29868000000</v>
      </c>
      <c r="Y6" s="10">
        <v>19174000000</v>
      </c>
      <c r="Z6" s="10">
        <v>18292000000</v>
      </c>
      <c r="AA6" s="10">
        <v>24503000000</v>
      </c>
      <c r="AB6" s="10">
        <v>22919000000</v>
      </c>
      <c r="AC6" s="10">
        <v>18559000000</v>
      </c>
      <c r="AD6" s="10">
        <v>18823000000</v>
      </c>
      <c r="AE6" s="10">
        <v>17862000000</v>
      </c>
      <c r="AF6" s="10">
        <v>23063000000</v>
      </c>
      <c r="AG6" s="10">
        <v>25216000000</v>
      </c>
      <c r="AH6" s="10">
        <v>25444000000</v>
      </c>
      <c r="AI6" s="10">
        <v>24069000000</v>
      </c>
      <c r="AJ6" s="10">
        <v>21207000000</v>
      </c>
      <c r="AK6" s="10">
        <v>14392000000</v>
      </c>
      <c r="AL6" s="10">
        <v>21690000000</v>
      </c>
      <c r="AM6" s="10">
        <v>23660000000</v>
      </c>
      <c r="AS6" s="19" t="s">
        <v>113</v>
      </c>
      <c r="AT6" s="20" t="s">
        <v>114</v>
      </c>
      <c r="AU6" s="20" t="s">
        <v>115</v>
      </c>
      <c r="AV6" s="20" t="s">
        <v>116</v>
      </c>
    </row>
    <row r="7" spans="1:48" ht="19" x14ac:dyDescent="0.25">
      <c r="A7" s="5" t="s">
        <v>4</v>
      </c>
      <c r="B7" s="2">
        <v>0.158</v>
      </c>
      <c r="C7" s="2">
        <v>0.17299999999999999</v>
      </c>
      <c r="D7" s="2">
        <v>0.1835</v>
      </c>
      <c r="E7" s="2">
        <v>0.26190000000000002</v>
      </c>
      <c r="F7" s="2">
        <v>0.2447</v>
      </c>
      <c r="G7" s="2">
        <v>0.20119999999999999</v>
      </c>
      <c r="H7" s="2">
        <v>0.2029</v>
      </c>
      <c r="I7" s="2">
        <v>0.20080000000000001</v>
      </c>
      <c r="J7" s="2">
        <v>0.1857</v>
      </c>
      <c r="K7" s="2">
        <v>0.19650000000000001</v>
      </c>
      <c r="L7" s="2">
        <v>0.19350000000000001</v>
      </c>
      <c r="M7" s="2">
        <v>0.19320000000000001</v>
      </c>
      <c r="N7" s="2">
        <v>0.22789999999999999</v>
      </c>
      <c r="O7" s="2">
        <v>0.21879999999999999</v>
      </c>
      <c r="P7" s="2">
        <v>0.22040000000000001</v>
      </c>
      <c r="Q7" s="2">
        <v>0.2024</v>
      </c>
      <c r="R7" s="2">
        <v>0.1694</v>
      </c>
      <c r="S7" s="2">
        <v>0.23430000000000001</v>
      </c>
      <c r="T7" s="2">
        <v>0.2094</v>
      </c>
      <c r="U7" s="2">
        <v>0.20849999999999999</v>
      </c>
      <c r="V7" s="2">
        <v>0.18149999999999999</v>
      </c>
      <c r="W7" s="2">
        <v>7.0300000000000001E-2</v>
      </c>
      <c r="X7" s="2">
        <v>0.17319999999999999</v>
      </c>
      <c r="Y7" s="2">
        <v>0.13109999999999999</v>
      </c>
      <c r="Z7" s="2">
        <v>0.15459999999999999</v>
      </c>
      <c r="AA7" s="2">
        <v>0.19</v>
      </c>
      <c r="AB7" s="2">
        <v>0.16819999999999999</v>
      </c>
      <c r="AC7" s="2">
        <v>0.13819999999999999</v>
      </c>
      <c r="AD7" s="2">
        <v>0.12809999999999999</v>
      </c>
      <c r="AE7" s="2">
        <v>0.124</v>
      </c>
      <c r="AF7" s="2">
        <v>0.1542</v>
      </c>
      <c r="AG7" s="2">
        <v>0.1661</v>
      </c>
      <c r="AH7" s="2">
        <v>0.1623</v>
      </c>
      <c r="AI7" s="2">
        <v>0.15010000000000001</v>
      </c>
      <c r="AJ7" s="2">
        <v>0.13600000000000001</v>
      </c>
      <c r="AK7" s="2">
        <v>0.1132</v>
      </c>
      <c r="AL7" s="2">
        <v>0.15909999999999999</v>
      </c>
      <c r="AM7" s="2">
        <v>0.1497</v>
      </c>
      <c r="AS7" s="18">
        <f>AM7</f>
        <v>0.1497</v>
      </c>
      <c r="AT7" s="21">
        <f>AM21</f>
        <v>8.2400000000000001E-2</v>
      </c>
      <c r="AU7" s="21">
        <f>AM30</f>
        <v>-1.2500000000000001E-2</v>
      </c>
      <c r="AV7" s="21">
        <f>AM107/AM3</f>
        <v>4.3357775992205347E-2</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t="s">
        <v>91</v>
      </c>
      <c r="Z8" s="1" t="s">
        <v>91</v>
      </c>
      <c r="AA8" s="1" t="s">
        <v>91</v>
      </c>
      <c r="AB8" s="1" t="s">
        <v>91</v>
      </c>
      <c r="AC8" s="1" t="s">
        <v>91</v>
      </c>
      <c r="AD8" s="1" t="s">
        <v>91</v>
      </c>
      <c r="AE8" s="1" t="s">
        <v>91</v>
      </c>
      <c r="AF8" s="1" t="s">
        <v>91</v>
      </c>
      <c r="AG8" s="1" t="s">
        <v>91</v>
      </c>
      <c r="AH8" s="1" t="s">
        <v>91</v>
      </c>
      <c r="AI8" s="1" t="s">
        <v>91</v>
      </c>
      <c r="AJ8" s="1" t="s">
        <v>91</v>
      </c>
      <c r="AK8" s="1" t="s">
        <v>91</v>
      </c>
      <c r="AL8" s="1" t="s">
        <v>91</v>
      </c>
      <c r="AM8" s="1" t="s">
        <v>91</v>
      </c>
    </row>
    <row r="9" spans="1:48" ht="19" customHeight="1" x14ac:dyDescent="0.25">
      <c r="A9" s="15" t="s">
        <v>95</v>
      </c>
      <c r="B9" s="16" t="e">
        <f>B8/B3</f>
        <v>#VALUE!</v>
      </c>
      <c r="C9" s="16" t="e">
        <f t="shared" ref="C9:AM9" si="3">C8/C3</f>
        <v>#VALUE!</v>
      </c>
      <c r="D9" s="16" t="e">
        <f t="shared" si="3"/>
        <v>#VALUE!</v>
      </c>
      <c r="E9" s="16" t="e">
        <f t="shared" si="3"/>
        <v>#VALUE!</v>
      </c>
      <c r="F9" s="16" t="e">
        <f t="shared" si="3"/>
        <v>#VALUE!</v>
      </c>
      <c r="G9" s="16" t="e">
        <f t="shared" si="3"/>
        <v>#VALUE!</v>
      </c>
      <c r="H9" s="16" t="e">
        <f t="shared" si="3"/>
        <v>#VALUE!</v>
      </c>
      <c r="I9" s="16" t="e">
        <f t="shared" si="3"/>
        <v>#VALUE!</v>
      </c>
      <c r="J9" s="16" t="e">
        <f t="shared" si="3"/>
        <v>#VALUE!</v>
      </c>
      <c r="K9" s="16" t="e">
        <f t="shared" si="3"/>
        <v>#VALUE!</v>
      </c>
      <c r="L9" s="16" t="e">
        <f t="shared" si="3"/>
        <v>#VALUE!</v>
      </c>
      <c r="M9" s="16" t="e">
        <f t="shared" si="3"/>
        <v>#VALUE!</v>
      </c>
      <c r="N9" s="16" t="e">
        <f t="shared" si="3"/>
        <v>#VALUE!</v>
      </c>
      <c r="O9" s="16" t="e">
        <f t="shared" si="3"/>
        <v>#VALUE!</v>
      </c>
      <c r="P9" s="16" t="e">
        <f t="shared" si="3"/>
        <v>#VALUE!</v>
      </c>
      <c r="Q9" s="16" t="e">
        <f t="shared" si="3"/>
        <v>#VALUE!</v>
      </c>
      <c r="R9" s="16" t="e">
        <f t="shared" si="3"/>
        <v>#VALUE!</v>
      </c>
      <c r="S9" s="16" t="e">
        <f t="shared" si="3"/>
        <v>#VALUE!</v>
      </c>
      <c r="T9" s="16" t="e">
        <f t="shared" si="3"/>
        <v>#VALUE!</v>
      </c>
      <c r="U9" s="16" t="e">
        <f t="shared" si="3"/>
        <v>#VALUE!</v>
      </c>
      <c r="V9" s="16" t="e">
        <f t="shared" si="3"/>
        <v>#VALUE!</v>
      </c>
      <c r="W9" s="16" t="e">
        <f t="shared" si="3"/>
        <v>#VALUE!</v>
      </c>
      <c r="X9" s="16" t="e">
        <f t="shared" si="3"/>
        <v>#VALUE!</v>
      </c>
      <c r="Y9" s="16" t="e">
        <f t="shared" si="3"/>
        <v>#VALUE!</v>
      </c>
      <c r="Z9" s="16" t="e">
        <f t="shared" si="3"/>
        <v>#VALUE!</v>
      </c>
      <c r="AA9" s="16" t="e">
        <f t="shared" si="3"/>
        <v>#VALUE!</v>
      </c>
      <c r="AB9" s="16" t="e">
        <f t="shared" si="3"/>
        <v>#VALUE!</v>
      </c>
      <c r="AC9" s="16" t="e">
        <f t="shared" si="3"/>
        <v>#VALUE!</v>
      </c>
      <c r="AD9" s="16" t="e">
        <f t="shared" si="3"/>
        <v>#VALUE!</v>
      </c>
      <c r="AE9" s="16" t="e">
        <f t="shared" si="3"/>
        <v>#VALUE!</v>
      </c>
      <c r="AF9" s="16" t="e">
        <f t="shared" si="3"/>
        <v>#VALUE!</v>
      </c>
      <c r="AG9" s="16" t="e">
        <f t="shared" si="3"/>
        <v>#VALUE!</v>
      </c>
      <c r="AH9" s="16" t="e">
        <f t="shared" si="3"/>
        <v>#VALUE!</v>
      </c>
      <c r="AI9" s="16" t="e">
        <f t="shared" si="3"/>
        <v>#VALUE!</v>
      </c>
      <c r="AJ9" s="16" t="e">
        <f t="shared" si="3"/>
        <v>#VALUE!</v>
      </c>
      <c r="AK9" s="16" t="e">
        <f t="shared" si="3"/>
        <v>#VALUE!</v>
      </c>
      <c r="AL9" s="16" t="e">
        <f t="shared" si="3"/>
        <v>#VALUE!</v>
      </c>
      <c r="AM9" s="16" t="e">
        <f t="shared" si="3"/>
        <v>#VALUE!</v>
      </c>
      <c r="AS9" s="19" t="s">
        <v>96</v>
      </c>
      <c r="AT9" s="20" t="s">
        <v>97</v>
      </c>
      <c r="AU9" s="20" t="s">
        <v>98</v>
      </c>
      <c r="AV9" s="20" t="s">
        <v>99</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v>11527000000</v>
      </c>
      <c r="AI10" s="1" t="s">
        <v>91</v>
      </c>
      <c r="AJ10" s="1" t="s">
        <v>91</v>
      </c>
      <c r="AK10" s="1" t="s">
        <v>91</v>
      </c>
      <c r="AL10" s="1" t="s">
        <v>91</v>
      </c>
      <c r="AM10" s="1" t="s">
        <v>91</v>
      </c>
      <c r="AS10" s="18" t="e">
        <f>AM9</f>
        <v>#VALUE!</v>
      </c>
      <c r="AT10" s="21">
        <f>AM13</f>
        <v>6.8886540931436133E-2</v>
      </c>
      <c r="AU10" s="21">
        <f>AM80</f>
        <v>2.1258153704043479E-3</v>
      </c>
      <c r="AV10" s="21">
        <f>AM89</f>
        <v>0.20468565137893291</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3216500000</v>
      </c>
      <c r="C12" s="1">
        <v>3833500000</v>
      </c>
      <c r="D12" s="1">
        <v>3779700000</v>
      </c>
      <c r="E12" s="1">
        <v>8307200000</v>
      </c>
      <c r="F12" s="1">
        <v>5321400000</v>
      </c>
      <c r="G12" s="1">
        <v>5920900000</v>
      </c>
      <c r="H12" s="1">
        <v>6152600000</v>
      </c>
      <c r="I12" s="1">
        <v>6229600000</v>
      </c>
      <c r="J12" s="1">
        <v>6491000000</v>
      </c>
      <c r="K12" s="1">
        <v>5131000000</v>
      </c>
      <c r="L12" s="1">
        <v>6044000000</v>
      </c>
      <c r="M12" s="1">
        <v>6625000000</v>
      </c>
      <c r="N12" s="1">
        <v>7082000000</v>
      </c>
      <c r="O12" s="1">
        <v>7616000000</v>
      </c>
      <c r="P12" s="1">
        <v>9548000000</v>
      </c>
      <c r="Q12" s="1">
        <v>9884000000</v>
      </c>
      <c r="R12" s="1">
        <v>13602000000</v>
      </c>
      <c r="S12" s="1">
        <v>28426000000</v>
      </c>
      <c r="T12" s="1">
        <v>17480000000</v>
      </c>
      <c r="U12" s="1">
        <v>25115000000</v>
      </c>
      <c r="V12" s="1">
        <v>24652000000</v>
      </c>
      <c r="W12" s="1">
        <v>19180000000</v>
      </c>
      <c r="X12" s="1">
        <v>21169000000</v>
      </c>
      <c r="Y12" s="1">
        <v>21430000000</v>
      </c>
      <c r="Z12" s="1">
        <v>13258000000</v>
      </c>
      <c r="AA12" s="1">
        <v>11909000000</v>
      </c>
      <c r="AB12" s="1">
        <v>11578000000</v>
      </c>
      <c r="AC12" s="1">
        <v>12182000000</v>
      </c>
      <c r="AD12" s="1">
        <v>13176000000</v>
      </c>
      <c r="AE12" s="1">
        <v>14117000000</v>
      </c>
      <c r="AF12" s="1">
        <v>14999000000</v>
      </c>
      <c r="AG12" s="1">
        <v>12196000000</v>
      </c>
      <c r="AH12" s="1">
        <v>11527000000</v>
      </c>
      <c r="AI12" s="1">
        <v>11403000000</v>
      </c>
      <c r="AJ12" s="1">
        <v>11161000000</v>
      </c>
      <c r="AK12" s="1">
        <v>10193000000</v>
      </c>
      <c r="AL12" s="1">
        <v>11915000000</v>
      </c>
      <c r="AM12" s="1">
        <v>10888000000</v>
      </c>
      <c r="AS12" s="19" t="s">
        <v>117</v>
      </c>
      <c r="AT12" s="20" t="s">
        <v>118</v>
      </c>
      <c r="AU12" s="20" t="s">
        <v>119</v>
      </c>
      <c r="AV12" s="20" t="s">
        <v>120</v>
      </c>
    </row>
    <row r="13" spans="1:48" ht="19" x14ac:dyDescent="0.25">
      <c r="A13" s="15" t="s">
        <v>100</v>
      </c>
      <c r="B13" s="16">
        <f>B12/B3</f>
        <v>6.0948111205432934E-2</v>
      </c>
      <c r="C13" s="16">
        <f t="shared" ref="C13:AM13" si="4">C12/C3</f>
        <v>6.1124947780304167E-2</v>
      </c>
      <c r="D13" s="16">
        <f t="shared" si="4"/>
        <v>5.2757127662841241E-2</v>
      </c>
      <c r="E13" s="16">
        <f t="shared" si="4"/>
        <v>8.9860415206348382E-2</v>
      </c>
      <c r="F13" s="16">
        <f t="shared" si="4"/>
        <v>5.5347133887144434E-2</v>
      </c>
      <c r="G13" s="16">
        <f t="shared" si="4"/>
        <v>6.0633896569380438E-2</v>
      </c>
      <c r="H13" s="16">
        <f t="shared" si="4"/>
        <v>6.968918167371381E-2</v>
      </c>
      <c r="I13" s="16">
        <f t="shared" si="4"/>
        <v>6.2213691286428056E-2</v>
      </c>
      <c r="J13" s="16">
        <f t="shared" si="4"/>
        <v>5.9813308023331888E-2</v>
      </c>
      <c r="K13" s="16">
        <f t="shared" si="4"/>
        <v>3.99489251707036E-2</v>
      </c>
      <c r="L13" s="16">
        <f t="shared" si="4"/>
        <v>4.4072715605562321E-2</v>
      </c>
      <c r="M13" s="16">
        <f t="shared" si="4"/>
        <v>4.5070786646801503E-2</v>
      </c>
      <c r="N13" s="16">
        <f t="shared" si="4"/>
        <v>4.6098667551927722E-2</v>
      </c>
      <c r="O13" s="16">
        <f t="shared" si="4"/>
        <v>5.2736538887657877E-2</v>
      </c>
      <c r="P13" s="16">
        <f t="shared" si="4"/>
        <v>5.873595885776154E-2</v>
      </c>
      <c r="Q13" s="16">
        <f t="shared" si="4"/>
        <v>5.8119296264935554E-2</v>
      </c>
      <c r="R13" s="16">
        <f t="shared" si="4"/>
        <v>8.3749969214097483E-2</v>
      </c>
      <c r="S13" s="16">
        <f t="shared" si="4"/>
        <v>0.17394443764533105</v>
      </c>
      <c r="T13" s="16">
        <f t="shared" si="4"/>
        <v>0.10645813539915711</v>
      </c>
      <c r="U13" s="16">
        <f t="shared" si="4"/>
        <v>0.14631347144222032</v>
      </c>
      <c r="V13" s="16">
        <f t="shared" si="4"/>
        <v>0.1392068394987831</v>
      </c>
      <c r="W13" s="16">
        <f t="shared" si="4"/>
        <v>0.11978291688264646</v>
      </c>
      <c r="X13" s="16">
        <f t="shared" si="4"/>
        <v>0.12275086254385202</v>
      </c>
      <c r="Y13" s="16">
        <f t="shared" si="4"/>
        <v>0.14650286784661978</v>
      </c>
      <c r="Z13" s="16">
        <f t="shared" si="4"/>
        <v>0.11206342766338709</v>
      </c>
      <c r="AA13" s="16">
        <f t="shared" si="4"/>
        <v>9.2350760736386622E-2</v>
      </c>
      <c r="AB13" s="16">
        <f t="shared" si="4"/>
        <v>8.4967416192097689E-2</v>
      </c>
      <c r="AC13" s="16">
        <f t="shared" si="4"/>
        <v>9.0739802758990559E-2</v>
      </c>
      <c r="AD13" s="16">
        <f t="shared" si="4"/>
        <v>8.9683290565421292E-2</v>
      </c>
      <c r="AE13" s="16">
        <f t="shared" si="4"/>
        <v>9.7982328893577733E-2</v>
      </c>
      <c r="AF13" s="16">
        <f t="shared" si="4"/>
        <v>0.10028885114804958</v>
      </c>
      <c r="AG13" s="16">
        <f t="shared" si="4"/>
        <v>8.0342555994729906E-2</v>
      </c>
      <c r="AH13" s="16">
        <f t="shared" si="4"/>
        <v>7.3525284482318723E-2</v>
      </c>
      <c r="AI13" s="16">
        <f t="shared" si="4"/>
        <v>7.1118512143097709E-2</v>
      </c>
      <c r="AJ13" s="16">
        <f t="shared" si="4"/>
        <v>7.1590763309813982E-2</v>
      </c>
      <c r="AK13" s="16">
        <f t="shared" si="4"/>
        <v>8.0168942301642232E-2</v>
      </c>
      <c r="AL13" s="16">
        <f t="shared" si="4"/>
        <v>8.7391173601484518E-2</v>
      </c>
      <c r="AM13" s="16">
        <f t="shared" si="4"/>
        <v>6.8886540931436133E-2</v>
      </c>
      <c r="AS13" s="18">
        <f>AM28/AM72</f>
        <v>-4.5811942093335181E-2</v>
      </c>
      <c r="AT13" s="21">
        <f>AM28/AM54</f>
        <v>-7.7417892482531149E-3</v>
      </c>
      <c r="AU13" s="21">
        <f>AM22/(AM72+AM56+AM61)</f>
        <v>3.8673658653816528E-2</v>
      </c>
      <c r="AV13" s="22">
        <f>AM67/AM72</f>
        <v>4.9192220526340131</v>
      </c>
    </row>
    <row r="14" spans="1:48" ht="19" x14ac:dyDescent="0.25">
      <c r="A14" s="5" t="s">
        <v>9</v>
      </c>
      <c r="B14" s="1">
        <v>2392800000</v>
      </c>
      <c r="C14" s="1">
        <v>2959600000</v>
      </c>
      <c r="D14" s="1">
        <v>3167400000</v>
      </c>
      <c r="E14" s="1">
        <v>2457600000</v>
      </c>
      <c r="F14" s="1">
        <v>4228700000</v>
      </c>
      <c r="G14" s="1">
        <v>3184900000</v>
      </c>
      <c r="H14" s="1">
        <v>5778300000</v>
      </c>
      <c r="I14" s="1">
        <v>6755700000</v>
      </c>
      <c r="J14" s="1">
        <v>3064000000</v>
      </c>
      <c r="K14" s="1">
        <v>4910000000</v>
      </c>
      <c r="L14" s="1">
        <v>6500000000</v>
      </c>
      <c r="M14" s="1">
        <v>6875000000</v>
      </c>
      <c r="N14" s="1">
        <v>7645000000</v>
      </c>
      <c r="O14" s="1">
        <v>8589000000</v>
      </c>
      <c r="P14" s="1">
        <v>9254000000</v>
      </c>
      <c r="Q14" s="1">
        <v>9408000000</v>
      </c>
      <c r="R14" s="1">
        <v>21486000000</v>
      </c>
      <c r="S14" s="1" t="s">
        <v>91</v>
      </c>
      <c r="T14" s="1">
        <v>8779000000</v>
      </c>
      <c r="U14" s="1" t="s">
        <v>91</v>
      </c>
      <c r="V14" s="1" t="s">
        <v>91</v>
      </c>
      <c r="W14" s="1" t="s">
        <v>91</v>
      </c>
      <c r="X14" s="1" t="s">
        <v>91</v>
      </c>
      <c r="Y14" s="1" t="s">
        <v>91</v>
      </c>
      <c r="Z14" s="1" t="s">
        <v>91</v>
      </c>
      <c r="AA14" s="1" t="s">
        <v>91</v>
      </c>
      <c r="AB14" s="1" t="s">
        <v>91</v>
      </c>
      <c r="AC14" s="1">
        <v>86000000</v>
      </c>
      <c r="AD14" s="1">
        <v>208000000</v>
      </c>
      <c r="AE14" s="1">
        <v>305000000</v>
      </c>
      <c r="AF14" s="1">
        <v>417000000</v>
      </c>
      <c r="AG14" s="1" t="s">
        <v>91</v>
      </c>
      <c r="AH14" s="1" t="s">
        <v>91</v>
      </c>
      <c r="AI14" s="1" t="s">
        <v>91</v>
      </c>
      <c r="AJ14" s="1" t="s">
        <v>91</v>
      </c>
      <c r="AK14" s="1" t="s">
        <v>91</v>
      </c>
      <c r="AL14" s="1" t="s">
        <v>91</v>
      </c>
      <c r="AM14" s="1" t="s">
        <v>91</v>
      </c>
    </row>
    <row r="15" spans="1:48" ht="20" x14ac:dyDescent="0.25">
      <c r="A15" s="5" t="s">
        <v>10</v>
      </c>
      <c r="B15" s="1">
        <v>5609300000</v>
      </c>
      <c r="C15" s="1">
        <v>6793100000</v>
      </c>
      <c r="D15" s="1">
        <v>6947100000</v>
      </c>
      <c r="E15" s="1">
        <v>10764800000</v>
      </c>
      <c r="F15" s="1">
        <v>9550100000</v>
      </c>
      <c r="G15" s="1">
        <v>9105800000</v>
      </c>
      <c r="H15" s="1">
        <v>11930900000</v>
      </c>
      <c r="I15" s="1">
        <v>12985300000</v>
      </c>
      <c r="J15" s="1">
        <v>9555000000</v>
      </c>
      <c r="K15" s="1">
        <v>10041000000</v>
      </c>
      <c r="L15" s="1">
        <v>12544000000</v>
      </c>
      <c r="M15" s="1">
        <v>13500000000</v>
      </c>
      <c r="N15" s="1">
        <v>14727000000</v>
      </c>
      <c r="O15" s="1">
        <v>16205000000</v>
      </c>
      <c r="P15" s="1">
        <v>18802000000</v>
      </c>
      <c r="Q15" s="1">
        <v>19292000000</v>
      </c>
      <c r="R15" s="1">
        <v>35088000000</v>
      </c>
      <c r="S15" s="1">
        <v>28426000000</v>
      </c>
      <c r="T15" s="1">
        <v>26259000000</v>
      </c>
      <c r="U15" s="1">
        <v>25115000000</v>
      </c>
      <c r="V15" s="1">
        <v>24652000000</v>
      </c>
      <c r="W15" s="1">
        <v>19180000000</v>
      </c>
      <c r="X15" s="1">
        <v>21169000000</v>
      </c>
      <c r="Y15" s="1">
        <v>21430000000</v>
      </c>
      <c r="Z15" s="1">
        <v>13258000000</v>
      </c>
      <c r="AA15" s="1">
        <v>11909000000</v>
      </c>
      <c r="AB15" s="1">
        <v>11578000000</v>
      </c>
      <c r="AC15" s="1">
        <v>12268000000</v>
      </c>
      <c r="AD15" s="1">
        <v>13384000000</v>
      </c>
      <c r="AE15" s="1">
        <v>14422000000</v>
      </c>
      <c r="AF15" s="1">
        <v>15416000000</v>
      </c>
      <c r="AG15" s="1">
        <v>12196000000</v>
      </c>
      <c r="AH15" s="1">
        <v>11527000000</v>
      </c>
      <c r="AI15" s="1">
        <v>11403000000</v>
      </c>
      <c r="AJ15" s="1">
        <v>11161000000</v>
      </c>
      <c r="AK15" s="1">
        <v>10193000000</v>
      </c>
      <c r="AL15" s="1">
        <v>11915000000</v>
      </c>
      <c r="AM15" s="1">
        <v>10888000000</v>
      </c>
      <c r="AS15" s="19" t="s">
        <v>121</v>
      </c>
      <c r="AT15" s="20" t="s">
        <v>122</v>
      </c>
      <c r="AU15" s="20" t="s">
        <v>123</v>
      </c>
      <c r="AV15" s="20" t="s">
        <v>124</v>
      </c>
    </row>
    <row r="16" spans="1:48" ht="19" x14ac:dyDescent="0.25">
      <c r="A16" s="5" t="s">
        <v>11</v>
      </c>
      <c r="B16" s="1">
        <v>50044700000</v>
      </c>
      <c r="C16" s="1">
        <v>58659300000</v>
      </c>
      <c r="D16" s="1">
        <v>65442200000</v>
      </c>
      <c r="E16" s="1">
        <v>78998100000</v>
      </c>
      <c r="F16" s="1">
        <v>82165800000</v>
      </c>
      <c r="G16" s="1">
        <v>87109900000</v>
      </c>
      <c r="H16" s="1">
        <v>82302200000</v>
      </c>
      <c r="I16" s="1">
        <v>93011200000</v>
      </c>
      <c r="J16" s="1">
        <v>97919000000</v>
      </c>
      <c r="K16" s="1">
        <v>113244000000</v>
      </c>
      <c r="L16" s="1">
        <v>123139000000</v>
      </c>
      <c r="M16" s="1">
        <v>132086000000</v>
      </c>
      <c r="N16" s="1">
        <v>133346000000</v>
      </c>
      <c r="O16" s="1">
        <v>129023000000</v>
      </c>
      <c r="P16" s="1">
        <v>145527000000</v>
      </c>
      <c r="Q16" s="1">
        <v>154931000000</v>
      </c>
      <c r="R16" s="1">
        <v>169980000000</v>
      </c>
      <c r="S16" s="1">
        <v>153563000000</v>
      </c>
      <c r="T16" s="1">
        <v>156080000000</v>
      </c>
      <c r="U16" s="1">
        <v>160971000000</v>
      </c>
      <c r="V16" s="1">
        <v>169596000000</v>
      </c>
      <c r="W16" s="1">
        <v>168049000000</v>
      </c>
      <c r="X16" s="1">
        <v>163756000000</v>
      </c>
      <c r="Y16" s="1">
        <v>148533000000</v>
      </c>
      <c r="Z16" s="1">
        <v>113274000000</v>
      </c>
      <c r="AA16" s="1">
        <v>116360000000</v>
      </c>
      <c r="AB16" s="1">
        <v>124923000000</v>
      </c>
      <c r="AC16" s="1">
        <v>127961000000</v>
      </c>
      <c r="AD16" s="1">
        <v>141478000000</v>
      </c>
      <c r="AE16" s="1">
        <v>140637000000</v>
      </c>
      <c r="AF16" s="1">
        <v>141911000000</v>
      </c>
      <c r="AG16" s="1">
        <v>138780000000</v>
      </c>
      <c r="AH16" s="1">
        <v>142859000000</v>
      </c>
      <c r="AI16" s="1">
        <v>147672000000</v>
      </c>
      <c r="AJ16" s="1">
        <v>145854000000</v>
      </c>
      <c r="AK16" s="1">
        <v>122945000000</v>
      </c>
      <c r="AL16" s="1">
        <v>126566000000</v>
      </c>
      <c r="AM16" s="1">
        <v>151781000000</v>
      </c>
      <c r="AS16" s="28">
        <f>(AL35+AK35+AJ35+AI35+AM35)/5</f>
        <v>6.7842556309354366E-4</v>
      </c>
      <c r="AT16" s="29">
        <f>AU101/AM3</f>
        <v>0.3548770380305839</v>
      </c>
      <c r="AU16" s="29">
        <f>AU101/AM28</f>
        <v>-28.314386673397273</v>
      </c>
      <c r="AV16" s="30">
        <f>AU101/AM107</f>
        <v>8.184853348898292</v>
      </c>
    </row>
    <row r="17" spans="1:48" ht="19" x14ac:dyDescent="0.25">
      <c r="A17" s="5" t="s">
        <v>12</v>
      </c>
      <c r="B17" s="1" t="s">
        <v>91</v>
      </c>
      <c r="C17" s="1" t="s">
        <v>91</v>
      </c>
      <c r="D17" s="1" t="s">
        <v>91</v>
      </c>
      <c r="E17" s="1" t="s">
        <v>91</v>
      </c>
      <c r="F17" s="1" t="s">
        <v>91</v>
      </c>
      <c r="G17" s="1" t="s">
        <v>91</v>
      </c>
      <c r="H17" s="1" t="s">
        <v>91</v>
      </c>
      <c r="I17" s="1" t="s">
        <v>91</v>
      </c>
      <c r="J17" s="1" t="s">
        <v>91</v>
      </c>
      <c r="K17" s="1">
        <v>721000000</v>
      </c>
      <c r="L17" s="1">
        <v>622000000</v>
      </c>
      <c r="M17" s="1">
        <v>695000000</v>
      </c>
      <c r="N17" s="1">
        <v>788000000</v>
      </c>
      <c r="O17" s="1">
        <v>829000000</v>
      </c>
      <c r="P17" s="1">
        <v>1397000000</v>
      </c>
      <c r="Q17" s="1">
        <v>1383000000</v>
      </c>
      <c r="R17" s="1" t="s">
        <v>91</v>
      </c>
      <c r="S17" s="1" t="s">
        <v>91</v>
      </c>
      <c r="T17" s="1" t="s">
        <v>91</v>
      </c>
      <c r="U17" s="1" t="s">
        <v>91</v>
      </c>
      <c r="V17" s="1" t="s">
        <v>91</v>
      </c>
      <c r="W17" s="1" t="s">
        <v>91</v>
      </c>
      <c r="X17" s="1">
        <v>10927000000</v>
      </c>
      <c r="Y17" s="1">
        <v>10437000000</v>
      </c>
      <c r="Z17" s="1">
        <v>6828000000</v>
      </c>
      <c r="AA17" s="1">
        <v>6152000000</v>
      </c>
      <c r="AB17" s="1">
        <v>4431000000</v>
      </c>
      <c r="AC17" s="1">
        <v>713000000</v>
      </c>
      <c r="AD17" s="1">
        <v>829000000</v>
      </c>
      <c r="AE17" s="1">
        <v>797000000</v>
      </c>
      <c r="AF17" s="1">
        <v>773000000</v>
      </c>
      <c r="AG17" s="1">
        <v>9798000000</v>
      </c>
      <c r="AH17" s="1">
        <v>10237000000</v>
      </c>
      <c r="AI17" s="1">
        <v>10691000000</v>
      </c>
      <c r="AJ17" s="1">
        <v>10521000000</v>
      </c>
      <c r="AK17" s="1">
        <v>10256000000</v>
      </c>
      <c r="AL17" s="1">
        <v>7055000000</v>
      </c>
      <c r="AM17" s="1">
        <v>6496000000</v>
      </c>
    </row>
    <row r="18" spans="1:48" ht="20" x14ac:dyDescent="0.25">
      <c r="A18" s="5" t="s">
        <v>13</v>
      </c>
      <c r="B18" s="1">
        <v>2392800000</v>
      </c>
      <c r="C18" s="1">
        <v>2959600000</v>
      </c>
      <c r="D18" s="1">
        <v>3167400000</v>
      </c>
      <c r="E18" s="1">
        <v>2457600000</v>
      </c>
      <c r="F18" s="1">
        <v>4228700000</v>
      </c>
      <c r="G18" s="1">
        <v>3184900000</v>
      </c>
      <c r="H18" s="1">
        <v>5778300000</v>
      </c>
      <c r="I18" s="1">
        <v>6755700000</v>
      </c>
      <c r="J18" s="1">
        <v>3064000000</v>
      </c>
      <c r="K18" s="1">
        <v>9336000000</v>
      </c>
      <c r="L18" s="1">
        <v>11719000000</v>
      </c>
      <c r="M18" s="1">
        <v>12791000000</v>
      </c>
      <c r="N18" s="1">
        <v>13583000000</v>
      </c>
      <c r="O18" s="1">
        <v>14329000000</v>
      </c>
      <c r="P18" s="1">
        <v>15193000000</v>
      </c>
      <c r="Q18" s="1">
        <v>14849000000</v>
      </c>
      <c r="R18" s="1">
        <v>19750000000</v>
      </c>
      <c r="S18" s="1">
        <v>15177000000</v>
      </c>
      <c r="T18" s="1">
        <v>14297000000</v>
      </c>
      <c r="U18" s="1">
        <v>13052000000</v>
      </c>
      <c r="V18" s="1">
        <v>6722000000</v>
      </c>
      <c r="W18" s="1">
        <v>16519000000</v>
      </c>
      <c r="X18" s="1">
        <v>16519000000</v>
      </c>
      <c r="Y18" s="1">
        <v>12925000000</v>
      </c>
      <c r="Z18" s="1">
        <v>6931000000</v>
      </c>
      <c r="AA18" s="1">
        <v>5584000000</v>
      </c>
      <c r="AB18" s="1">
        <v>4256000000</v>
      </c>
      <c r="AC18" s="1">
        <v>5204000000</v>
      </c>
      <c r="AD18" s="1">
        <v>6456000000</v>
      </c>
      <c r="AE18" s="1">
        <v>7423000000</v>
      </c>
      <c r="AF18" s="1">
        <v>7966000000</v>
      </c>
      <c r="AG18" s="1">
        <v>8717000000</v>
      </c>
      <c r="AH18" s="1">
        <v>8453000000</v>
      </c>
      <c r="AI18" s="1">
        <v>8308000000</v>
      </c>
      <c r="AJ18" s="1">
        <v>8490000000</v>
      </c>
      <c r="AK18" s="1">
        <v>7457000000</v>
      </c>
      <c r="AL18" s="1">
        <v>5960000000</v>
      </c>
      <c r="AM18" s="1">
        <v>7642000000</v>
      </c>
      <c r="AS18" s="19" t="s">
        <v>125</v>
      </c>
      <c r="AT18" s="20" t="s">
        <v>126</v>
      </c>
      <c r="AU18" s="20" t="s">
        <v>127</v>
      </c>
      <c r="AV18" s="20" t="s">
        <v>128</v>
      </c>
    </row>
    <row r="19" spans="1:48" ht="19" x14ac:dyDescent="0.25">
      <c r="A19" s="6" t="s">
        <v>14</v>
      </c>
      <c r="B19" s="10">
        <v>6011300000</v>
      </c>
      <c r="C19" s="10">
        <v>8018900000</v>
      </c>
      <c r="D19" s="10">
        <v>10518600000</v>
      </c>
      <c r="E19" s="10">
        <v>10756500000</v>
      </c>
      <c r="F19" s="10">
        <v>10176100000</v>
      </c>
      <c r="G19" s="10">
        <v>4575400000</v>
      </c>
      <c r="H19" s="10">
        <v>3124900000</v>
      </c>
      <c r="I19" s="10">
        <v>-334600000</v>
      </c>
      <c r="J19" s="10">
        <v>6943000000</v>
      </c>
      <c r="K19" s="10">
        <v>18694000000</v>
      </c>
      <c r="L19" s="10">
        <v>18859000000</v>
      </c>
      <c r="M19" s="10">
        <v>20098000000</v>
      </c>
      <c r="N19" s="10">
        <v>25032000000</v>
      </c>
      <c r="O19" s="10">
        <v>40405000000</v>
      </c>
      <c r="P19" s="10">
        <v>27497000000</v>
      </c>
      <c r="Q19" s="10">
        <v>22404000000</v>
      </c>
      <c r="R19" s="10">
        <v>12146000000</v>
      </c>
      <c r="S19" s="10">
        <v>14499000000</v>
      </c>
      <c r="T19" s="10">
        <v>14927000000</v>
      </c>
      <c r="U19" s="10">
        <v>17476000000</v>
      </c>
      <c r="V19" s="10">
        <v>8234000000</v>
      </c>
      <c r="W19" s="10">
        <v>1260000000</v>
      </c>
      <c r="X19" s="10">
        <v>6910000000</v>
      </c>
      <c r="Y19" s="10">
        <v>8753000000</v>
      </c>
      <c r="Z19" s="10">
        <v>16545000000</v>
      </c>
      <c r="AA19" s="10">
        <v>18889000000</v>
      </c>
      <c r="AB19" s="10">
        <v>17359000000</v>
      </c>
      <c r="AC19" s="10">
        <v>13638000000</v>
      </c>
      <c r="AD19" s="10">
        <v>14293000000</v>
      </c>
      <c r="AE19" s="10">
        <v>12563000000</v>
      </c>
      <c r="AF19" s="10">
        <v>18993000000</v>
      </c>
      <c r="AG19" s="10">
        <v>25300000000</v>
      </c>
      <c r="AH19" s="10">
        <v>26812000000</v>
      </c>
      <c r="AI19" s="10">
        <v>23326000000</v>
      </c>
      <c r="AJ19" s="10">
        <v>18334000000</v>
      </c>
      <c r="AK19" s="10">
        <v>16594000000</v>
      </c>
      <c r="AL19" s="10">
        <v>30822000000</v>
      </c>
      <c r="AM19" s="10">
        <v>13021000000</v>
      </c>
      <c r="AN19" s="31">
        <v>15690000000</v>
      </c>
      <c r="AO19" s="31">
        <v>15413000000</v>
      </c>
      <c r="AP19" s="31">
        <v>15880000000</v>
      </c>
      <c r="AQ19" s="31">
        <v>14767000000</v>
      </c>
      <c r="AR19" s="31">
        <v>21127000000</v>
      </c>
      <c r="AS19" s="32">
        <f>AM40-AM56-AM61</f>
        <v>-74969000000</v>
      </c>
      <c r="AT19" s="29">
        <f>AU101/AN3</f>
        <v>0.3462395061728395</v>
      </c>
      <c r="AU19" s="29">
        <f>AU101/AN28</f>
        <v>7.5431414739107048</v>
      </c>
      <c r="AV19" s="30">
        <f>AU101/AN106</f>
        <v>10.842992460854436</v>
      </c>
    </row>
    <row r="20" spans="1:48" ht="19" customHeight="1" x14ac:dyDescent="0.25">
      <c r="A20" s="15" t="s">
        <v>101</v>
      </c>
      <c r="B20" s="1"/>
      <c r="C20" s="16">
        <f>(C19/B19)-1</f>
        <v>0.33397102124332512</v>
      </c>
      <c r="D20" s="16">
        <f>(D19/C19)-1</f>
        <v>0.3117260472134582</v>
      </c>
      <c r="E20" s="16">
        <f>(E19/D19)-1</f>
        <v>2.2617078318407424E-2</v>
      </c>
      <c r="F20" s="16">
        <f t="shared" ref="F20:AR20" si="5">(F19/E19)-1</f>
        <v>-5.3958071863524415E-2</v>
      </c>
      <c r="G20" s="16">
        <f t="shared" si="5"/>
        <v>-0.55037784612965668</v>
      </c>
      <c r="H20" s="16">
        <f t="shared" si="5"/>
        <v>-0.31702146260436248</v>
      </c>
      <c r="I20" s="16">
        <f t="shared" si="5"/>
        <v>-1.1070754264136453</v>
      </c>
      <c r="J20" s="16">
        <f t="shared" si="5"/>
        <v>-21.750149432157801</v>
      </c>
      <c r="K20" s="16">
        <f t="shared" si="5"/>
        <v>1.6924960391761488</v>
      </c>
      <c r="L20" s="16">
        <f t="shared" si="5"/>
        <v>8.8263613993795342E-3</v>
      </c>
      <c r="M20" s="16">
        <f t="shared" si="5"/>
        <v>6.5698075189564609E-2</v>
      </c>
      <c r="N20" s="16">
        <f t="shared" si="5"/>
        <v>0.2454970643845158</v>
      </c>
      <c r="O20" s="16">
        <f t="shared" si="5"/>
        <v>0.6141339085969959</v>
      </c>
      <c r="P20" s="16">
        <f t="shared" si="5"/>
        <v>-0.31946541269644846</v>
      </c>
      <c r="Q20" s="16">
        <f t="shared" si="5"/>
        <v>-0.18522020584063714</v>
      </c>
      <c r="R20" s="16">
        <f t="shared" si="5"/>
        <v>-0.45786466702374573</v>
      </c>
      <c r="S20" s="16">
        <f t="shared" si="5"/>
        <v>0.19372632965585379</v>
      </c>
      <c r="T20" s="16">
        <f t="shared" si="5"/>
        <v>2.9519277191530469E-2</v>
      </c>
      <c r="U20" s="16">
        <f t="shared" si="5"/>
        <v>0.17076438668185179</v>
      </c>
      <c r="V20" s="16">
        <f t="shared" si="5"/>
        <v>-0.52883955138475625</v>
      </c>
      <c r="W20" s="16">
        <f t="shared" si="5"/>
        <v>-0.84697595336410003</v>
      </c>
      <c r="X20" s="16">
        <f t="shared" si="5"/>
        <v>4.4841269841269842</v>
      </c>
      <c r="Y20" s="16">
        <f t="shared" si="5"/>
        <v>0.26671490593342972</v>
      </c>
      <c r="Z20" s="16">
        <f t="shared" si="5"/>
        <v>0.890209071175597</v>
      </c>
      <c r="AA20" s="16">
        <f t="shared" si="5"/>
        <v>0.1416742218192808</v>
      </c>
      <c r="AB20" s="16">
        <f t="shared" si="5"/>
        <v>-8.0999523532214512E-2</v>
      </c>
      <c r="AC20" s="16">
        <f t="shared" si="5"/>
        <v>-0.21435566564894293</v>
      </c>
      <c r="AD20" s="16">
        <f t="shared" si="5"/>
        <v>4.802757002493041E-2</v>
      </c>
      <c r="AE20" s="16">
        <f t="shared" si="5"/>
        <v>-0.12103827048205418</v>
      </c>
      <c r="AF20" s="16">
        <f t="shared" si="5"/>
        <v>0.51182042505770919</v>
      </c>
      <c r="AG20" s="16">
        <f t="shared" si="5"/>
        <v>0.33206970989311846</v>
      </c>
      <c r="AH20" s="16">
        <f t="shared" si="5"/>
        <v>5.9762845849802293E-2</v>
      </c>
      <c r="AI20" s="16">
        <f t="shared" si="5"/>
        <v>-0.13001641056243474</v>
      </c>
      <c r="AJ20" s="16">
        <f t="shared" si="5"/>
        <v>-0.21401011746548915</v>
      </c>
      <c r="AK20" s="16">
        <f t="shared" si="5"/>
        <v>-9.4905639794916508E-2</v>
      </c>
      <c r="AL20" s="16">
        <f t="shared" si="5"/>
        <v>0.85741834397975181</v>
      </c>
      <c r="AM20" s="16">
        <f t="shared" si="5"/>
        <v>-0.57754201544351436</v>
      </c>
      <c r="AN20" s="17">
        <f t="shared" si="5"/>
        <v>0.20497657629982347</v>
      </c>
      <c r="AO20" s="17">
        <f t="shared" si="5"/>
        <v>-1.7654557042702357E-2</v>
      </c>
      <c r="AP20" s="17">
        <f t="shared" si="5"/>
        <v>3.0299098163887539E-2</v>
      </c>
      <c r="AQ20" s="17">
        <f t="shared" si="5"/>
        <v>-7.0088161209068023E-2</v>
      </c>
      <c r="AR20" s="17">
        <f t="shared" si="5"/>
        <v>0.43069005214329237</v>
      </c>
    </row>
    <row r="21" spans="1:48" ht="20" x14ac:dyDescent="0.25">
      <c r="A21" s="5" t="s">
        <v>15</v>
      </c>
      <c r="B21" s="2">
        <v>0.1139</v>
      </c>
      <c r="C21" s="2">
        <v>0.12790000000000001</v>
      </c>
      <c r="D21" s="2">
        <v>0.14680000000000001</v>
      </c>
      <c r="E21" s="2">
        <v>0.1164</v>
      </c>
      <c r="F21" s="2">
        <v>0.10580000000000001</v>
      </c>
      <c r="G21" s="2">
        <v>4.6899999999999997E-2</v>
      </c>
      <c r="H21" s="2">
        <v>3.5400000000000001E-2</v>
      </c>
      <c r="I21" s="2">
        <v>-3.3E-3</v>
      </c>
      <c r="J21" s="2">
        <v>6.4000000000000001E-2</v>
      </c>
      <c r="K21" s="2">
        <v>0.14549999999999999</v>
      </c>
      <c r="L21" s="2">
        <v>0.13750000000000001</v>
      </c>
      <c r="M21" s="2">
        <v>0.13669999999999999</v>
      </c>
      <c r="N21" s="2">
        <v>0.16289999999999999</v>
      </c>
      <c r="O21" s="2">
        <v>0.27979999999999999</v>
      </c>
      <c r="P21" s="2">
        <v>0.16919999999999999</v>
      </c>
      <c r="Q21" s="2">
        <v>0.13170000000000001</v>
      </c>
      <c r="R21" s="2">
        <v>7.4800000000000005E-2</v>
      </c>
      <c r="S21" s="2">
        <v>8.8700000000000001E-2</v>
      </c>
      <c r="T21" s="2">
        <v>9.0899999999999995E-2</v>
      </c>
      <c r="U21" s="2">
        <v>0.1018</v>
      </c>
      <c r="V21" s="2">
        <v>4.65E-2</v>
      </c>
      <c r="W21" s="2">
        <v>7.9000000000000008E-3</v>
      </c>
      <c r="X21" s="2">
        <v>4.0099999999999997E-2</v>
      </c>
      <c r="Y21" s="2">
        <v>5.9799999999999999E-2</v>
      </c>
      <c r="Z21" s="2">
        <v>0.13980000000000001</v>
      </c>
      <c r="AA21" s="2">
        <v>0.14649999999999999</v>
      </c>
      <c r="AB21" s="2">
        <v>0.12740000000000001</v>
      </c>
      <c r="AC21" s="2">
        <v>0.1016</v>
      </c>
      <c r="AD21" s="2">
        <v>9.7299999999999998E-2</v>
      </c>
      <c r="AE21" s="2">
        <v>8.72E-2</v>
      </c>
      <c r="AF21" s="2">
        <v>0.127</v>
      </c>
      <c r="AG21" s="2">
        <v>0.16669999999999999</v>
      </c>
      <c r="AH21" s="2">
        <v>0.17100000000000001</v>
      </c>
      <c r="AI21" s="2">
        <v>0.14549999999999999</v>
      </c>
      <c r="AJ21" s="2">
        <v>0.1176</v>
      </c>
      <c r="AK21" s="2">
        <v>0.1305</v>
      </c>
      <c r="AL21" s="2">
        <v>0.2261</v>
      </c>
      <c r="AM21" s="2">
        <v>8.2400000000000001E-2</v>
      </c>
      <c r="AN21" s="33">
        <f>AN19/AN3</f>
        <v>9.6851851851851856E-2</v>
      </c>
      <c r="AO21" s="33">
        <f t="shared" ref="AO21:AR21" si="6">AO19/AO3</f>
        <v>9.2127913927077101E-2</v>
      </c>
      <c r="AP21" s="33">
        <f t="shared" si="6"/>
        <v>9.1580161476355254E-2</v>
      </c>
      <c r="AQ21" s="33">
        <f t="shared" si="6"/>
        <v>9.1606699751861045E-2</v>
      </c>
      <c r="AR21" s="33">
        <f t="shared" si="6"/>
        <v>0.11659492273730684</v>
      </c>
      <c r="AU21" s="19" t="s">
        <v>129</v>
      </c>
      <c r="AV21" s="20" t="s">
        <v>130</v>
      </c>
    </row>
    <row r="22" spans="1:48" ht="19" x14ac:dyDescent="0.25">
      <c r="A22" s="6" t="s">
        <v>16</v>
      </c>
      <c r="B22" s="10">
        <v>2729700000</v>
      </c>
      <c r="C22" s="10">
        <v>4056500000</v>
      </c>
      <c r="D22" s="10">
        <v>6201200000</v>
      </c>
      <c r="E22" s="10">
        <v>13447500000</v>
      </c>
      <c r="F22" s="10">
        <v>13980100000</v>
      </c>
      <c r="G22" s="10">
        <v>10540100000</v>
      </c>
      <c r="H22" s="10">
        <v>5984100000</v>
      </c>
      <c r="I22" s="10">
        <v>7121100000</v>
      </c>
      <c r="J22" s="10">
        <v>10602000000</v>
      </c>
      <c r="K22" s="10">
        <v>15195000000</v>
      </c>
      <c r="L22" s="10">
        <v>13998000000</v>
      </c>
      <c r="M22" s="10">
        <v>14905000000</v>
      </c>
      <c r="N22" s="10">
        <v>20281000000</v>
      </c>
      <c r="O22" s="10">
        <v>15393000000</v>
      </c>
      <c r="P22" s="10">
        <v>17031000000</v>
      </c>
      <c r="Q22" s="10">
        <v>15133000000</v>
      </c>
      <c r="R22" s="10">
        <v>-7568000000</v>
      </c>
      <c r="S22" s="10">
        <v>9857000000</v>
      </c>
      <c r="T22" s="10">
        <v>8116000000</v>
      </c>
      <c r="U22" s="10">
        <v>10681000000</v>
      </c>
      <c r="V22" s="10">
        <v>7493000000</v>
      </c>
      <c r="W22" s="10">
        <v>-7926000000</v>
      </c>
      <c r="X22" s="10">
        <v>8699000000</v>
      </c>
      <c r="Y22" s="10">
        <v>-2256000000</v>
      </c>
      <c r="Z22" s="10">
        <v>5034000000</v>
      </c>
      <c r="AA22" s="10">
        <v>12594000000</v>
      </c>
      <c r="AB22" s="10">
        <v>11341000000</v>
      </c>
      <c r="AC22" s="10">
        <v>6291000000</v>
      </c>
      <c r="AD22" s="10">
        <v>5439000000</v>
      </c>
      <c r="AE22" s="10">
        <v>3440000000</v>
      </c>
      <c r="AF22" s="10">
        <v>7647000000</v>
      </c>
      <c r="AG22" s="10">
        <v>13020000000</v>
      </c>
      <c r="AH22" s="10">
        <v>13917000000</v>
      </c>
      <c r="AI22" s="10">
        <v>12666000000</v>
      </c>
      <c r="AJ22" s="10">
        <v>574000000</v>
      </c>
      <c r="AK22" s="10">
        <v>-4408000000</v>
      </c>
      <c r="AL22" s="10">
        <v>4523000000</v>
      </c>
      <c r="AM22" s="10">
        <v>6276000000</v>
      </c>
      <c r="AU22" s="34">
        <f>(-1*AM98)/AU101</f>
        <v>3.5816925413793346E-2</v>
      </c>
      <c r="AV22" s="35">
        <f>AM107/AU101</f>
        <v>0.12217689888537871</v>
      </c>
    </row>
    <row r="23" spans="1:48" ht="19" x14ac:dyDescent="0.25">
      <c r="A23" s="5" t="s">
        <v>17</v>
      </c>
      <c r="B23" s="2">
        <v>5.1700000000000003E-2</v>
      </c>
      <c r="C23" s="2">
        <v>6.4699999999999994E-2</v>
      </c>
      <c r="D23" s="2">
        <v>8.6599999999999996E-2</v>
      </c>
      <c r="E23" s="2">
        <v>0.14549999999999999</v>
      </c>
      <c r="F23" s="2">
        <v>0.1454</v>
      </c>
      <c r="G23" s="2">
        <v>0.1079</v>
      </c>
      <c r="H23" s="2">
        <v>6.7799999999999999E-2</v>
      </c>
      <c r="I23" s="2">
        <v>7.1099999999999997E-2</v>
      </c>
      <c r="J23" s="2">
        <v>9.7699999999999995E-2</v>
      </c>
      <c r="K23" s="2">
        <v>0.1183</v>
      </c>
      <c r="L23" s="2">
        <v>0.1021</v>
      </c>
      <c r="M23" s="2">
        <v>0.1014</v>
      </c>
      <c r="N23" s="2">
        <v>0.13200000000000001</v>
      </c>
      <c r="O23" s="2">
        <v>0.1066</v>
      </c>
      <c r="P23" s="2">
        <v>0.1048</v>
      </c>
      <c r="Q23" s="2">
        <v>8.8999999999999996E-2</v>
      </c>
      <c r="R23" s="2">
        <v>-4.6600000000000003E-2</v>
      </c>
      <c r="S23" s="2">
        <v>6.0299999999999999E-2</v>
      </c>
      <c r="T23" s="2">
        <v>4.9399999999999999E-2</v>
      </c>
      <c r="U23" s="2">
        <v>6.2199999999999998E-2</v>
      </c>
      <c r="V23" s="2">
        <v>4.2299999999999997E-2</v>
      </c>
      <c r="W23" s="2">
        <v>-4.9500000000000002E-2</v>
      </c>
      <c r="X23" s="2">
        <v>5.04E-2</v>
      </c>
      <c r="Y23" s="2">
        <v>-1.54E-2</v>
      </c>
      <c r="Z23" s="2">
        <v>4.2500000000000003E-2</v>
      </c>
      <c r="AA23" s="2">
        <v>9.7699999999999995E-2</v>
      </c>
      <c r="AB23" s="2">
        <v>8.3199999999999996E-2</v>
      </c>
      <c r="AC23" s="2">
        <v>4.6899999999999997E-2</v>
      </c>
      <c r="AD23" s="2">
        <v>3.6999999999999998E-2</v>
      </c>
      <c r="AE23" s="2">
        <v>2.3900000000000001E-2</v>
      </c>
      <c r="AF23" s="2">
        <v>5.11E-2</v>
      </c>
      <c r="AG23" s="2">
        <v>8.5800000000000001E-2</v>
      </c>
      <c r="AH23" s="2">
        <v>8.8800000000000004E-2</v>
      </c>
      <c r="AI23" s="2">
        <v>7.9000000000000001E-2</v>
      </c>
      <c r="AJ23" s="2">
        <v>3.7000000000000002E-3</v>
      </c>
      <c r="AK23" s="2">
        <v>-3.4700000000000002E-2</v>
      </c>
      <c r="AL23" s="2">
        <v>3.32E-2</v>
      </c>
      <c r="AM23" s="2">
        <v>3.9699999999999999E-2</v>
      </c>
    </row>
    <row r="24" spans="1:48" ht="19" x14ac:dyDescent="0.25">
      <c r="A24" s="5" t="s">
        <v>18</v>
      </c>
      <c r="B24" s="1">
        <v>888800000</v>
      </c>
      <c r="C24" s="1">
        <v>1002800000</v>
      </c>
      <c r="D24" s="1">
        <v>1150000000</v>
      </c>
      <c r="E24" s="1">
        <v>-5148600000</v>
      </c>
      <c r="F24" s="1">
        <v>-8032700000</v>
      </c>
      <c r="G24" s="1">
        <v>-9149600000</v>
      </c>
      <c r="H24" s="1">
        <v>-8637500000</v>
      </c>
      <c r="I24" s="1">
        <v>-7328200000</v>
      </c>
      <c r="J24" s="1">
        <v>-6723000000</v>
      </c>
      <c r="K24" s="1">
        <v>-6406000000</v>
      </c>
      <c r="L24" s="1">
        <v>-7293000000</v>
      </c>
      <c r="M24" s="1">
        <v>-8112000000</v>
      </c>
      <c r="N24" s="1">
        <v>-9342000000</v>
      </c>
      <c r="O24" s="1">
        <v>10003000000</v>
      </c>
      <c r="P24" s="1">
        <v>-6005000000</v>
      </c>
      <c r="Q24" s="1">
        <v>-6899000000</v>
      </c>
      <c r="R24" s="1">
        <v>-16000000</v>
      </c>
      <c r="S24" s="1">
        <v>-8904000000</v>
      </c>
      <c r="T24" s="1">
        <v>-6746000000</v>
      </c>
      <c r="U24" s="1">
        <v>-5828000000</v>
      </c>
      <c r="V24" s="1">
        <v>-5497000000</v>
      </c>
      <c r="W24" s="1">
        <v>-7125000000</v>
      </c>
      <c r="X24" s="1">
        <v>-12445000000</v>
      </c>
      <c r="Y24" s="1">
        <v>-12148000000</v>
      </c>
      <c r="Z24" s="1">
        <v>-2008000000</v>
      </c>
      <c r="AA24" s="1">
        <v>-5445000000</v>
      </c>
      <c r="AB24" s="1">
        <v>-2660000000</v>
      </c>
      <c r="AC24" s="1">
        <v>1429000000</v>
      </c>
      <c r="AD24" s="1">
        <v>1562000000</v>
      </c>
      <c r="AE24" s="1">
        <v>902000000</v>
      </c>
      <c r="AF24" s="1">
        <v>2605000000</v>
      </c>
      <c r="AG24" s="1">
        <v>-6224000000</v>
      </c>
      <c r="AH24" s="1">
        <v>-5769000000</v>
      </c>
      <c r="AI24" s="1">
        <v>-8321000000</v>
      </c>
      <c r="AJ24" s="1">
        <v>-1214000000</v>
      </c>
      <c r="AK24" s="1">
        <v>3292000000</v>
      </c>
      <c r="AL24" s="1">
        <v>13257000000</v>
      </c>
      <c r="AM24" s="1">
        <v>-9292000000</v>
      </c>
    </row>
    <row r="25" spans="1:48" ht="19" x14ac:dyDescent="0.25">
      <c r="A25" s="6" t="s">
        <v>19</v>
      </c>
      <c r="B25" s="10">
        <v>3618500000</v>
      </c>
      <c r="C25" s="10">
        <v>5059300000</v>
      </c>
      <c r="D25" s="10">
        <v>7351200000</v>
      </c>
      <c r="E25" s="10">
        <v>8298900000</v>
      </c>
      <c r="F25" s="10">
        <v>5947400000</v>
      </c>
      <c r="G25" s="10">
        <v>1390500000</v>
      </c>
      <c r="H25" s="10">
        <v>-2653400000</v>
      </c>
      <c r="I25" s="10">
        <v>-207100000</v>
      </c>
      <c r="J25" s="10">
        <v>3879000000</v>
      </c>
      <c r="K25" s="10">
        <v>8789000000</v>
      </c>
      <c r="L25" s="10">
        <v>6705000000</v>
      </c>
      <c r="M25" s="10">
        <v>6793000000</v>
      </c>
      <c r="N25" s="10">
        <v>10939000000</v>
      </c>
      <c r="O25" s="10">
        <v>25396000000</v>
      </c>
      <c r="P25" s="10">
        <v>11026000000</v>
      </c>
      <c r="Q25" s="10">
        <v>8234000000</v>
      </c>
      <c r="R25" s="10">
        <v>-7584000000</v>
      </c>
      <c r="S25" s="10">
        <v>953000000</v>
      </c>
      <c r="T25" s="10">
        <v>1370000000</v>
      </c>
      <c r="U25" s="10">
        <v>4853000000</v>
      </c>
      <c r="V25" s="10">
        <v>1996000000</v>
      </c>
      <c r="W25" s="10">
        <v>-15051000000</v>
      </c>
      <c r="X25" s="10">
        <v>-3746000000</v>
      </c>
      <c r="Y25" s="10">
        <v>-14404000000</v>
      </c>
      <c r="Z25" s="10">
        <v>3026000000</v>
      </c>
      <c r="AA25" s="10">
        <v>7149000000</v>
      </c>
      <c r="AB25" s="10">
        <v>8681000000</v>
      </c>
      <c r="AC25" s="10">
        <v>7720000000</v>
      </c>
      <c r="AD25" s="10">
        <v>7001000000</v>
      </c>
      <c r="AE25" s="10">
        <v>4342000000</v>
      </c>
      <c r="AF25" s="10">
        <v>10252000000</v>
      </c>
      <c r="AG25" s="10">
        <v>6796000000</v>
      </c>
      <c r="AH25" s="10">
        <v>8148000000</v>
      </c>
      <c r="AI25" s="10">
        <v>4345000000</v>
      </c>
      <c r="AJ25" s="10">
        <v>-640000000</v>
      </c>
      <c r="AK25" s="10">
        <v>-1116000000</v>
      </c>
      <c r="AL25" s="10">
        <v>17780000000</v>
      </c>
      <c r="AM25" s="10">
        <v>-3016000000</v>
      </c>
    </row>
    <row r="26" spans="1:48" ht="19" x14ac:dyDescent="0.25">
      <c r="A26" s="5" t="s">
        <v>20</v>
      </c>
      <c r="B26" s="2">
        <v>6.8599999999999994E-2</v>
      </c>
      <c r="C26" s="2">
        <v>8.0699999999999994E-2</v>
      </c>
      <c r="D26" s="2">
        <v>0.1026</v>
      </c>
      <c r="E26" s="2">
        <v>8.9800000000000005E-2</v>
      </c>
      <c r="F26" s="2">
        <v>6.1899999999999997E-2</v>
      </c>
      <c r="G26" s="2">
        <v>1.4200000000000001E-2</v>
      </c>
      <c r="H26" s="2">
        <v>-3.0099999999999998E-2</v>
      </c>
      <c r="I26" s="2">
        <v>-2.0999999999999999E-3</v>
      </c>
      <c r="J26" s="2">
        <v>3.5700000000000003E-2</v>
      </c>
      <c r="K26" s="2">
        <v>6.8400000000000002E-2</v>
      </c>
      <c r="L26" s="2">
        <v>4.8899999999999999E-2</v>
      </c>
      <c r="M26" s="2">
        <v>4.6199999999999998E-2</v>
      </c>
      <c r="N26" s="2">
        <v>7.1199999999999999E-2</v>
      </c>
      <c r="O26" s="2">
        <v>0.1759</v>
      </c>
      <c r="P26" s="2">
        <v>6.7799999999999999E-2</v>
      </c>
      <c r="Q26" s="2">
        <v>4.8399999999999999E-2</v>
      </c>
      <c r="R26" s="2">
        <v>-4.6699999999999998E-2</v>
      </c>
      <c r="S26" s="2">
        <v>5.7999999999999996E-3</v>
      </c>
      <c r="T26" s="2">
        <v>8.3000000000000001E-3</v>
      </c>
      <c r="U26" s="2">
        <v>2.8299999999999999E-2</v>
      </c>
      <c r="V26" s="2">
        <v>1.1299999999999999E-2</v>
      </c>
      <c r="W26" s="2">
        <v>-9.4E-2</v>
      </c>
      <c r="X26" s="2">
        <v>-2.1700000000000001E-2</v>
      </c>
      <c r="Y26" s="2">
        <v>-9.8500000000000004E-2</v>
      </c>
      <c r="Z26" s="2">
        <v>2.5600000000000001E-2</v>
      </c>
      <c r="AA26" s="2">
        <v>5.5399999999999998E-2</v>
      </c>
      <c r="AB26" s="2">
        <v>6.3700000000000007E-2</v>
      </c>
      <c r="AC26" s="2">
        <v>5.7500000000000002E-2</v>
      </c>
      <c r="AD26" s="2">
        <v>4.7699999999999999E-2</v>
      </c>
      <c r="AE26" s="2">
        <v>3.0099999999999998E-2</v>
      </c>
      <c r="AF26" s="2">
        <v>6.8500000000000005E-2</v>
      </c>
      <c r="AG26" s="2">
        <v>4.48E-2</v>
      </c>
      <c r="AH26" s="2">
        <v>5.1999999999999998E-2</v>
      </c>
      <c r="AI26" s="2">
        <v>2.7099999999999999E-2</v>
      </c>
      <c r="AJ26" s="2">
        <v>-4.1000000000000003E-3</v>
      </c>
      <c r="AK26" s="2">
        <v>-8.8000000000000005E-3</v>
      </c>
      <c r="AL26" s="2">
        <v>0.13039999999999999</v>
      </c>
      <c r="AM26" s="2">
        <v>-1.9099999999999999E-2</v>
      </c>
    </row>
    <row r="27" spans="1:48" ht="19" x14ac:dyDescent="0.25">
      <c r="A27" s="5" t="s">
        <v>21</v>
      </c>
      <c r="B27" s="1">
        <v>1103100000</v>
      </c>
      <c r="C27" s="1">
        <v>1774200000</v>
      </c>
      <c r="D27" s="1">
        <v>2726000000</v>
      </c>
      <c r="E27" s="1">
        <v>2998700000</v>
      </c>
      <c r="F27" s="1">
        <v>2112400000</v>
      </c>
      <c r="G27" s="1">
        <v>530400000</v>
      </c>
      <c r="H27" s="1">
        <v>-395400000</v>
      </c>
      <c r="I27" s="1">
        <v>294700000</v>
      </c>
      <c r="J27" s="1">
        <v>1350000000</v>
      </c>
      <c r="K27" s="1">
        <v>3329000000</v>
      </c>
      <c r="L27" s="1">
        <v>2379000000</v>
      </c>
      <c r="M27" s="1">
        <v>2166000000</v>
      </c>
      <c r="N27" s="1">
        <v>3741000000</v>
      </c>
      <c r="O27" s="1">
        <v>3176000000</v>
      </c>
      <c r="P27" s="1">
        <v>3670000000</v>
      </c>
      <c r="Q27" s="1">
        <v>2705000000</v>
      </c>
      <c r="R27" s="1">
        <v>-2151000000</v>
      </c>
      <c r="S27" s="1">
        <v>302000000</v>
      </c>
      <c r="T27" s="1">
        <v>135000000</v>
      </c>
      <c r="U27" s="1">
        <v>937000000</v>
      </c>
      <c r="V27" s="1">
        <v>-512000000</v>
      </c>
      <c r="W27" s="1">
        <v>-2646000000</v>
      </c>
      <c r="X27" s="1">
        <v>-1294000000</v>
      </c>
      <c r="Y27" s="1">
        <v>63000000</v>
      </c>
      <c r="Z27" s="1">
        <v>69000000</v>
      </c>
      <c r="AA27" s="1">
        <v>592000000</v>
      </c>
      <c r="AB27" s="1">
        <v>-11541000000</v>
      </c>
      <c r="AC27" s="1">
        <v>2056000000</v>
      </c>
      <c r="AD27" s="1">
        <v>-147000000</v>
      </c>
      <c r="AE27" s="1">
        <v>1156000000</v>
      </c>
      <c r="AF27" s="1">
        <v>2881000000</v>
      </c>
      <c r="AG27" s="1">
        <v>2189000000</v>
      </c>
      <c r="AH27" s="1">
        <v>520000000</v>
      </c>
      <c r="AI27" s="1">
        <v>650000000</v>
      </c>
      <c r="AJ27" s="1">
        <v>-724000000</v>
      </c>
      <c r="AK27" s="1">
        <v>160000000</v>
      </c>
      <c r="AL27" s="1">
        <v>-130000000</v>
      </c>
      <c r="AM27" s="1">
        <v>864000000</v>
      </c>
    </row>
    <row r="28" spans="1:48" ht="20" thickBot="1" x14ac:dyDescent="0.3">
      <c r="A28" s="7" t="s">
        <v>22</v>
      </c>
      <c r="B28" s="11">
        <v>2515400000</v>
      </c>
      <c r="C28" s="11">
        <v>3285100000</v>
      </c>
      <c r="D28" s="11">
        <v>4625200000</v>
      </c>
      <c r="E28" s="11">
        <v>5300200000</v>
      </c>
      <c r="F28" s="11">
        <v>3835000000</v>
      </c>
      <c r="G28" s="11">
        <v>860100000</v>
      </c>
      <c r="H28" s="11">
        <v>-2258000000</v>
      </c>
      <c r="I28" s="11">
        <v>-7385000000</v>
      </c>
      <c r="J28" s="11">
        <v>2529000000</v>
      </c>
      <c r="K28" s="11">
        <v>5308000000</v>
      </c>
      <c r="L28" s="11">
        <v>4139000000</v>
      </c>
      <c r="M28" s="11">
        <v>4446000000</v>
      </c>
      <c r="N28" s="11">
        <v>6920000000</v>
      </c>
      <c r="O28" s="11">
        <v>22071000000</v>
      </c>
      <c r="P28" s="11">
        <v>7237000000</v>
      </c>
      <c r="Q28" s="11">
        <v>3467000000</v>
      </c>
      <c r="R28" s="11">
        <v>-5453000000</v>
      </c>
      <c r="S28" s="11">
        <v>-980000000</v>
      </c>
      <c r="T28" s="11">
        <v>495000000</v>
      </c>
      <c r="U28" s="11">
        <v>3487000000</v>
      </c>
      <c r="V28" s="11">
        <v>2024000000</v>
      </c>
      <c r="W28" s="11">
        <v>-12613000000</v>
      </c>
      <c r="X28" s="11">
        <v>-2723000000</v>
      </c>
      <c r="Y28" s="11">
        <v>-14672000000</v>
      </c>
      <c r="Z28" s="11">
        <v>2717000000</v>
      </c>
      <c r="AA28" s="11">
        <v>6561000000</v>
      </c>
      <c r="AB28" s="11">
        <v>20213000000</v>
      </c>
      <c r="AC28" s="11">
        <v>5665000000</v>
      </c>
      <c r="AD28" s="11">
        <v>7155000000</v>
      </c>
      <c r="AE28" s="11">
        <v>3187000000</v>
      </c>
      <c r="AF28" s="11">
        <v>7373000000</v>
      </c>
      <c r="AG28" s="11">
        <v>4596000000</v>
      </c>
      <c r="AH28" s="11">
        <v>7602000000</v>
      </c>
      <c r="AI28" s="11">
        <v>3677000000</v>
      </c>
      <c r="AJ28" s="11">
        <v>47000000</v>
      </c>
      <c r="AK28" s="11">
        <v>-1279000000</v>
      </c>
      <c r="AL28" s="11">
        <v>17937000000</v>
      </c>
      <c r="AM28" s="11">
        <v>-1981000000</v>
      </c>
      <c r="AN28" s="36">
        <v>7436000000</v>
      </c>
      <c r="AO28" s="36">
        <v>7114000000</v>
      </c>
      <c r="AP28" s="36">
        <v>7366000000</v>
      </c>
      <c r="AQ28" s="36">
        <v>7619000000</v>
      </c>
      <c r="AR28" s="36">
        <v>8621000000</v>
      </c>
    </row>
    <row r="29" spans="1:48" ht="20" customHeight="1" thickTop="1" x14ac:dyDescent="0.25">
      <c r="A29" s="15" t="s">
        <v>102</v>
      </c>
      <c r="B29" s="1"/>
      <c r="C29" s="16">
        <f>(C28/B28)-1</f>
        <v>0.30599507036654217</v>
      </c>
      <c r="D29" s="16">
        <f>(D28/C28)-1</f>
        <v>0.40793278743417249</v>
      </c>
      <c r="E29" s="16">
        <f>(E28/D28)-1</f>
        <v>0.14593963504280905</v>
      </c>
      <c r="F29" s="16">
        <f t="shared" ref="F29:AR29" si="7">(F28/E28)-1</f>
        <v>-0.27644239840006035</v>
      </c>
      <c r="G29" s="16">
        <f t="shared" si="7"/>
        <v>-0.7757235984354629</v>
      </c>
      <c r="H29" s="16">
        <f t="shared" si="7"/>
        <v>-3.625276130682479</v>
      </c>
      <c r="I29" s="16">
        <f t="shared" si="7"/>
        <v>2.2705934455270151</v>
      </c>
      <c r="J29" s="16">
        <f t="shared" si="7"/>
        <v>-1.342450914014895</v>
      </c>
      <c r="K29" s="16">
        <f t="shared" si="7"/>
        <v>1.0988533017002768</v>
      </c>
      <c r="L29" s="16">
        <f t="shared" si="7"/>
        <v>-0.22023360964581762</v>
      </c>
      <c r="M29" s="16">
        <f t="shared" si="7"/>
        <v>7.417250543609577E-2</v>
      </c>
      <c r="N29" s="16">
        <f t="shared" si="7"/>
        <v>0.55645524066576701</v>
      </c>
      <c r="O29" s="16">
        <f t="shared" si="7"/>
        <v>2.189450867052023</v>
      </c>
      <c r="P29" s="16">
        <f t="shared" si="7"/>
        <v>-0.67210366544334188</v>
      </c>
      <c r="Q29" s="16">
        <f t="shared" si="7"/>
        <v>-0.52093408871079183</v>
      </c>
      <c r="R29" s="16">
        <f t="shared" si="7"/>
        <v>-2.5728295356215751</v>
      </c>
      <c r="S29" s="16">
        <f t="shared" si="7"/>
        <v>-0.82028241335044927</v>
      </c>
      <c r="T29" s="16">
        <f t="shared" si="7"/>
        <v>-1.5051020408163265</v>
      </c>
      <c r="U29" s="16">
        <f t="shared" si="7"/>
        <v>6.0444444444444443</v>
      </c>
      <c r="V29" s="16">
        <f t="shared" si="7"/>
        <v>-0.41955835962145105</v>
      </c>
      <c r="W29" s="16">
        <f t="shared" si="7"/>
        <v>-7.2317193675889326</v>
      </c>
      <c r="X29" s="16">
        <f t="shared" si="7"/>
        <v>-0.78411163085705227</v>
      </c>
      <c r="Y29" s="16">
        <f t="shared" si="7"/>
        <v>4.3881748071979434</v>
      </c>
      <c r="Z29" s="16">
        <f t="shared" si="7"/>
        <v>-1.1851826608505998</v>
      </c>
      <c r="AA29" s="16">
        <f t="shared" si="7"/>
        <v>1.4147957305852041</v>
      </c>
      <c r="AB29" s="16">
        <f t="shared" si="7"/>
        <v>2.0807803688462125</v>
      </c>
      <c r="AC29" s="16">
        <f t="shared" si="7"/>
        <v>-0.71973482412308909</v>
      </c>
      <c r="AD29" s="16">
        <f t="shared" si="7"/>
        <v>0.26301853486319504</v>
      </c>
      <c r="AE29" s="16">
        <f t="shared" si="7"/>
        <v>-0.55457721872816212</v>
      </c>
      <c r="AF29" s="16">
        <f t="shared" si="7"/>
        <v>1.313460935048635</v>
      </c>
      <c r="AG29" s="16">
        <f t="shared" si="7"/>
        <v>-0.37664451376644514</v>
      </c>
      <c r="AH29" s="16">
        <f t="shared" si="7"/>
        <v>0.65404699738903394</v>
      </c>
      <c r="AI29" s="16">
        <f t="shared" si="7"/>
        <v>-0.51631149697448042</v>
      </c>
      <c r="AJ29" s="16">
        <f t="shared" si="7"/>
        <v>-0.98721784063094919</v>
      </c>
      <c r="AK29" s="16">
        <f t="shared" si="7"/>
        <v>-28.212765957446809</v>
      </c>
      <c r="AL29" s="16">
        <f t="shared" si="7"/>
        <v>-15.024237685691947</v>
      </c>
      <c r="AM29" s="16">
        <f t="shared" si="7"/>
        <v>-1.1104421029157607</v>
      </c>
      <c r="AN29" s="17">
        <f t="shared" si="7"/>
        <v>-4.7536597677940433</v>
      </c>
      <c r="AO29" s="17">
        <f t="shared" si="7"/>
        <v>-4.3302850995158737E-2</v>
      </c>
      <c r="AP29" s="17">
        <f t="shared" si="7"/>
        <v>3.5423109361821803E-2</v>
      </c>
      <c r="AQ29" s="17">
        <f t="shared" si="7"/>
        <v>3.4346999728482208E-2</v>
      </c>
      <c r="AR29" s="17">
        <f t="shared" si="7"/>
        <v>0.13151332195826226</v>
      </c>
    </row>
    <row r="30" spans="1:48" ht="19" x14ac:dyDescent="0.25">
      <c r="A30" s="5" t="s">
        <v>23</v>
      </c>
      <c r="B30" s="2">
        <v>4.7699999999999999E-2</v>
      </c>
      <c r="C30" s="2">
        <v>5.2400000000000002E-2</v>
      </c>
      <c r="D30" s="2">
        <v>6.4600000000000005E-2</v>
      </c>
      <c r="E30" s="2">
        <v>5.7299999999999997E-2</v>
      </c>
      <c r="F30" s="2">
        <v>3.9899999999999998E-2</v>
      </c>
      <c r="G30" s="2">
        <v>8.8000000000000005E-3</v>
      </c>
      <c r="H30" s="2">
        <v>-2.5600000000000001E-2</v>
      </c>
      <c r="I30" s="2">
        <v>-7.3800000000000004E-2</v>
      </c>
      <c r="J30" s="2">
        <v>2.3300000000000001E-2</v>
      </c>
      <c r="K30" s="2">
        <v>4.1300000000000003E-2</v>
      </c>
      <c r="L30" s="2">
        <v>3.0200000000000001E-2</v>
      </c>
      <c r="M30" s="2">
        <v>3.0200000000000001E-2</v>
      </c>
      <c r="N30" s="2">
        <v>4.4999999999999998E-2</v>
      </c>
      <c r="O30" s="2">
        <v>0.15279999999999999</v>
      </c>
      <c r="P30" s="2">
        <v>4.4499999999999998E-2</v>
      </c>
      <c r="Q30" s="2">
        <v>2.0400000000000001E-2</v>
      </c>
      <c r="R30" s="2">
        <v>-3.3599999999999998E-2</v>
      </c>
      <c r="S30" s="2">
        <v>-6.0000000000000001E-3</v>
      </c>
      <c r="T30" s="2">
        <v>3.0000000000000001E-3</v>
      </c>
      <c r="U30" s="2">
        <v>2.0299999999999999E-2</v>
      </c>
      <c r="V30" s="2">
        <v>1.14E-2</v>
      </c>
      <c r="W30" s="2">
        <v>-7.8799999999999995E-2</v>
      </c>
      <c r="X30" s="2">
        <v>-1.5800000000000002E-2</v>
      </c>
      <c r="Y30" s="2">
        <v>-0.1003</v>
      </c>
      <c r="Z30" s="2">
        <v>2.3E-2</v>
      </c>
      <c r="AA30" s="2">
        <v>5.0900000000000001E-2</v>
      </c>
      <c r="AB30" s="2">
        <v>0.14829999999999999</v>
      </c>
      <c r="AC30" s="2">
        <v>4.2200000000000001E-2</v>
      </c>
      <c r="AD30" s="2">
        <v>4.87E-2</v>
      </c>
      <c r="AE30" s="2">
        <v>2.2100000000000002E-2</v>
      </c>
      <c r="AF30" s="2">
        <v>4.9299999999999997E-2</v>
      </c>
      <c r="AG30" s="2">
        <v>3.0300000000000001E-2</v>
      </c>
      <c r="AH30" s="2">
        <v>4.8500000000000001E-2</v>
      </c>
      <c r="AI30" s="2">
        <v>2.29E-2</v>
      </c>
      <c r="AJ30" s="2">
        <v>2.9999999999999997E-4</v>
      </c>
      <c r="AK30" s="2">
        <v>-1.01E-2</v>
      </c>
      <c r="AL30" s="2">
        <v>0.13159999999999999</v>
      </c>
      <c r="AM30" s="2">
        <v>-1.2500000000000001E-2</v>
      </c>
      <c r="AN30" s="37">
        <f>AN28/AN3</f>
        <v>4.5901234567901232E-2</v>
      </c>
      <c r="AO30" s="37">
        <f t="shared" ref="AO30:AR30" si="8">AO28/AO3</f>
        <v>4.2522414823670057E-2</v>
      </c>
      <c r="AP30" s="37">
        <f t="shared" si="8"/>
        <v>4.2479815455594004E-2</v>
      </c>
      <c r="AQ30" s="37">
        <f t="shared" si="8"/>
        <v>4.7264267990074445E-2</v>
      </c>
      <c r="AR30" s="37">
        <f t="shared" si="8"/>
        <v>4.7577262693156736E-2</v>
      </c>
    </row>
    <row r="31" spans="1:48" ht="19" x14ac:dyDescent="0.25">
      <c r="A31" s="5" t="s">
        <v>24</v>
      </c>
      <c r="B31" s="12">
        <v>2.29</v>
      </c>
      <c r="C31" s="12">
        <v>3.03</v>
      </c>
      <c r="D31" s="12">
        <v>4.5199999999999996</v>
      </c>
      <c r="E31" s="12">
        <v>5.48</v>
      </c>
      <c r="F31" s="12">
        <v>4.1100000000000003</v>
      </c>
      <c r="G31" s="12">
        <v>0.94</v>
      </c>
      <c r="H31" s="12">
        <v>-2.39</v>
      </c>
      <c r="I31" s="12">
        <v>-7.82</v>
      </c>
      <c r="J31" s="12">
        <v>2.27</v>
      </c>
      <c r="K31" s="12">
        <v>3.16</v>
      </c>
      <c r="L31" s="12">
        <v>2.2799999999999998</v>
      </c>
      <c r="M31" s="12">
        <v>2.37</v>
      </c>
      <c r="N31" s="12">
        <v>3.66</v>
      </c>
      <c r="O31" s="12">
        <v>11.57</v>
      </c>
      <c r="P31" s="12">
        <v>3.81</v>
      </c>
      <c r="Q31" s="12">
        <v>2.34</v>
      </c>
      <c r="R31" s="12">
        <v>-3.02</v>
      </c>
      <c r="S31" s="12">
        <v>-0.55000000000000004</v>
      </c>
      <c r="T31" s="12">
        <v>0.27</v>
      </c>
      <c r="U31" s="12">
        <v>1.91</v>
      </c>
      <c r="V31" s="12">
        <v>1.1000000000000001</v>
      </c>
      <c r="W31" s="12">
        <v>-6.72</v>
      </c>
      <c r="X31" s="12">
        <v>-1.38</v>
      </c>
      <c r="Y31" s="12">
        <v>-6.46</v>
      </c>
      <c r="Z31" s="12">
        <v>0.91</v>
      </c>
      <c r="AA31" s="12">
        <v>1.9</v>
      </c>
      <c r="AB31" s="12">
        <v>5.33</v>
      </c>
      <c r="AC31" s="12">
        <v>1.48</v>
      </c>
      <c r="AD31" s="12">
        <v>1.82</v>
      </c>
      <c r="AE31" s="12">
        <v>0.81</v>
      </c>
      <c r="AF31" s="12">
        <v>1.86</v>
      </c>
      <c r="AG31" s="12">
        <v>1.1599999999999999</v>
      </c>
      <c r="AH31" s="12">
        <v>1.91</v>
      </c>
      <c r="AI31" s="12">
        <v>0.93</v>
      </c>
      <c r="AJ31" s="12">
        <v>0.01</v>
      </c>
      <c r="AK31" s="12">
        <v>-0.32</v>
      </c>
      <c r="AL31" s="12">
        <v>4.49</v>
      </c>
      <c r="AM31" s="12">
        <v>-0.49</v>
      </c>
      <c r="AN31" s="38">
        <v>1.86</v>
      </c>
      <c r="AO31" s="38">
        <v>1.78</v>
      </c>
      <c r="AP31" s="38">
        <v>1.84</v>
      </c>
      <c r="AQ31" s="38">
        <v>1.9</v>
      </c>
      <c r="AR31" s="38">
        <v>2.15</v>
      </c>
    </row>
    <row r="32" spans="1:48" ht="19" x14ac:dyDescent="0.25">
      <c r="A32" s="5" t="s">
        <v>25</v>
      </c>
      <c r="B32" s="12">
        <v>2.2200000000000002</v>
      </c>
      <c r="C32" s="12">
        <v>3.03</v>
      </c>
      <c r="D32" s="12">
        <v>4.45</v>
      </c>
      <c r="E32" s="12">
        <v>5.41</v>
      </c>
      <c r="F32" s="12">
        <v>4.0599999999999996</v>
      </c>
      <c r="G32" s="12">
        <v>0.92</v>
      </c>
      <c r="H32" s="12">
        <v>-2.39</v>
      </c>
      <c r="I32" s="12">
        <v>-7.82</v>
      </c>
      <c r="J32" s="12">
        <v>2.1</v>
      </c>
      <c r="K32" s="12">
        <v>2.83</v>
      </c>
      <c r="L32" s="12">
        <v>2.12</v>
      </c>
      <c r="M32" s="12">
        <v>2.3199999999999998</v>
      </c>
      <c r="N32" s="12">
        <v>3.58</v>
      </c>
      <c r="O32" s="12">
        <v>11.3</v>
      </c>
      <c r="P32" s="12">
        <v>3.73</v>
      </c>
      <c r="Q32" s="12">
        <v>2.2999999999999998</v>
      </c>
      <c r="R32" s="12">
        <v>-3.02</v>
      </c>
      <c r="S32" s="12">
        <v>-0.55000000000000004</v>
      </c>
      <c r="T32" s="12">
        <v>0.27</v>
      </c>
      <c r="U32" s="12">
        <v>1.73</v>
      </c>
      <c r="V32" s="12">
        <v>1.05</v>
      </c>
      <c r="W32" s="12">
        <v>-6.72</v>
      </c>
      <c r="X32" s="12">
        <v>-1.38</v>
      </c>
      <c r="Y32" s="12">
        <v>-6.46</v>
      </c>
      <c r="Z32" s="12">
        <v>0.86</v>
      </c>
      <c r="AA32" s="12">
        <v>1.66</v>
      </c>
      <c r="AB32" s="12">
        <v>4.9400000000000004</v>
      </c>
      <c r="AC32" s="12">
        <v>1.42</v>
      </c>
      <c r="AD32" s="12">
        <v>1.76</v>
      </c>
      <c r="AE32" s="12">
        <v>0.8</v>
      </c>
      <c r="AF32" s="12">
        <v>1.84</v>
      </c>
      <c r="AG32" s="12">
        <v>1.1499999999999999</v>
      </c>
      <c r="AH32" s="12">
        <v>1.9</v>
      </c>
      <c r="AI32" s="12">
        <v>0.92</v>
      </c>
      <c r="AJ32" s="12">
        <v>0.01</v>
      </c>
      <c r="AK32" s="12">
        <v>-0.32</v>
      </c>
      <c r="AL32" s="12">
        <v>4.45</v>
      </c>
      <c r="AM32" s="12">
        <v>-0.49</v>
      </c>
    </row>
    <row r="33" spans="1:39" ht="19" x14ac:dyDescent="0.25">
      <c r="A33" s="5" t="s">
        <v>26</v>
      </c>
      <c r="B33" s="1">
        <v>1098427948</v>
      </c>
      <c r="C33" s="1">
        <v>1084191419</v>
      </c>
      <c r="D33" s="1">
        <v>1023274336</v>
      </c>
      <c r="E33" s="1">
        <v>967189781</v>
      </c>
      <c r="F33" s="1">
        <v>933090024</v>
      </c>
      <c r="G33" s="1">
        <v>915000000</v>
      </c>
      <c r="H33" s="1">
        <v>953974895</v>
      </c>
      <c r="I33" s="1">
        <v>971150895</v>
      </c>
      <c r="J33" s="1">
        <v>987224670</v>
      </c>
      <c r="K33" s="1">
        <v>1586710000</v>
      </c>
      <c r="L33" s="1">
        <v>1682541000</v>
      </c>
      <c r="M33" s="1">
        <v>1852209000</v>
      </c>
      <c r="N33" s="1">
        <v>1877345000</v>
      </c>
      <c r="O33" s="1">
        <v>1902481000</v>
      </c>
      <c r="P33" s="1">
        <v>1900910000</v>
      </c>
      <c r="Q33" s="1">
        <v>1483000000</v>
      </c>
      <c r="R33" s="1">
        <v>1820000000</v>
      </c>
      <c r="S33" s="1">
        <v>1819000000</v>
      </c>
      <c r="T33" s="1">
        <v>1832000000</v>
      </c>
      <c r="U33" s="1">
        <v>1830000000</v>
      </c>
      <c r="V33" s="1">
        <v>1846000000</v>
      </c>
      <c r="W33" s="1">
        <v>1879000000</v>
      </c>
      <c r="X33" s="1">
        <v>1979000000</v>
      </c>
      <c r="Y33" s="1">
        <v>2273000000</v>
      </c>
      <c r="Z33" s="1">
        <v>2992000000</v>
      </c>
      <c r="AA33" s="1">
        <v>3449000000</v>
      </c>
      <c r="AB33" s="1">
        <v>3793000000</v>
      </c>
      <c r="AC33" s="1">
        <v>3815000000</v>
      </c>
      <c r="AD33" s="1">
        <v>3935000000</v>
      </c>
      <c r="AE33" s="1">
        <v>3912000000</v>
      </c>
      <c r="AF33" s="1">
        <v>3969000000</v>
      </c>
      <c r="AG33" s="1">
        <v>3973000000</v>
      </c>
      <c r="AH33" s="1">
        <v>3980104712</v>
      </c>
      <c r="AI33" s="1">
        <v>3953763441</v>
      </c>
      <c r="AJ33" s="1">
        <v>3972000000</v>
      </c>
      <c r="AK33" s="1">
        <v>3973000000</v>
      </c>
      <c r="AL33" s="1">
        <v>3991000000</v>
      </c>
      <c r="AM33" s="1">
        <v>4014000000</v>
      </c>
    </row>
    <row r="34" spans="1:39" ht="19" x14ac:dyDescent="0.25">
      <c r="A34" s="5" t="s">
        <v>27</v>
      </c>
      <c r="B34" s="1">
        <v>1133063063</v>
      </c>
      <c r="C34" s="1">
        <v>1084191419</v>
      </c>
      <c r="D34" s="1">
        <v>1039370787</v>
      </c>
      <c r="E34" s="1">
        <v>979704251</v>
      </c>
      <c r="F34" s="1">
        <v>944581281</v>
      </c>
      <c r="G34" s="1">
        <v>934891304</v>
      </c>
      <c r="H34" s="1">
        <v>953974895</v>
      </c>
      <c r="I34" s="1">
        <v>971150895</v>
      </c>
      <c r="J34" s="1">
        <v>1067142857</v>
      </c>
      <c r="K34" s="1">
        <v>1586710000</v>
      </c>
      <c r="L34" s="1">
        <v>1811131832</v>
      </c>
      <c r="M34" s="1">
        <v>1890810714</v>
      </c>
      <c r="N34" s="1">
        <v>1919303559</v>
      </c>
      <c r="O34" s="1">
        <v>1942874099</v>
      </c>
      <c r="P34" s="1">
        <v>1940158191</v>
      </c>
      <c r="Q34" s="1">
        <v>1500869565</v>
      </c>
      <c r="R34" s="1">
        <v>1820000000</v>
      </c>
      <c r="S34" s="1">
        <v>1842592593</v>
      </c>
      <c r="T34" s="1">
        <v>1832000000</v>
      </c>
      <c r="U34" s="1">
        <v>1927745665</v>
      </c>
      <c r="V34" s="1">
        <v>1927619048</v>
      </c>
      <c r="W34" s="1">
        <v>1879000000</v>
      </c>
      <c r="X34" s="1">
        <v>1979000000</v>
      </c>
      <c r="Y34" s="1">
        <v>2273000000</v>
      </c>
      <c r="Z34" s="1">
        <v>3159302326</v>
      </c>
      <c r="AA34" s="1">
        <v>4178000000</v>
      </c>
      <c r="AB34" s="1">
        <v>4111000000</v>
      </c>
      <c r="AC34" s="1">
        <v>4015000000</v>
      </c>
      <c r="AD34" s="1">
        <v>4087000000</v>
      </c>
      <c r="AE34" s="1">
        <v>4045000000</v>
      </c>
      <c r="AF34" s="1">
        <v>4002000000</v>
      </c>
      <c r="AG34" s="1">
        <v>3999000000</v>
      </c>
      <c r="AH34" s="1">
        <v>4001052632</v>
      </c>
      <c r="AI34" s="1">
        <v>3996739130</v>
      </c>
      <c r="AJ34" s="1">
        <v>4004000000</v>
      </c>
      <c r="AK34" s="1">
        <v>3973000000</v>
      </c>
      <c r="AL34" s="1">
        <v>4034000000</v>
      </c>
      <c r="AM34" s="1">
        <v>4014000000</v>
      </c>
    </row>
    <row r="35" spans="1:39" ht="20" customHeight="1" x14ac:dyDescent="0.25">
      <c r="A35" s="15" t="s">
        <v>103</v>
      </c>
      <c r="B35" s="1"/>
      <c r="C35" s="23">
        <f>(C34-B34)/B34</f>
        <v>-4.3132324753931195E-2</v>
      </c>
      <c r="D35" s="23">
        <f t="shared" ref="D35:AM35" si="9">(D34-C34)/C34</f>
        <v>-4.1340146411913262E-2</v>
      </c>
      <c r="E35" s="23">
        <f t="shared" si="9"/>
        <v>-5.7406400820845853E-2</v>
      </c>
      <c r="F35" s="23">
        <f t="shared" si="9"/>
        <v>-3.5850584463780179E-2</v>
      </c>
      <c r="G35" s="23">
        <f t="shared" si="9"/>
        <v>-1.0258489337986362E-2</v>
      </c>
      <c r="H35" s="23">
        <f t="shared" si="9"/>
        <v>2.0412630771459182E-2</v>
      </c>
      <c r="I35" s="23">
        <f t="shared" si="9"/>
        <v>1.8004666674168612E-2</v>
      </c>
      <c r="J35" s="23">
        <f t="shared" si="9"/>
        <v>9.8843508762868418E-2</v>
      </c>
      <c r="K35" s="23">
        <f t="shared" si="9"/>
        <v>0.48687684089516425</v>
      </c>
      <c r="L35" s="23">
        <f t="shared" si="9"/>
        <v>0.14143846827712689</v>
      </c>
      <c r="M35" s="23">
        <f t="shared" si="9"/>
        <v>4.3993971389709417E-2</v>
      </c>
      <c r="N35" s="23">
        <f t="shared" si="9"/>
        <v>1.5069115479953854E-2</v>
      </c>
      <c r="O35" s="23">
        <f t="shared" si="9"/>
        <v>1.2280777519258485E-2</v>
      </c>
      <c r="P35" s="23">
        <f t="shared" si="9"/>
        <v>-1.3978816236203269E-3</v>
      </c>
      <c r="Q35" s="23">
        <f t="shared" si="9"/>
        <v>-0.22641897348255971</v>
      </c>
      <c r="R35" s="23">
        <f t="shared" si="9"/>
        <v>0.2126303593876927</v>
      </c>
      <c r="S35" s="23">
        <f t="shared" si="9"/>
        <v>1.2413512637362638E-2</v>
      </c>
      <c r="T35" s="23">
        <f t="shared" si="9"/>
        <v>-5.7487439384274136E-3</v>
      </c>
      <c r="U35" s="23">
        <f t="shared" si="9"/>
        <v>5.2262917576419217E-2</v>
      </c>
      <c r="V35" s="23">
        <f t="shared" si="9"/>
        <v>-6.5681382299983022E-5</v>
      </c>
      <c r="W35" s="23">
        <f t="shared" si="9"/>
        <v>-2.5222332208454084E-2</v>
      </c>
      <c r="X35" s="23">
        <f t="shared" si="9"/>
        <v>5.3219797764768491E-2</v>
      </c>
      <c r="Y35" s="23">
        <f t="shared" si="9"/>
        <v>0.14855987872662962</v>
      </c>
      <c r="Z35" s="23">
        <f t="shared" si="9"/>
        <v>0.38992623229212492</v>
      </c>
      <c r="AA35" s="23">
        <f t="shared" si="9"/>
        <v>0.32244387174233352</v>
      </c>
      <c r="AB35" s="23">
        <f t="shared" si="9"/>
        <v>-1.6036381043561514E-2</v>
      </c>
      <c r="AC35" s="23">
        <f t="shared" si="9"/>
        <v>-2.3351982486013136E-2</v>
      </c>
      <c r="AD35" s="23">
        <f t="shared" si="9"/>
        <v>1.7932752179327521E-2</v>
      </c>
      <c r="AE35" s="23">
        <f t="shared" si="9"/>
        <v>-1.027648642035723E-2</v>
      </c>
      <c r="AF35" s="23">
        <f t="shared" si="9"/>
        <v>-1.0630407911001236E-2</v>
      </c>
      <c r="AG35" s="23">
        <f t="shared" si="9"/>
        <v>-7.4962518740629683E-4</v>
      </c>
      <c r="AH35" s="23">
        <f t="shared" si="9"/>
        <v>5.1328632158039508E-4</v>
      </c>
      <c r="AI35" s="23">
        <f t="shared" si="9"/>
        <v>-1.0780917915203271E-3</v>
      </c>
      <c r="AJ35" s="23">
        <f t="shared" si="9"/>
        <v>1.8166985044130214E-3</v>
      </c>
      <c r="AK35" s="23">
        <f t="shared" si="9"/>
        <v>-7.742257742257742E-3</v>
      </c>
      <c r="AL35" s="23">
        <f t="shared" si="9"/>
        <v>1.5353637050088095E-2</v>
      </c>
      <c r="AM35" s="23">
        <f t="shared" si="9"/>
        <v>-4.95785820525533E-3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6220000000</v>
      </c>
      <c r="L38" s="1">
        <v>8440000000</v>
      </c>
      <c r="M38" s="1">
        <v>7267000000</v>
      </c>
      <c r="N38" s="1">
        <v>7934000000</v>
      </c>
      <c r="O38" s="1">
        <v>4836000000</v>
      </c>
      <c r="P38" s="1">
        <v>6230000000</v>
      </c>
      <c r="Q38" s="1">
        <v>4851000000</v>
      </c>
      <c r="R38" s="1">
        <v>7218000000</v>
      </c>
      <c r="S38" s="1">
        <v>12250000000</v>
      </c>
      <c r="T38" s="1">
        <v>21770000000</v>
      </c>
      <c r="U38" s="1">
        <v>23511000000</v>
      </c>
      <c r="V38" s="1">
        <v>31499000000</v>
      </c>
      <c r="W38" s="1">
        <v>28894000000</v>
      </c>
      <c r="X38" s="1">
        <v>35283000000</v>
      </c>
      <c r="Y38" s="1">
        <v>22049000000</v>
      </c>
      <c r="Z38" s="1">
        <v>21441000000</v>
      </c>
      <c r="AA38" s="1">
        <v>14805000000</v>
      </c>
      <c r="AB38" s="1">
        <v>17148000000</v>
      </c>
      <c r="AC38" s="1">
        <v>15659000000</v>
      </c>
      <c r="AD38" s="1">
        <v>14468000000</v>
      </c>
      <c r="AE38" s="1">
        <v>10757000000</v>
      </c>
      <c r="AF38" s="1">
        <v>14272000000</v>
      </c>
      <c r="AG38" s="1">
        <v>15905000000</v>
      </c>
      <c r="AH38" s="1">
        <v>18492000000</v>
      </c>
      <c r="AI38" s="1">
        <v>16718000000</v>
      </c>
      <c r="AJ38" s="1">
        <v>17504000000</v>
      </c>
      <c r="AK38" s="1">
        <v>25243000000</v>
      </c>
      <c r="AL38" s="1">
        <v>20540000000</v>
      </c>
      <c r="AM38" s="1">
        <v>25134000000</v>
      </c>
    </row>
    <row r="39" spans="1:39" ht="19" x14ac:dyDescent="0.25">
      <c r="A39" s="5" t="s">
        <v>31</v>
      </c>
      <c r="B39" s="1" t="s">
        <v>91</v>
      </c>
      <c r="C39" s="1" t="s">
        <v>91</v>
      </c>
      <c r="D39" s="1" t="s">
        <v>91</v>
      </c>
      <c r="E39" s="1" t="s">
        <v>91</v>
      </c>
      <c r="F39" s="1" t="s">
        <v>91</v>
      </c>
      <c r="G39" s="1" t="s">
        <v>91</v>
      </c>
      <c r="H39" s="1" t="s">
        <v>91</v>
      </c>
      <c r="I39" s="1" t="s">
        <v>91</v>
      </c>
      <c r="J39" s="1" t="s">
        <v>91</v>
      </c>
      <c r="K39" s="1">
        <v>7602000000</v>
      </c>
      <c r="L39" s="1">
        <v>6656000000</v>
      </c>
      <c r="M39" s="1">
        <v>11836000000</v>
      </c>
      <c r="N39" s="1">
        <v>14519000000</v>
      </c>
      <c r="O39" s="1">
        <v>20120000000</v>
      </c>
      <c r="P39" s="1">
        <v>18943000000</v>
      </c>
      <c r="Q39" s="1">
        <v>13116000000</v>
      </c>
      <c r="R39" s="1">
        <v>10949000000</v>
      </c>
      <c r="S39" s="1">
        <v>18271000000</v>
      </c>
      <c r="T39" s="1">
        <v>17539000000</v>
      </c>
      <c r="U39" s="1">
        <v>10565000000</v>
      </c>
      <c r="V39" s="1">
        <v>11044000000</v>
      </c>
      <c r="W39" s="1">
        <v>26728000000</v>
      </c>
      <c r="X39" s="1">
        <v>38503000000</v>
      </c>
      <c r="Y39" s="1">
        <v>43149000000</v>
      </c>
      <c r="Z39" s="1">
        <v>38657000000</v>
      </c>
      <c r="AA39" s="1">
        <v>20765000000</v>
      </c>
      <c r="AB39" s="1">
        <v>18618000000</v>
      </c>
      <c r="AC39" s="1">
        <v>20284000000</v>
      </c>
      <c r="AD39" s="1">
        <v>22100000000</v>
      </c>
      <c r="AE39" s="1">
        <v>20393000000</v>
      </c>
      <c r="AF39" s="1">
        <v>20904000000</v>
      </c>
      <c r="AG39" s="1">
        <v>22922000000</v>
      </c>
      <c r="AH39" s="1">
        <v>20435000000</v>
      </c>
      <c r="AI39" s="1">
        <v>17233000000</v>
      </c>
      <c r="AJ39" s="1">
        <v>17147000000</v>
      </c>
      <c r="AK39" s="1">
        <v>24718000000</v>
      </c>
      <c r="AL39" s="1">
        <v>29053000000</v>
      </c>
      <c r="AM39" s="1">
        <v>18936000000</v>
      </c>
    </row>
    <row r="40" spans="1:39" ht="19" x14ac:dyDescent="0.25">
      <c r="A40" s="5" t="s">
        <v>32</v>
      </c>
      <c r="B40" s="1" t="s">
        <v>91</v>
      </c>
      <c r="C40" s="1" t="s">
        <v>91</v>
      </c>
      <c r="D40" s="1" t="s">
        <v>91</v>
      </c>
      <c r="E40" s="1" t="s">
        <v>91</v>
      </c>
      <c r="F40" s="1" t="s">
        <v>91</v>
      </c>
      <c r="G40" s="1" t="s">
        <v>91</v>
      </c>
      <c r="H40" s="1" t="s">
        <v>91</v>
      </c>
      <c r="I40" s="1" t="s">
        <v>91</v>
      </c>
      <c r="J40" s="1" t="s">
        <v>91</v>
      </c>
      <c r="K40" s="1">
        <v>13822000000</v>
      </c>
      <c r="L40" s="1">
        <v>15096000000</v>
      </c>
      <c r="M40" s="1">
        <v>19103000000</v>
      </c>
      <c r="N40" s="1">
        <v>22453000000</v>
      </c>
      <c r="O40" s="1">
        <v>24956000000</v>
      </c>
      <c r="P40" s="1">
        <v>25173000000</v>
      </c>
      <c r="Q40" s="1">
        <v>17967000000</v>
      </c>
      <c r="R40" s="1">
        <v>18167000000</v>
      </c>
      <c r="S40" s="1">
        <v>30521000000</v>
      </c>
      <c r="T40" s="1">
        <v>39309000000</v>
      </c>
      <c r="U40" s="1">
        <v>34076000000</v>
      </c>
      <c r="V40" s="1">
        <v>42543000000</v>
      </c>
      <c r="W40" s="1">
        <v>55622000000</v>
      </c>
      <c r="X40" s="1">
        <v>73786000000</v>
      </c>
      <c r="Y40" s="1">
        <v>65198000000</v>
      </c>
      <c r="Z40" s="1">
        <v>60098000000</v>
      </c>
      <c r="AA40" s="1">
        <v>35570000000</v>
      </c>
      <c r="AB40" s="1">
        <v>35766000000</v>
      </c>
      <c r="AC40" s="1">
        <v>35943000000</v>
      </c>
      <c r="AD40" s="1">
        <v>36568000000</v>
      </c>
      <c r="AE40" s="1">
        <v>31150000000</v>
      </c>
      <c r="AF40" s="1">
        <v>35176000000</v>
      </c>
      <c r="AG40" s="1">
        <v>38827000000</v>
      </c>
      <c r="AH40" s="1">
        <v>38927000000</v>
      </c>
      <c r="AI40" s="1">
        <v>33951000000</v>
      </c>
      <c r="AJ40" s="1">
        <v>34651000000</v>
      </c>
      <c r="AK40" s="1">
        <v>49961000000</v>
      </c>
      <c r="AL40" s="1">
        <v>49593000000</v>
      </c>
      <c r="AM40" s="1">
        <v>44070000000</v>
      </c>
    </row>
    <row r="41" spans="1:39" ht="19" x14ac:dyDescent="0.25">
      <c r="A41" s="5" t="s">
        <v>33</v>
      </c>
      <c r="B41" s="1" t="s">
        <v>91</v>
      </c>
      <c r="C41" s="1" t="s">
        <v>91</v>
      </c>
      <c r="D41" s="1" t="s">
        <v>91</v>
      </c>
      <c r="E41" s="1" t="s">
        <v>91</v>
      </c>
      <c r="F41" s="1" t="s">
        <v>91</v>
      </c>
      <c r="G41" s="1" t="s">
        <v>91</v>
      </c>
      <c r="H41" s="1" t="s">
        <v>91</v>
      </c>
      <c r="I41" s="1" t="s">
        <v>91</v>
      </c>
      <c r="J41" s="1" t="s">
        <v>91</v>
      </c>
      <c r="K41" s="1">
        <v>3225000000</v>
      </c>
      <c r="L41" s="1">
        <v>3521000000</v>
      </c>
      <c r="M41" s="1">
        <v>3635000000</v>
      </c>
      <c r="N41" s="1">
        <v>3513000000</v>
      </c>
      <c r="O41" s="1">
        <v>2604000000</v>
      </c>
      <c r="P41" s="1">
        <v>6073000000</v>
      </c>
      <c r="Q41" s="1">
        <v>6272000000</v>
      </c>
      <c r="R41" s="1">
        <v>3152000000</v>
      </c>
      <c r="S41" s="1">
        <v>99095000000</v>
      </c>
      <c r="T41" s="1">
        <v>113614000000</v>
      </c>
      <c r="U41" s="1">
        <v>116720000000</v>
      </c>
      <c r="V41" s="1">
        <v>114497000000</v>
      </c>
      <c r="W41" s="1">
        <v>115635000000</v>
      </c>
      <c r="X41" s="1">
        <v>128183000000</v>
      </c>
      <c r="Y41" s="1">
        <v>99649000000</v>
      </c>
      <c r="Z41" s="1">
        <v>84583000000</v>
      </c>
      <c r="AA41" s="1">
        <v>77458000000</v>
      </c>
      <c r="AB41" s="1">
        <v>78541000000</v>
      </c>
      <c r="AC41" s="1">
        <v>82338000000</v>
      </c>
      <c r="AD41" s="1">
        <v>87309000000</v>
      </c>
      <c r="AE41" s="1">
        <v>92819000000</v>
      </c>
      <c r="AF41" s="1">
        <v>101975000000</v>
      </c>
      <c r="AG41" s="1">
        <v>57368000000</v>
      </c>
      <c r="AH41" s="1">
        <v>62809000000</v>
      </c>
      <c r="AI41" s="1">
        <v>65548000000</v>
      </c>
      <c r="AJ41" s="1">
        <v>62888000000</v>
      </c>
      <c r="AK41" s="1">
        <v>52394000000</v>
      </c>
      <c r="AL41" s="1">
        <v>43913000000</v>
      </c>
      <c r="AM41" s="1">
        <v>15729000000</v>
      </c>
    </row>
    <row r="42" spans="1:39" ht="19" x14ac:dyDescent="0.25">
      <c r="A42" s="5" t="s">
        <v>34</v>
      </c>
      <c r="B42" s="1" t="s">
        <v>91</v>
      </c>
      <c r="C42" s="1" t="s">
        <v>91</v>
      </c>
      <c r="D42" s="1" t="s">
        <v>91</v>
      </c>
      <c r="E42" s="1" t="s">
        <v>91</v>
      </c>
      <c r="F42" s="1" t="s">
        <v>91</v>
      </c>
      <c r="G42" s="1" t="s">
        <v>91</v>
      </c>
      <c r="H42" s="1" t="s">
        <v>91</v>
      </c>
      <c r="I42" s="1" t="s">
        <v>91</v>
      </c>
      <c r="J42" s="1" t="s">
        <v>91</v>
      </c>
      <c r="K42" s="1">
        <v>6487000000</v>
      </c>
      <c r="L42" s="1">
        <v>7162000000</v>
      </c>
      <c r="M42" s="1">
        <v>6656000000</v>
      </c>
      <c r="N42" s="1">
        <v>5468000000</v>
      </c>
      <c r="O42" s="1">
        <v>5656000000</v>
      </c>
      <c r="P42" s="1">
        <v>6435000000</v>
      </c>
      <c r="Q42" s="1">
        <v>7514000000</v>
      </c>
      <c r="R42" s="1">
        <v>6191000000</v>
      </c>
      <c r="S42" s="1">
        <v>6980000000</v>
      </c>
      <c r="T42" s="1">
        <v>9181000000</v>
      </c>
      <c r="U42" s="1">
        <v>10766000000</v>
      </c>
      <c r="V42" s="1">
        <v>10271000000</v>
      </c>
      <c r="W42" s="1">
        <v>11578000000</v>
      </c>
      <c r="X42" s="1">
        <v>10121000000</v>
      </c>
      <c r="Y42" s="1">
        <v>8618000000</v>
      </c>
      <c r="Z42" s="1">
        <v>5450000000</v>
      </c>
      <c r="AA42" s="1">
        <v>5917000000</v>
      </c>
      <c r="AB42" s="1">
        <v>5901000000</v>
      </c>
      <c r="AC42" s="1">
        <v>7362000000</v>
      </c>
      <c r="AD42" s="1">
        <v>7708000000</v>
      </c>
      <c r="AE42" s="1">
        <v>7866000000</v>
      </c>
      <c r="AF42" s="1">
        <v>8319000000</v>
      </c>
      <c r="AG42" s="1">
        <v>8898000000</v>
      </c>
      <c r="AH42" s="1">
        <v>10277000000</v>
      </c>
      <c r="AI42" s="1">
        <v>11220000000</v>
      </c>
      <c r="AJ42" s="1">
        <v>10786000000</v>
      </c>
      <c r="AK42" s="1">
        <v>10808000000</v>
      </c>
      <c r="AL42" s="1">
        <v>12065000000</v>
      </c>
      <c r="AM42" s="1">
        <v>14080000000</v>
      </c>
    </row>
    <row r="43" spans="1:39" ht="19" x14ac:dyDescent="0.25">
      <c r="A43" s="5" t="s">
        <v>35</v>
      </c>
      <c r="B43" s="1" t="s">
        <v>91</v>
      </c>
      <c r="C43" s="1" t="s">
        <v>91</v>
      </c>
      <c r="D43" s="1" t="s">
        <v>91</v>
      </c>
      <c r="E43" s="1" t="s">
        <v>91</v>
      </c>
      <c r="F43" s="1" t="s">
        <v>91</v>
      </c>
      <c r="G43" s="1" t="s">
        <v>91</v>
      </c>
      <c r="H43" s="1" t="s">
        <v>91</v>
      </c>
      <c r="I43" s="1" t="s">
        <v>91</v>
      </c>
      <c r="J43" s="1" t="s">
        <v>91</v>
      </c>
      <c r="K43" s="1">
        <v>5068000000</v>
      </c>
      <c r="L43" s="1">
        <v>4192000000</v>
      </c>
      <c r="M43" s="1">
        <v>6489000000</v>
      </c>
      <c r="N43" s="1">
        <v>7031000000</v>
      </c>
      <c r="O43" s="1">
        <v>6644000000</v>
      </c>
      <c r="P43" s="1">
        <v>7998000000</v>
      </c>
      <c r="Q43" s="1">
        <v>7557000000</v>
      </c>
      <c r="R43" s="1">
        <v>8750000000</v>
      </c>
      <c r="S43" s="1">
        <v>57673000000</v>
      </c>
      <c r="T43" s="1">
        <v>10064000000</v>
      </c>
      <c r="U43" s="1">
        <v>48594000000</v>
      </c>
      <c r="V43" s="1">
        <v>32831000000</v>
      </c>
      <c r="W43" s="1" t="s">
        <v>91</v>
      </c>
      <c r="X43" s="1" t="s">
        <v>91</v>
      </c>
      <c r="Y43" s="1" t="s">
        <v>91</v>
      </c>
      <c r="Z43" s="1" t="s">
        <v>91</v>
      </c>
      <c r="AA43" s="1" t="s">
        <v>91</v>
      </c>
      <c r="AB43" s="1" t="s">
        <v>91</v>
      </c>
      <c r="AC43" s="1" t="s">
        <v>91</v>
      </c>
      <c r="AD43" s="1" t="s">
        <v>91</v>
      </c>
      <c r="AE43" s="1" t="s">
        <v>91</v>
      </c>
      <c r="AF43" s="1" t="s">
        <v>91</v>
      </c>
      <c r="AG43" s="1">
        <v>3368000000</v>
      </c>
      <c r="AH43" s="1">
        <v>3889000000</v>
      </c>
      <c r="AI43" s="1">
        <v>3930000000</v>
      </c>
      <c r="AJ43" s="1">
        <v>5722000000</v>
      </c>
      <c r="AK43" s="1">
        <v>3581000000</v>
      </c>
      <c r="AL43" s="1">
        <v>3425000000</v>
      </c>
      <c r="AM43" s="1">
        <v>42597000000</v>
      </c>
    </row>
    <row r="44" spans="1:39" ht="19" x14ac:dyDescent="0.25">
      <c r="A44" s="6" t="s">
        <v>36</v>
      </c>
      <c r="B44" s="10" t="s">
        <v>91</v>
      </c>
      <c r="C44" s="10" t="s">
        <v>91</v>
      </c>
      <c r="D44" s="10" t="s">
        <v>91</v>
      </c>
      <c r="E44" s="10" t="s">
        <v>91</v>
      </c>
      <c r="F44" s="10" t="s">
        <v>91</v>
      </c>
      <c r="G44" s="10" t="s">
        <v>91</v>
      </c>
      <c r="H44" s="10" t="s">
        <v>91</v>
      </c>
      <c r="I44" s="10" t="s">
        <v>91</v>
      </c>
      <c r="J44" s="10" t="s">
        <v>91</v>
      </c>
      <c r="K44" s="10">
        <v>28602000000</v>
      </c>
      <c r="L44" s="10">
        <v>29971000000</v>
      </c>
      <c r="M44" s="10">
        <v>35883000000</v>
      </c>
      <c r="N44" s="10">
        <v>38465000000</v>
      </c>
      <c r="O44" s="10">
        <v>39860000000</v>
      </c>
      <c r="P44" s="10">
        <v>45679000000</v>
      </c>
      <c r="Q44" s="10">
        <v>39310000000</v>
      </c>
      <c r="R44" s="10">
        <v>36260000000</v>
      </c>
      <c r="S44" s="10">
        <v>194269000000</v>
      </c>
      <c r="T44" s="10">
        <v>172168000000</v>
      </c>
      <c r="U44" s="10">
        <v>210156000000</v>
      </c>
      <c r="V44" s="10">
        <v>200142000000</v>
      </c>
      <c r="W44" s="10">
        <v>182835000000</v>
      </c>
      <c r="X44" s="10">
        <v>212090000000</v>
      </c>
      <c r="Y44" s="10">
        <v>173465000000</v>
      </c>
      <c r="Z44" s="10">
        <v>150131000000</v>
      </c>
      <c r="AA44" s="10">
        <v>118945000000</v>
      </c>
      <c r="AB44" s="10">
        <v>120208000000</v>
      </c>
      <c r="AC44" s="10">
        <v>125643000000</v>
      </c>
      <c r="AD44" s="10">
        <v>131585000000</v>
      </c>
      <c r="AE44" s="10">
        <v>131835000000</v>
      </c>
      <c r="AF44" s="10">
        <v>145470000000</v>
      </c>
      <c r="AG44" s="10">
        <v>108461000000</v>
      </c>
      <c r="AH44" s="10">
        <v>115902000000</v>
      </c>
      <c r="AI44" s="10">
        <v>114649000000</v>
      </c>
      <c r="AJ44" s="10">
        <v>114047000000</v>
      </c>
      <c r="AK44" s="10">
        <v>116744000000</v>
      </c>
      <c r="AL44" s="10">
        <v>108996000000</v>
      </c>
      <c r="AM44" s="10">
        <v>116476000000</v>
      </c>
    </row>
    <row r="45" spans="1:39" ht="19" x14ac:dyDescent="0.25">
      <c r="A45" s="5" t="s">
        <v>37</v>
      </c>
      <c r="B45" s="1" t="s">
        <v>91</v>
      </c>
      <c r="C45" s="1" t="s">
        <v>91</v>
      </c>
      <c r="D45" s="1" t="s">
        <v>91</v>
      </c>
      <c r="E45" s="1" t="s">
        <v>91</v>
      </c>
      <c r="F45" s="1" t="s">
        <v>91</v>
      </c>
      <c r="G45" s="1" t="s">
        <v>91</v>
      </c>
      <c r="H45" s="1" t="s">
        <v>91</v>
      </c>
      <c r="I45" s="1" t="s">
        <v>91</v>
      </c>
      <c r="J45" s="1" t="s">
        <v>91</v>
      </c>
      <c r="K45" s="1">
        <v>27048000000</v>
      </c>
      <c r="L45" s="1">
        <v>31273000000</v>
      </c>
      <c r="M45" s="1">
        <v>33527000000</v>
      </c>
      <c r="N45" s="1">
        <v>34594000000</v>
      </c>
      <c r="O45" s="1">
        <v>37320000000</v>
      </c>
      <c r="P45" s="1">
        <v>42317000000</v>
      </c>
      <c r="Q45" s="1">
        <v>37508000000</v>
      </c>
      <c r="R45" s="1">
        <v>33121000000</v>
      </c>
      <c r="S45" s="1">
        <v>37935000000</v>
      </c>
      <c r="T45" s="1">
        <v>41993000000</v>
      </c>
      <c r="U45" s="1">
        <v>44551000000</v>
      </c>
      <c r="V45" s="1">
        <v>40707000000</v>
      </c>
      <c r="W45" s="1">
        <v>38505000000</v>
      </c>
      <c r="X45" s="1">
        <v>36239000000</v>
      </c>
      <c r="Y45" s="1">
        <v>28565000000</v>
      </c>
      <c r="Z45" s="1">
        <v>24778000000</v>
      </c>
      <c r="AA45" s="1">
        <v>23179000000</v>
      </c>
      <c r="AB45" s="1">
        <v>22371000000</v>
      </c>
      <c r="AC45" s="1">
        <v>41393000000</v>
      </c>
      <c r="AD45" s="1">
        <v>47600000000</v>
      </c>
      <c r="AE45" s="1">
        <v>53343000000</v>
      </c>
      <c r="AF45" s="1">
        <v>57256000000</v>
      </c>
      <c r="AG45" s="1">
        <v>60901000000</v>
      </c>
      <c r="AH45" s="1">
        <v>63562000000</v>
      </c>
      <c r="AI45" s="1">
        <v>65297000000</v>
      </c>
      <c r="AJ45" s="1">
        <v>65699000000</v>
      </c>
      <c r="AK45" s="1">
        <v>65034000000</v>
      </c>
      <c r="AL45" s="1">
        <v>63500000000</v>
      </c>
      <c r="AM45" s="1">
        <v>37265000000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5839000000</v>
      </c>
      <c r="X46" s="1" t="s">
        <v>91</v>
      </c>
      <c r="Y46" s="1" t="s">
        <v>91</v>
      </c>
      <c r="Z46" s="1" t="s">
        <v>91</v>
      </c>
      <c r="AA46" s="1" t="s">
        <v>91</v>
      </c>
      <c r="AB46" s="1" t="s">
        <v>91</v>
      </c>
      <c r="AC46" s="1" t="s">
        <v>91</v>
      </c>
      <c r="AD46" s="1" t="s">
        <v>91</v>
      </c>
      <c r="AE46" s="1" t="s">
        <v>91</v>
      </c>
      <c r="AF46" s="1" t="s">
        <v>91</v>
      </c>
      <c r="AG46" s="1">
        <v>50000000</v>
      </c>
      <c r="AH46" s="1">
        <v>75000000</v>
      </c>
      <c r="AI46" s="1">
        <v>264000000</v>
      </c>
      <c r="AJ46" s="1">
        <v>278000000</v>
      </c>
      <c r="AK46" s="1">
        <v>258000000</v>
      </c>
      <c r="AL46" s="1">
        <v>619000000</v>
      </c>
      <c r="AM46" s="1" t="s">
        <v>91</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v>6617000000</v>
      </c>
      <c r="T47" s="1">
        <v>7262000000</v>
      </c>
      <c r="U47" s="1">
        <v>7271000000</v>
      </c>
      <c r="V47" s="1">
        <v>5945000000</v>
      </c>
      <c r="W47" s="1">
        <v>1098000000</v>
      </c>
      <c r="X47" s="1" t="s">
        <v>91</v>
      </c>
      <c r="Y47" s="1" t="s">
        <v>91</v>
      </c>
      <c r="Z47" s="1" t="s">
        <v>91</v>
      </c>
      <c r="AA47" s="1">
        <v>102000000</v>
      </c>
      <c r="AB47" s="1">
        <v>100000000</v>
      </c>
      <c r="AC47" s="1">
        <v>87000000</v>
      </c>
      <c r="AD47" s="1">
        <v>85000000</v>
      </c>
      <c r="AE47" s="1">
        <v>133000000</v>
      </c>
      <c r="AF47" s="1">
        <v>124000000</v>
      </c>
      <c r="AG47" s="1">
        <v>198000000</v>
      </c>
      <c r="AH47" s="1">
        <v>213000000</v>
      </c>
      <c r="AI47" s="1">
        <v>178000000</v>
      </c>
      <c r="AJ47" s="1">
        <v>188000000</v>
      </c>
      <c r="AK47" s="1">
        <v>144000000</v>
      </c>
      <c r="AL47" s="1">
        <v>111000000</v>
      </c>
      <c r="AM47" s="1" t="s">
        <v>91</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v>6617000000</v>
      </c>
      <c r="T48" s="1">
        <v>7262000000</v>
      </c>
      <c r="U48" s="1">
        <v>7271000000</v>
      </c>
      <c r="V48" s="1">
        <v>5945000000</v>
      </c>
      <c r="W48" s="1">
        <v>6937000000</v>
      </c>
      <c r="X48" s="1">
        <v>2069000000</v>
      </c>
      <c r="Y48" s="1">
        <v>1593000000</v>
      </c>
      <c r="Z48" s="1">
        <v>209000000</v>
      </c>
      <c r="AA48" s="1">
        <v>102000000</v>
      </c>
      <c r="AB48" s="1">
        <v>100000000</v>
      </c>
      <c r="AC48" s="1">
        <v>87000000</v>
      </c>
      <c r="AD48" s="1">
        <v>85000000</v>
      </c>
      <c r="AE48" s="1">
        <v>133000000</v>
      </c>
      <c r="AF48" s="1">
        <v>124000000</v>
      </c>
      <c r="AG48" s="1">
        <v>248000000</v>
      </c>
      <c r="AH48" s="1">
        <v>288000000</v>
      </c>
      <c r="AI48" s="1">
        <v>442000000</v>
      </c>
      <c r="AJ48" s="1">
        <v>466000000</v>
      </c>
      <c r="AK48" s="1">
        <v>402000000</v>
      </c>
      <c r="AL48" s="1">
        <v>730000000</v>
      </c>
      <c r="AM48" s="1" t="s">
        <v>91</v>
      </c>
    </row>
    <row r="49" spans="1:39" ht="19" x14ac:dyDescent="0.25">
      <c r="A49" s="5" t="s">
        <v>41</v>
      </c>
      <c r="B49" s="1" t="s">
        <v>91</v>
      </c>
      <c r="C49" s="1" t="s">
        <v>91</v>
      </c>
      <c r="D49" s="1" t="s">
        <v>91</v>
      </c>
      <c r="E49" s="1" t="s">
        <v>91</v>
      </c>
      <c r="F49" s="1" t="s">
        <v>91</v>
      </c>
      <c r="G49" s="1" t="s">
        <v>91</v>
      </c>
      <c r="H49" s="1" t="s">
        <v>91</v>
      </c>
      <c r="I49" s="1" t="s">
        <v>91</v>
      </c>
      <c r="J49" s="1" t="s">
        <v>91</v>
      </c>
      <c r="K49" s="1">
        <v>3554000000</v>
      </c>
      <c r="L49" s="1">
        <v>2248000000</v>
      </c>
      <c r="M49" s="1">
        <v>2483000000</v>
      </c>
      <c r="N49" s="1">
        <v>1951000000</v>
      </c>
      <c r="O49" s="1">
        <v>2401000000</v>
      </c>
      <c r="P49" s="1">
        <v>2744000000</v>
      </c>
      <c r="Q49" s="1">
        <v>2949000000</v>
      </c>
      <c r="R49" s="1" t="s">
        <v>91</v>
      </c>
      <c r="S49" s="1" t="s">
        <v>91</v>
      </c>
      <c r="T49" s="1" t="s">
        <v>91</v>
      </c>
      <c r="U49" s="1" t="s">
        <v>91</v>
      </c>
      <c r="V49" s="1" t="s">
        <v>91</v>
      </c>
      <c r="W49" s="1" t="s">
        <v>91</v>
      </c>
      <c r="X49" s="1">
        <v>2853000000</v>
      </c>
      <c r="Y49" s="1">
        <v>1592000000</v>
      </c>
      <c r="Z49" s="1">
        <v>1550000000</v>
      </c>
      <c r="AA49" s="1">
        <v>14244000000</v>
      </c>
      <c r="AB49" s="1">
        <v>15774000000</v>
      </c>
      <c r="AC49" s="1">
        <v>3246000000</v>
      </c>
      <c r="AD49" s="1">
        <v>3679000000</v>
      </c>
      <c r="AE49" s="1">
        <v>3357000000</v>
      </c>
      <c r="AF49" s="1">
        <v>3224000000</v>
      </c>
      <c r="AG49" s="1">
        <v>3304000000</v>
      </c>
      <c r="AH49" s="1">
        <v>3085000000</v>
      </c>
      <c r="AI49" s="1">
        <v>2709000000</v>
      </c>
      <c r="AJ49" s="1">
        <v>2519000000</v>
      </c>
      <c r="AK49" s="1">
        <v>4901000000</v>
      </c>
      <c r="AL49" s="1">
        <v>4545000000</v>
      </c>
      <c r="AM49" s="1">
        <v>22772000000</v>
      </c>
    </row>
    <row r="50" spans="1:39" ht="19" x14ac:dyDescent="0.25">
      <c r="A50" s="5" t="s">
        <v>42</v>
      </c>
      <c r="B50" s="1" t="s">
        <v>91</v>
      </c>
      <c r="C50" s="1" t="s">
        <v>91</v>
      </c>
      <c r="D50" s="1" t="s">
        <v>91</v>
      </c>
      <c r="E50" s="1" t="s">
        <v>91</v>
      </c>
      <c r="F50" s="1" t="s">
        <v>91</v>
      </c>
      <c r="G50" s="1" t="s">
        <v>91</v>
      </c>
      <c r="H50" s="1" t="s">
        <v>91</v>
      </c>
      <c r="I50" s="1" t="s">
        <v>91</v>
      </c>
      <c r="J50" s="1" t="s">
        <v>91</v>
      </c>
      <c r="K50" s="1">
        <v>4146000000</v>
      </c>
      <c r="L50" s="1">
        <v>4802000000</v>
      </c>
      <c r="M50" s="1">
        <v>4429000000</v>
      </c>
      <c r="N50" s="1">
        <v>3712000000</v>
      </c>
      <c r="O50" s="1">
        <v>3175000000</v>
      </c>
      <c r="P50" s="1">
        <v>2816000000</v>
      </c>
      <c r="Q50" s="1">
        <v>3342000000</v>
      </c>
      <c r="R50" s="1">
        <v>5996000000</v>
      </c>
      <c r="S50" s="1">
        <v>15213000000</v>
      </c>
      <c r="T50" s="1">
        <v>12092000000</v>
      </c>
      <c r="U50" s="1" t="s">
        <v>91</v>
      </c>
      <c r="V50" s="1" t="s">
        <v>91</v>
      </c>
      <c r="W50" s="1">
        <v>4950000000</v>
      </c>
      <c r="X50" s="1">
        <v>3500000000</v>
      </c>
      <c r="Y50" s="1">
        <v>3108000000</v>
      </c>
      <c r="Z50" s="1">
        <v>3440000000</v>
      </c>
      <c r="AA50" s="1">
        <v>2003000000</v>
      </c>
      <c r="AB50" s="1">
        <v>15125000000</v>
      </c>
      <c r="AC50" s="1">
        <v>15185000000</v>
      </c>
      <c r="AD50" s="1">
        <v>13315000000</v>
      </c>
      <c r="AE50" s="1">
        <v>13639000000</v>
      </c>
      <c r="AF50" s="1">
        <v>11509000000</v>
      </c>
      <c r="AG50" s="1">
        <v>9705000000</v>
      </c>
      <c r="AH50" s="1">
        <v>10973000000</v>
      </c>
      <c r="AI50" s="1">
        <v>10412000000</v>
      </c>
      <c r="AJ50" s="1">
        <v>11863000000</v>
      </c>
      <c r="AK50" s="1">
        <v>12423000000</v>
      </c>
      <c r="AL50" s="1">
        <v>13796000000</v>
      </c>
      <c r="AM50" s="1">
        <v>15552000000</v>
      </c>
    </row>
    <row r="51" spans="1:39" ht="19" x14ac:dyDescent="0.25">
      <c r="A51" s="5" t="s">
        <v>43</v>
      </c>
      <c r="B51" s="1" t="s">
        <v>91</v>
      </c>
      <c r="C51" s="1" t="s">
        <v>91</v>
      </c>
      <c r="D51" s="1" t="s">
        <v>91</v>
      </c>
      <c r="E51" s="1" t="s">
        <v>91</v>
      </c>
      <c r="F51" s="1" t="s">
        <v>91</v>
      </c>
      <c r="G51" s="1" t="s">
        <v>91</v>
      </c>
      <c r="H51" s="1" t="s">
        <v>91</v>
      </c>
      <c r="I51" s="1" t="s">
        <v>91</v>
      </c>
      <c r="J51" s="1" t="s">
        <v>91</v>
      </c>
      <c r="K51" s="1">
        <v>156004000000</v>
      </c>
      <c r="L51" s="1">
        <v>174989000000</v>
      </c>
      <c r="M51" s="1">
        <v>186545000000</v>
      </c>
      <c r="N51" s="1">
        <v>200375000000</v>
      </c>
      <c r="O51" s="1">
        <v>154789000000</v>
      </c>
      <c r="P51" s="1">
        <v>182673000000</v>
      </c>
      <c r="Q51" s="1">
        <v>201312000000</v>
      </c>
      <c r="R51" s="1">
        <v>201166000000</v>
      </c>
      <c r="S51" s="1">
        <v>35323000000</v>
      </c>
      <c r="T51" s="1">
        <v>82405000000</v>
      </c>
      <c r="U51" s="1">
        <v>30676000000</v>
      </c>
      <c r="V51" s="1">
        <v>22682000000</v>
      </c>
      <c r="W51" s="1">
        <v>45327000000</v>
      </c>
      <c r="X51" s="1">
        <v>22513000000</v>
      </c>
      <c r="Y51" s="1">
        <v>10005000000</v>
      </c>
      <c r="Z51" s="1">
        <v>14742000000</v>
      </c>
      <c r="AA51" s="1">
        <v>6214000000</v>
      </c>
      <c r="AB51" s="1">
        <v>4770000000</v>
      </c>
      <c r="AC51" s="1">
        <v>5000000000</v>
      </c>
      <c r="AD51" s="1">
        <v>5762000000</v>
      </c>
      <c r="AE51" s="1">
        <v>6220000000</v>
      </c>
      <c r="AF51" s="1">
        <v>7342000000</v>
      </c>
      <c r="AG51" s="1">
        <v>55332000000</v>
      </c>
      <c r="AH51" s="1">
        <v>63998000000</v>
      </c>
      <c r="AI51" s="1">
        <v>63031000000</v>
      </c>
      <c r="AJ51" s="1">
        <v>63943000000</v>
      </c>
      <c r="AK51" s="1">
        <v>67757000000</v>
      </c>
      <c r="AL51" s="1">
        <v>65468000000</v>
      </c>
      <c r="AM51" s="1">
        <v>63819000000</v>
      </c>
    </row>
    <row r="52" spans="1:39" ht="19" x14ac:dyDescent="0.25">
      <c r="A52" s="5" t="s">
        <v>44</v>
      </c>
      <c r="B52" s="1" t="s">
        <v>91</v>
      </c>
      <c r="C52" s="1" t="s">
        <v>91</v>
      </c>
      <c r="D52" s="1" t="s">
        <v>91</v>
      </c>
      <c r="E52" s="1" t="s">
        <v>91</v>
      </c>
      <c r="F52" s="1" t="s">
        <v>91</v>
      </c>
      <c r="G52" s="1" t="s">
        <v>91</v>
      </c>
      <c r="H52" s="1" t="s">
        <v>91</v>
      </c>
      <c r="I52" s="1" t="s">
        <v>91</v>
      </c>
      <c r="J52" s="1" t="s">
        <v>91</v>
      </c>
      <c r="K52" s="1">
        <v>190752000000</v>
      </c>
      <c r="L52" s="1">
        <v>213312000000</v>
      </c>
      <c r="M52" s="1">
        <v>226984000000</v>
      </c>
      <c r="N52" s="1">
        <v>240632000000</v>
      </c>
      <c r="O52" s="1">
        <v>197685000000</v>
      </c>
      <c r="P52" s="1">
        <v>230550000000</v>
      </c>
      <c r="Q52" s="1">
        <v>245111000000</v>
      </c>
      <c r="R52" s="1">
        <v>240283000000</v>
      </c>
      <c r="S52" s="1">
        <v>95088000000</v>
      </c>
      <c r="T52" s="1">
        <v>143752000000</v>
      </c>
      <c r="U52" s="1">
        <v>82498000000</v>
      </c>
      <c r="V52" s="1">
        <v>69334000000</v>
      </c>
      <c r="W52" s="1">
        <v>95719000000</v>
      </c>
      <c r="X52" s="1">
        <v>67174000000</v>
      </c>
      <c r="Y52" s="1">
        <v>44863000000</v>
      </c>
      <c r="Z52" s="1">
        <v>44719000000</v>
      </c>
      <c r="AA52" s="1">
        <v>45742000000</v>
      </c>
      <c r="AB52" s="1">
        <v>58140000000</v>
      </c>
      <c r="AC52" s="1">
        <v>64911000000</v>
      </c>
      <c r="AD52" s="1">
        <v>70441000000</v>
      </c>
      <c r="AE52" s="1">
        <v>76692000000</v>
      </c>
      <c r="AF52" s="1">
        <v>79455000000</v>
      </c>
      <c r="AG52" s="1">
        <v>129490000000</v>
      </c>
      <c r="AH52" s="1">
        <v>141906000000</v>
      </c>
      <c r="AI52" s="1">
        <v>141891000000</v>
      </c>
      <c r="AJ52" s="1">
        <v>144490000000</v>
      </c>
      <c r="AK52" s="1">
        <v>150517000000</v>
      </c>
      <c r="AL52" s="1">
        <v>148039000000</v>
      </c>
      <c r="AM52" s="1">
        <v>139408000000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219354000000</v>
      </c>
      <c r="L54" s="11">
        <v>243283000000</v>
      </c>
      <c r="M54" s="11">
        <v>262867000000</v>
      </c>
      <c r="N54" s="11">
        <v>279097000000</v>
      </c>
      <c r="O54" s="11">
        <v>237545000000</v>
      </c>
      <c r="P54" s="11">
        <v>276229000000</v>
      </c>
      <c r="Q54" s="11">
        <v>284421000000</v>
      </c>
      <c r="R54" s="11">
        <v>276543000000</v>
      </c>
      <c r="S54" s="11">
        <v>289357000000</v>
      </c>
      <c r="T54" s="11">
        <v>315920000000</v>
      </c>
      <c r="U54" s="11">
        <v>292654000000</v>
      </c>
      <c r="V54" s="11">
        <v>269476000000</v>
      </c>
      <c r="W54" s="11">
        <v>278554000000</v>
      </c>
      <c r="X54" s="11">
        <v>279264000000</v>
      </c>
      <c r="Y54" s="11">
        <v>218328000000</v>
      </c>
      <c r="Z54" s="11">
        <v>194850000000</v>
      </c>
      <c r="AA54" s="11">
        <v>164687000000</v>
      </c>
      <c r="AB54" s="11">
        <v>178348000000</v>
      </c>
      <c r="AC54" s="11">
        <v>190554000000</v>
      </c>
      <c r="AD54" s="11">
        <v>202026000000</v>
      </c>
      <c r="AE54" s="11">
        <v>208527000000</v>
      </c>
      <c r="AF54" s="11">
        <v>224925000000</v>
      </c>
      <c r="AG54" s="11">
        <v>237951000000</v>
      </c>
      <c r="AH54" s="11">
        <v>257808000000</v>
      </c>
      <c r="AI54" s="11">
        <v>256540000000</v>
      </c>
      <c r="AJ54" s="11">
        <v>258537000000</v>
      </c>
      <c r="AK54" s="11">
        <v>267261000000</v>
      </c>
      <c r="AL54" s="11">
        <v>257035000000</v>
      </c>
      <c r="AM54" s="11">
        <v>255884000000</v>
      </c>
    </row>
    <row r="55" spans="1:39" ht="20" thickTop="1" x14ac:dyDescent="0.25">
      <c r="A55" s="5" t="s">
        <v>47</v>
      </c>
      <c r="B55" s="1" t="s">
        <v>91</v>
      </c>
      <c r="C55" s="1" t="s">
        <v>91</v>
      </c>
      <c r="D55" s="1" t="s">
        <v>91</v>
      </c>
      <c r="E55" s="1" t="s">
        <v>91</v>
      </c>
      <c r="F55" s="1" t="s">
        <v>91</v>
      </c>
      <c r="G55" s="1" t="s">
        <v>91</v>
      </c>
      <c r="H55" s="1" t="s">
        <v>91</v>
      </c>
      <c r="I55" s="1" t="s">
        <v>91</v>
      </c>
      <c r="J55" s="1" t="s">
        <v>91</v>
      </c>
      <c r="K55" s="1">
        <v>10777000000</v>
      </c>
      <c r="L55" s="1">
        <v>11260000000</v>
      </c>
      <c r="M55" s="1">
        <v>11735000000</v>
      </c>
      <c r="N55" s="1">
        <v>11997000000</v>
      </c>
      <c r="O55" s="1">
        <v>13368000000</v>
      </c>
      <c r="P55" s="1">
        <v>14450000000</v>
      </c>
      <c r="Q55" s="1">
        <v>15075000000</v>
      </c>
      <c r="R55" s="1">
        <v>15677000000</v>
      </c>
      <c r="S55" s="1">
        <v>18981000000</v>
      </c>
      <c r="T55" s="1">
        <v>20420000000</v>
      </c>
      <c r="U55" s="1">
        <v>21489000000</v>
      </c>
      <c r="V55" s="1">
        <v>22813000000</v>
      </c>
      <c r="W55" s="1">
        <v>23549000000</v>
      </c>
      <c r="X55" s="1">
        <v>20832000000</v>
      </c>
      <c r="Y55" s="1">
        <v>14772000000</v>
      </c>
      <c r="Z55" s="1">
        <v>14594000000</v>
      </c>
      <c r="AA55" s="1">
        <v>16362000000</v>
      </c>
      <c r="AB55" s="1">
        <v>17724000000</v>
      </c>
      <c r="AC55" s="1">
        <v>19308000000</v>
      </c>
      <c r="AD55" s="1">
        <v>19531000000</v>
      </c>
      <c r="AE55" s="1">
        <v>20035000000</v>
      </c>
      <c r="AF55" s="1">
        <v>20272000000</v>
      </c>
      <c r="AG55" s="1">
        <v>21296000000</v>
      </c>
      <c r="AH55" s="1">
        <v>23282000000</v>
      </c>
      <c r="AI55" s="1">
        <v>21520000000</v>
      </c>
      <c r="AJ55" s="1">
        <v>20673000000</v>
      </c>
      <c r="AK55" s="1">
        <v>22204000000</v>
      </c>
      <c r="AL55" s="1">
        <v>22349000000</v>
      </c>
      <c r="AM55" s="1">
        <v>25605000000</v>
      </c>
    </row>
    <row r="56" spans="1:39" ht="19" x14ac:dyDescent="0.25">
      <c r="A56" s="5" t="s">
        <v>48</v>
      </c>
      <c r="B56" s="1" t="s">
        <v>91</v>
      </c>
      <c r="C56" s="1" t="s">
        <v>91</v>
      </c>
      <c r="D56" s="1" t="s">
        <v>91</v>
      </c>
      <c r="E56" s="1" t="s">
        <v>91</v>
      </c>
      <c r="F56" s="1" t="s">
        <v>91</v>
      </c>
      <c r="G56" s="1" t="s">
        <v>91</v>
      </c>
      <c r="H56" s="1" t="s">
        <v>91</v>
      </c>
      <c r="I56" s="1" t="s">
        <v>91</v>
      </c>
      <c r="J56" s="1" t="s">
        <v>91</v>
      </c>
      <c r="K56" s="1">
        <v>51343000000</v>
      </c>
      <c r="L56" s="1">
        <v>51343000000</v>
      </c>
      <c r="M56" s="1">
        <v>51343000000</v>
      </c>
      <c r="N56" s="1">
        <v>51343000000</v>
      </c>
      <c r="O56" s="1">
        <v>51343000000</v>
      </c>
      <c r="P56" s="1">
        <v>51343000000</v>
      </c>
      <c r="Q56" s="1">
        <v>51343000000</v>
      </c>
      <c r="R56" s="1">
        <v>51343000000</v>
      </c>
      <c r="S56" s="1" t="s">
        <v>91</v>
      </c>
      <c r="T56" s="1">
        <v>29573000000</v>
      </c>
      <c r="U56" s="1" t="s">
        <v>91</v>
      </c>
      <c r="V56" s="1" t="s">
        <v>91</v>
      </c>
      <c r="W56" s="1">
        <v>27676000000</v>
      </c>
      <c r="X56" s="1">
        <v>28275000000</v>
      </c>
      <c r="Y56" s="1">
        <v>21759000000</v>
      </c>
      <c r="Z56" s="1">
        <v>17714000000</v>
      </c>
      <c r="AA56" s="1">
        <v>15456000000</v>
      </c>
      <c r="AB56" s="1">
        <v>40311000000</v>
      </c>
      <c r="AC56" s="1">
        <v>38762000000</v>
      </c>
      <c r="AD56" s="1">
        <v>38063000000</v>
      </c>
      <c r="AE56" s="1">
        <v>39172000000</v>
      </c>
      <c r="AF56" s="1">
        <v>42998000000</v>
      </c>
      <c r="AG56" s="1">
        <v>49669000000</v>
      </c>
      <c r="AH56" s="1">
        <v>51621000000</v>
      </c>
      <c r="AI56" s="1">
        <v>53493000000</v>
      </c>
      <c r="AJ56" s="1">
        <v>54313000000</v>
      </c>
      <c r="AK56" s="1">
        <v>51666000000</v>
      </c>
      <c r="AL56" s="1">
        <v>50037000000</v>
      </c>
      <c r="AM56" s="1">
        <v>49434000000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4708000000</v>
      </c>
      <c r="X58" s="1">
        <v>4093000000</v>
      </c>
      <c r="Y58" s="1">
        <v>3667000000</v>
      </c>
      <c r="Z58" s="1">
        <v>3162000000</v>
      </c>
      <c r="AA58" s="1">
        <v>2069000000</v>
      </c>
      <c r="AB58" s="1">
        <v>2216000000</v>
      </c>
      <c r="AC58" s="1">
        <v>2796000000</v>
      </c>
      <c r="AD58" s="1">
        <v>2817000000</v>
      </c>
      <c r="AE58" s="1">
        <v>3923000000</v>
      </c>
      <c r="AF58" s="1">
        <v>4559000000</v>
      </c>
      <c r="AG58" s="1">
        <v>3866000000</v>
      </c>
      <c r="AH58" s="1">
        <v>2107000000</v>
      </c>
      <c r="AI58" s="1">
        <v>2095000000</v>
      </c>
      <c r="AJ58" s="1">
        <v>2091000000</v>
      </c>
      <c r="AK58" s="1">
        <v>2161000000</v>
      </c>
      <c r="AL58" s="1">
        <v>2349000000</v>
      </c>
      <c r="AM58" s="1">
        <v>21097000000</v>
      </c>
    </row>
    <row r="59" spans="1:39" ht="19" x14ac:dyDescent="0.25">
      <c r="A59" s="5" t="s">
        <v>51</v>
      </c>
      <c r="B59" s="1" t="s">
        <v>91</v>
      </c>
      <c r="C59" s="1" t="s">
        <v>91</v>
      </c>
      <c r="D59" s="1" t="s">
        <v>91</v>
      </c>
      <c r="E59" s="1" t="s">
        <v>91</v>
      </c>
      <c r="F59" s="1" t="s">
        <v>91</v>
      </c>
      <c r="G59" s="1" t="s">
        <v>91</v>
      </c>
      <c r="H59" s="1" t="s">
        <v>91</v>
      </c>
      <c r="I59" s="1" t="s">
        <v>91</v>
      </c>
      <c r="J59" s="1" t="s">
        <v>91</v>
      </c>
      <c r="K59" s="1">
        <v>-34288000000</v>
      </c>
      <c r="L59" s="1">
        <v>-28351000000</v>
      </c>
      <c r="M59" s="1">
        <v>-25213000000</v>
      </c>
      <c r="N59" s="1">
        <v>-25510000000</v>
      </c>
      <c r="O59" s="1">
        <v>-25513000000</v>
      </c>
      <c r="P59" s="1">
        <v>-20852000000</v>
      </c>
      <c r="Q59" s="1">
        <v>-17794000000</v>
      </c>
      <c r="R59" s="1">
        <v>-22474000000</v>
      </c>
      <c r="S59" s="1">
        <v>81364000000</v>
      </c>
      <c r="T59" s="1">
        <v>32295000000</v>
      </c>
      <c r="U59" s="1">
        <v>31187000000</v>
      </c>
      <c r="V59" s="1">
        <v>72977000000</v>
      </c>
      <c r="W59" s="1">
        <v>24287000000</v>
      </c>
      <c r="X59" s="1">
        <v>23579000000</v>
      </c>
      <c r="Y59" s="1">
        <v>28728000000</v>
      </c>
      <c r="Z59" s="1">
        <v>15303000000</v>
      </c>
      <c r="AA59" s="1">
        <v>14996000000</v>
      </c>
      <c r="AB59" s="1">
        <v>12787000000</v>
      </c>
      <c r="AC59" s="1">
        <v>12562000000</v>
      </c>
      <c r="AD59" s="1">
        <v>13720000000</v>
      </c>
      <c r="AE59" s="1">
        <v>14011000000</v>
      </c>
      <c r="AF59" s="1">
        <v>13433000000</v>
      </c>
      <c r="AG59" s="1">
        <v>15450000000</v>
      </c>
      <c r="AH59" s="1">
        <v>17590000000</v>
      </c>
      <c r="AI59" s="1">
        <v>18461000000</v>
      </c>
      <c r="AJ59" s="1">
        <v>21055000000</v>
      </c>
      <c r="AK59" s="1">
        <v>21161000000</v>
      </c>
      <c r="AL59" s="1">
        <v>15992000000</v>
      </c>
      <c r="AM59" s="1">
        <v>730000000</v>
      </c>
    </row>
    <row r="60" spans="1:39" ht="19" x14ac:dyDescent="0.25">
      <c r="A60" s="6" t="s">
        <v>52</v>
      </c>
      <c r="B60" s="10" t="s">
        <v>91</v>
      </c>
      <c r="C60" s="10" t="s">
        <v>91</v>
      </c>
      <c r="D60" s="10" t="s">
        <v>91</v>
      </c>
      <c r="E60" s="10" t="s">
        <v>91</v>
      </c>
      <c r="F60" s="10" t="s">
        <v>91</v>
      </c>
      <c r="G60" s="10" t="s">
        <v>91</v>
      </c>
      <c r="H60" s="10" t="s">
        <v>91</v>
      </c>
      <c r="I60" s="10" t="s">
        <v>91</v>
      </c>
      <c r="J60" s="10" t="s">
        <v>91</v>
      </c>
      <c r="K60" s="10">
        <v>27832000000</v>
      </c>
      <c r="L60" s="10">
        <v>34252000000</v>
      </c>
      <c r="M60" s="10">
        <v>37865000000</v>
      </c>
      <c r="N60" s="10">
        <v>37830000000</v>
      </c>
      <c r="O60" s="10">
        <v>39198000000</v>
      </c>
      <c r="P60" s="10">
        <v>44941000000</v>
      </c>
      <c r="Q60" s="10">
        <v>48624000000</v>
      </c>
      <c r="R60" s="10">
        <v>44546000000</v>
      </c>
      <c r="S60" s="10">
        <v>100345000000</v>
      </c>
      <c r="T60" s="10">
        <v>82288000000</v>
      </c>
      <c r="U60" s="10">
        <v>52676000000</v>
      </c>
      <c r="V60" s="10">
        <v>95790000000</v>
      </c>
      <c r="W60" s="10">
        <v>80220000000</v>
      </c>
      <c r="X60" s="10">
        <v>76779000000</v>
      </c>
      <c r="Y60" s="10">
        <v>68926000000</v>
      </c>
      <c r="Z60" s="10">
        <v>50773000000</v>
      </c>
      <c r="AA60" s="10">
        <v>48883000000</v>
      </c>
      <c r="AB60" s="10">
        <v>73038000000</v>
      </c>
      <c r="AC60" s="10">
        <v>73428000000</v>
      </c>
      <c r="AD60" s="10">
        <v>74131000000</v>
      </c>
      <c r="AE60" s="10">
        <v>77141000000</v>
      </c>
      <c r="AF60" s="10">
        <v>81262000000</v>
      </c>
      <c r="AG60" s="10">
        <v>90281000000</v>
      </c>
      <c r="AH60" s="10">
        <v>94600000000</v>
      </c>
      <c r="AI60" s="10">
        <v>95569000000</v>
      </c>
      <c r="AJ60" s="10">
        <v>98132000000</v>
      </c>
      <c r="AK60" s="10">
        <v>97192000000</v>
      </c>
      <c r="AL60" s="10">
        <v>90727000000</v>
      </c>
      <c r="AM60" s="10">
        <v>96866000000</v>
      </c>
    </row>
    <row r="61" spans="1:39" ht="19" x14ac:dyDescent="0.25">
      <c r="A61" s="5" t="s">
        <v>53</v>
      </c>
      <c r="B61" s="1" t="s">
        <v>91</v>
      </c>
      <c r="C61" s="1" t="s">
        <v>91</v>
      </c>
      <c r="D61" s="1" t="s">
        <v>91</v>
      </c>
      <c r="E61" s="1" t="s">
        <v>91</v>
      </c>
      <c r="F61" s="1" t="s">
        <v>91</v>
      </c>
      <c r="G61" s="1" t="s">
        <v>91</v>
      </c>
      <c r="H61" s="1" t="s">
        <v>91</v>
      </c>
      <c r="I61" s="1" t="s">
        <v>91</v>
      </c>
      <c r="J61" s="1" t="s">
        <v>91</v>
      </c>
      <c r="K61" s="1">
        <v>130816000000</v>
      </c>
      <c r="L61" s="1">
        <v>146792000000</v>
      </c>
      <c r="M61" s="1">
        <v>156700000000</v>
      </c>
      <c r="N61" s="1">
        <v>167118000000</v>
      </c>
      <c r="O61" s="1">
        <v>131037000000</v>
      </c>
      <c r="P61" s="1">
        <v>150461000000</v>
      </c>
      <c r="Q61" s="1">
        <v>165279000000</v>
      </c>
      <c r="R61" s="1">
        <v>167035000000</v>
      </c>
      <c r="S61" s="1">
        <v>162222000000</v>
      </c>
      <c r="T61" s="1">
        <v>150231000000</v>
      </c>
      <c r="U61" s="1">
        <v>172973000000</v>
      </c>
      <c r="V61" s="1">
        <v>154332000000</v>
      </c>
      <c r="W61" s="1">
        <v>144373000000</v>
      </c>
      <c r="X61" s="1">
        <v>140255000000</v>
      </c>
      <c r="Y61" s="1">
        <v>132929000000</v>
      </c>
      <c r="Z61" s="1">
        <v>115373000000</v>
      </c>
      <c r="AA61" s="1">
        <v>88532000000</v>
      </c>
      <c r="AB61" s="1">
        <v>59177000000</v>
      </c>
      <c r="AC61" s="1">
        <v>66296000000</v>
      </c>
      <c r="AD61" s="1">
        <v>76625000000</v>
      </c>
      <c r="AE61" s="1">
        <v>79999000000</v>
      </c>
      <c r="AF61" s="1">
        <v>89856000000</v>
      </c>
      <c r="AG61" s="1">
        <v>93301000000</v>
      </c>
      <c r="AH61" s="1">
        <v>102666000000</v>
      </c>
      <c r="AI61" s="1">
        <v>100720000000</v>
      </c>
      <c r="AJ61" s="1">
        <v>102408000000</v>
      </c>
      <c r="AK61" s="1">
        <v>111332000000</v>
      </c>
      <c r="AL61" s="1">
        <v>89448000000</v>
      </c>
      <c r="AM61" s="1">
        <v>69605000000</v>
      </c>
    </row>
    <row r="62" spans="1:39" ht="19" x14ac:dyDescent="0.25">
      <c r="A62" s="5" t="s">
        <v>50</v>
      </c>
      <c r="B62" s="1" t="s">
        <v>91</v>
      </c>
      <c r="C62" s="1" t="s">
        <v>91</v>
      </c>
      <c r="D62" s="1" t="s">
        <v>91</v>
      </c>
      <c r="E62" s="1" t="s">
        <v>91</v>
      </c>
      <c r="F62" s="1" t="s">
        <v>91</v>
      </c>
      <c r="G62" s="1" t="s">
        <v>91</v>
      </c>
      <c r="H62" s="1" t="s">
        <v>91</v>
      </c>
      <c r="I62" s="1" t="s">
        <v>91</v>
      </c>
      <c r="J62" s="1" t="s">
        <v>91</v>
      </c>
      <c r="K62" s="1">
        <v>7669000000</v>
      </c>
      <c r="L62" s="1">
        <v>6116000000</v>
      </c>
      <c r="M62" s="1">
        <v>8504000000</v>
      </c>
      <c r="N62" s="1">
        <v>7865000000</v>
      </c>
      <c r="O62" s="1">
        <v>6034000000</v>
      </c>
      <c r="P62" s="1">
        <v>6775000000</v>
      </c>
      <c r="Q62" s="1">
        <v>7486000000</v>
      </c>
      <c r="R62" s="1" t="s">
        <v>91</v>
      </c>
      <c r="S62" s="1" t="s">
        <v>91</v>
      </c>
      <c r="T62" s="1" t="s">
        <v>91</v>
      </c>
      <c r="U62" s="1" t="s">
        <v>91</v>
      </c>
      <c r="V62" s="1" t="s">
        <v>91</v>
      </c>
      <c r="W62" s="1" t="s">
        <v>91</v>
      </c>
      <c r="X62" s="1">
        <v>1989000000</v>
      </c>
      <c r="Y62" s="1">
        <v>1767000000</v>
      </c>
      <c r="Z62" s="1">
        <v>1656000000</v>
      </c>
      <c r="AA62" s="1">
        <v>1622000000</v>
      </c>
      <c r="AB62" s="1">
        <v>1739000000</v>
      </c>
      <c r="AC62" s="1">
        <v>1893000000</v>
      </c>
      <c r="AD62" s="1">
        <v>2534000000</v>
      </c>
      <c r="AE62" s="1">
        <v>2686000000</v>
      </c>
      <c r="AF62" s="1">
        <v>2833000000</v>
      </c>
      <c r="AG62" s="1">
        <v>3687000000</v>
      </c>
      <c r="AH62" s="1">
        <v>3829000000</v>
      </c>
      <c r="AI62" s="1">
        <v>3985000000</v>
      </c>
      <c r="AJ62" s="1">
        <v>4191000000</v>
      </c>
      <c r="AK62" s="1">
        <v>4559000000</v>
      </c>
      <c r="AL62" s="1">
        <v>4683000000</v>
      </c>
      <c r="AM62" s="1">
        <v>25497000000</v>
      </c>
    </row>
    <row r="63" spans="1:39" ht="19" x14ac:dyDescent="0.25">
      <c r="A63" s="5" t="s">
        <v>54</v>
      </c>
      <c r="B63" s="1" t="s">
        <v>91</v>
      </c>
      <c r="C63" s="1" t="s">
        <v>91</v>
      </c>
      <c r="D63" s="1" t="s">
        <v>91</v>
      </c>
      <c r="E63" s="1" t="s">
        <v>91</v>
      </c>
      <c r="F63" s="1" t="s">
        <v>91</v>
      </c>
      <c r="G63" s="1" t="s">
        <v>91</v>
      </c>
      <c r="H63" s="1" t="s">
        <v>91</v>
      </c>
      <c r="I63" s="1" t="s">
        <v>91</v>
      </c>
      <c r="J63" s="1" t="s">
        <v>91</v>
      </c>
      <c r="K63" s="1">
        <v>3906000000</v>
      </c>
      <c r="L63" s="1">
        <v>5017000000</v>
      </c>
      <c r="M63" s="1">
        <v>5563000000</v>
      </c>
      <c r="N63" s="1">
        <v>5557000000</v>
      </c>
      <c r="O63" s="1">
        <v>6239000000</v>
      </c>
      <c r="P63" s="1">
        <v>8454000000</v>
      </c>
      <c r="Q63" s="1">
        <v>9030000000</v>
      </c>
      <c r="R63" s="1">
        <v>10065000000</v>
      </c>
      <c r="S63" s="1">
        <v>14561000000</v>
      </c>
      <c r="T63" s="1">
        <v>13413000000</v>
      </c>
      <c r="U63" s="1">
        <v>6171000000</v>
      </c>
      <c r="V63" s="1">
        <v>5275000000</v>
      </c>
      <c r="W63" s="1">
        <v>2744000000</v>
      </c>
      <c r="X63" s="1">
        <v>3034000000</v>
      </c>
      <c r="Y63" s="1">
        <v>2035000000</v>
      </c>
      <c r="Z63" s="1">
        <v>2375000000</v>
      </c>
      <c r="AA63" s="1">
        <v>1135000000</v>
      </c>
      <c r="AB63" s="1">
        <v>696000000</v>
      </c>
      <c r="AC63" s="1">
        <v>470000000</v>
      </c>
      <c r="AD63" s="1">
        <v>598000000</v>
      </c>
      <c r="AE63" s="1">
        <v>570000000</v>
      </c>
      <c r="AF63" s="1">
        <v>502000000</v>
      </c>
      <c r="AG63" s="1">
        <v>691000000</v>
      </c>
      <c r="AH63" s="1">
        <v>815000000</v>
      </c>
      <c r="AI63" s="1">
        <v>597000000</v>
      </c>
      <c r="AJ63" s="1">
        <v>490000000</v>
      </c>
      <c r="AK63" s="1">
        <v>538000000</v>
      </c>
      <c r="AL63" s="1">
        <v>1581000000</v>
      </c>
      <c r="AM63" s="1">
        <v>1549000000</v>
      </c>
    </row>
    <row r="64" spans="1:39" ht="19" x14ac:dyDescent="0.25">
      <c r="A64" s="5" t="s">
        <v>55</v>
      </c>
      <c r="B64" s="1" t="s">
        <v>91</v>
      </c>
      <c r="C64" s="1" t="s">
        <v>91</v>
      </c>
      <c r="D64" s="1" t="s">
        <v>91</v>
      </c>
      <c r="E64" s="1" t="s">
        <v>91</v>
      </c>
      <c r="F64" s="1" t="s">
        <v>91</v>
      </c>
      <c r="G64" s="1" t="s">
        <v>91</v>
      </c>
      <c r="H64" s="1" t="s">
        <v>91</v>
      </c>
      <c r="I64" s="1" t="s">
        <v>91</v>
      </c>
      <c r="J64" s="1" t="s">
        <v>91</v>
      </c>
      <c r="K64" s="1">
        <v>27472000000</v>
      </c>
      <c r="L64" s="1">
        <v>26559000000</v>
      </c>
      <c r="M64" s="1">
        <v>27473000000</v>
      </c>
      <c r="N64" s="1">
        <v>29993000000</v>
      </c>
      <c r="O64" s="1">
        <v>31628000000</v>
      </c>
      <c r="P64" s="1">
        <v>38061000000</v>
      </c>
      <c r="Q64" s="1">
        <v>35392000000</v>
      </c>
      <c r="R64" s="1">
        <v>46439000000</v>
      </c>
      <c r="S64" s="1">
        <v>969000000</v>
      </c>
      <c r="T64" s="1">
        <v>57678000000</v>
      </c>
      <c r="U64" s="1">
        <v>43912000000</v>
      </c>
      <c r="V64" s="1" t="s">
        <v>91</v>
      </c>
      <c r="W64" s="1">
        <v>53523000000</v>
      </c>
      <c r="X64" s="1">
        <v>50158000000</v>
      </c>
      <c r="Y64" s="1">
        <v>28787000000</v>
      </c>
      <c r="Z64" s="1">
        <v>31188000000</v>
      </c>
      <c r="AA64" s="1">
        <v>25157000000</v>
      </c>
      <c r="AB64" s="1">
        <v>28627000000</v>
      </c>
      <c r="AC64" s="1">
        <v>32156000000</v>
      </c>
      <c r="AD64" s="1">
        <v>21391000000</v>
      </c>
      <c r="AE64" s="1">
        <v>22957000000</v>
      </c>
      <c r="AF64" s="1">
        <v>21721000000</v>
      </c>
      <c r="AG64" s="1">
        <v>20708000000</v>
      </c>
      <c r="AH64" s="1">
        <v>20882000000</v>
      </c>
      <c r="AI64" s="1">
        <v>19603000000</v>
      </c>
      <c r="AJ64" s="1">
        <v>20086000000</v>
      </c>
      <c r="AK64" s="1">
        <v>22829000000</v>
      </c>
      <c r="AL64" s="1">
        <v>21974000000</v>
      </c>
      <c r="AM64" s="1">
        <v>19200000000</v>
      </c>
    </row>
    <row r="65" spans="1:39" ht="19" x14ac:dyDescent="0.25">
      <c r="A65" s="5" t="s">
        <v>56</v>
      </c>
      <c r="B65" s="1" t="s">
        <v>91</v>
      </c>
      <c r="C65" s="1" t="s">
        <v>91</v>
      </c>
      <c r="D65" s="1" t="s">
        <v>91</v>
      </c>
      <c r="E65" s="1" t="s">
        <v>91</v>
      </c>
      <c r="F65" s="1" t="s">
        <v>91</v>
      </c>
      <c r="G65" s="1" t="s">
        <v>91</v>
      </c>
      <c r="H65" s="1" t="s">
        <v>91</v>
      </c>
      <c r="I65" s="1" t="s">
        <v>91</v>
      </c>
      <c r="J65" s="1" t="s">
        <v>91</v>
      </c>
      <c r="K65" s="1">
        <v>169863000000</v>
      </c>
      <c r="L65" s="1">
        <v>184484000000</v>
      </c>
      <c r="M65" s="1">
        <v>198240000000</v>
      </c>
      <c r="N65" s="1">
        <v>210533000000</v>
      </c>
      <c r="O65" s="1">
        <v>174938000000</v>
      </c>
      <c r="P65" s="1">
        <v>203751000000</v>
      </c>
      <c r="Q65" s="1">
        <v>217187000000</v>
      </c>
      <c r="R65" s="1">
        <v>223539000000</v>
      </c>
      <c r="S65" s="1">
        <v>177752000000</v>
      </c>
      <c r="T65" s="1">
        <v>221322000000</v>
      </c>
      <c r="U65" s="1">
        <v>223056000000</v>
      </c>
      <c r="V65" s="1">
        <v>159607000000</v>
      </c>
      <c r="W65" s="1">
        <v>200640000000</v>
      </c>
      <c r="X65" s="1">
        <v>195436000000</v>
      </c>
      <c r="Y65" s="1">
        <v>165518000000</v>
      </c>
      <c r="Z65" s="1">
        <v>150592000000</v>
      </c>
      <c r="AA65" s="1">
        <v>116446000000</v>
      </c>
      <c r="AB65" s="1">
        <v>90239000000</v>
      </c>
      <c r="AC65" s="1">
        <v>100815000000</v>
      </c>
      <c r="AD65" s="1">
        <v>101148000000</v>
      </c>
      <c r="AE65" s="1">
        <v>106212000000</v>
      </c>
      <c r="AF65" s="1">
        <v>114912000000</v>
      </c>
      <c r="AG65" s="1">
        <v>118387000000</v>
      </c>
      <c r="AH65" s="1">
        <v>128192000000</v>
      </c>
      <c r="AI65" s="1">
        <v>124905000000</v>
      </c>
      <c r="AJ65" s="1">
        <v>127175000000</v>
      </c>
      <c r="AK65" s="1">
        <v>139258000000</v>
      </c>
      <c r="AL65" s="1">
        <v>117686000000</v>
      </c>
      <c r="AM65" s="1">
        <v>115851000000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197695000000</v>
      </c>
      <c r="L67" s="10">
        <v>218736000000</v>
      </c>
      <c r="M67" s="10">
        <v>236105000000</v>
      </c>
      <c r="N67" s="10">
        <v>248363000000</v>
      </c>
      <c r="O67" s="10">
        <v>214136000000</v>
      </c>
      <c r="P67" s="10">
        <v>248692000000</v>
      </c>
      <c r="Q67" s="10">
        <v>265811000000</v>
      </c>
      <c r="R67" s="10">
        <v>268085000000</v>
      </c>
      <c r="S67" s="10">
        <v>278097000000</v>
      </c>
      <c r="T67" s="10">
        <v>303610000000</v>
      </c>
      <c r="U67" s="10">
        <v>275732000000</v>
      </c>
      <c r="V67" s="10">
        <v>255397000000</v>
      </c>
      <c r="W67" s="10">
        <v>280860000000</v>
      </c>
      <c r="X67" s="10">
        <v>272215000000</v>
      </c>
      <c r="Y67" s="10">
        <v>234444000000</v>
      </c>
      <c r="Z67" s="10">
        <v>201365000000</v>
      </c>
      <c r="AA67" s="10">
        <v>165329000000</v>
      </c>
      <c r="AB67" s="10">
        <v>163277000000</v>
      </c>
      <c r="AC67" s="10">
        <v>174243000000</v>
      </c>
      <c r="AD67" s="10">
        <v>175279000000</v>
      </c>
      <c r="AE67" s="10">
        <v>183353000000</v>
      </c>
      <c r="AF67" s="10">
        <v>196174000000</v>
      </c>
      <c r="AG67" s="10">
        <v>208668000000</v>
      </c>
      <c r="AH67" s="10">
        <v>222792000000</v>
      </c>
      <c r="AI67" s="10">
        <v>220474000000</v>
      </c>
      <c r="AJ67" s="10">
        <v>225307000000</v>
      </c>
      <c r="AK67" s="10">
        <v>236450000000</v>
      </c>
      <c r="AL67" s="10">
        <v>208413000000</v>
      </c>
      <c r="AM67" s="10">
        <v>212717000000</v>
      </c>
    </row>
    <row r="68" spans="1:39" ht="19" x14ac:dyDescent="0.25">
      <c r="A68" s="5" t="s">
        <v>59</v>
      </c>
      <c r="B68" s="1" t="s">
        <v>91</v>
      </c>
      <c r="C68" s="1" t="s">
        <v>91</v>
      </c>
      <c r="D68" s="1" t="s">
        <v>91</v>
      </c>
      <c r="E68" s="1" t="s">
        <v>91</v>
      </c>
      <c r="F68" s="1" t="s">
        <v>91</v>
      </c>
      <c r="G68" s="1" t="s">
        <v>91</v>
      </c>
      <c r="H68" s="1" t="s">
        <v>91</v>
      </c>
      <c r="I68" s="1" t="s">
        <v>91</v>
      </c>
      <c r="J68" s="1" t="s">
        <v>91</v>
      </c>
      <c r="K68" s="1">
        <v>1023000000</v>
      </c>
      <c r="L68" s="1">
        <v>1160000000</v>
      </c>
      <c r="M68" s="1">
        <v>1189000000</v>
      </c>
      <c r="N68" s="1">
        <v>1203000000</v>
      </c>
      <c r="O68" s="1">
        <v>1222000000</v>
      </c>
      <c r="P68" s="1">
        <v>1222000000</v>
      </c>
      <c r="Q68" s="1">
        <v>19000000</v>
      </c>
      <c r="R68" s="1">
        <v>19000000</v>
      </c>
      <c r="S68" s="1">
        <v>19000000</v>
      </c>
      <c r="T68" s="1">
        <v>19000000</v>
      </c>
      <c r="U68" s="1">
        <v>19000000</v>
      </c>
      <c r="V68" s="1">
        <v>19000000</v>
      </c>
      <c r="W68" s="1">
        <v>19000000</v>
      </c>
      <c r="X68" s="1">
        <v>22000000</v>
      </c>
      <c r="Y68" s="1">
        <v>24000000</v>
      </c>
      <c r="Z68" s="1">
        <v>34000000</v>
      </c>
      <c r="AA68" s="1">
        <v>38000000</v>
      </c>
      <c r="AB68" s="1">
        <v>38000000</v>
      </c>
      <c r="AC68" s="1">
        <v>40000000</v>
      </c>
      <c r="AD68" s="1">
        <v>40000000</v>
      </c>
      <c r="AE68" s="1">
        <v>40000000</v>
      </c>
      <c r="AF68" s="1">
        <v>41000000</v>
      </c>
      <c r="AG68" s="1">
        <v>41000000</v>
      </c>
      <c r="AH68" s="1">
        <v>41000000</v>
      </c>
      <c r="AI68" s="1">
        <v>41000000</v>
      </c>
      <c r="AJ68" s="1">
        <v>41000000</v>
      </c>
      <c r="AK68" s="1">
        <v>41000000</v>
      </c>
      <c r="AL68" s="1">
        <v>41000000</v>
      </c>
      <c r="AM68" s="1">
        <v>41000000</v>
      </c>
    </row>
    <row r="69" spans="1:39" ht="19" x14ac:dyDescent="0.25">
      <c r="A69" s="5" t="s">
        <v>60</v>
      </c>
      <c r="B69" s="1" t="s">
        <v>91</v>
      </c>
      <c r="C69" s="1" t="s">
        <v>91</v>
      </c>
      <c r="D69" s="1" t="s">
        <v>91</v>
      </c>
      <c r="E69" s="1" t="s">
        <v>91</v>
      </c>
      <c r="F69" s="1" t="s">
        <v>91</v>
      </c>
      <c r="G69" s="1" t="s">
        <v>91</v>
      </c>
      <c r="H69" s="1" t="s">
        <v>91</v>
      </c>
      <c r="I69" s="1" t="s">
        <v>91</v>
      </c>
      <c r="J69" s="1" t="s">
        <v>91</v>
      </c>
      <c r="K69" s="1">
        <v>15174000000</v>
      </c>
      <c r="L69" s="1">
        <v>17688000000</v>
      </c>
      <c r="M69" s="1">
        <v>20334000000</v>
      </c>
      <c r="N69" s="1">
        <v>25234000000</v>
      </c>
      <c r="O69" s="1">
        <v>19659000000</v>
      </c>
      <c r="P69" s="1">
        <v>24606000000</v>
      </c>
      <c r="Q69" s="1">
        <v>17884000000</v>
      </c>
      <c r="R69" s="1">
        <v>10502000000</v>
      </c>
      <c r="S69" s="1">
        <v>8659000000</v>
      </c>
      <c r="T69" s="1">
        <v>8421000000</v>
      </c>
      <c r="U69" s="1">
        <v>11175000000</v>
      </c>
      <c r="V69" s="1">
        <v>12461000000</v>
      </c>
      <c r="W69" s="1">
        <v>-17000000</v>
      </c>
      <c r="X69" s="1">
        <v>-1485000000</v>
      </c>
      <c r="Y69" s="1">
        <v>-16145000000</v>
      </c>
      <c r="Z69" s="1">
        <v>-13599000000</v>
      </c>
      <c r="AA69" s="1">
        <v>-7038000000</v>
      </c>
      <c r="AB69" s="1">
        <v>12985000000</v>
      </c>
      <c r="AC69" s="1">
        <v>18077000000</v>
      </c>
      <c r="AD69" s="1">
        <v>23658000000</v>
      </c>
      <c r="AE69" s="1">
        <v>24556000000</v>
      </c>
      <c r="AF69" s="1">
        <v>14414000000</v>
      </c>
      <c r="AG69" s="1">
        <v>15634000000</v>
      </c>
      <c r="AH69" s="1">
        <v>21218000000</v>
      </c>
      <c r="AI69" s="1">
        <v>22668000000</v>
      </c>
      <c r="AJ69" s="1">
        <v>20320000000</v>
      </c>
      <c r="AK69" s="1">
        <v>18243000000</v>
      </c>
      <c r="AL69" s="1">
        <v>35769000000</v>
      </c>
      <c r="AM69" s="1">
        <v>31754000000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v>-27832000000</v>
      </c>
      <c r="Q70" s="1" t="s">
        <v>91</v>
      </c>
      <c r="R70" s="1">
        <v>-27510000000</v>
      </c>
      <c r="S70" s="1">
        <v>-6531000000</v>
      </c>
      <c r="T70" s="1">
        <v>-414000000</v>
      </c>
      <c r="U70" s="1">
        <v>1258000000</v>
      </c>
      <c r="V70" s="1">
        <v>-3562000000</v>
      </c>
      <c r="W70" s="1">
        <v>-7846000000</v>
      </c>
      <c r="X70" s="1">
        <v>-558000000</v>
      </c>
      <c r="Y70" s="1">
        <v>-10085000000</v>
      </c>
      <c r="Z70" s="1">
        <v>-10864000000</v>
      </c>
      <c r="AA70" s="1">
        <v>-14313000000</v>
      </c>
      <c r="AB70" s="1">
        <v>-18734000000</v>
      </c>
      <c r="AC70" s="1">
        <v>-22854000000</v>
      </c>
      <c r="AD70" s="1">
        <v>-18231000000</v>
      </c>
      <c r="AE70" s="1">
        <v>-20032000000</v>
      </c>
      <c r="AF70" s="1">
        <v>-6257000000</v>
      </c>
      <c r="AG70" s="1">
        <v>-7013000000</v>
      </c>
      <c r="AH70" s="1">
        <v>-6959000000</v>
      </c>
      <c r="AI70" s="1">
        <v>-7366000000</v>
      </c>
      <c r="AJ70" s="1">
        <v>-7728000000</v>
      </c>
      <c r="AK70" s="1">
        <v>-8294000000</v>
      </c>
      <c r="AL70" s="1">
        <v>-8339000000</v>
      </c>
      <c r="AM70" s="1">
        <v>-9339000000</v>
      </c>
    </row>
    <row r="71" spans="1:39" ht="19" x14ac:dyDescent="0.25">
      <c r="A71" s="5" t="s">
        <v>62</v>
      </c>
      <c r="B71" s="1" t="s">
        <v>91</v>
      </c>
      <c r="C71" s="1" t="s">
        <v>91</v>
      </c>
      <c r="D71" s="1" t="s">
        <v>91</v>
      </c>
      <c r="E71" s="1" t="s">
        <v>91</v>
      </c>
      <c r="F71" s="1" t="s">
        <v>91</v>
      </c>
      <c r="G71" s="1" t="s">
        <v>91</v>
      </c>
      <c r="H71" s="1" t="s">
        <v>91</v>
      </c>
      <c r="I71" s="1" t="s">
        <v>91</v>
      </c>
      <c r="J71" s="1" t="s">
        <v>91</v>
      </c>
      <c r="K71" s="1">
        <v>5462000000</v>
      </c>
      <c r="L71" s="1">
        <v>5699000000</v>
      </c>
      <c r="M71" s="1">
        <v>5239000000</v>
      </c>
      <c r="N71" s="1">
        <v>4297000000</v>
      </c>
      <c r="O71" s="1">
        <v>2528000000</v>
      </c>
      <c r="P71" s="1">
        <v>29541000000</v>
      </c>
      <c r="Q71" s="1">
        <v>707000000</v>
      </c>
      <c r="R71" s="1">
        <v>25447000000</v>
      </c>
      <c r="S71" s="1">
        <v>3443000000</v>
      </c>
      <c r="T71" s="1">
        <v>3625000000</v>
      </c>
      <c r="U71" s="1">
        <v>3593000000</v>
      </c>
      <c r="V71" s="1">
        <v>4039000000</v>
      </c>
      <c r="W71" s="1">
        <v>4379000000</v>
      </c>
      <c r="X71" s="1">
        <v>7649000000</v>
      </c>
      <c r="Y71" s="1">
        <v>8895000000</v>
      </c>
      <c r="Z71" s="1">
        <v>16609000000</v>
      </c>
      <c r="AA71" s="1">
        <v>20640000000</v>
      </c>
      <c r="AB71" s="1">
        <v>20739000000</v>
      </c>
      <c r="AC71" s="1">
        <v>20684000000</v>
      </c>
      <c r="AD71" s="1">
        <v>20916000000</v>
      </c>
      <c r="AE71" s="1">
        <v>20241000000</v>
      </c>
      <c r="AF71" s="1">
        <v>20444000000</v>
      </c>
      <c r="AG71" s="1">
        <v>20508000000</v>
      </c>
      <c r="AH71" s="1">
        <v>20590000000</v>
      </c>
      <c r="AI71" s="1">
        <v>20589000000</v>
      </c>
      <c r="AJ71" s="1">
        <v>20552000000</v>
      </c>
      <c r="AK71" s="1">
        <v>20700000000</v>
      </c>
      <c r="AL71" s="1">
        <v>21048000000</v>
      </c>
      <c r="AM71" s="1">
        <v>20786000000</v>
      </c>
    </row>
    <row r="72" spans="1:39" ht="19" x14ac:dyDescent="0.25">
      <c r="A72" s="6" t="s">
        <v>63</v>
      </c>
      <c r="B72" s="10" t="s">
        <v>91</v>
      </c>
      <c r="C72" s="10" t="s">
        <v>91</v>
      </c>
      <c r="D72" s="10" t="s">
        <v>91</v>
      </c>
      <c r="E72" s="10" t="s">
        <v>91</v>
      </c>
      <c r="F72" s="10" t="s">
        <v>91</v>
      </c>
      <c r="G72" s="10" t="s">
        <v>91</v>
      </c>
      <c r="H72" s="10" t="s">
        <v>91</v>
      </c>
      <c r="I72" s="10" t="s">
        <v>91</v>
      </c>
      <c r="J72" s="10" t="s">
        <v>91</v>
      </c>
      <c r="K72" s="10">
        <v>21659000000</v>
      </c>
      <c r="L72" s="10">
        <v>24547000000</v>
      </c>
      <c r="M72" s="10">
        <v>26762000000</v>
      </c>
      <c r="N72" s="10">
        <v>30734000000</v>
      </c>
      <c r="O72" s="10">
        <v>23409000000</v>
      </c>
      <c r="P72" s="10">
        <v>27537000000</v>
      </c>
      <c r="Q72" s="10">
        <v>18610000000</v>
      </c>
      <c r="R72" s="10">
        <v>8458000000</v>
      </c>
      <c r="S72" s="10">
        <v>5590000000</v>
      </c>
      <c r="T72" s="10">
        <v>11651000000</v>
      </c>
      <c r="U72" s="10">
        <v>16045000000</v>
      </c>
      <c r="V72" s="10">
        <v>12957000000</v>
      </c>
      <c r="W72" s="10">
        <v>-3465000000</v>
      </c>
      <c r="X72" s="10">
        <v>5628000000</v>
      </c>
      <c r="Y72" s="10">
        <v>-17311000000</v>
      </c>
      <c r="Z72" s="10">
        <v>-7820000000</v>
      </c>
      <c r="AA72" s="10">
        <v>-673000000</v>
      </c>
      <c r="AB72" s="10">
        <v>15028000000</v>
      </c>
      <c r="AC72" s="10">
        <v>15947000000</v>
      </c>
      <c r="AD72" s="10">
        <v>26383000000</v>
      </c>
      <c r="AE72" s="10">
        <v>24805000000</v>
      </c>
      <c r="AF72" s="10">
        <v>28642000000</v>
      </c>
      <c r="AG72" s="10">
        <v>29170000000</v>
      </c>
      <c r="AH72" s="10">
        <v>34890000000</v>
      </c>
      <c r="AI72" s="10">
        <v>35932000000</v>
      </c>
      <c r="AJ72" s="10">
        <v>33185000000</v>
      </c>
      <c r="AK72" s="10">
        <v>30690000000</v>
      </c>
      <c r="AL72" s="10">
        <v>48519000000</v>
      </c>
      <c r="AM72" s="10">
        <v>43242000000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219354000000</v>
      </c>
      <c r="L73" s="11">
        <v>243283000000</v>
      </c>
      <c r="M73" s="11">
        <v>262867000000</v>
      </c>
      <c r="N73" s="11">
        <v>279097000000</v>
      </c>
      <c r="O73" s="11">
        <v>237545000000</v>
      </c>
      <c r="P73" s="11">
        <v>276229000000</v>
      </c>
      <c r="Q73" s="11">
        <v>284421000000</v>
      </c>
      <c r="R73" s="11">
        <v>276543000000</v>
      </c>
      <c r="S73" s="11">
        <v>283687000000</v>
      </c>
      <c r="T73" s="11">
        <v>315261000000</v>
      </c>
      <c r="U73" s="11">
        <v>291777000000</v>
      </c>
      <c r="V73" s="11">
        <v>268354000000</v>
      </c>
      <c r="W73" s="11">
        <v>277395000000</v>
      </c>
      <c r="X73" s="11">
        <v>277843000000</v>
      </c>
      <c r="Y73" s="11">
        <v>217133000000</v>
      </c>
      <c r="Z73" s="11">
        <v>193545000000</v>
      </c>
      <c r="AA73" s="11">
        <v>164656000000</v>
      </c>
      <c r="AB73" s="11">
        <v>178305000000</v>
      </c>
      <c r="AC73" s="11">
        <v>190190000000</v>
      </c>
      <c r="AD73" s="11">
        <v>201662000000</v>
      </c>
      <c r="AE73" s="11">
        <v>208158000000</v>
      </c>
      <c r="AF73" s="11">
        <v>224816000000</v>
      </c>
      <c r="AG73" s="11">
        <v>237838000000</v>
      </c>
      <c r="AH73" s="11">
        <v>257682000000</v>
      </c>
      <c r="AI73" s="11">
        <v>256406000000</v>
      </c>
      <c r="AJ73" s="11">
        <v>258492000000</v>
      </c>
      <c r="AK73" s="11">
        <v>267140000000</v>
      </c>
      <c r="AL73" s="11">
        <v>256932000000</v>
      </c>
      <c r="AM73" s="11">
        <v>255959000000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v>5300200000</v>
      </c>
      <c r="F76" s="1">
        <v>3835000000</v>
      </c>
      <c r="G76" s="1">
        <v>860100000</v>
      </c>
      <c r="H76" s="1">
        <v>-2258000000</v>
      </c>
      <c r="I76" s="1">
        <v>-501800000</v>
      </c>
      <c r="J76" s="1">
        <v>2529000000</v>
      </c>
      <c r="K76" s="1">
        <v>5308000000</v>
      </c>
      <c r="L76" s="1">
        <v>4139000000</v>
      </c>
      <c r="M76" s="1">
        <v>4446000000</v>
      </c>
      <c r="N76" s="1">
        <v>6920000000</v>
      </c>
      <c r="O76" s="1">
        <v>22071000000</v>
      </c>
      <c r="P76" s="1">
        <v>7237000000</v>
      </c>
      <c r="Q76" s="1">
        <v>5410000000</v>
      </c>
      <c r="R76" s="1">
        <v>-5453000000</v>
      </c>
      <c r="S76" s="1">
        <v>284000000</v>
      </c>
      <c r="T76" s="1">
        <v>921000000</v>
      </c>
      <c r="U76" s="1">
        <v>3634000000</v>
      </c>
      <c r="V76" s="1">
        <v>2228000000</v>
      </c>
      <c r="W76" s="1">
        <v>-12613000000</v>
      </c>
      <c r="X76" s="1">
        <v>-2723000000</v>
      </c>
      <c r="Y76" s="1">
        <v>-14672000000</v>
      </c>
      <c r="Z76" s="1">
        <v>2717000000</v>
      </c>
      <c r="AA76" s="1">
        <v>6561000000</v>
      </c>
      <c r="AB76" s="1">
        <v>20213000000</v>
      </c>
      <c r="AC76" s="1">
        <v>5665000000</v>
      </c>
      <c r="AD76" s="1">
        <v>7155000000</v>
      </c>
      <c r="AE76" s="1">
        <v>3186000000</v>
      </c>
      <c r="AF76" s="1">
        <v>7371000000</v>
      </c>
      <c r="AG76" s="1">
        <v>4607000000</v>
      </c>
      <c r="AH76" s="1">
        <v>7628000000</v>
      </c>
      <c r="AI76" s="1">
        <v>3695000000</v>
      </c>
      <c r="AJ76" s="1">
        <v>84000000</v>
      </c>
      <c r="AK76" s="1">
        <v>-1276000000</v>
      </c>
      <c r="AL76" s="1">
        <v>17910000000</v>
      </c>
      <c r="AM76" s="1">
        <v>-2152000000</v>
      </c>
    </row>
    <row r="77" spans="1:39" ht="19" x14ac:dyDescent="0.25">
      <c r="A77" s="5" t="s">
        <v>13</v>
      </c>
      <c r="B77" s="1" t="s">
        <v>91</v>
      </c>
      <c r="C77" s="1" t="s">
        <v>91</v>
      </c>
      <c r="D77" s="1" t="s">
        <v>91</v>
      </c>
      <c r="E77" s="1">
        <v>2457600000</v>
      </c>
      <c r="F77" s="1">
        <v>4228700000</v>
      </c>
      <c r="G77" s="1">
        <v>3184900000</v>
      </c>
      <c r="H77" s="1">
        <v>5778300000</v>
      </c>
      <c r="I77" s="1">
        <v>6755700000</v>
      </c>
      <c r="J77" s="1">
        <v>3064000000</v>
      </c>
      <c r="K77" s="1">
        <v>9336000000</v>
      </c>
      <c r="L77" s="1">
        <v>11719000000</v>
      </c>
      <c r="M77" s="1">
        <v>12791000000</v>
      </c>
      <c r="N77" s="1">
        <v>13583000000</v>
      </c>
      <c r="O77" s="1">
        <v>14329000000</v>
      </c>
      <c r="P77" s="1">
        <v>15193000000</v>
      </c>
      <c r="Q77" s="1">
        <v>14849000000</v>
      </c>
      <c r="R77" s="1">
        <v>19750000000</v>
      </c>
      <c r="S77" s="1">
        <v>15177000000</v>
      </c>
      <c r="T77" s="1">
        <v>14297000000</v>
      </c>
      <c r="U77" s="1">
        <v>13052000000</v>
      </c>
      <c r="V77" s="1">
        <v>6722000000</v>
      </c>
      <c r="W77" s="1">
        <v>16519000000</v>
      </c>
      <c r="X77" s="1">
        <v>16519000000</v>
      </c>
      <c r="Y77" s="1">
        <v>12925000000</v>
      </c>
      <c r="Z77" s="1">
        <v>6931000000</v>
      </c>
      <c r="AA77" s="1">
        <v>5584000000</v>
      </c>
      <c r="AB77" s="1">
        <v>4256000000</v>
      </c>
      <c r="AC77" s="1">
        <v>5204000000</v>
      </c>
      <c r="AD77" s="1">
        <v>6456000000</v>
      </c>
      <c r="AE77" s="1">
        <v>7423000000</v>
      </c>
      <c r="AF77" s="1">
        <v>7966000000</v>
      </c>
      <c r="AG77" s="1">
        <v>8717000000</v>
      </c>
      <c r="AH77" s="1">
        <v>8453000000</v>
      </c>
      <c r="AI77" s="1">
        <v>8308000000</v>
      </c>
      <c r="AJ77" s="1">
        <v>8490000000</v>
      </c>
      <c r="AK77" s="1">
        <v>7457000000</v>
      </c>
      <c r="AL77" s="1">
        <v>5960000000</v>
      </c>
      <c r="AM77" s="1">
        <v>7642000000</v>
      </c>
    </row>
    <row r="78" spans="1:39" ht="19" x14ac:dyDescent="0.25">
      <c r="A78" s="5" t="s">
        <v>67</v>
      </c>
      <c r="B78" s="1" t="s">
        <v>91</v>
      </c>
      <c r="C78" s="1" t="s">
        <v>91</v>
      </c>
      <c r="D78" s="1" t="s">
        <v>91</v>
      </c>
      <c r="E78" s="1" t="s">
        <v>91</v>
      </c>
      <c r="F78" s="1">
        <v>-41600000</v>
      </c>
      <c r="G78" s="1">
        <v>-483200000</v>
      </c>
      <c r="H78" s="1">
        <v>-1014600000</v>
      </c>
      <c r="I78" s="1">
        <v>-114100000</v>
      </c>
      <c r="J78" s="1" t="s">
        <v>91</v>
      </c>
      <c r="K78" s="1" t="s">
        <v>91</v>
      </c>
      <c r="L78" s="1" t="s">
        <v>91</v>
      </c>
      <c r="M78" s="1" t="s">
        <v>91</v>
      </c>
      <c r="N78" s="1" t="s">
        <v>91</v>
      </c>
      <c r="O78" s="1" t="s">
        <v>91</v>
      </c>
      <c r="P78" s="1" t="s">
        <v>91</v>
      </c>
      <c r="Q78" s="1" t="s">
        <v>91</v>
      </c>
      <c r="R78" s="1">
        <v>-1719000000</v>
      </c>
      <c r="S78" s="1">
        <v>-782000000</v>
      </c>
      <c r="T78" s="1">
        <v>2059000000</v>
      </c>
      <c r="U78" s="1">
        <v>4283000000</v>
      </c>
      <c r="V78" s="1">
        <v>787000000</v>
      </c>
      <c r="W78" s="1" t="s">
        <v>91</v>
      </c>
      <c r="X78" s="1" t="s">
        <v>91</v>
      </c>
      <c r="Y78" s="1" t="s">
        <v>91</v>
      </c>
      <c r="Z78" s="1" t="s">
        <v>91</v>
      </c>
      <c r="AA78" s="1" t="s">
        <v>91</v>
      </c>
      <c r="AB78" s="1" t="s">
        <v>91</v>
      </c>
      <c r="AC78" s="1">
        <v>1989000000</v>
      </c>
      <c r="AD78" s="1">
        <v>-861000000</v>
      </c>
      <c r="AE78" s="1">
        <v>1063000000</v>
      </c>
      <c r="AF78" s="1">
        <v>2120000000</v>
      </c>
      <c r="AG78" s="1">
        <v>1478000000</v>
      </c>
      <c r="AH78" s="1">
        <v>-232000000</v>
      </c>
      <c r="AI78" s="1">
        <v>-197000000</v>
      </c>
      <c r="AJ78" s="1">
        <v>-1370000000</v>
      </c>
      <c r="AK78" s="1">
        <v>-269000000</v>
      </c>
      <c r="AL78" s="1">
        <v>-563000000</v>
      </c>
      <c r="AM78" s="1">
        <v>-1910000000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v>171000000</v>
      </c>
      <c r="AC79" s="1">
        <v>140000000</v>
      </c>
      <c r="AD79" s="1">
        <v>159000000</v>
      </c>
      <c r="AE79" s="1">
        <v>180000000</v>
      </c>
      <c r="AF79" s="1">
        <v>199000000</v>
      </c>
      <c r="AG79" s="1">
        <v>210000000</v>
      </c>
      <c r="AH79" s="1">
        <v>246000000</v>
      </c>
      <c r="AI79" s="1">
        <v>191000000</v>
      </c>
      <c r="AJ79" s="1">
        <v>228000000</v>
      </c>
      <c r="AK79" s="1">
        <v>199000000</v>
      </c>
      <c r="AL79" s="1">
        <v>305000000</v>
      </c>
      <c r="AM79" s="1">
        <v>336000000</v>
      </c>
    </row>
    <row r="80" spans="1:39" ht="19" x14ac:dyDescent="0.25">
      <c r="A80" s="15" t="s">
        <v>104</v>
      </c>
      <c r="B80" s="16" t="e">
        <f t="shared" ref="B80:AM80" si="10">B79/B3</f>
        <v>#VALUE!</v>
      </c>
      <c r="C80" s="16" t="e">
        <f t="shared" si="10"/>
        <v>#VALUE!</v>
      </c>
      <c r="D80" s="16" t="e">
        <f t="shared" si="10"/>
        <v>#VALUE!</v>
      </c>
      <c r="E80" s="16" t="e">
        <f t="shared" si="10"/>
        <v>#VALUE!</v>
      </c>
      <c r="F80" s="16" t="e">
        <f t="shared" si="10"/>
        <v>#VALUE!</v>
      </c>
      <c r="G80" s="16" t="e">
        <f t="shared" si="10"/>
        <v>#VALUE!</v>
      </c>
      <c r="H80" s="16" t="e">
        <f t="shared" si="10"/>
        <v>#VALUE!</v>
      </c>
      <c r="I80" s="16" t="e">
        <f t="shared" si="10"/>
        <v>#VALUE!</v>
      </c>
      <c r="J80" s="16" t="e">
        <f t="shared" si="10"/>
        <v>#VALUE!</v>
      </c>
      <c r="K80" s="16" t="e">
        <f t="shared" si="10"/>
        <v>#VALUE!</v>
      </c>
      <c r="L80" s="16" t="e">
        <f t="shared" si="10"/>
        <v>#VALUE!</v>
      </c>
      <c r="M80" s="16" t="e">
        <f t="shared" si="10"/>
        <v>#VALUE!</v>
      </c>
      <c r="N80" s="16" t="e">
        <f t="shared" si="10"/>
        <v>#VALUE!</v>
      </c>
      <c r="O80" s="16" t="e">
        <f t="shared" si="10"/>
        <v>#VALUE!</v>
      </c>
      <c r="P80" s="16" t="e">
        <f t="shared" si="10"/>
        <v>#VALUE!</v>
      </c>
      <c r="Q80" s="16" t="e">
        <f t="shared" si="10"/>
        <v>#VALUE!</v>
      </c>
      <c r="R80" s="16" t="e">
        <f t="shared" si="10"/>
        <v>#VALUE!</v>
      </c>
      <c r="S80" s="16" t="e">
        <f t="shared" si="10"/>
        <v>#VALUE!</v>
      </c>
      <c r="T80" s="16" t="e">
        <f t="shared" si="10"/>
        <v>#VALUE!</v>
      </c>
      <c r="U80" s="16" t="e">
        <f t="shared" si="10"/>
        <v>#VALUE!</v>
      </c>
      <c r="V80" s="16" t="e">
        <f t="shared" si="10"/>
        <v>#VALUE!</v>
      </c>
      <c r="W80" s="16" t="e">
        <f t="shared" si="10"/>
        <v>#VALUE!</v>
      </c>
      <c r="X80" s="16" t="e">
        <f t="shared" si="10"/>
        <v>#VALUE!</v>
      </c>
      <c r="Y80" s="16" t="e">
        <f t="shared" si="10"/>
        <v>#VALUE!</v>
      </c>
      <c r="Z80" s="16" t="e">
        <f t="shared" si="10"/>
        <v>#VALUE!</v>
      </c>
      <c r="AA80" s="16" t="e">
        <f t="shared" si="10"/>
        <v>#VALUE!</v>
      </c>
      <c r="AB80" s="16">
        <f t="shared" si="10"/>
        <v>1.25491692596724E-3</v>
      </c>
      <c r="AC80" s="16">
        <f t="shared" si="10"/>
        <v>1.0428150046181807E-3</v>
      </c>
      <c r="AD80" s="16">
        <f t="shared" si="10"/>
        <v>1.0822437158395557E-3</v>
      </c>
      <c r="AE80" s="16">
        <f t="shared" si="10"/>
        <v>1.249331954441028E-3</v>
      </c>
      <c r="AF80" s="16">
        <f t="shared" si="10"/>
        <v>1.3305874643950843E-3</v>
      </c>
      <c r="AG80" s="16">
        <f t="shared" si="10"/>
        <v>1.383399209486166E-3</v>
      </c>
      <c r="AH80" s="16">
        <f t="shared" si="10"/>
        <v>1.5691177221003215E-3</v>
      </c>
      <c r="AI80" s="16">
        <f t="shared" si="10"/>
        <v>1.1912335191907096E-3</v>
      </c>
      <c r="AJ80" s="16">
        <f t="shared" si="10"/>
        <v>1.4624759461193072E-3</v>
      </c>
      <c r="AK80" s="16">
        <f t="shared" si="10"/>
        <v>1.5651544705216132E-3</v>
      </c>
      <c r="AL80" s="16">
        <f t="shared" si="10"/>
        <v>2.237038014977153E-3</v>
      </c>
      <c r="AM80" s="16">
        <f t="shared" si="10"/>
        <v>2.1258153704043479E-3</v>
      </c>
    </row>
    <row r="81" spans="1:47" ht="19" x14ac:dyDescent="0.25">
      <c r="A81" s="5" t="s">
        <v>69</v>
      </c>
      <c r="B81" s="1" t="s">
        <v>91</v>
      </c>
      <c r="C81" s="1" t="s">
        <v>91</v>
      </c>
      <c r="D81" s="1" t="s">
        <v>91</v>
      </c>
      <c r="E81" s="1" t="s">
        <v>91</v>
      </c>
      <c r="F81" s="1">
        <v>2120200000</v>
      </c>
      <c r="G81" s="1">
        <v>-213900000</v>
      </c>
      <c r="H81" s="1">
        <v>2883500000</v>
      </c>
      <c r="I81" s="1">
        <v>2952300000</v>
      </c>
      <c r="J81" s="1" t="s">
        <v>91</v>
      </c>
      <c r="K81" s="1">
        <v>4036000000</v>
      </c>
      <c r="L81" s="1">
        <v>2274000000</v>
      </c>
      <c r="M81" s="1">
        <v>5120000000</v>
      </c>
      <c r="N81" s="1">
        <v>5044000000</v>
      </c>
      <c r="O81" s="1">
        <v>4331000000</v>
      </c>
      <c r="P81" s="1">
        <v>890000000</v>
      </c>
      <c r="Q81" s="1">
        <v>1380000000</v>
      </c>
      <c r="R81" s="1">
        <v>5833000000</v>
      </c>
      <c r="S81" s="1">
        <v>6073000000</v>
      </c>
      <c r="T81" s="1">
        <v>-1577000000</v>
      </c>
      <c r="U81" s="1">
        <v>-5421000000</v>
      </c>
      <c r="V81" s="1">
        <v>-1637000000</v>
      </c>
      <c r="W81" s="1">
        <v>-1192000000</v>
      </c>
      <c r="X81" s="1">
        <v>-1192000000</v>
      </c>
      <c r="Y81" s="1">
        <v>-9960000000</v>
      </c>
      <c r="Z81" s="1">
        <v>1970000000</v>
      </c>
      <c r="AA81" s="1">
        <v>-808000000</v>
      </c>
      <c r="AB81" s="1">
        <v>-13045000000</v>
      </c>
      <c r="AC81" s="1">
        <v>-2538000000</v>
      </c>
      <c r="AD81" s="1">
        <v>-3136000000</v>
      </c>
      <c r="AE81" s="1">
        <v>-246000000</v>
      </c>
      <c r="AF81" s="1">
        <v>-2050000000</v>
      </c>
      <c r="AG81" s="1">
        <v>1476000000</v>
      </c>
      <c r="AH81" s="1">
        <v>1997000000</v>
      </c>
      <c r="AI81" s="1">
        <v>1306000000</v>
      </c>
      <c r="AJ81" s="1">
        <v>6204000000</v>
      </c>
      <c r="AK81" s="1">
        <v>18998000000</v>
      </c>
      <c r="AL81" s="1">
        <v>4701000000</v>
      </c>
      <c r="AM81" s="1">
        <v>2937000000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v>129000000</v>
      </c>
      <c r="M82" s="1">
        <v>-2183000000</v>
      </c>
      <c r="N82" s="1">
        <v>77000000</v>
      </c>
      <c r="O82" s="1">
        <v>-162000000</v>
      </c>
      <c r="P82" s="1">
        <v>-1438000000</v>
      </c>
      <c r="Q82" s="1">
        <v>-1204000000</v>
      </c>
      <c r="R82" s="1" t="s">
        <v>91</v>
      </c>
      <c r="S82" s="1" t="s">
        <v>91</v>
      </c>
      <c r="T82" s="1" t="s">
        <v>91</v>
      </c>
      <c r="U82" s="1" t="s">
        <v>91</v>
      </c>
      <c r="V82" s="1" t="s">
        <v>91</v>
      </c>
      <c r="W82" s="1" t="s">
        <v>91</v>
      </c>
      <c r="X82" s="1" t="s">
        <v>91</v>
      </c>
      <c r="Y82" s="1">
        <v>1091000000</v>
      </c>
      <c r="Z82" s="1">
        <v>2244000000</v>
      </c>
      <c r="AA82" s="1">
        <v>765000000</v>
      </c>
      <c r="AB82" s="1" t="s">
        <v>91</v>
      </c>
      <c r="AC82" s="1">
        <v>-1622000000</v>
      </c>
      <c r="AD82" s="1">
        <v>-1969000000</v>
      </c>
      <c r="AE82" s="1">
        <v>-2897000000</v>
      </c>
      <c r="AF82" s="1">
        <v>-3563000000</v>
      </c>
      <c r="AG82" s="1">
        <v>-2855000000</v>
      </c>
      <c r="AH82" s="1">
        <v>-2297000000</v>
      </c>
      <c r="AI82" s="1">
        <v>-2239000000</v>
      </c>
      <c r="AJ82" s="1">
        <v>-816000000</v>
      </c>
      <c r="AK82" s="1">
        <v>12041000000</v>
      </c>
      <c r="AL82" s="1">
        <v>6515000000</v>
      </c>
      <c r="AM82" s="1">
        <v>-1183000000</v>
      </c>
    </row>
    <row r="83" spans="1:47" ht="21" x14ac:dyDescent="0.25">
      <c r="A83" s="5" t="s">
        <v>34</v>
      </c>
      <c r="B83" s="1" t="s">
        <v>91</v>
      </c>
      <c r="C83" s="1" t="s">
        <v>91</v>
      </c>
      <c r="D83" s="1" t="s">
        <v>91</v>
      </c>
      <c r="E83" s="1" t="s">
        <v>91</v>
      </c>
      <c r="F83" s="1">
        <v>-219100000</v>
      </c>
      <c r="G83" s="1">
        <v>320300000</v>
      </c>
      <c r="H83" s="1">
        <v>78200000</v>
      </c>
      <c r="I83" s="1">
        <v>380100000</v>
      </c>
      <c r="J83" s="1" t="s">
        <v>91</v>
      </c>
      <c r="K83" s="1">
        <v>-894000000</v>
      </c>
      <c r="L83" s="1">
        <v>-46000000</v>
      </c>
      <c r="M83" s="1">
        <v>553000000</v>
      </c>
      <c r="N83" s="1">
        <v>1234000000</v>
      </c>
      <c r="O83" s="1">
        <v>-254000000</v>
      </c>
      <c r="P83" s="1">
        <v>893000000</v>
      </c>
      <c r="Q83" s="1">
        <v>-1369000000</v>
      </c>
      <c r="R83" s="1">
        <v>1122000000</v>
      </c>
      <c r="S83" s="1">
        <v>-650000000</v>
      </c>
      <c r="T83" s="1">
        <v>-505000000</v>
      </c>
      <c r="U83" s="1">
        <v>-112000000</v>
      </c>
      <c r="V83" s="1">
        <v>-76000000</v>
      </c>
      <c r="W83" s="1">
        <v>-695000000</v>
      </c>
      <c r="X83" s="1" t="s">
        <v>91</v>
      </c>
      <c r="Y83" s="1">
        <v>-358000000</v>
      </c>
      <c r="Z83" s="1">
        <v>2333000000</v>
      </c>
      <c r="AA83" s="1">
        <v>-903000000</v>
      </c>
      <c r="AB83" s="1">
        <v>-367000000</v>
      </c>
      <c r="AC83" s="1">
        <v>-1401000000</v>
      </c>
      <c r="AD83" s="1">
        <v>-572000000</v>
      </c>
      <c r="AE83" s="1">
        <v>-875000000</v>
      </c>
      <c r="AF83" s="1">
        <v>-1155000000</v>
      </c>
      <c r="AG83" s="1">
        <v>-815000000</v>
      </c>
      <c r="AH83" s="1">
        <v>-959000000</v>
      </c>
      <c r="AI83" s="1">
        <v>-828000000</v>
      </c>
      <c r="AJ83" s="1">
        <v>206000000</v>
      </c>
      <c r="AK83" s="1">
        <v>148000000</v>
      </c>
      <c r="AL83" s="1">
        <v>-1778000000</v>
      </c>
      <c r="AM83" s="1">
        <v>-2576000000</v>
      </c>
      <c r="AT83" s="70" t="s">
        <v>131</v>
      </c>
      <c r="AU83" s="71"/>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v>6809000000</v>
      </c>
      <c r="AL84" s="1">
        <v>-36000000</v>
      </c>
      <c r="AM84" s="1">
        <v>7268000000</v>
      </c>
      <c r="AT84" s="72" t="s">
        <v>132</v>
      </c>
      <c r="AU84" s="73"/>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v>-326000000</v>
      </c>
      <c r="U85" s="1">
        <v>336000000</v>
      </c>
      <c r="V85" s="1">
        <v>473000000</v>
      </c>
      <c r="W85" s="1">
        <v>-9271000000</v>
      </c>
      <c r="X85" s="1" t="s">
        <v>91</v>
      </c>
      <c r="Y85" s="1">
        <v>1954000000</v>
      </c>
      <c r="Z85" s="1">
        <v>-804000000</v>
      </c>
      <c r="AA85" s="1" t="s">
        <v>91</v>
      </c>
      <c r="AB85" s="1">
        <v>-11071000000</v>
      </c>
      <c r="AC85" s="1" t="s">
        <v>91</v>
      </c>
      <c r="AD85" s="1" t="s">
        <v>91</v>
      </c>
      <c r="AE85" s="1" t="s">
        <v>91</v>
      </c>
      <c r="AF85" s="1" t="s">
        <v>91</v>
      </c>
      <c r="AG85" s="1" t="s">
        <v>91</v>
      </c>
      <c r="AH85" s="1" t="s">
        <v>91</v>
      </c>
      <c r="AI85" s="1" t="s">
        <v>91</v>
      </c>
      <c r="AJ85" s="1" t="s">
        <v>91</v>
      </c>
      <c r="AK85" s="1" t="s">
        <v>91</v>
      </c>
      <c r="AL85" s="1" t="s">
        <v>91</v>
      </c>
      <c r="AM85" s="1" t="s">
        <v>91</v>
      </c>
      <c r="AT85" s="24" t="s">
        <v>133</v>
      </c>
      <c r="AU85" s="25">
        <f>AM17</f>
        <v>6496000000</v>
      </c>
    </row>
    <row r="86" spans="1:47" ht="20" x14ac:dyDescent="0.25">
      <c r="A86" s="5" t="s">
        <v>72</v>
      </c>
      <c r="B86" s="1" t="s">
        <v>91</v>
      </c>
      <c r="C86" s="1" t="s">
        <v>91</v>
      </c>
      <c r="D86" s="1" t="s">
        <v>91</v>
      </c>
      <c r="E86" s="1">
        <v>2676300000</v>
      </c>
      <c r="F86" s="1">
        <v>-617800000</v>
      </c>
      <c r="G86" s="1">
        <v>4065900000</v>
      </c>
      <c r="H86" s="1">
        <v>2731200000</v>
      </c>
      <c r="I86" s="1">
        <v>2423600000</v>
      </c>
      <c r="J86" s="1">
        <v>8414000000</v>
      </c>
      <c r="K86" s="1">
        <v>-2051000000</v>
      </c>
      <c r="L86" s="1">
        <v>3039000000</v>
      </c>
      <c r="M86" s="1">
        <v>-3100000000</v>
      </c>
      <c r="N86" s="1">
        <v>2087000000</v>
      </c>
      <c r="O86" s="1">
        <v>-17631000000</v>
      </c>
      <c r="P86" s="1">
        <v>6491000000</v>
      </c>
      <c r="Q86" s="1">
        <v>12125000000</v>
      </c>
      <c r="R86" s="1">
        <v>4353000000</v>
      </c>
      <c r="S86" s="1">
        <v>-2119000000</v>
      </c>
      <c r="T86" s="1">
        <v>4495000000</v>
      </c>
      <c r="U86" s="1">
        <v>8966000000</v>
      </c>
      <c r="V86" s="1">
        <v>13579000000</v>
      </c>
      <c r="W86" s="1">
        <v>6897000000</v>
      </c>
      <c r="X86" s="1">
        <v>17100000000</v>
      </c>
      <c r="Y86" s="1">
        <v>11528000000</v>
      </c>
      <c r="Z86" s="1">
        <v>4424000000</v>
      </c>
      <c r="AA86" s="1">
        <v>140000000</v>
      </c>
      <c r="AB86" s="1">
        <v>-1811000000</v>
      </c>
      <c r="AC86" s="1">
        <v>-1415000000</v>
      </c>
      <c r="AD86" s="1">
        <v>671000000</v>
      </c>
      <c r="AE86" s="1">
        <v>2901000000</v>
      </c>
      <c r="AF86" s="1">
        <v>564000000</v>
      </c>
      <c r="AG86" s="1">
        <v>3304000000</v>
      </c>
      <c r="AH86" s="1">
        <v>4000000</v>
      </c>
      <c r="AI86" s="1">
        <v>1719000000</v>
      </c>
      <c r="AJ86" s="1">
        <v>4003000000</v>
      </c>
      <c r="AK86" s="1">
        <v>-840000000</v>
      </c>
      <c r="AL86" s="1">
        <v>-12526000000</v>
      </c>
      <c r="AM86" s="1" t="s">
        <v>91</v>
      </c>
      <c r="AT86" s="24" t="s">
        <v>134</v>
      </c>
      <c r="AU86" s="25">
        <f>AM56</f>
        <v>49434000000</v>
      </c>
    </row>
    <row r="87" spans="1:47" ht="20" x14ac:dyDescent="0.25">
      <c r="A87" s="6" t="s">
        <v>73</v>
      </c>
      <c r="B87" s="10" t="s">
        <v>91</v>
      </c>
      <c r="C87" s="10" t="s">
        <v>91</v>
      </c>
      <c r="D87" s="10" t="s">
        <v>91</v>
      </c>
      <c r="E87" s="10">
        <v>10434100000</v>
      </c>
      <c r="F87" s="10">
        <v>9524500000</v>
      </c>
      <c r="G87" s="10">
        <v>7413800000</v>
      </c>
      <c r="H87" s="10">
        <v>8120400000</v>
      </c>
      <c r="I87" s="10">
        <v>11515700000</v>
      </c>
      <c r="J87" s="10">
        <v>14007000000</v>
      </c>
      <c r="K87" s="10">
        <v>16629000000</v>
      </c>
      <c r="L87" s="10">
        <v>21171000000</v>
      </c>
      <c r="M87" s="10">
        <v>19257000000</v>
      </c>
      <c r="N87" s="10">
        <v>27634000000</v>
      </c>
      <c r="O87" s="10">
        <v>23100000000</v>
      </c>
      <c r="P87" s="10">
        <v>29811000000</v>
      </c>
      <c r="Q87" s="10">
        <v>33764000000</v>
      </c>
      <c r="R87" s="10">
        <v>22764000000</v>
      </c>
      <c r="S87" s="10">
        <v>18633000000</v>
      </c>
      <c r="T87" s="10">
        <v>20195000000</v>
      </c>
      <c r="U87" s="10">
        <v>24514000000</v>
      </c>
      <c r="V87" s="10">
        <v>21679000000</v>
      </c>
      <c r="W87" s="10">
        <v>9611000000</v>
      </c>
      <c r="X87" s="10">
        <v>17100000000</v>
      </c>
      <c r="Y87" s="10">
        <v>-179000000</v>
      </c>
      <c r="Z87" s="10">
        <v>16042000000</v>
      </c>
      <c r="AA87" s="10">
        <v>11477000000</v>
      </c>
      <c r="AB87" s="10">
        <v>9784000000</v>
      </c>
      <c r="AC87" s="10">
        <v>9045000000</v>
      </c>
      <c r="AD87" s="10">
        <v>10444000000</v>
      </c>
      <c r="AE87" s="10">
        <v>14507000000</v>
      </c>
      <c r="AF87" s="10">
        <v>16170000000</v>
      </c>
      <c r="AG87" s="10">
        <v>19792000000</v>
      </c>
      <c r="AH87" s="10">
        <v>18096000000</v>
      </c>
      <c r="AI87" s="10">
        <v>15022000000</v>
      </c>
      <c r="AJ87" s="10">
        <v>17639000000</v>
      </c>
      <c r="AK87" s="10">
        <v>24269000000</v>
      </c>
      <c r="AL87" s="10">
        <v>15787000000</v>
      </c>
      <c r="AM87" s="10">
        <v>6853000000</v>
      </c>
      <c r="AT87" s="24" t="s">
        <v>135</v>
      </c>
      <c r="AU87" s="25">
        <f>AM61</f>
        <v>69605000000</v>
      </c>
    </row>
    <row r="88" spans="1:47" ht="20" x14ac:dyDescent="0.25">
      <c r="A88" s="5" t="s">
        <v>74</v>
      </c>
      <c r="B88" s="1" t="s">
        <v>91</v>
      </c>
      <c r="C88" s="1" t="s">
        <v>91</v>
      </c>
      <c r="D88" s="1" t="s">
        <v>91</v>
      </c>
      <c r="E88" s="1">
        <v>-90221600000</v>
      </c>
      <c r="F88" s="1">
        <v>-133562000000</v>
      </c>
      <c r="G88" s="1">
        <v>-31227300000</v>
      </c>
      <c r="H88" s="1">
        <v>-5847300000</v>
      </c>
      <c r="I88" s="1">
        <v>-5789500000</v>
      </c>
      <c r="J88" s="1">
        <v>-6814000000</v>
      </c>
      <c r="K88" s="1">
        <v>-924000000</v>
      </c>
      <c r="L88" s="1">
        <v>-1459000000</v>
      </c>
      <c r="M88" s="1" t="s">
        <v>91</v>
      </c>
      <c r="N88" s="1" t="s">
        <v>91</v>
      </c>
      <c r="O88" s="1" t="s">
        <v>91</v>
      </c>
      <c r="P88" s="1" t="s">
        <v>91</v>
      </c>
      <c r="Q88" s="1" t="s">
        <v>91</v>
      </c>
      <c r="R88" s="1">
        <v>-8420000000</v>
      </c>
      <c r="S88" s="1">
        <v>-7278000000</v>
      </c>
      <c r="T88" s="1">
        <v>-7749000000</v>
      </c>
      <c r="U88" s="1">
        <v>-9237000000</v>
      </c>
      <c r="V88" s="1">
        <v>-7517000000</v>
      </c>
      <c r="W88" s="1">
        <v>-6848000000</v>
      </c>
      <c r="X88" s="1">
        <v>-40751000000</v>
      </c>
      <c r="Y88" s="1">
        <v>-34753000000</v>
      </c>
      <c r="Z88" s="1">
        <v>-34946000000</v>
      </c>
      <c r="AA88" s="1">
        <v>-33898000000</v>
      </c>
      <c r="AB88" s="1">
        <v>-30489000000</v>
      </c>
      <c r="AC88" s="1">
        <v>-12424000000</v>
      </c>
      <c r="AD88" s="1">
        <v>-18272000000</v>
      </c>
      <c r="AE88" s="1">
        <v>-22975000000</v>
      </c>
      <c r="AF88" s="1">
        <v>-25783000000</v>
      </c>
      <c r="AG88" s="1">
        <v>-24103000000</v>
      </c>
      <c r="AH88" s="1">
        <v>-21823000000</v>
      </c>
      <c r="AI88" s="1">
        <v>-20006000000</v>
      </c>
      <c r="AJ88" s="1">
        <v>-13064000000</v>
      </c>
      <c r="AK88" s="1">
        <v>-12403000000</v>
      </c>
      <c r="AL88" s="1">
        <v>-2866000000</v>
      </c>
      <c r="AM88" s="1">
        <v>-32352000000</v>
      </c>
      <c r="AT88" s="39" t="s">
        <v>136</v>
      </c>
      <c r="AU88" s="40">
        <f>AU85/(AU86+AU87)</f>
        <v>5.457035089340468E-2</v>
      </c>
    </row>
    <row r="89" spans="1:47" ht="20" customHeight="1" x14ac:dyDescent="0.25">
      <c r="A89" s="15" t="s">
        <v>105</v>
      </c>
      <c r="B89" s="16" t="e">
        <f t="shared" ref="B89:AM89" si="11">(-1*B88)/B3</f>
        <v>#VALUE!</v>
      </c>
      <c r="C89" s="16" t="e">
        <f t="shared" si="11"/>
        <v>#VALUE!</v>
      </c>
      <c r="D89" s="16" t="e">
        <f t="shared" si="11"/>
        <v>#VALUE!</v>
      </c>
      <c r="E89" s="16">
        <f t="shared" si="11"/>
        <v>0.97594260840970259</v>
      </c>
      <c r="F89" s="16">
        <f t="shared" si="11"/>
        <v>1.3891596001493562</v>
      </c>
      <c r="G89" s="16">
        <f t="shared" si="11"/>
        <v>0.31978801843317972</v>
      </c>
      <c r="H89" s="16">
        <f t="shared" si="11"/>
        <v>6.6231114000699989E-2</v>
      </c>
      <c r="I89" s="16">
        <f t="shared" si="11"/>
        <v>5.7818506116407993E-2</v>
      </c>
      <c r="J89" s="16">
        <f t="shared" si="11"/>
        <v>6.2789690474654672E-2</v>
      </c>
      <c r="K89" s="16">
        <f t="shared" si="11"/>
        <v>7.1940765655291615E-3</v>
      </c>
      <c r="L89" s="16">
        <f t="shared" si="11"/>
        <v>1.0638996040455895E-2</v>
      </c>
      <c r="M89" s="16" t="e">
        <f t="shared" si="11"/>
        <v>#VALUE!</v>
      </c>
      <c r="N89" s="16" t="e">
        <f t="shared" si="11"/>
        <v>#VALUE!</v>
      </c>
      <c r="O89" s="16" t="e">
        <f t="shared" si="11"/>
        <v>#VALUE!</v>
      </c>
      <c r="P89" s="16" t="e">
        <f t="shared" si="11"/>
        <v>#VALUE!</v>
      </c>
      <c r="Q89" s="16" t="e">
        <f t="shared" si="11"/>
        <v>#VALUE!</v>
      </c>
      <c r="R89" s="16">
        <f t="shared" si="11"/>
        <v>5.1843459842868755E-2</v>
      </c>
      <c r="S89" s="16">
        <f t="shared" si="11"/>
        <v>4.453555256394566E-2</v>
      </c>
      <c r="T89" s="16">
        <f t="shared" si="11"/>
        <v>4.7193597895198419E-2</v>
      </c>
      <c r="U89" s="16">
        <f t="shared" si="11"/>
        <v>5.38123645515345E-2</v>
      </c>
      <c r="V89" s="16">
        <f t="shared" si="11"/>
        <v>4.2447582853819263E-2</v>
      </c>
      <c r="W89" s="16">
        <f t="shared" si="11"/>
        <v>4.2767122774367207E-2</v>
      </c>
      <c r="X89" s="16">
        <f t="shared" si="11"/>
        <v>0.23629932446145371</v>
      </c>
      <c r="Y89" s="16">
        <f t="shared" si="11"/>
        <v>0.23758348886017625</v>
      </c>
      <c r="Z89" s="16">
        <f t="shared" si="11"/>
        <v>0.29538154647192078</v>
      </c>
      <c r="AA89" s="16">
        <f t="shared" si="11"/>
        <v>0.26286893000604866</v>
      </c>
      <c r="AB89" s="16">
        <f t="shared" si="11"/>
        <v>0.22374948629131686</v>
      </c>
      <c r="AC89" s="16">
        <f t="shared" si="11"/>
        <v>9.2542382981259122E-2</v>
      </c>
      <c r="AD89" s="16">
        <f t="shared" si="11"/>
        <v>0.12436954198629158</v>
      </c>
      <c r="AE89" s="16">
        <f t="shared" si="11"/>
        <v>0.15946334251823677</v>
      </c>
      <c r="AF89" s="16">
        <f t="shared" si="11"/>
        <v>0.17239465625376107</v>
      </c>
      <c r="AG89" s="16">
        <f t="shared" si="11"/>
        <v>0.15878129117259551</v>
      </c>
      <c r="AH89" s="16">
        <f t="shared" si="11"/>
        <v>0.13919860182681024</v>
      </c>
      <c r="AI89" s="16">
        <f t="shared" si="11"/>
        <v>0.12477391510434208</v>
      </c>
      <c r="AJ89" s="16">
        <f t="shared" si="11"/>
        <v>8.3797305965362417E-2</v>
      </c>
      <c r="AK89" s="16">
        <f t="shared" si="11"/>
        <v>9.7550808532058136E-2</v>
      </c>
      <c r="AL89" s="16">
        <f t="shared" si="11"/>
        <v>2.102082278991646E-2</v>
      </c>
      <c r="AM89" s="16">
        <f t="shared" si="11"/>
        <v>0.20468565137893291</v>
      </c>
      <c r="AT89" s="24" t="s">
        <v>106</v>
      </c>
      <c r="AU89" s="25">
        <f>AM27</f>
        <v>864000000</v>
      </c>
    </row>
    <row r="90" spans="1:47" ht="20" x14ac:dyDescent="0.25">
      <c r="A90" s="5" t="s">
        <v>75</v>
      </c>
      <c r="B90" s="1" t="s">
        <v>91</v>
      </c>
      <c r="C90" s="1" t="s">
        <v>91</v>
      </c>
      <c r="D90" s="1" t="s">
        <v>91</v>
      </c>
      <c r="E90" s="1" t="s">
        <v>91</v>
      </c>
      <c r="F90" s="1" t="s">
        <v>91</v>
      </c>
      <c r="G90" s="1" t="s">
        <v>91</v>
      </c>
      <c r="H90" s="1" t="s">
        <v>91</v>
      </c>
      <c r="I90" s="1" t="s">
        <v>91</v>
      </c>
      <c r="J90" s="1" t="s">
        <v>91</v>
      </c>
      <c r="K90" s="1">
        <v>230000000</v>
      </c>
      <c r="L90" s="1" t="s">
        <v>91</v>
      </c>
      <c r="M90" s="1">
        <v>-166000000</v>
      </c>
      <c r="N90" s="1">
        <v>-40000000</v>
      </c>
      <c r="O90" s="1">
        <v>-344000000</v>
      </c>
      <c r="P90" s="1">
        <v>-8225000000</v>
      </c>
      <c r="Q90" s="1">
        <v>-2774000000</v>
      </c>
      <c r="R90" s="1">
        <v>-2735000000</v>
      </c>
      <c r="S90" s="1">
        <v>-83941000000</v>
      </c>
      <c r="T90" s="1" t="s">
        <v>91</v>
      </c>
      <c r="U90" s="1">
        <v>-30000000</v>
      </c>
      <c r="V90" s="1">
        <v>-2031000000</v>
      </c>
      <c r="W90" s="1">
        <v>-59737000000</v>
      </c>
      <c r="X90" s="1">
        <v>-54471000000</v>
      </c>
      <c r="Y90" s="1">
        <v>-37721000000</v>
      </c>
      <c r="Z90" s="1">
        <v>-26010000000</v>
      </c>
      <c r="AA90" s="1">
        <v>-27917000000</v>
      </c>
      <c r="AB90" s="1">
        <v>-35602000000</v>
      </c>
      <c r="AC90" s="1">
        <v>257000000</v>
      </c>
      <c r="AD90" s="1">
        <v>9000000</v>
      </c>
      <c r="AE90" s="1" t="s">
        <v>91</v>
      </c>
      <c r="AF90" s="1" t="s">
        <v>91</v>
      </c>
      <c r="AG90" s="1" t="s">
        <v>91</v>
      </c>
      <c r="AH90" s="1" t="s">
        <v>91</v>
      </c>
      <c r="AI90" s="1" t="s">
        <v>91</v>
      </c>
      <c r="AJ90" s="1" t="s">
        <v>91</v>
      </c>
      <c r="AK90" s="1">
        <v>1340000000</v>
      </c>
      <c r="AL90" s="1">
        <v>145000000</v>
      </c>
      <c r="AM90" s="1">
        <v>449000000</v>
      </c>
      <c r="AT90" s="24" t="s">
        <v>19</v>
      </c>
      <c r="AU90" s="25">
        <f>AM25</f>
        <v>-3016000000</v>
      </c>
    </row>
    <row r="91" spans="1:47" ht="20" x14ac:dyDescent="0.25">
      <c r="A91" s="5" t="s">
        <v>76</v>
      </c>
      <c r="B91" s="1" t="s">
        <v>91</v>
      </c>
      <c r="C91" s="1" t="s">
        <v>91</v>
      </c>
      <c r="D91" s="1" t="s">
        <v>91</v>
      </c>
      <c r="E91" s="1">
        <v>-75128400000</v>
      </c>
      <c r="F91" s="1">
        <v>-7373100000</v>
      </c>
      <c r="G91" s="1">
        <v>-116929600000</v>
      </c>
      <c r="H91" s="1">
        <v>-6168700000</v>
      </c>
      <c r="I91" s="1">
        <v>-63313800000</v>
      </c>
      <c r="J91" s="1">
        <v>-114234000000</v>
      </c>
      <c r="K91" s="1">
        <v>-11100000000</v>
      </c>
      <c r="L91" s="1">
        <v>-6325000000</v>
      </c>
      <c r="M91" s="1">
        <v>-8026000000</v>
      </c>
      <c r="N91" s="1">
        <v>-3110000000</v>
      </c>
      <c r="O91" s="1">
        <v>-2860000000</v>
      </c>
      <c r="P91" s="1">
        <v>-4509000000</v>
      </c>
      <c r="Q91" s="1">
        <v>-5959000000</v>
      </c>
      <c r="R91" s="1">
        <v>-13223000000</v>
      </c>
      <c r="S91" s="1">
        <v>-4055000000</v>
      </c>
      <c r="T91" s="1">
        <v>-10074000000</v>
      </c>
      <c r="U91" s="1">
        <v>-8470000000</v>
      </c>
      <c r="V91" s="1">
        <v>-6278000000</v>
      </c>
      <c r="W91" s="1">
        <v>-23678000000</v>
      </c>
      <c r="X91" s="1">
        <v>-11423000000</v>
      </c>
      <c r="Y91" s="1">
        <v>-64754000000</v>
      </c>
      <c r="Z91" s="1">
        <v>-78789000000</v>
      </c>
      <c r="AA91" s="1">
        <v>-100150000000</v>
      </c>
      <c r="AB91" s="1">
        <v>-68723000000</v>
      </c>
      <c r="AC91" s="1">
        <v>-95135000000</v>
      </c>
      <c r="AD91" s="1">
        <v>-119993000000</v>
      </c>
      <c r="AE91" s="1">
        <v>-48694000000</v>
      </c>
      <c r="AF91" s="1">
        <v>-41279000000</v>
      </c>
      <c r="AG91" s="1">
        <v>-31428000000</v>
      </c>
      <c r="AH91" s="1">
        <v>-27567000000</v>
      </c>
      <c r="AI91" s="1">
        <v>-17140000000</v>
      </c>
      <c r="AJ91" s="1">
        <v>-17586000000</v>
      </c>
      <c r="AK91" s="1">
        <v>-39947000000</v>
      </c>
      <c r="AL91" s="1">
        <v>-27763000000</v>
      </c>
      <c r="AM91" s="1">
        <v>8439000000</v>
      </c>
      <c r="AT91" s="39" t="s">
        <v>137</v>
      </c>
      <c r="AU91" s="40">
        <f>AU89/AU90</f>
        <v>-0.28647214854111408</v>
      </c>
    </row>
    <row r="92" spans="1:47" ht="20" x14ac:dyDescent="0.25">
      <c r="A92" s="5" t="s">
        <v>77</v>
      </c>
      <c r="B92" s="1" t="s">
        <v>91</v>
      </c>
      <c r="C92" s="1" t="s">
        <v>91</v>
      </c>
      <c r="D92" s="1" t="s">
        <v>91</v>
      </c>
      <c r="E92" s="1">
        <v>75282700000</v>
      </c>
      <c r="F92" s="1">
        <v>36675700000</v>
      </c>
      <c r="G92" s="1">
        <v>130131600000</v>
      </c>
      <c r="H92" s="1">
        <v>19370500000</v>
      </c>
      <c r="I92" s="1">
        <v>61797600000</v>
      </c>
      <c r="J92" s="1">
        <v>114353000000</v>
      </c>
      <c r="K92" s="1">
        <v>10160000000</v>
      </c>
      <c r="L92" s="1">
        <v>5377000000</v>
      </c>
      <c r="M92" s="1">
        <v>9870000000</v>
      </c>
      <c r="N92" s="1">
        <v>3533000000</v>
      </c>
      <c r="O92" s="1">
        <v>2861000000</v>
      </c>
      <c r="P92" s="1">
        <v>3452000000</v>
      </c>
      <c r="Q92" s="1">
        <v>5495000000</v>
      </c>
      <c r="R92" s="1">
        <v>14531000000</v>
      </c>
      <c r="S92" s="1">
        <v>3924000000</v>
      </c>
      <c r="T92" s="1">
        <v>9382000000</v>
      </c>
      <c r="U92" s="1">
        <v>8414000000</v>
      </c>
      <c r="V92" s="1">
        <v>6154000000</v>
      </c>
      <c r="W92" s="1">
        <v>18456000000</v>
      </c>
      <c r="X92" s="1">
        <v>18660000000</v>
      </c>
      <c r="Y92" s="1">
        <v>64579000000</v>
      </c>
      <c r="Z92" s="1">
        <v>76322000000</v>
      </c>
      <c r="AA92" s="1">
        <v>101077000000</v>
      </c>
      <c r="AB92" s="1">
        <v>70795000000</v>
      </c>
      <c r="AC92" s="1">
        <v>93012000000</v>
      </c>
      <c r="AD92" s="1">
        <v>118525000000</v>
      </c>
      <c r="AE92" s="1">
        <v>50545000000</v>
      </c>
      <c r="AF92" s="1">
        <v>40900000000</v>
      </c>
      <c r="AG92" s="1">
        <v>30179000000</v>
      </c>
      <c r="AH92" s="1">
        <v>29998000000</v>
      </c>
      <c r="AI92" s="1">
        <v>20885000000</v>
      </c>
      <c r="AJ92" s="1">
        <v>16929000000</v>
      </c>
      <c r="AK92" s="1">
        <v>32395000000</v>
      </c>
      <c r="AL92" s="1">
        <v>33229000000</v>
      </c>
      <c r="AM92" s="1">
        <v>19117000000</v>
      </c>
      <c r="AT92" s="41" t="s">
        <v>138</v>
      </c>
      <c r="AU92" s="42">
        <f>AU88*(1-AU91)</f>
        <v>7.0203236560480831E-2</v>
      </c>
    </row>
    <row r="93" spans="1:47" ht="19" x14ac:dyDescent="0.25">
      <c r="A93" s="5" t="s">
        <v>78</v>
      </c>
      <c r="B93" s="1" t="s">
        <v>91</v>
      </c>
      <c r="C93" s="1" t="s">
        <v>91</v>
      </c>
      <c r="D93" s="1" t="s">
        <v>91</v>
      </c>
      <c r="E93" s="1">
        <v>71650900000</v>
      </c>
      <c r="F93" s="1">
        <v>94989200000</v>
      </c>
      <c r="G93" s="1">
        <v>4229400000</v>
      </c>
      <c r="H93" s="1">
        <v>-15537600000</v>
      </c>
      <c r="I93" s="1">
        <v>-5505000000</v>
      </c>
      <c r="J93" s="1">
        <v>-16762000000</v>
      </c>
      <c r="K93" s="1">
        <v>-35132000000</v>
      </c>
      <c r="L93" s="1">
        <v>-33100000000</v>
      </c>
      <c r="M93" s="1">
        <v>-33485000000</v>
      </c>
      <c r="N93" s="1">
        <v>-36459000000</v>
      </c>
      <c r="O93" s="1">
        <v>-31953000000</v>
      </c>
      <c r="P93" s="1">
        <v>-31000000000</v>
      </c>
      <c r="Q93" s="1">
        <v>-32913000000</v>
      </c>
      <c r="R93" s="1">
        <v>-7322000000</v>
      </c>
      <c r="S93" s="1">
        <v>87730000000</v>
      </c>
      <c r="T93" s="1">
        <v>2116000000</v>
      </c>
      <c r="U93" s="1">
        <v>-5528000000</v>
      </c>
      <c r="V93" s="1">
        <v>17129000000</v>
      </c>
      <c r="W93" s="1">
        <v>46943000000</v>
      </c>
      <c r="X93" s="1">
        <v>40751000000</v>
      </c>
      <c r="Y93" s="1">
        <v>34753000000</v>
      </c>
      <c r="Z93" s="1">
        <v>34946000000</v>
      </c>
      <c r="AA93" s="1">
        <v>33898000000</v>
      </c>
      <c r="AB93" s="1">
        <v>30489000000</v>
      </c>
      <c r="AC93" s="1">
        <v>-12424000000</v>
      </c>
      <c r="AD93" s="1">
        <v>-18272000000</v>
      </c>
      <c r="AE93" s="1">
        <v>-22975000000</v>
      </c>
      <c r="AF93" s="1">
        <v>-25783000000</v>
      </c>
      <c r="AG93" s="1">
        <v>-24103000000</v>
      </c>
      <c r="AH93" s="1">
        <v>-21823000000</v>
      </c>
      <c r="AI93" s="1">
        <v>-20006000000</v>
      </c>
      <c r="AJ93" s="1">
        <v>-13064000000</v>
      </c>
      <c r="AK93" s="1">
        <v>-12403000000</v>
      </c>
      <c r="AL93" s="1">
        <v>-2866000000</v>
      </c>
      <c r="AM93" s="1">
        <v>-32352000000</v>
      </c>
      <c r="AT93" s="72" t="s">
        <v>139</v>
      </c>
      <c r="AU93" s="73"/>
    </row>
    <row r="94" spans="1:47" ht="20" x14ac:dyDescent="0.25">
      <c r="A94" s="6" t="s">
        <v>79</v>
      </c>
      <c r="B94" s="10" t="s">
        <v>91</v>
      </c>
      <c r="C94" s="10" t="s">
        <v>91</v>
      </c>
      <c r="D94" s="10" t="s">
        <v>91</v>
      </c>
      <c r="E94" s="10">
        <v>-18416400000</v>
      </c>
      <c r="F94" s="10">
        <v>-9270200000</v>
      </c>
      <c r="G94" s="10">
        <v>-13795900000</v>
      </c>
      <c r="H94" s="10">
        <v>-8183100000</v>
      </c>
      <c r="I94" s="10">
        <v>-12810700000</v>
      </c>
      <c r="J94" s="10">
        <v>-23457000000</v>
      </c>
      <c r="K94" s="10">
        <v>-36766000000</v>
      </c>
      <c r="L94" s="10">
        <v>-35507000000</v>
      </c>
      <c r="M94" s="10">
        <v>-31807000000</v>
      </c>
      <c r="N94" s="10">
        <v>-36076000000</v>
      </c>
      <c r="O94" s="10">
        <v>-32296000000</v>
      </c>
      <c r="P94" s="10">
        <v>-40282000000</v>
      </c>
      <c r="Q94" s="10">
        <v>-36151000000</v>
      </c>
      <c r="R94" s="10">
        <v>-17169000000</v>
      </c>
      <c r="S94" s="10">
        <v>-3620000000</v>
      </c>
      <c r="T94" s="10">
        <v>-6325000000</v>
      </c>
      <c r="U94" s="10">
        <v>-14851000000</v>
      </c>
      <c r="V94" s="10">
        <v>7457000000</v>
      </c>
      <c r="W94" s="10">
        <v>-24864000000</v>
      </c>
      <c r="X94" s="10">
        <v>-6483000000</v>
      </c>
      <c r="Y94" s="10">
        <v>-3143000000</v>
      </c>
      <c r="Z94" s="10">
        <v>6469000000</v>
      </c>
      <c r="AA94" s="10">
        <v>6908000000</v>
      </c>
      <c r="AB94" s="10">
        <v>-3041000000</v>
      </c>
      <c r="AC94" s="10">
        <v>-14290000000</v>
      </c>
      <c r="AD94" s="10">
        <v>-19731000000</v>
      </c>
      <c r="AE94" s="10">
        <v>-21124000000</v>
      </c>
      <c r="AF94" s="10">
        <v>-26162000000</v>
      </c>
      <c r="AG94" s="10">
        <v>-25352000000</v>
      </c>
      <c r="AH94" s="10">
        <v>-19392000000</v>
      </c>
      <c r="AI94" s="10">
        <v>-16261000000</v>
      </c>
      <c r="AJ94" s="10">
        <v>-13721000000</v>
      </c>
      <c r="AK94" s="10">
        <v>-18615000000</v>
      </c>
      <c r="AL94" s="10">
        <v>2745000000</v>
      </c>
      <c r="AM94" s="10">
        <v>-4347000000</v>
      </c>
      <c r="AT94" s="24" t="s">
        <v>140</v>
      </c>
      <c r="AU94" s="43">
        <f>[1]Treasuries!$C$8</f>
        <v>3.739E-2</v>
      </c>
    </row>
    <row r="95" spans="1:47" ht="20" x14ac:dyDescent="0.25">
      <c r="A95" s="5" t="s">
        <v>80</v>
      </c>
      <c r="B95" s="1" t="s">
        <v>91</v>
      </c>
      <c r="C95" s="1" t="s">
        <v>91</v>
      </c>
      <c r="D95" s="1" t="s">
        <v>91</v>
      </c>
      <c r="E95" s="1" t="s">
        <v>91</v>
      </c>
      <c r="F95" s="1" t="s">
        <v>91</v>
      </c>
      <c r="G95" s="1" t="s">
        <v>91</v>
      </c>
      <c r="H95" s="1" t="s">
        <v>91</v>
      </c>
      <c r="I95" s="1" t="s">
        <v>91</v>
      </c>
      <c r="J95" s="1" t="s">
        <v>91</v>
      </c>
      <c r="K95" s="1">
        <v>-14163000000</v>
      </c>
      <c r="L95" s="1">
        <v>-11666000000</v>
      </c>
      <c r="M95" s="1">
        <v>-15459000000</v>
      </c>
      <c r="N95" s="1">
        <v>-18883000000</v>
      </c>
      <c r="O95" s="1">
        <v>-18231000000</v>
      </c>
      <c r="P95" s="1">
        <v>-29854000000</v>
      </c>
      <c r="Q95" s="1">
        <v>-18435000000</v>
      </c>
      <c r="R95" s="1" t="s">
        <v>91</v>
      </c>
      <c r="S95" s="1" t="s">
        <v>91</v>
      </c>
      <c r="T95" s="1" t="s">
        <v>91</v>
      </c>
      <c r="U95" s="1" t="s">
        <v>91</v>
      </c>
      <c r="V95" s="1" t="s">
        <v>91</v>
      </c>
      <c r="W95" s="1" t="s">
        <v>91</v>
      </c>
      <c r="X95" s="1">
        <v>-39431000000</v>
      </c>
      <c r="Y95" s="1">
        <v>-46299000000</v>
      </c>
      <c r="Z95" s="1">
        <v>-61894000000</v>
      </c>
      <c r="AA95" s="1">
        <v>-49379000000</v>
      </c>
      <c r="AB95" s="1">
        <v>-43095000000</v>
      </c>
      <c r="AC95" s="1">
        <v>-29210000000</v>
      </c>
      <c r="AD95" s="1">
        <v>-30880000000</v>
      </c>
      <c r="AE95" s="1">
        <v>-32729000000</v>
      </c>
      <c r="AF95" s="1">
        <v>-33358000000</v>
      </c>
      <c r="AG95" s="1">
        <v>-38797000000</v>
      </c>
      <c r="AH95" s="1">
        <v>-40770000000</v>
      </c>
      <c r="AI95" s="1">
        <v>-44172000000</v>
      </c>
      <c r="AJ95" s="1">
        <v>-46497000000</v>
      </c>
      <c r="AK95" s="1">
        <v>-60514000000</v>
      </c>
      <c r="AL95" s="1">
        <v>-54164000000</v>
      </c>
      <c r="AM95" s="1">
        <v>-45655000000</v>
      </c>
      <c r="AT95" s="24" t="s">
        <v>141</v>
      </c>
      <c r="AU95" s="44" cm="1">
        <f t="array" ref="AU95">_FV(A1,"Beta")</f>
        <v>1.5643</v>
      </c>
    </row>
    <row r="96" spans="1:47" ht="20" x14ac:dyDescent="0.25">
      <c r="A96" s="5" t="s">
        <v>81</v>
      </c>
      <c r="B96" s="1" t="s">
        <v>91</v>
      </c>
      <c r="C96" s="1" t="s">
        <v>91</v>
      </c>
      <c r="D96" s="1" t="s">
        <v>91</v>
      </c>
      <c r="E96" s="1" t="s">
        <v>91</v>
      </c>
      <c r="F96" s="1">
        <v>1435000000</v>
      </c>
      <c r="G96" s="1">
        <v>250000000</v>
      </c>
      <c r="H96" s="1">
        <v>2684800000</v>
      </c>
      <c r="I96" s="1">
        <v>1607500000</v>
      </c>
      <c r="J96" s="1">
        <v>769000000</v>
      </c>
      <c r="K96" s="1">
        <v>715000000</v>
      </c>
      <c r="L96" s="1">
        <v>601000000</v>
      </c>
      <c r="M96" s="1">
        <v>2089000000</v>
      </c>
      <c r="N96" s="1">
        <v>763000000</v>
      </c>
      <c r="O96" s="1">
        <v>157000000</v>
      </c>
      <c r="P96" s="1">
        <v>336000000</v>
      </c>
      <c r="Q96" s="1">
        <v>592000000</v>
      </c>
      <c r="R96" s="1">
        <v>453000000</v>
      </c>
      <c r="S96" s="1">
        <v>5187000000</v>
      </c>
      <c r="T96" s="1">
        <v>9000000</v>
      </c>
      <c r="U96" s="1" t="s">
        <v>91</v>
      </c>
      <c r="V96" s="1">
        <v>325000000</v>
      </c>
      <c r="W96" s="1">
        <v>431000000</v>
      </c>
      <c r="X96" s="1">
        <v>250000000</v>
      </c>
      <c r="Y96" s="1">
        <v>756000000</v>
      </c>
      <c r="Z96" s="1">
        <v>2450000000</v>
      </c>
      <c r="AA96" s="1">
        <v>1339000000</v>
      </c>
      <c r="AB96" s="1" t="s">
        <v>91</v>
      </c>
      <c r="AC96" s="1" t="s">
        <v>91</v>
      </c>
      <c r="AD96" s="1" t="s">
        <v>91</v>
      </c>
      <c r="AE96" s="1" t="s">
        <v>91</v>
      </c>
      <c r="AF96" s="1" t="s">
        <v>91</v>
      </c>
      <c r="AG96" s="1" t="s">
        <v>91</v>
      </c>
      <c r="AH96" s="1" t="s">
        <v>91</v>
      </c>
      <c r="AI96" s="1" t="s">
        <v>91</v>
      </c>
      <c r="AJ96" s="1" t="s">
        <v>91</v>
      </c>
      <c r="AK96" s="1" t="s">
        <v>91</v>
      </c>
      <c r="AL96" s="1" t="s">
        <v>91</v>
      </c>
      <c r="AM96" s="1" t="s">
        <v>91</v>
      </c>
      <c r="AT96" s="24" t="s">
        <v>142</v>
      </c>
      <c r="AU96" s="43">
        <v>8.4000000000000005E-2</v>
      </c>
    </row>
    <row r="97" spans="1:47" ht="20" x14ac:dyDescent="0.25">
      <c r="A97" s="5" t="s">
        <v>82</v>
      </c>
      <c r="B97" s="1" t="s">
        <v>91</v>
      </c>
      <c r="C97" s="1" t="s">
        <v>91</v>
      </c>
      <c r="D97" s="1" t="s">
        <v>91</v>
      </c>
      <c r="E97" s="1">
        <v>-816000000</v>
      </c>
      <c r="F97" s="1">
        <v>-894500000</v>
      </c>
      <c r="G97" s="1" t="s">
        <v>91</v>
      </c>
      <c r="H97" s="1" t="s">
        <v>91</v>
      </c>
      <c r="I97" s="1" t="s">
        <v>91</v>
      </c>
      <c r="J97" s="1" t="s">
        <v>91</v>
      </c>
      <c r="K97" s="1">
        <v>-145000000</v>
      </c>
      <c r="L97" s="1" t="s">
        <v>91</v>
      </c>
      <c r="M97" s="1" t="s">
        <v>91</v>
      </c>
      <c r="N97" s="1" t="s">
        <v>91</v>
      </c>
      <c r="O97" s="1">
        <v>-1089000000</v>
      </c>
      <c r="P97" s="1">
        <v>-707000000</v>
      </c>
      <c r="Q97" s="1">
        <v>-1821000000</v>
      </c>
      <c r="R97" s="1">
        <v>-1838000000</v>
      </c>
      <c r="S97" s="1">
        <v>-177000000</v>
      </c>
      <c r="T97" s="1" t="s">
        <v>91</v>
      </c>
      <c r="U97" s="1">
        <v>-151000000</v>
      </c>
      <c r="V97" s="1" t="s">
        <v>91</v>
      </c>
      <c r="W97" s="1">
        <v>-183000000</v>
      </c>
      <c r="X97" s="1">
        <v>-31000000</v>
      </c>
      <c r="Y97" s="1" t="s">
        <v>91</v>
      </c>
      <c r="Z97" s="1" t="s">
        <v>91</v>
      </c>
      <c r="AA97" s="1" t="s">
        <v>91</v>
      </c>
      <c r="AB97" s="1" t="s">
        <v>91</v>
      </c>
      <c r="AC97" s="1">
        <v>-125000000</v>
      </c>
      <c r="AD97" s="1">
        <v>-213000000</v>
      </c>
      <c r="AE97" s="1">
        <v>-1964000000</v>
      </c>
      <c r="AF97" s="1">
        <v>-129000000</v>
      </c>
      <c r="AG97" s="1">
        <v>-145000000</v>
      </c>
      <c r="AH97" s="1">
        <v>-131000000</v>
      </c>
      <c r="AI97" s="1">
        <v>-164000000</v>
      </c>
      <c r="AJ97" s="1">
        <v>-237000000</v>
      </c>
      <c r="AK97" s="1" t="s">
        <v>91</v>
      </c>
      <c r="AL97" s="1" t="s">
        <v>91</v>
      </c>
      <c r="AM97" s="1">
        <v>-484000000</v>
      </c>
      <c r="AT97" s="41" t="s">
        <v>143</v>
      </c>
      <c r="AU97" s="42">
        <f>(AU94)+((AU95)*(AU96-AU94))</f>
        <v>0.110302023</v>
      </c>
    </row>
    <row r="98" spans="1:47" ht="19" x14ac:dyDescent="0.25">
      <c r="A98" s="5" t="s">
        <v>83</v>
      </c>
      <c r="B98" s="1" t="s">
        <v>91</v>
      </c>
      <c r="C98" s="1" t="s">
        <v>91</v>
      </c>
      <c r="D98" s="1" t="s">
        <v>91</v>
      </c>
      <c r="E98" s="1">
        <v>-1193500000</v>
      </c>
      <c r="F98" s="1">
        <v>-1853500000</v>
      </c>
      <c r="G98" s="1">
        <v>-1488600000</v>
      </c>
      <c r="H98" s="1">
        <v>-926700000</v>
      </c>
      <c r="I98" s="1">
        <v>-977400000</v>
      </c>
      <c r="J98" s="1">
        <v>-1086000000</v>
      </c>
      <c r="K98" s="1">
        <v>-1205000000</v>
      </c>
      <c r="L98" s="1">
        <v>-1559000000</v>
      </c>
      <c r="M98" s="1">
        <v>-1800000000</v>
      </c>
      <c r="N98" s="1">
        <v>-2020000000</v>
      </c>
      <c r="O98" s="1">
        <v>-5348000000</v>
      </c>
      <c r="P98" s="1">
        <v>-2290000000</v>
      </c>
      <c r="Q98" s="1">
        <v>-2751000000</v>
      </c>
      <c r="R98" s="1">
        <v>-1929000000</v>
      </c>
      <c r="S98" s="1">
        <v>-743000000</v>
      </c>
      <c r="T98" s="1">
        <v>-733000000</v>
      </c>
      <c r="U98" s="1">
        <v>-732000000</v>
      </c>
      <c r="V98" s="1">
        <v>-738000000</v>
      </c>
      <c r="W98" s="1">
        <v>-468000000</v>
      </c>
      <c r="X98" s="1" t="s">
        <v>91</v>
      </c>
      <c r="Y98" s="1" t="s">
        <v>91</v>
      </c>
      <c r="Z98" s="1" t="s">
        <v>91</v>
      </c>
      <c r="AA98" s="1" t="s">
        <v>91</v>
      </c>
      <c r="AB98" s="1" t="s">
        <v>91</v>
      </c>
      <c r="AC98" s="1">
        <v>-763000000</v>
      </c>
      <c r="AD98" s="1">
        <v>-1574000000</v>
      </c>
      <c r="AE98" s="1">
        <v>-1952000000</v>
      </c>
      <c r="AF98" s="1">
        <v>-2380000000</v>
      </c>
      <c r="AG98" s="1">
        <v>-3376000000</v>
      </c>
      <c r="AH98" s="1">
        <v>-2584000000</v>
      </c>
      <c r="AI98" s="1">
        <v>-2905000000</v>
      </c>
      <c r="AJ98" s="1">
        <v>-2389000000</v>
      </c>
      <c r="AK98" s="1">
        <v>-596000000</v>
      </c>
      <c r="AL98" s="1">
        <v>-403000000</v>
      </c>
      <c r="AM98" s="1">
        <v>-2009000000</v>
      </c>
      <c r="AT98" s="72" t="s">
        <v>144</v>
      </c>
      <c r="AU98" s="73"/>
    </row>
    <row r="99" spans="1:47" ht="20" x14ac:dyDescent="0.25">
      <c r="A99" s="5" t="s">
        <v>84</v>
      </c>
      <c r="B99" s="1" t="s">
        <v>91</v>
      </c>
      <c r="C99" s="1" t="s">
        <v>91</v>
      </c>
      <c r="D99" s="1" t="s">
        <v>91</v>
      </c>
      <c r="E99" s="1">
        <v>10314800000</v>
      </c>
      <c r="F99" s="1">
        <v>-647000000</v>
      </c>
      <c r="G99" s="1">
        <v>9013500000</v>
      </c>
      <c r="H99" s="1">
        <v>-288000000</v>
      </c>
      <c r="I99" s="1">
        <v>-514300000</v>
      </c>
      <c r="J99" s="1">
        <v>11261000000</v>
      </c>
      <c r="K99" s="1">
        <v>32370000000</v>
      </c>
      <c r="L99" s="1">
        <v>29101000000</v>
      </c>
      <c r="M99" s="1">
        <v>26748000000</v>
      </c>
      <c r="N99" s="1">
        <v>29340000000</v>
      </c>
      <c r="O99" s="1">
        <v>30517000000</v>
      </c>
      <c r="P99" s="1">
        <v>44728000000</v>
      </c>
      <c r="Q99" s="1">
        <v>26186000000</v>
      </c>
      <c r="R99" s="1">
        <v>338000000</v>
      </c>
      <c r="S99" s="1">
        <v>-14600000000</v>
      </c>
      <c r="T99" s="1">
        <v>-4408000000</v>
      </c>
      <c r="U99" s="1">
        <v>-8982000000</v>
      </c>
      <c r="V99" s="1">
        <v>-20238000000</v>
      </c>
      <c r="W99" s="1">
        <v>15493000000</v>
      </c>
      <c r="X99" s="1">
        <v>33970000000</v>
      </c>
      <c r="Y99" s="1">
        <v>36439000000</v>
      </c>
      <c r="Z99" s="1">
        <v>36485000000</v>
      </c>
      <c r="AA99" s="1">
        <v>23619000000</v>
      </c>
      <c r="AB99" s="1">
        <v>38854000000</v>
      </c>
      <c r="AC99" s="1">
        <v>33803000000</v>
      </c>
      <c r="AD99" s="1">
        <v>40800000000</v>
      </c>
      <c r="AE99" s="1">
        <v>40068000000</v>
      </c>
      <c r="AF99" s="1">
        <v>50189000000</v>
      </c>
      <c r="AG99" s="1">
        <v>49776000000</v>
      </c>
      <c r="AH99" s="1">
        <v>46879000000</v>
      </c>
      <c r="AI99" s="1">
        <v>47119000000</v>
      </c>
      <c r="AJ99" s="1">
        <v>45994000000</v>
      </c>
      <c r="AK99" s="1">
        <v>63425000000</v>
      </c>
      <c r="AL99" s="1">
        <v>31069000000</v>
      </c>
      <c r="AM99" s="1">
        <v>50659000000</v>
      </c>
      <c r="AT99" s="24" t="s">
        <v>145</v>
      </c>
      <c r="AU99" s="25">
        <f>AU86+AU87</f>
        <v>119039000000</v>
      </c>
    </row>
    <row r="100" spans="1:47" ht="20" x14ac:dyDescent="0.25">
      <c r="A100" s="6" t="s">
        <v>85</v>
      </c>
      <c r="B100" s="10" t="s">
        <v>91</v>
      </c>
      <c r="C100" s="10" t="s">
        <v>91</v>
      </c>
      <c r="D100" s="10" t="s">
        <v>91</v>
      </c>
      <c r="E100" s="10">
        <v>8305300000</v>
      </c>
      <c r="F100" s="10">
        <v>-1960000000</v>
      </c>
      <c r="G100" s="10">
        <v>7774900000</v>
      </c>
      <c r="H100" s="10">
        <v>1470100000</v>
      </c>
      <c r="I100" s="10">
        <v>115800000</v>
      </c>
      <c r="J100" s="10">
        <v>10944000000</v>
      </c>
      <c r="K100" s="10">
        <v>17572000000</v>
      </c>
      <c r="L100" s="10">
        <v>16477000000</v>
      </c>
      <c r="M100" s="10">
        <v>11578000000</v>
      </c>
      <c r="N100" s="10">
        <v>9200000000</v>
      </c>
      <c r="O100" s="10">
        <v>6006000000</v>
      </c>
      <c r="P100" s="10">
        <v>12213000000</v>
      </c>
      <c r="Q100" s="10">
        <v>3771000000</v>
      </c>
      <c r="R100" s="10">
        <v>-2976000000</v>
      </c>
      <c r="S100" s="10">
        <v>-10333000000</v>
      </c>
      <c r="T100" s="10">
        <v>-5132000000</v>
      </c>
      <c r="U100" s="10">
        <v>-9865000000</v>
      </c>
      <c r="V100" s="10">
        <v>-20651000000</v>
      </c>
      <c r="W100" s="10">
        <v>15273000000</v>
      </c>
      <c r="X100" s="10">
        <v>-5242000000</v>
      </c>
      <c r="Y100" s="10">
        <v>-9104000000</v>
      </c>
      <c r="Z100" s="10">
        <v>-22959000000</v>
      </c>
      <c r="AA100" s="10">
        <v>-24421000000</v>
      </c>
      <c r="AB100" s="10">
        <v>-4241000000</v>
      </c>
      <c r="AC100" s="10">
        <v>3705000000</v>
      </c>
      <c r="AD100" s="10">
        <v>8133000000</v>
      </c>
      <c r="AE100" s="10">
        <v>3423000000</v>
      </c>
      <c r="AF100" s="10">
        <v>14322000000</v>
      </c>
      <c r="AG100" s="10">
        <v>7458000000</v>
      </c>
      <c r="AH100" s="10">
        <v>3394000000</v>
      </c>
      <c r="AI100" s="10">
        <v>-122000000</v>
      </c>
      <c r="AJ100" s="10">
        <v>-3129000000</v>
      </c>
      <c r="AK100" s="10">
        <v>2315000000</v>
      </c>
      <c r="AL100" s="10">
        <v>-23498000000</v>
      </c>
      <c r="AM100" s="10">
        <v>2511000000</v>
      </c>
      <c r="AT100" s="39" t="s">
        <v>146</v>
      </c>
      <c r="AU100" s="40">
        <f>AU99/AU103</f>
        <v>0.67971870007274604</v>
      </c>
    </row>
    <row r="101" spans="1:47" ht="20" x14ac:dyDescent="0.25">
      <c r="A101" s="5" t="s">
        <v>86</v>
      </c>
      <c r="B101" s="1" t="s">
        <v>91</v>
      </c>
      <c r="C101" s="1" t="s">
        <v>91</v>
      </c>
      <c r="D101" s="1" t="s">
        <v>91</v>
      </c>
      <c r="E101" s="1">
        <v>482700000</v>
      </c>
      <c r="F101" s="1">
        <v>402100000</v>
      </c>
      <c r="G101" s="1">
        <v>-46300000</v>
      </c>
      <c r="H101" s="1">
        <v>-42000000</v>
      </c>
      <c r="I101" s="1">
        <v>-267900000</v>
      </c>
      <c r="J101" s="1">
        <v>42000000</v>
      </c>
      <c r="K101" s="1">
        <v>563000000</v>
      </c>
      <c r="L101" s="1">
        <v>79000000</v>
      </c>
      <c r="M101" s="1">
        <v>-201000000</v>
      </c>
      <c r="N101" s="1">
        <v>-91000000</v>
      </c>
      <c r="O101" s="1">
        <v>92000000</v>
      </c>
      <c r="P101" s="1">
        <v>-348000000</v>
      </c>
      <c r="Q101" s="1">
        <v>-914000000</v>
      </c>
      <c r="R101" s="1">
        <v>-252000000</v>
      </c>
      <c r="S101" s="1">
        <v>373000000</v>
      </c>
      <c r="T101" s="1">
        <v>811000000</v>
      </c>
      <c r="U101" s="1">
        <v>505000000</v>
      </c>
      <c r="V101" s="1">
        <v>-496000000</v>
      </c>
      <c r="W101" s="1">
        <v>464000000</v>
      </c>
      <c r="X101" s="1">
        <v>1014000000</v>
      </c>
      <c r="Y101" s="1">
        <v>-808000000</v>
      </c>
      <c r="Z101" s="1">
        <v>470000000</v>
      </c>
      <c r="AA101" s="1">
        <v>-53000000</v>
      </c>
      <c r="AB101" s="1">
        <v>-159000000</v>
      </c>
      <c r="AC101" s="1">
        <v>51000000</v>
      </c>
      <c r="AD101" s="1">
        <v>-37000000</v>
      </c>
      <c r="AE101" s="1">
        <v>-517000000</v>
      </c>
      <c r="AF101" s="1">
        <v>-815000000</v>
      </c>
      <c r="AG101" s="1">
        <v>-265000000</v>
      </c>
      <c r="AH101" s="1">
        <v>489000000</v>
      </c>
      <c r="AI101" s="1">
        <v>-370000000</v>
      </c>
      <c r="AJ101" s="1">
        <v>45000000</v>
      </c>
      <c r="AK101" s="1">
        <v>225000000</v>
      </c>
      <c r="AL101" s="1">
        <v>-232000000</v>
      </c>
      <c r="AM101" s="1">
        <v>-414000000</v>
      </c>
      <c r="AT101" s="24" t="s">
        <v>147</v>
      </c>
      <c r="AU101" s="45" cm="1">
        <f t="array" ref="AU101">_FV(A1,"Market cap",TRUE)</f>
        <v>56090800000</v>
      </c>
    </row>
    <row r="102" spans="1:47" ht="20" x14ac:dyDescent="0.25">
      <c r="A102" s="6" t="s">
        <v>87</v>
      </c>
      <c r="B102" s="10" t="s">
        <v>91</v>
      </c>
      <c r="C102" s="10" t="s">
        <v>91</v>
      </c>
      <c r="D102" s="10" t="s">
        <v>91</v>
      </c>
      <c r="E102" s="10">
        <v>8305300000</v>
      </c>
      <c r="F102" s="10">
        <v>-1960000000</v>
      </c>
      <c r="G102" s="10">
        <v>7774900000</v>
      </c>
      <c r="H102" s="10">
        <v>1470100000</v>
      </c>
      <c r="I102" s="10">
        <v>115800000</v>
      </c>
      <c r="J102" s="10">
        <v>10944000000</v>
      </c>
      <c r="K102" s="10">
        <v>-2002000000</v>
      </c>
      <c r="L102" s="10">
        <v>2220000000</v>
      </c>
      <c r="M102" s="10">
        <v>-1173000000</v>
      </c>
      <c r="N102" s="10">
        <v>667000000</v>
      </c>
      <c r="O102" s="10">
        <v>-3098000000</v>
      </c>
      <c r="P102" s="10">
        <v>1394000000</v>
      </c>
      <c r="Q102" s="10">
        <v>470000000</v>
      </c>
      <c r="R102" s="10">
        <v>2367000000</v>
      </c>
      <c r="S102" s="10">
        <v>5053000000</v>
      </c>
      <c r="T102" s="10">
        <v>9549000000</v>
      </c>
      <c r="U102" s="10">
        <v>303000000</v>
      </c>
      <c r="V102" s="10">
        <v>7989000000</v>
      </c>
      <c r="W102" s="10">
        <v>484000000</v>
      </c>
      <c r="X102" s="10">
        <v>6387000000</v>
      </c>
      <c r="Y102" s="10">
        <v>-13234000000</v>
      </c>
      <c r="Z102" s="10">
        <v>-608000000</v>
      </c>
      <c r="AA102" s="10">
        <v>-6089000000</v>
      </c>
      <c r="AB102" s="10">
        <v>2343000000</v>
      </c>
      <c r="AC102" s="10">
        <v>-1489000000</v>
      </c>
      <c r="AD102" s="10">
        <v>-1191000000</v>
      </c>
      <c r="AE102" s="10">
        <v>-3711000000</v>
      </c>
      <c r="AF102" s="10">
        <v>3515000000</v>
      </c>
      <c r="AG102" s="10">
        <v>1633000000</v>
      </c>
      <c r="AH102" s="10">
        <v>2587000000</v>
      </c>
      <c r="AI102" s="10">
        <v>-1731000000</v>
      </c>
      <c r="AJ102" s="10">
        <v>834000000</v>
      </c>
      <c r="AK102" s="10">
        <v>8194000000</v>
      </c>
      <c r="AL102" s="10">
        <v>-5198000000</v>
      </c>
      <c r="AM102" s="10">
        <v>4603000000</v>
      </c>
      <c r="AT102" s="39" t="s">
        <v>148</v>
      </c>
      <c r="AU102" s="40">
        <f>AU101/AU103</f>
        <v>0.32028129992725396</v>
      </c>
    </row>
    <row r="103" spans="1:47" ht="20" x14ac:dyDescent="0.25">
      <c r="A103" s="5" t="s">
        <v>88</v>
      </c>
      <c r="B103" s="1" t="s">
        <v>91</v>
      </c>
      <c r="C103" s="1" t="s">
        <v>91</v>
      </c>
      <c r="D103" s="1" t="s">
        <v>91</v>
      </c>
      <c r="E103" s="1">
        <v>5919200000</v>
      </c>
      <c r="F103" s="1">
        <v>6724900000</v>
      </c>
      <c r="G103" s="1">
        <v>5421300000</v>
      </c>
      <c r="H103" s="1">
        <v>6767800000</v>
      </c>
      <c r="I103" s="1">
        <v>8133200000</v>
      </c>
      <c r="J103" s="1">
        <v>6686000000</v>
      </c>
      <c r="K103" s="1">
        <v>8222000000</v>
      </c>
      <c r="L103" s="1">
        <v>6220000000</v>
      </c>
      <c r="M103" s="1">
        <v>8440000000</v>
      </c>
      <c r="N103" s="1">
        <v>7267000000</v>
      </c>
      <c r="O103" s="1">
        <v>7934000000</v>
      </c>
      <c r="P103" s="1">
        <v>4836000000</v>
      </c>
      <c r="Q103" s="1">
        <v>4381000000</v>
      </c>
      <c r="R103" s="1">
        <v>4851000000</v>
      </c>
      <c r="S103" s="1">
        <v>7197000000</v>
      </c>
      <c r="T103" s="1">
        <v>12221000000</v>
      </c>
      <c r="U103" s="1">
        <v>23208000000</v>
      </c>
      <c r="V103" s="1">
        <v>23510000000</v>
      </c>
      <c r="W103" s="1">
        <v>28410000000</v>
      </c>
      <c r="X103" s="1">
        <v>28896000000</v>
      </c>
      <c r="Y103" s="1">
        <v>35283000000</v>
      </c>
      <c r="Z103" s="1">
        <v>22049000000</v>
      </c>
      <c r="AA103" s="1">
        <v>20894000000</v>
      </c>
      <c r="AB103" s="1">
        <v>14805000000</v>
      </c>
      <c r="AC103" s="1">
        <v>17148000000</v>
      </c>
      <c r="AD103" s="1">
        <v>15659000000</v>
      </c>
      <c r="AE103" s="1">
        <v>14468000000</v>
      </c>
      <c r="AF103" s="1">
        <v>10757000000</v>
      </c>
      <c r="AG103" s="1">
        <v>14272000000</v>
      </c>
      <c r="AH103" s="1">
        <v>15905000000</v>
      </c>
      <c r="AI103" s="1">
        <v>18638000000</v>
      </c>
      <c r="AJ103" s="1">
        <v>16907000000</v>
      </c>
      <c r="AK103" s="1">
        <v>17741000000</v>
      </c>
      <c r="AL103" s="1">
        <v>25935000000</v>
      </c>
      <c r="AM103" s="1">
        <v>20737000000</v>
      </c>
      <c r="AT103" s="41" t="s">
        <v>149</v>
      </c>
      <c r="AU103" s="46">
        <f>AU99+AU101</f>
        <v>175129800000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6220000000</v>
      </c>
      <c r="L104" s="11">
        <v>8440000000</v>
      </c>
      <c r="M104" s="11">
        <v>7267000000</v>
      </c>
      <c r="N104" s="11">
        <v>7934000000</v>
      </c>
      <c r="O104" s="11">
        <v>4836000000</v>
      </c>
      <c r="P104" s="11">
        <v>6230000000</v>
      </c>
      <c r="Q104" s="11">
        <v>4851000000</v>
      </c>
      <c r="R104" s="11">
        <v>7218000000</v>
      </c>
      <c r="S104" s="11">
        <v>12250000000</v>
      </c>
      <c r="T104" s="11">
        <v>21770000000</v>
      </c>
      <c r="U104" s="11">
        <v>23511000000</v>
      </c>
      <c r="V104" s="11">
        <v>31499000000</v>
      </c>
      <c r="W104" s="11">
        <v>28894000000</v>
      </c>
      <c r="X104" s="11">
        <v>35283000000</v>
      </c>
      <c r="Y104" s="11">
        <v>22049000000</v>
      </c>
      <c r="Z104" s="11">
        <v>21441000000</v>
      </c>
      <c r="AA104" s="11">
        <v>14805000000</v>
      </c>
      <c r="AB104" s="11">
        <v>17148000000</v>
      </c>
      <c r="AC104" s="11">
        <v>15659000000</v>
      </c>
      <c r="AD104" s="11">
        <v>14468000000</v>
      </c>
      <c r="AE104" s="11">
        <v>10757000000</v>
      </c>
      <c r="AF104" s="11">
        <v>14272000000</v>
      </c>
      <c r="AG104" s="11">
        <v>15905000000</v>
      </c>
      <c r="AH104" s="11">
        <v>18492000000</v>
      </c>
      <c r="AI104" s="11">
        <v>16907000000</v>
      </c>
      <c r="AJ104" s="11">
        <v>17741000000</v>
      </c>
      <c r="AK104" s="11">
        <v>25935000000</v>
      </c>
      <c r="AL104" s="11">
        <v>20737000000</v>
      </c>
      <c r="AM104" s="11">
        <v>25340000000</v>
      </c>
      <c r="AT104" s="72" t="s">
        <v>150</v>
      </c>
      <c r="AU104" s="73"/>
    </row>
    <row r="105" spans="1:47" ht="22" customHeight="1" thickTop="1" x14ac:dyDescent="0.25">
      <c r="A105" s="15" t="s">
        <v>108</v>
      </c>
      <c r="C105" s="1" t="e">
        <f t="shared" ref="C105:AL105" si="12">(C22*(1-$AU$91))+C77+C88+C81</f>
        <v>#VALUE!</v>
      </c>
      <c r="D105" s="1" t="e">
        <f t="shared" si="12"/>
        <v>#VALUE!</v>
      </c>
      <c r="E105" s="1" t="e">
        <f t="shared" si="12"/>
        <v>#VALUE!</v>
      </c>
      <c r="F105" s="1">
        <f t="shared" si="12"/>
        <v>-109228090716.18037</v>
      </c>
      <c r="G105" s="1">
        <f t="shared" si="12"/>
        <v>-14696754907.161802</v>
      </c>
      <c r="H105" s="1">
        <f t="shared" si="12"/>
        <v>10512877984.084881</v>
      </c>
      <c r="I105" s="1">
        <f t="shared" si="12"/>
        <v>13079596816.976128</v>
      </c>
      <c r="J105" s="1" t="e">
        <f t="shared" si="12"/>
        <v>#VALUE!</v>
      </c>
      <c r="K105" s="1">
        <f t="shared" si="12"/>
        <v>31995944297.08223</v>
      </c>
      <c r="L105" s="1">
        <f t="shared" si="12"/>
        <v>30542037135.278515</v>
      </c>
      <c r="M105" s="1" t="e">
        <f t="shared" si="12"/>
        <v>#VALUE!</v>
      </c>
      <c r="N105" s="1" t="e">
        <f t="shared" si="12"/>
        <v>#VALUE!</v>
      </c>
      <c r="O105" s="1" t="e">
        <f t="shared" si="12"/>
        <v>#VALUE!</v>
      </c>
      <c r="P105" s="1" t="e">
        <f t="shared" si="12"/>
        <v>#VALUE!</v>
      </c>
      <c r="Q105" s="1" t="e">
        <f t="shared" si="12"/>
        <v>#VALUE!</v>
      </c>
      <c r="R105" s="1">
        <f t="shared" si="12"/>
        <v>7426978779.8408489</v>
      </c>
      <c r="S105" s="1">
        <f t="shared" si="12"/>
        <v>26652755968.169762</v>
      </c>
      <c r="T105" s="1">
        <f t="shared" si="12"/>
        <v>15412007957.559685</v>
      </c>
      <c r="U105" s="1">
        <f t="shared" si="12"/>
        <v>12134809018.567642</v>
      </c>
      <c r="V105" s="1">
        <f t="shared" si="12"/>
        <v>7207535809.018568</v>
      </c>
      <c r="W105" s="1">
        <f t="shared" si="12"/>
        <v>-1717578249.3368702</v>
      </c>
      <c r="X105" s="1">
        <f t="shared" si="12"/>
        <v>-14232978779.840851</v>
      </c>
      <c r="Y105" s="1">
        <f t="shared" si="12"/>
        <v>-34690281167.108749</v>
      </c>
      <c r="Z105" s="1">
        <f t="shared" si="12"/>
        <v>-19568899204.244034</v>
      </c>
      <c r="AA105" s="1">
        <f t="shared" si="12"/>
        <v>-12920169761.273209</v>
      </c>
      <c r="AB105" s="1">
        <f t="shared" si="12"/>
        <v>-24688119363.395226</v>
      </c>
      <c r="AC105" s="1">
        <f t="shared" si="12"/>
        <v>-1664803713.5278511</v>
      </c>
      <c r="AD105" s="1">
        <f t="shared" si="12"/>
        <v>-7954877984.0848808</v>
      </c>
      <c r="AE105" s="1">
        <f t="shared" si="12"/>
        <v>-11372535809.018566</v>
      </c>
      <c r="AF105" s="1">
        <f t="shared" si="12"/>
        <v>-10029347480.106102</v>
      </c>
      <c r="AG105" s="1">
        <f t="shared" si="12"/>
        <v>2839867374.0053062</v>
      </c>
      <c r="AH105" s="1">
        <f t="shared" si="12"/>
        <v>6530832891.246685</v>
      </c>
      <c r="AI105" s="1">
        <f t="shared" si="12"/>
        <v>5902456233.4217529</v>
      </c>
      <c r="AJ105" s="1">
        <f t="shared" si="12"/>
        <v>2368435013.2625999</v>
      </c>
      <c r="AK105" s="1">
        <f t="shared" si="12"/>
        <v>8381230769.2307701</v>
      </c>
      <c r="AL105" s="1">
        <f t="shared" si="12"/>
        <v>13613713527.85146</v>
      </c>
      <c r="AM105" s="1">
        <f>(AM22*(1-0.2))+AM77+AM88+AM81</f>
        <v>-16752200000</v>
      </c>
      <c r="AN105" s="47">
        <f>AM105*(1+$AU$106)</f>
        <v>-17247516038.007198</v>
      </c>
      <c r="AO105" s="47">
        <f t="shared" ref="AO105:AR105" si="13">AN105*(1+$AU$106)</f>
        <v>-17757477195.909527</v>
      </c>
      <c r="AP105" s="47">
        <f t="shared" si="13"/>
        <v>-18282516489.237038</v>
      </c>
      <c r="AQ105" s="47">
        <f t="shared" si="13"/>
        <v>-18823079736.586651</v>
      </c>
      <c r="AR105" s="47">
        <f t="shared" si="13"/>
        <v>-19379625938.17329</v>
      </c>
      <c r="AS105" s="48" t="s">
        <v>151</v>
      </c>
      <c r="AT105" s="49" t="s">
        <v>152</v>
      </c>
      <c r="AU105" s="50">
        <f>(AU100*AU92)+(AU102*AU97)</f>
        <v>8.3046128006835376E-2</v>
      </c>
    </row>
    <row r="106" spans="1:47" ht="22" customHeight="1" x14ac:dyDescent="0.25">
      <c r="A106" s="15" t="s">
        <v>107</v>
      </c>
      <c r="B106" s="1"/>
      <c r="C106" s="16" t="e">
        <f t="shared" ref="C106:AM106" si="14">(C107/B107)-1</f>
        <v>#VALUE!</v>
      </c>
      <c r="D106" s="16" t="e">
        <f t="shared" si="14"/>
        <v>#VALUE!</v>
      </c>
      <c r="E106" s="16" t="e">
        <f t="shared" si="14"/>
        <v>#VALUE!</v>
      </c>
      <c r="F106" s="16">
        <f t="shared" si="14"/>
        <v>0.55459815133949553</v>
      </c>
      <c r="G106" s="16">
        <f t="shared" si="14"/>
        <v>-0.80801370553260099</v>
      </c>
      <c r="H106" s="16">
        <f t="shared" si="14"/>
        <v>-1.0954542591387237</v>
      </c>
      <c r="I106" s="16">
        <f t="shared" si="14"/>
        <v>1.5191148651621136</v>
      </c>
      <c r="J106" s="16">
        <f t="shared" si="14"/>
        <v>0.25615591491739731</v>
      </c>
      <c r="K106" s="16">
        <f t="shared" si="14"/>
        <v>-4.7268177394689248E-3</v>
      </c>
      <c r="L106" s="16">
        <f t="shared" si="14"/>
        <v>0.49671741863388741</v>
      </c>
      <c r="M106" s="16">
        <f t="shared" si="14"/>
        <v>-0.17433504433037794</v>
      </c>
      <c r="N106" s="16">
        <f t="shared" si="14"/>
        <v>1.0299536566067595</v>
      </c>
      <c r="O106" s="16">
        <f t="shared" si="14"/>
        <v>-0.29322345342168277</v>
      </c>
      <c r="P106" s="16">
        <f t="shared" si="14"/>
        <v>0.67619948002836217</v>
      </c>
      <c r="Q106" s="16">
        <f t="shared" si="14"/>
        <v>9.5553675502914048E-2</v>
      </c>
      <c r="R106" s="16">
        <f t="shared" si="14"/>
        <v>-0.38461538461538458</v>
      </c>
      <c r="S106" s="16">
        <f t="shared" si="14"/>
        <v>-0.20837981037367537</v>
      </c>
      <c r="T106" s="16">
        <f t="shared" si="14"/>
        <v>9.6081021576398085E-2</v>
      </c>
      <c r="U106" s="16">
        <f t="shared" si="14"/>
        <v>0.2274626385987466</v>
      </c>
      <c r="V106" s="16">
        <f t="shared" si="14"/>
        <v>-7.2985533808993863E-2</v>
      </c>
      <c r="W106" s="16">
        <f t="shared" si="14"/>
        <v>-0.80490043779127241</v>
      </c>
      <c r="X106" s="16">
        <f t="shared" si="14"/>
        <v>3.0094100615273254</v>
      </c>
      <c r="Y106" s="16">
        <f t="shared" si="14"/>
        <v>-1.620599386170789</v>
      </c>
      <c r="Z106" s="16">
        <f t="shared" si="14"/>
        <v>-2.6699636363636365</v>
      </c>
      <c r="AA106" s="16">
        <f t="shared" si="14"/>
        <v>-0.35676334814040589</v>
      </c>
      <c r="AB106" s="16">
        <f t="shared" si="14"/>
        <v>-0.2564658090724441</v>
      </c>
      <c r="AC106" s="16">
        <f t="shared" si="14"/>
        <v>-0.35221271171007107</v>
      </c>
      <c r="AD106" s="16">
        <f t="shared" si="14"/>
        <v>8.1529378689907173E-2</v>
      </c>
      <c r="AE106" s="16">
        <f t="shared" si="14"/>
        <v>0.83103717182219916</v>
      </c>
      <c r="AF106" s="16">
        <f t="shared" si="14"/>
        <v>0.27399204997160709</v>
      </c>
      <c r="AG106" s="16">
        <f t="shared" si="14"/>
        <v>0.42634276799643422</v>
      </c>
      <c r="AH106" s="16">
        <f t="shared" si="14"/>
        <v>-0.13695312500000001</v>
      </c>
      <c r="AI106" s="16">
        <f t="shared" si="14"/>
        <v>-0.34489001538879338</v>
      </c>
      <c r="AJ106" s="16">
        <f t="shared" si="14"/>
        <v>0.38275528533922887</v>
      </c>
      <c r="AK106" s="16">
        <f t="shared" si="14"/>
        <v>0.85140401718796843</v>
      </c>
      <c r="AL106" s="16">
        <f t="shared" si="14"/>
        <v>-0.48399632968100614</v>
      </c>
      <c r="AM106" s="16">
        <f t="shared" si="14"/>
        <v>-0.28315899581589954</v>
      </c>
      <c r="AN106" s="51">
        <v>5173000000</v>
      </c>
      <c r="AO106" s="51">
        <v>3500000000</v>
      </c>
      <c r="AP106" s="51">
        <v>5041000000</v>
      </c>
      <c r="AQ106" s="51">
        <v>2548000000</v>
      </c>
      <c r="AR106" s="51">
        <v>11281000000</v>
      </c>
      <c r="AS106" s="48" t="s">
        <v>153</v>
      </c>
      <c r="AT106" s="52" t="s">
        <v>154</v>
      </c>
      <c r="AU106" s="53">
        <f>(SUM(AN4:AR4)/5)</f>
        <v>2.956722329050503E-2</v>
      </c>
    </row>
    <row r="107" spans="1:47" ht="22" customHeight="1" x14ac:dyDescent="0.25">
      <c r="A107" s="14" t="s">
        <v>93</v>
      </c>
      <c r="B107" s="1" t="s">
        <v>91</v>
      </c>
      <c r="C107" s="1" t="s">
        <v>91</v>
      </c>
      <c r="D107" s="1" t="s">
        <v>91</v>
      </c>
      <c r="E107" s="1">
        <v>-79787500000</v>
      </c>
      <c r="F107" s="1">
        <v>-124037500000</v>
      </c>
      <c r="G107" s="1">
        <v>-23813500000</v>
      </c>
      <c r="H107" s="1">
        <v>2273100000</v>
      </c>
      <c r="I107" s="1">
        <v>5726200000</v>
      </c>
      <c r="J107" s="1">
        <v>7193000000</v>
      </c>
      <c r="K107" s="1">
        <v>7159000000</v>
      </c>
      <c r="L107" s="1">
        <v>10715000000</v>
      </c>
      <c r="M107" s="1">
        <v>8847000000</v>
      </c>
      <c r="N107" s="1">
        <v>17959000000</v>
      </c>
      <c r="O107" s="1">
        <v>12693000000</v>
      </c>
      <c r="P107" s="1">
        <v>21276000000</v>
      </c>
      <c r="Q107" s="1">
        <v>23309000000</v>
      </c>
      <c r="R107" s="1">
        <v>14344000000</v>
      </c>
      <c r="S107" s="1">
        <v>11355000000</v>
      </c>
      <c r="T107" s="1">
        <v>12446000000</v>
      </c>
      <c r="U107" s="1">
        <v>15277000000</v>
      </c>
      <c r="V107" s="1">
        <v>14162000000</v>
      </c>
      <c r="W107" s="1">
        <v>2763000000</v>
      </c>
      <c r="X107" s="1">
        <v>11078000000</v>
      </c>
      <c r="Y107" s="1">
        <v>-6875000000</v>
      </c>
      <c r="Z107" s="1">
        <v>11481000000</v>
      </c>
      <c r="AA107" s="1">
        <v>7385000000</v>
      </c>
      <c r="AB107" s="1">
        <v>5491000000</v>
      </c>
      <c r="AC107" s="1">
        <v>3557000000</v>
      </c>
      <c r="AD107" s="1">
        <v>3847000000</v>
      </c>
      <c r="AE107" s="1">
        <v>7044000000</v>
      </c>
      <c r="AF107" s="1">
        <v>8974000000</v>
      </c>
      <c r="AG107" s="1">
        <v>12800000000</v>
      </c>
      <c r="AH107" s="1">
        <v>11047000000</v>
      </c>
      <c r="AI107" s="1">
        <v>7237000000</v>
      </c>
      <c r="AJ107" s="1">
        <v>10007000000</v>
      </c>
      <c r="AK107" s="1">
        <v>18527000000</v>
      </c>
      <c r="AL107" s="1">
        <v>9560000000</v>
      </c>
      <c r="AM107" s="1">
        <v>6853000000</v>
      </c>
      <c r="AN107" s="48"/>
      <c r="AO107" s="48"/>
      <c r="AP107" s="48"/>
      <c r="AQ107" s="48"/>
      <c r="AR107" s="54">
        <f>AR106*(1+AU107)/(AU108-AU107)</f>
        <v>168271367312.03574</v>
      </c>
      <c r="AS107" s="55" t="s">
        <v>155</v>
      </c>
      <c r="AT107" s="56" t="s">
        <v>156</v>
      </c>
      <c r="AU107" s="57">
        <v>1.4999999999999999E-2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4">
        <f t="shared" ref="AN108:AQ108" si="15">AN107+AN106</f>
        <v>5173000000</v>
      </c>
      <c r="AO108" s="54">
        <f t="shared" si="15"/>
        <v>3500000000</v>
      </c>
      <c r="AP108" s="54">
        <f t="shared" si="15"/>
        <v>5041000000</v>
      </c>
      <c r="AQ108" s="54">
        <f t="shared" si="15"/>
        <v>2548000000</v>
      </c>
      <c r="AR108" s="54">
        <f>AR107+AR106</f>
        <v>179552367312.03574</v>
      </c>
      <c r="AS108" s="55" t="s">
        <v>149</v>
      </c>
      <c r="AT108" s="58" t="s">
        <v>157</v>
      </c>
      <c r="AU108" s="59">
        <f>AU105</f>
        <v>8.3046128006835376E-2</v>
      </c>
    </row>
    <row r="109" spans="1:47" ht="19" x14ac:dyDescent="0.25">
      <c r="AN109" s="68" t="s">
        <v>158</v>
      </c>
      <c r="AO109" s="69"/>
    </row>
    <row r="110" spans="1:47" ht="20" x14ac:dyDescent="0.25">
      <c r="AN110" s="60" t="s">
        <v>159</v>
      </c>
      <c r="AO110" s="45">
        <f>NPV(AU108,AN108,AO108,AP108,AQ108,AR108)</f>
        <v>134071573769.36679</v>
      </c>
    </row>
    <row r="111" spans="1:47" ht="20" x14ac:dyDescent="0.25">
      <c r="AN111" s="60" t="s">
        <v>160</v>
      </c>
      <c r="AO111" s="45">
        <f>AL40</f>
        <v>49593000000</v>
      </c>
    </row>
    <row r="112" spans="1:47" ht="20" x14ac:dyDescent="0.25">
      <c r="AN112" s="60" t="s">
        <v>145</v>
      </c>
      <c r="AO112" s="45">
        <f>AU99</f>
        <v>119039000000</v>
      </c>
    </row>
    <row r="113" spans="40:41" ht="20" x14ac:dyDescent="0.25">
      <c r="AN113" s="60" t="s">
        <v>161</v>
      </c>
      <c r="AO113" s="45">
        <f>AO110+AO111-AO112</f>
        <v>64625573769.366791</v>
      </c>
    </row>
    <row r="114" spans="40:41" ht="20" x14ac:dyDescent="0.25">
      <c r="AN114" s="60" t="s">
        <v>162</v>
      </c>
      <c r="AO114" s="61">
        <f>AM34*(1+(5*AS16))</f>
        <v>4027616001.0512877</v>
      </c>
    </row>
    <row r="115" spans="40:41" ht="20" x14ac:dyDescent="0.25">
      <c r="AN115" s="62" t="s">
        <v>163</v>
      </c>
      <c r="AO115" s="63">
        <f>AO113/AO114</f>
        <v>16.045614515509481</v>
      </c>
    </row>
    <row r="116" spans="40:41" ht="20" x14ac:dyDescent="0.25">
      <c r="AN116" s="60" t="s">
        <v>164</v>
      </c>
      <c r="AO116" s="64" cm="1">
        <f t="array" ref="AO116">_FV(A1,"Price")</f>
        <v>14.02</v>
      </c>
    </row>
    <row r="117" spans="40:41" ht="20" x14ac:dyDescent="0.25">
      <c r="AN117" s="65" t="s">
        <v>165</v>
      </c>
      <c r="AO117" s="66">
        <f>AO115/AO116-1</f>
        <v>0.14448035060695297</v>
      </c>
    </row>
    <row r="118" spans="40:41" ht="20" x14ac:dyDescent="0.25">
      <c r="AN118" s="65" t="s">
        <v>166</v>
      </c>
      <c r="AO118" s="67" t="str">
        <f>IF(AO115&gt;AO116,"BUY","SELL")</f>
        <v>BUY</v>
      </c>
    </row>
  </sheetData>
  <mergeCells count="6">
    <mergeCell ref="AN109:AO109"/>
    <mergeCell ref="AT83:AU83"/>
    <mergeCell ref="AT84:AU84"/>
    <mergeCell ref="AT93:AU93"/>
    <mergeCell ref="AT98:AU98"/>
    <mergeCell ref="AT104:AU104"/>
  </mergeCells>
  <hyperlinks>
    <hyperlink ref="A1" r:id="rId1" tooltip="https://roic.ai/company/F" display="ROIC.AI | F"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7996/000095012495000729/0000950124-95-000729-index.html" xr:uid="{00000000-0004-0000-0000-00001C000000}"/>
    <hyperlink ref="K74" r:id="rId21" tooltip="https://www.sec.gov/Archives/edgar/data/37996/000095012495000729/0000950124-95-000729-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37996/000003799601000014/0000037996-01-000014-index.html" xr:uid="{00000000-0004-0000-0000-00002E000000}"/>
    <hyperlink ref="Q74" r:id="rId33" tooltip="https://www.sec.gov/Archives/edgar/data/37996/000003799601000014/0000037996-01-000014-index.html" xr:uid="{00000000-0004-0000-0000-00002F000000}"/>
    <hyperlink ref="R36" r:id="rId34" tooltip="https://www.sec.gov/Archives/edgar/data/37996/000003799602000015/0000037996-02-000015-index.html" xr:uid="{00000000-0004-0000-0000-000031000000}"/>
    <hyperlink ref="R74" r:id="rId35" tooltip="https://www.sec.gov/Archives/edgar/data/37996/000003799602000015/0000037996-02-000015-index.html" xr:uid="{00000000-0004-0000-0000-000032000000}"/>
    <hyperlink ref="S36" r:id="rId36" tooltip="https://sec.gov" xr:uid="{00000000-0004-0000-0000-000034000000}"/>
    <hyperlink ref="S74" r:id="rId37" tooltip="https://sec.gov" xr:uid="{00000000-0004-0000-0000-000035000000}"/>
    <hyperlink ref="T36" r:id="rId38" tooltip="https://www.sec.gov/Archives/edgar/data/37996/000095012404000885/k83502e10vk.htm" xr:uid="{00000000-0004-0000-0000-000037000000}"/>
    <hyperlink ref="T74" r:id="rId39" tooltip="https://www.sec.gov/Archives/edgar/data/37996/000095012404000885/k83502e10vk.htm" xr:uid="{00000000-0004-0000-0000-000038000000}"/>
    <hyperlink ref="U36" r:id="rId40" tooltip="https://www.sec.gov/Archives/edgar/data/37996/000095012405001427/k91869e10vk.htm" xr:uid="{00000000-0004-0000-0000-00003A000000}"/>
    <hyperlink ref="U74" r:id="rId41" tooltip="https://www.sec.gov/Archives/edgar/data/37996/000095012405001427/k91869e10vk.htm" xr:uid="{00000000-0004-0000-0000-00003B000000}"/>
    <hyperlink ref="V36" r:id="rId42" tooltip="https://www.sec.gov/Archives/edgar/data/37996/000003800906000031/fmc10k2005.htm" xr:uid="{00000000-0004-0000-0000-00003D000000}"/>
    <hyperlink ref="V74" r:id="rId43" tooltip="https://www.sec.gov/Archives/edgar/data/37996/000003800906000031/fmc10k2005.htm" xr:uid="{00000000-0004-0000-0000-00003E000000}"/>
    <hyperlink ref="W36" r:id="rId44" tooltip="https://www.sec.gov/Archives/edgar/data/37996/000095012407001201/k12522e10vk.htm" xr:uid="{00000000-0004-0000-0000-000040000000}"/>
    <hyperlink ref="W74" r:id="rId45" tooltip="https://www.sec.gov/Archives/edgar/data/37996/000095012407001201/k12522e10vk.htm" xr:uid="{00000000-0004-0000-0000-000041000000}"/>
    <hyperlink ref="X36" r:id="rId46" tooltip="https://www.sec.gov/Archives/edgar/data/37996/000114036108005181/form10k.htm" xr:uid="{00000000-0004-0000-0000-000043000000}"/>
    <hyperlink ref="X74" r:id="rId47" tooltip="https://www.sec.gov/Archives/edgar/data/37996/000114036108005181/form10k.htm" xr:uid="{00000000-0004-0000-0000-000044000000}"/>
    <hyperlink ref="Y36" r:id="rId48" tooltip="https://www.sec.gov/Archives/edgar/data/37996/000114036109005071/0001140361-09-005071-index.html" xr:uid="{00000000-0004-0000-0000-000046000000}"/>
    <hyperlink ref="Y74" r:id="rId49" tooltip="https://www.sec.gov/Archives/edgar/data/37996/000114036109005071/0001140361-09-005071-index.html" xr:uid="{00000000-0004-0000-0000-000047000000}"/>
    <hyperlink ref="Z36" r:id="rId50" tooltip="https://www.sec.gov/Archives/edgar/data/37996/000115752310001218/0001157523-10-001218-index.html" xr:uid="{00000000-0004-0000-0000-000049000000}"/>
    <hyperlink ref="Z74" r:id="rId51" tooltip="https://www.sec.gov/Archives/edgar/data/37996/000115752310001218/0001157523-10-001218-index.html" xr:uid="{00000000-0004-0000-0000-00004A000000}"/>
    <hyperlink ref="AA36" r:id="rId52" tooltip="https://www.sec.gov/Archives/edgar/data/37996/000115752311001210/a6622311.htm" xr:uid="{00000000-0004-0000-0000-00004C000000}"/>
    <hyperlink ref="AA74" r:id="rId53" tooltip="https://www.sec.gov/Archives/edgar/data/37996/000115752311001210/a6622311.htm" xr:uid="{00000000-0004-0000-0000-00004D000000}"/>
    <hyperlink ref="AB36" r:id="rId54" tooltip="https://www.sec.gov/Archives/edgar/data/37996/000003799612000007/0000037996-12-000007-index.html" xr:uid="{00000000-0004-0000-0000-00004F000000}"/>
    <hyperlink ref="AB74" r:id="rId55" tooltip="https://www.sec.gov/Archives/edgar/data/37996/000003799612000007/0000037996-12-000007-index.html" xr:uid="{00000000-0004-0000-0000-000050000000}"/>
    <hyperlink ref="AC36" r:id="rId56" tooltip="https://www.sec.gov/Archives/edgar/data/37996/000003799613000014/0000037996-13-000014-index.html" xr:uid="{00000000-0004-0000-0000-000052000000}"/>
    <hyperlink ref="AC74" r:id="rId57" tooltip="https://www.sec.gov/Archives/edgar/data/37996/000003799613000014/0000037996-13-000014-index.html" xr:uid="{00000000-0004-0000-0000-000053000000}"/>
    <hyperlink ref="AD36" r:id="rId58" tooltip="https://www.sec.gov/Archives/edgar/data/37996/000003799614000010/f1231201310k.htm" xr:uid="{00000000-0004-0000-0000-000055000000}"/>
    <hyperlink ref="AD74" r:id="rId59" tooltip="https://www.sec.gov/Archives/edgar/data/37996/000003799614000010/f1231201310k.htm" xr:uid="{00000000-0004-0000-0000-000056000000}"/>
    <hyperlink ref="AE36" r:id="rId60" tooltip="https://www.sec.gov/Archives/edgar/data/37996/000003799615000013/f1231201410-k.htm" xr:uid="{00000000-0004-0000-0000-000058000000}"/>
    <hyperlink ref="AE74" r:id="rId61" tooltip="https://www.sec.gov/Archives/edgar/data/37996/000003799615000013/f1231201410-k.htm" xr:uid="{00000000-0004-0000-0000-000059000000}"/>
    <hyperlink ref="AF36" r:id="rId62" tooltip="https://www.sec.gov/Archives/edgar/data/37996/000003799616000092/0000037996-16-000092-index.html" xr:uid="{00000000-0004-0000-0000-00005B000000}"/>
    <hyperlink ref="AF74" r:id="rId63" tooltip="https://www.sec.gov/Archives/edgar/data/37996/000003799616000092/0000037996-16-000092-index.html" xr:uid="{00000000-0004-0000-0000-00005C000000}"/>
    <hyperlink ref="AG36" r:id="rId64" tooltip="https://www.sec.gov/Archives/edgar/data/37996/000003799617000013/0000037996-17-000013-index.html" xr:uid="{00000000-0004-0000-0000-00005E000000}"/>
    <hyperlink ref="AG74" r:id="rId65" tooltip="https://www.sec.gov/Archives/edgar/data/37996/000003799617000013/0000037996-17-000013-index.html" xr:uid="{00000000-0004-0000-0000-00005F000000}"/>
    <hyperlink ref="AH36" r:id="rId66" tooltip="https://www.sec.gov/Archives/edgar/data/37996/000003799618000015/0000037996-18-000015-index.html" xr:uid="{00000000-0004-0000-0000-000061000000}"/>
    <hyperlink ref="AH74" r:id="rId67" tooltip="https://www.sec.gov/Archives/edgar/data/37996/000003799618000015/0000037996-18-000015-index.html" xr:uid="{00000000-0004-0000-0000-000062000000}"/>
    <hyperlink ref="AI36" r:id="rId68" tooltip="https://www.sec.gov/Archives/edgar/data/37996/000003799619000012/0000037996-19-000012-index.html" xr:uid="{00000000-0004-0000-0000-000064000000}"/>
    <hyperlink ref="AI74" r:id="rId69" tooltip="https://www.sec.gov/Archives/edgar/data/37996/000003799619000012/0000037996-19-000012-index.html" xr:uid="{00000000-0004-0000-0000-000065000000}"/>
    <hyperlink ref="AJ36" r:id="rId70" tooltip="https://www.sec.gov/Archives/edgar/data/37996/000003799620000010/0000037996-20-000010-index.html" xr:uid="{00000000-0004-0000-0000-000067000000}"/>
    <hyperlink ref="AJ74" r:id="rId71" tooltip="https://www.sec.gov/Archives/edgar/data/37996/000003799620000010/0000037996-20-000010-index.html" xr:uid="{00000000-0004-0000-0000-000068000000}"/>
    <hyperlink ref="AK36" r:id="rId72" tooltip="https://www.sec.gov/Archives/edgar/data/37996/000003799621000012/0000037996-21-000012-index.htm" xr:uid="{00000000-0004-0000-0000-00006A000000}"/>
    <hyperlink ref="AK74" r:id="rId73" tooltip="https://www.sec.gov/Archives/edgar/data/37996/000003799621000012/0000037996-21-000012-index.htm" xr:uid="{00000000-0004-0000-0000-00006B000000}"/>
    <hyperlink ref="AL36" r:id="rId74" tooltip="https://www.sec.gov/Archives/edgar/data/37996/000003799622000013/0000037996-22-000013-index.htm" xr:uid="{00000000-0004-0000-0000-00006D000000}"/>
    <hyperlink ref="AL74" r:id="rId75" tooltip="https://www.sec.gov/Archives/edgar/data/37996/000003799622000013/0000037996-22-000013-index.htm" xr:uid="{00000000-0004-0000-0000-00006E000000}"/>
    <hyperlink ref="AM36" r:id="rId76" tooltip="https://www.sec.gov/Archives/edgar/data/37996/000003799623000012/0000037996-23-000012-index.htm" xr:uid="{00000000-0004-0000-0000-000070000000}"/>
    <hyperlink ref="AM74" r:id="rId77" tooltip="https://www.sec.gov/Archives/edgar/data/37996/000003799623000012/0000037996-23-000012-index.htm" xr:uid="{00000000-0004-0000-0000-000071000000}"/>
    <hyperlink ref="AN1" r:id="rId78" display="https://finbox.com/NYSE:F/explorer/revenue_proj" xr:uid="{4BE5A3A5-E7E4-4F49-91B2-5980A7082C6D}"/>
    <hyperlink ref="AS106" r:id="rId79" xr:uid="{F9A79651-4C6C-2440-B1F9-96371B2F413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2023-05-06T16:24:56Z</dcterms:created>
  <dcterms:modified xsi:type="dcterms:W3CDTF">2023-06-26T11:02:35Z</dcterms:modified>
</cp:coreProperties>
</file>