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Still Researching/"/>
    </mc:Choice>
  </mc:AlternateContent>
  <xr:revisionPtr revIDLastSave="0" documentId="13_ncr:1_{D615009A-C90B-7E4E-98F5-B355B19566E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definedNames>
    <definedName name="_xlchart.v1.0" hidden="1">'Sheet 1'!$A$106:$B$106</definedName>
    <definedName name="_xlchart.v1.1" hidden="1">'Sheet 1'!$A$19:$B$19</definedName>
    <definedName name="_xlchart.v1.10" hidden="1">'Sheet 1'!$C$3:$Y$3</definedName>
    <definedName name="_xlchart.v1.2" hidden="1">'Sheet 1'!$C$106:$Y$106</definedName>
    <definedName name="_xlchart.v1.3" hidden="1">'Sheet 1'!$C$19:$Y$19</definedName>
    <definedName name="_xlchart.v1.4" hidden="1">'Sheet 1'!$C$3:$Y$3</definedName>
    <definedName name="_xlchart.v1.5" hidden="1">'Sheet 1'!$A$106:$B$106</definedName>
    <definedName name="_xlchart.v1.6" hidden="1">'Sheet 1'!$A$19:$B$19</definedName>
    <definedName name="_xlchart.v1.7" hidden="1">'Sheet 1'!$A$3:$B$3</definedName>
    <definedName name="_xlchart.v1.8" hidden="1">'Sheet 1'!$C$106:$Y$106</definedName>
    <definedName name="_xlchart.v1.9" hidden="1">'Sheet 1'!$C$19:$Y$19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6" i="1" l="1"/>
  <c r="AA106" i="1"/>
  <c r="AB106" i="1"/>
  <c r="AC106" i="1" s="1"/>
  <c r="AD106" i="1" s="1"/>
  <c r="Z106" i="1"/>
  <c r="AA114" i="1"/>
  <c r="AA111" i="1"/>
  <c r="AG106" i="1"/>
  <c r="AG96" i="1"/>
  <c r="AG89" i="1"/>
  <c r="AG88" i="1"/>
  <c r="AG90" i="1" s="1"/>
  <c r="AG87" i="1"/>
  <c r="AG85" i="1"/>
  <c r="AG98" i="1" s="1"/>
  <c r="AG84" i="1"/>
  <c r="Z108" i="1" l="1"/>
  <c r="AA108" i="1"/>
  <c r="AG102" i="1"/>
  <c r="AG101" i="1" s="1"/>
  <c r="AA112" i="1"/>
  <c r="AG91" i="1"/>
  <c r="AG99" i="1" l="1"/>
  <c r="AG104" i="1" s="1"/>
  <c r="AG108" i="1" s="1"/>
  <c r="AB108" i="1"/>
  <c r="AD107" i="1" l="1"/>
  <c r="AD108" i="1" s="1"/>
  <c r="AA110" i="1" s="1"/>
  <c r="AA113" i="1" s="1"/>
  <c r="AA115" i="1" s="1"/>
  <c r="AC108" i="1"/>
  <c r="AA118" i="1" l="1"/>
  <c r="AA117" i="1"/>
  <c r="AH16" i="1"/>
  <c r="AG16" i="1"/>
  <c r="AF16" i="1"/>
  <c r="AE16" i="1"/>
  <c r="AH13" i="1"/>
  <c r="AG13" i="1"/>
  <c r="AF13" i="1"/>
  <c r="AE13" i="1"/>
  <c r="AH10" i="1"/>
  <c r="AG10" i="1"/>
  <c r="AF10" i="1"/>
  <c r="AE10" i="1"/>
  <c r="AH7" i="1"/>
  <c r="AG7" i="1"/>
  <c r="AF7" i="1"/>
  <c r="AE7" i="1"/>
  <c r="AH4" i="1"/>
  <c r="AG4" i="1"/>
  <c r="AF4" i="1"/>
  <c r="AE4" i="1"/>
  <c r="AD4" i="1"/>
  <c r="AC4" i="1"/>
  <c r="AB4" i="1"/>
  <c r="AA4" i="1"/>
  <c r="Z4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<sst xmlns="http://schemas.openxmlformats.org/spreadsheetml/2006/main" count="659" uniqueCount="160">
  <si>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</si>
  <si>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</si>
  <si>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</si>
  <si>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</si>
  <si>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</si>
  <si>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</si>
  <si>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</si>
  <si>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</si>
  <si>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</si>
  <si>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</si>
  <si>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</si>
  <si>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</si>
  <si>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</si>
  <si>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</si>
  <si>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</si>
  <si>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</si>
  <si>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</si>
  <si>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</si>
  <si>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</si>
  <si>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</si>
  <si>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</si>
  <si>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</si>
  <si>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</si>
  <si>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</si>
  <si>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</si>
  <si>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</si>
  <si>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</si>
  <si>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</si>
  <si>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</si>
  <si>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</si>
  <si>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</si>
  <si>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</si>
  <si>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</si>
  <si>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</si>
  <si>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</si>
  <si>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</si>
  <si>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</si>
  <si>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</si>
  <si>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</si>
  <si>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</si>
  <si>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</si>
  <si>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</si>
  <si>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</si>
  <si>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</si>
  <si>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</si>
  <si>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</si>
  <si>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</si>
  <si>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</si>
  <si>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</si>
  <si>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</si>
  <si>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</si>
  <si>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</si>
  <si>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</si>
  <si>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</si>
  <si>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</si>
  <si>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</si>
  <si>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</si>
  <si>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</si>
  <si>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</si>
  <si>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</si>
  <si>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</si>
  <si>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</si>
  <si>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</si>
  <si>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</si>
  <si>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</si>
  <si>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</si>
  <si>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</si>
  <si>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</si>
  <si>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</si>
  <si>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</si>
  <si>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</si>
  <si>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</si>
  <si>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</si>
  <si>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</si>
  <si>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</si>
  <si>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</si>
  <si>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</si>
  <si>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</si>
  <si>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</si>
  <si>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</si>
  <si>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</si>
  <si>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</si>
  <si>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</si>
  <si>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</si>
  <si>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</si>
  <si>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</si>
  <si>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</si>
  <si>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</si>
  <si>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</si>
  <si>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</si>
  <si>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</si>
  <si>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</si>
  <si>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</si>
  <si>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</si>
  <si>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ON Semiconductor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</si>
  <si>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</si>
  <si>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</si>
  <si>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</si>
  <si>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</si>
  <si>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</si>
  <si>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</si>
  <si>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</si>
  <si>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</si>
  <si>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</si>
  <si>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</si>
  <si>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</si>
  <si>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</si>
  <si>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</si>
  <si>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</si>
  <si>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Assumptions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</si>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</sst>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9" fontId="1" fillId="4" borderId="11" xfId="0" applyNumberFormat="1" applyFont="1" applyFill="1" applyBorder="1" applyAlignment="1">
      <alignment horizontal="center"/>
    </xf>
    <xf numFmtId="9" fontId="1" fillId="4" borderId="12" xfId="0" applyNumberFormat="1" applyFont="1" applyFill="1" applyBorder="1" applyAlignment="1">
      <alignment horizontal="center"/>
    </xf>
    <xf numFmtId="0" fontId="12" fillId="4" borderId="13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3" xfId="0" applyNumberFormat="1" applyFont="1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2" fillId="5" borderId="14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164" fontId="10" fillId="6" borderId="0" xfId="0" applyNumberFormat="1" applyFont="1" applyFill="1"/>
    <xf numFmtId="0" fontId="0" fillId="6" borderId="0" xfId="0" applyFill="1"/>
    <xf numFmtId="9" fontId="16" fillId="6" borderId="9" xfId="0" applyNumberFormat="1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164" fontId="1" fillId="6" borderId="0" xfId="0" applyNumberFormat="1" applyFont="1" applyFill="1"/>
    <xf numFmtId="0" fontId="0" fillId="6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6" borderId="13" xfId="0" applyFont="1" applyFill="1" applyBorder="1"/>
    <xf numFmtId="10" fontId="1" fillId="6" borderId="8" xfId="0" applyNumberFormat="1" applyFont="1" applyFill="1" applyBorder="1" applyAlignment="1">
      <alignment horizontal="right" vertic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wrapText="1"/>
    </xf>
    <xf numFmtId="164" fontId="1" fillId="6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4" fontId="1" fillId="7" borderId="10" xfId="0" applyNumberFormat="1" applyFont="1" applyFill="1" applyBorder="1"/>
    <xf numFmtId="164" fontId="1" fillId="4" borderId="9" xfId="0" applyNumberFormat="1" applyFont="1" applyFill="1" applyBorder="1" applyAlignment="1">
      <alignment wrapText="1"/>
    </xf>
    <xf numFmtId="167" fontId="12" fillId="4" borderId="10" xfId="0" applyNumberFormat="1" applyFont="1" applyFill="1" applyBorder="1"/>
    <xf numFmtId="167" fontId="1" fillId="7" borderId="10" xfId="0" applyNumberFormat="1" applyFont="1" applyFill="1" applyBorder="1"/>
    <xf numFmtId="164" fontId="1" fillId="4" borderId="13" xfId="0" applyNumberFormat="1" applyFont="1" applyFill="1" applyBorder="1" applyAlignment="1">
      <alignment wrapText="1"/>
    </xf>
    <xf numFmtId="9" fontId="12" fillId="4" borderId="8" xfId="1" applyFont="1" applyFill="1" applyBorder="1"/>
    <xf numFmtId="0" fontId="12" fillId="4" borderId="8" xfId="0" applyFont="1" applyFill="1" applyBorder="1" applyAlignment="1">
      <alignment horizontal="right"/>
    </xf>
    <xf numFmtId="0" fontId="11" fillId="6" borderId="9" xfId="0" applyFont="1" applyFill="1" applyBorder="1" applyAlignment="1">
      <alignment horizontal="left" vertical="center" wrapText="1"/>
    </xf>
    <xf numFmtId="164" fontId="11" fillId="6" borderId="10" xfId="0" applyNumberFormat="1" applyFont="1" applyFill="1" applyBorder="1"/>
    <xf numFmtId="0" fontId="12" fillId="6" borderId="9" xfId="0" applyFont="1" applyFill="1" applyBorder="1" applyAlignment="1">
      <alignment horizontal="left" vertical="center" wrapText="1"/>
    </xf>
    <xf numFmtId="10" fontId="12" fillId="6" borderId="10" xfId="0" applyNumberFormat="1" applyFont="1" applyFill="1" applyBorder="1"/>
    <xf numFmtId="0" fontId="12" fillId="6" borderId="13" xfId="0" applyFont="1" applyFill="1" applyBorder="1" applyAlignment="1">
      <alignment horizontal="left" vertical="center" wrapText="1"/>
    </xf>
    <xf numFmtId="10" fontId="12" fillId="6" borderId="8" xfId="0" applyNumberFormat="1" applyFont="1" applyFill="1" applyBorder="1"/>
    <xf numFmtId="10" fontId="11" fillId="6" borderId="10" xfId="0" applyNumberFormat="1" applyFont="1" applyFill="1" applyBorder="1"/>
    <xf numFmtId="164" fontId="12" fillId="6" borderId="8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03482587064673E-2"/>
          <c:y val="0.14371731594775142"/>
          <c:w val="0.85832172470978452"/>
          <c:h val="0.678818438511512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1'!$A$3:$B$3</c:f>
              <c:strCache>
                <c:ptCount val="2"/>
                <c:pt idx="0">
                  <c:v>Revenue</c:v>
                </c:pt>
                <c:pt idx="1">
                  <c:v>- -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1'!$C$3:$Y$3</c:f>
              <c:numCache>
                <c:formatCode>#,###,,;\(#,###,,\);\ \-\ \-</c:formatCode>
                <c:ptCount val="23"/>
                <c:pt idx="0">
                  <c:v>2073900000</c:v>
                </c:pt>
                <c:pt idx="1">
                  <c:v>1214600000</c:v>
                </c:pt>
                <c:pt idx="2">
                  <c:v>1084500000</c:v>
                </c:pt>
                <c:pt idx="3">
                  <c:v>1069100000</c:v>
                </c:pt>
                <c:pt idx="4">
                  <c:v>1266900000</c:v>
                </c:pt>
                <c:pt idx="5">
                  <c:v>1260600000</c:v>
                </c:pt>
                <c:pt idx="6">
                  <c:v>1531800000</c:v>
                </c:pt>
                <c:pt idx="7">
                  <c:v>1566200000</c:v>
                </c:pt>
                <c:pt idx="8">
                  <c:v>2054800000</c:v>
                </c:pt>
                <c:pt idx="9">
                  <c:v>1768900000</c:v>
                </c:pt>
                <c:pt idx="10">
                  <c:v>2313400000</c:v>
                </c:pt>
                <c:pt idx="11">
                  <c:v>3442300000</c:v>
                </c:pt>
                <c:pt idx="12">
                  <c:v>2894900000</c:v>
                </c:pt>
                <c:pt idx="13">
                  <c:v>2782700000</c:v>
                </c:pt>
                <c:pt idx="14">
                  <c:v>3161800000</c:v>
                </c:pt>
                <c:pt idx="15">
                  <c:v>3495800000</c:v>
                </c:pt>
                <c:pt idx="16">
                  <c:v>3906900000</c:v>
                </c:pt>
                <c:pt idx="17">
                  <c:v>5543100000</c:v>
                </c:pt>
                <c:pt idx="18">
                  <c:v>5878300000</c:v>
                </c:pt>
                <c:pt idx="19">
                  <c:v>5517900000</c:v>
                </c:pt>
                <c:pt idx="20">
                  <c:v>5255000000</c:v>
                </c:pt>
                <c:pt idx="21">
                  <c:v>6739800000</c:v>
                </c:pt>
                <c:pt idx="22">
                  <c:v>8326200000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4-2F45-BF5D-026CD0196838}"/>
            </c:ext>
          </c:extLst>
        </c:ser>
        <c:ser>
          <c:idx val="1"/>
          <c:order val="1"/>
          <c:tx>
            <c:strRef>
              <c:f>'Sheet 1'!$A$19:$B$19</c:f>
              <c:strCache>
                <c:ptCount val="2"/>
                <c:pt idx="0">
                  <c:v>EBITDA</c:v>
                </c:pt>
                <c:pt idx="1">
                  <c:v>- -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1'!$C$19:$Y$19</c:f>
              <c:numCache>
                <c:formatCode>#,###,,;\(#,###,,\);\ \-\ \-</c:formatCode>
                <c:ptCount val="23"/>
                <c:pt idx="0">
                  <c:v>411300000</c:v>
                </c:pt>
                <c:pt idx="1">
                  <c:v>-313900000</c:v>
                </c:pt>
                <c:pt idx="2">
                  <c:v>8400000</c:v>
                </c:pt>
                <c:pt idx="3">
                  <c:v>-22500000</c:v>
                </c:pt>
                <c:pt idx="4">
                  <c:v>-6900000</c:v>
                </c:pt>
                <c:pt idx="5">
                  <c:v>202800000</c:v>
                </c:pt>
                <c:pt idx="6">
                  <c:v>357200000</c:v>
                </c:pt>
                <c:pt idx="7">
                  <c:v>346800000</c:v>
                </c:pt>
                <c:pt idx="8">
                  <c:v>-209100000</c:v>
                </c:pt>
                <c:pt idx="9">
                  <c:v>288900000</c:v>
                </c:pt>
                <c:pt idx="10">
                  <c:v>531600000</c:v>
                </c:pt>
                <c:pt idx="11">
                  <c:v>332800000</c:v>
                </c:pt>
                <c:pt idx="12">
                  <c:v>222500000</c:v>
                </c:pt>
                <c:pt idx="13">
                  <c:v>428100000</c:v>
                </c:pt>
                <c:pt idx="14">
                  <c:v>492400000</c:v>
                </c:pt>
                <c:pt idx="15">
                  <c:v>624300000</c:v>
                </c:pt>
                <c:pt idx="16">
                  <c:v>687600000</c:v>
                </c:pt>
                <c:pt idx="17">
                  <c:v>1168300000</c:v>
                </c:pt>
                <c:pt idx="18">
                  <c:v>1389400000</c:v>
                </c:pt>
                <c:pt idx="19">
                  <c:v>1015800000</c:v>
                </c:pt>
                <c:pt idx="20">
                  <c:v>967900000</c:v>
                </c:pt>
                <c:pt idx="21">
                  <c:v>1883300000</c:v>
                </c:pt>
                <c:pt idx="22">
                  <c:v>3007300000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4-2F45-BF5D-026CD0196838}"/>
            </c:ext>
          </c:extLst>
        </c:ser>
        <c:ser>
          <c:idx val="2"/>
          <c:order val="2"/>
          <c:tx>
            <c:strRef>
              <c:f>'Sheet 1'!$A$106:$B$106</c:f>
              <c:strCache>
                <c:ptCount val="2"/>
                <c:pt idx="0">
                  <c:v>Free Cash Flow</c:v>
                </c:pt>
                <c:pt idx="1">
                  <c:v>- -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1'!$C$106:$Y$106</c:f>
              <c:numCache>
                <c:formatCode>#,###,,;\(#,###,,\);\ \-\ \-</c:formatCode>
                <c:ptCount val="23"/>
                <c:pt idx="0">
                  <c:v>102500000</c:v>
                </c:pt>
                <c:pt idx="1">
                  <c:v>-255200000</c:v>
                </c:pt>
                <c:pt idx="2">
                  <c:v>4100000</c:v>
                </c:pt>
                <c:pt idx="3">
                  <c:v>-14100000</c:v>
                </c:pt>
                <c:pt idx="4">
                  <c:v>-43400000</c:v>
                </c:pt>
                <c:pt idx="5">
                  <c:v>145300000</c:v>
                </c:pt>
                <c:pt idx="6">
                  <c:v>138900000</c:v>
                </c:pt>
                <c:pt idx="7">
                  <c:v>176400000</c:v>
                </c:pt>
                <c:pt idx="8">
                  <c:v>298800000</c:v>
                </c:pt>
                <c:pt idx="9">
                  <c:v>218400000</c:v>
                </c:pt>
                <c:pt idx="10">
                  <c:v>360700000</c:v>
                </c:pt>
                <c:pt idx="11">
                  <c:v>229600000</c:v>
                </c:pt>
                <c:pt idx="12">
                  <c:v>19700000</c:v>
                </c:pt>
                <c:pt idx="13">
                  <c:v>170800000</c:v>
                </c:pt>
                <c:pt idx="14">
                  <c:v>277000000</c:v>
                </c:pt>
                <c:pt idx="15">
                  <c:v>198400000</c:v>
                </c:pt>
                <c:pt idx="16">
                  <c:v>368300000</c:v>
                </c:pt>
                <c:pt idx="17">
                  <c:v>698500000</c:v>
                </c:pt>
                <c:pt idx="18">
                  <c:v>759400000</c:v>
                </c:pt>
                <c:pt idx="19">
                  <c:v>60100000</c:v>
                </c:pt>
                <c:pt idx="20">
                  <c:v>400700000</c:v>
                </c:pt>
                <c:pt idx="21">
                  <c:v>1290000000</c:v>
                </c:pt>
                <c:pt idx="22">
                  <c:v>1628100000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04-2F45-BF5D-026CD0196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5701536"/>
        <c:axId val="745703808"/>
      </c:barChart>
      <c:catAx>
        <c:axId val="7457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03808"/>
        <c:crosses val="autoZero"/>
        <c:auto val="1"/>
        <c:lblAlgn val="ctr"/>
        <c:lblOffset val="100"/>
        <c:noMultiLvlLbl val="0"/>
      </c:catAx>
      <c:valAx>
        <c:axId val="745703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360582912210599"/>
          <c:y val="0.90404031128761975"/>
          <c:w val="0.42585623065773492"/>
          <c:h val="6.680516976194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31749</xdr:colOff>
      <xdr:row>108</xdr:row>
      <xdr:rowOff>9525</xdr:rowOff>
    </xdr:from>
    <xdr:to>
      <xdr:col>32</xdr:col>
      <xdr:colOff>1587499</xdr:colOff>
      <xdr:row>126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1C1E4-6B50-3AF9-5970-A05DC2638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097864/000119312505066747/0001193125-05-066747-index.htm" TargetMode="External"/><Relationship Id="rId18" Type="http://schemas.openxmlformats.org/officeDocument/2006/relationships/hyperlink" Target="https://www.sec.gov/Archives/edgar/data/1097864/000119312508026462/0001193125-08-026462-index.htm" TargetMode="External"/><Relationship Id="rId26" Type="http://schemas.openxmlformats.org/officeDocument/2006/relationships/hyperlink" Target="https://www.sec.gov/Archives/edgar/data/1097864/000119312512072371/0001193125-12-072371-index.htm" TargetMode="External"/><Relationship Id="rId39" Type="http://schemas.openxmlformats.org/officeDocument/2006/relationships/hyperlink" Target="https://www.sec.gov/Archives/edgar/data/1097864/000119312518051397/0001193125-18-051397-index.htm" TargetMode="External"/><Relationship Id="rId21" Type="http://schemas.openxmlformats.org/officeDocument/2006/relationships/hyperlink" Target="https://www.sec.gov/Archives/edgar/data/1097864/000119312509040877/0001193125-09-040877-index.htm" TargetMode="External"/><Relationship Id="rId34" Type="http://schemas.openxmlformats.org/officeDocument/2006/relationships/hyperlink" Target="https://www.sec.gov/Archives/edgar/data/1097864/000119312516475009/0001193125-16-475009-index.htm" TargetMode="External"/><Relationship Id="rId42" Type="http://schemas.openxmlformats.org/officeDocument/2006/relationships/hyperlink" Target="https://www.sec.gov/Archives/edgar/data/1097864/000119312520041751/0001193125-20-041751-index.htm" TargetMode="External"/><Relationship Id="rId47" Type="http://schemas.openxmlformats.org/officeDocument/2006/relationships/hyperlink" Target="https://www.sec.gov/Archives/edgar/data/1097864/000162828022002416/0001628280-22-002416-index.htm" TargetMode="External"/><Relationship Id="rId50" Type="http://schemas.openxmlformats.org/officeDocument/2006/relationships/hyperlink" Target="https://finbox.com/NASDAQGS:ON/explorer/revenue_proj" TargetMode="External"/><Relationship Id="rId7" Type="http://schemas.openxmlformats.org/officeDocument/2006/relationships/hyperlink" Target="https://www.sec.gov/Archives/edgar/data/1097864/000095015302000606/0000950153-02-000606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9" Type="http://schemas.openxmlformats.org/officeDocument/2006/relationships/hyperlink" Target="https://www.sec.gov/Archives/edgar/data/1097864/000119312513076823/0001193125-13-076823-index.htm" TargetMode="External"/><Relationship Id="rId11" Type="http://schemas.openxmlformats.org/officeDocument/2006/relationships/hyperlink" Target="https://www.sec.gov/Archives/edgar/data/1097864/000119312504038086/0001193125-04-038086-index.htm" TargetMode="External"/><Relationship Id="rId24" Type="http://schemas.openxmlformats.org/officeDocument/2006/relationships/hyperlink" Target="https://www.sec.gov/Archives/edgar/data/1097864/000119312511045204/0001193125-11-045204-index.htm" TargetMode="External"/><Relationship Id="rId32" Type="http://schemas.openxmlformats.org/officeDocument/2006/relationships/hyperlink" Target="https://www.sec.gov/Archives/edgar/data/1097864/000119312515069358/0001193125-15-069358-index.htm" TargetMode="External"/><Relationship Id="rId37" Type="http://schemas.openxmlformats.org/officeDocument/2006/relationships/hyperlink" Target="https://www.sec.gov/Archives/edgar/data/1097864/000119312517062207/0001193125-17-062207-index.htm" TargetMode="External"/><Relationship Id="rId40" Type="http://schemas.openxmlformats.org/officeDocument/2006/relationships/hyperlink" Target="https://www.sec.gov/Archives/edgar/data/1097864/000119312519045025/0001193125-19-045025-index.htm" TargetMode="External"/><Relationship Id="rId45" Type="http://schemas.openxmlformats.org/officeDocument/2006/relationships/hyperlink" Target="https://www.sec.gov/Archives/edgar/data/1097864/000162828021002219/0001628280-21-002219-index.htm" TargetMode="External"/><Relationship Id="rId5" Type="http://schemas.openxmlformats.org/officeDocument/2006/relationships/hyperlink" Target="https://www.sec.gov/Archives/edgar/data/1097864/000095015301500189/0000950153-01-500189-index.html" TargetMode="External"/><Relationship Id="rId15" Type="http://schemas.openxmlformats.org/officeDocument/2006/relationships/hyperlink" Target="https://www.sec.gov/Archives/edgar/data/1097864/000119312506036587/0001193125-06-036587-index.htm" TargetMode="External"/><Relationship Id="rId23" Type="http://schemas.openxmlformats.org/officeDocument/2006/relationships/hyperlink" Target="https://www.sec.gov/Archives/edgar/data/1097864/000119312510040363/0001193125-10-040363-index.htm" TargetMode="External"/><Relationship Id="rId28" Type="http://schemas.openxmlformats.org/officeDocument/2006/relationships/hyperlink" Target="https://www.sec.gov/Archives/edgar/data/1097864/000119312513076823/0001193125-13-076823-index.htm" TargetMode="External"/><Relationship Id="rId36" Type="http://schemas.openxmlformats.org/officeDocument/2006/relationships/hyperlink" Target="https://www.sec.gov/Archives/edgar/data/1097864/000119312517062207/0001193125-17-062207-index.htm" TargetMode="External"/><Relationship Id="rId49" Type="http://schemas.openxmlformats.org/officeDocument/2006/relationships/hyperlink" Target="https://www.sec.gov/Archives/edgar/data/1097864/000162828023002350/0001628280-23-002350-index.htm" TargetMode="External"/><Relationship Id="rId10" Type="http://schemas.openxmlformats.org/officeDocument/2006/relationships/hyperlink" Target="https://www.sec.gov/Archives/edgar/data/1097864/000119312504038086/0001193125-04-038086-index.htm" TargetMode="External"/><Relationship Id="rId19" Type="http://schemas.openxmlformats.org/officeDocument/2006/relationships/hyperlink" Target="https://www.sec.gov/Archives/edgar/data/1097864/000119312508026462/0001193125-08-026462-index.htm" TargetMode="External"/><Relationship Id="rId31" Type="http://schemas.openxmlformats.org/officeDocument/2006/relationships/hyperlink" Target="https://www.sec.gov/Archives/edgar/data/1097864/000119312514062363/0001193125-14-062363-index.htm" TargetMode="External"/><Relationship Id="rId44" Type="http://schemas.openxmlformats.org/officeDocument/2006/relationships/hyperlink" Target="https://www.sec.gov/Archives/edgar/data/1097864/000162828021002219/0001628280-21-002219-index.htm" TargetMode="External"/><Relationship Id="rId4" Type="http://schemas.openxmlformats.org/officeDocument/2006/relationships/hyperlink" Target="https://www.sec.gov/Archives/edgar/data/1097864/000095015301500189/0000950153-01-500189-index.html" TargetMode="External"/><Relationship Id="rId9" Type="http://schemas.openxmlformats.org/officeDocument/2006/relationships/hyperlink" Target="https://www.sec.gov/Archives/edgar/data/1097864/000095015303000532/0000950153-03-000532-index.htm" TargetMode="External"/><Relationship Id="rId14" Type="http://schemas.openxmlformats.org/officeDocument/2006/relationships/hyperlink" Target="https://www.sec.gov/Archives/edgar/data/1097864/000119312506036587/0001193125-06-036587-index.htm" TargetMode="External"/><Relationship Id="rId22" Type="http://schemas.openxmlformats.org/officeDocument/2006/relationships/hyperlink" Target="https://www.sec.gov/Archives/edgar/data/1097864/000119312510040363/0001193125-10-040363-index.htm" TargetMode="External"/><Relationship Id="rId27" Type="http://schemas.openxmlformats.org/officeDocument/2006/relationships/hyperlink" Target="https://www.sec.gov/Archives/edgar/data/1097864/000119312512072371/0001193125-12-072371-index.htm" TargetMode="External"/><Relationship Id="rId30" Type="http://schemas.openxmlformats.org/officeDocument/2006/relationships/hyperlink" Target="https://www.sec.gov/Archives/edgar/data/1097864/000119312514062363/0001193125-14-062363-index.htm" TargetMode="External"/><Relationship Id="rId35" Type="http://schemas.openxmlformats.org/officeDocument/2006/relationships/hyperlink" Target="https://www.sec.gov/Archives/edgar/data/1097864/000119312516475009/0001193125-16-475009-index.htm" TargetMode="External"/><Relationship Id="rId43" Type="http://schemas.openxmlformats.org/officeDocument/2006/relationships/hyperlink" Target="https://www.sec.gov/Archives/edgar/data/1097864/000119312520041751/0001193125-20-041751-index.htm" TargetMode="External"/><Relationship Id="rId48" Type="http://schemas.openxmlformats.org/officeDocument/2006/relationships/hyperlink" Target="https://www.sec.gov/Archives/edgar/data/1097864/000162828023002350/0001628280-23-002350-index.htm" TargetMode="External"/><Relationship Id="rId8" Type="http://schemas.openxmlformats.org/officeDocument/2006/relationships/hyperlink" Target="https://www.sec.gov/Archives/edgar/data/1097864/000095015303000532/0000950153-03-000532-index.htm" TargetMode="External"/><Relationship Id="rId51" Type="http://schemas.openxmlformats.org/officeDocument/2006/relationships/drawing" Target="../drawings/drawing1.xm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097864/000119312505066747/0001193125-05-066747-index.htm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1097864/000119312511045204/0001193125-11-045204-index.htm" TargetMode="External"/><Relationship Id="rId33" Type="http://schemas.openxmlformats.org/officeDocument/2006/relationships/hyperlink" Target="https://www.sec.gov/Archives/edgar/data/1097864/000119312515069358/0001193125-15-069358-index.htm" TargetMode="External"/><Relationship Id="rId38" Type="http://schemas.openxmlformats.org/officeDocument/2006/relationships/hyperlink" Target="https://www.sec.gov/Archives/edgar/data/1097864/000119312518051397/0001193125-18-051397-index.htm" TargetMode="External"/><Relationship Id="rId46" Type="http://schemas.openxmlformats.org/officeDocument/2006/relationships/hyperlink" Target="https://www.sec.gov/Archives/edgar/data/1097864/000162828022002416/0001628280-22-002416-index.htm" TargetMode="External"/><Relationship Id="rId20" Type="http://schemas.openxmlformats.org/officeDocument/2006/relationships/hyperlink" Target="https://www.sec.gov/Archives/edgar/data/1097864/000119312509040877/0001193125-09-040877-index.htm" TargetMode="External"/><Relationship Id="rId41" Type="http://schemas.openxmlformats.org/officeDocument/2006/relationships/hyperlink" Target="https://www.sec.gov/Archives/edgar/data/1097864/000119312519045025/0001193125-19-045025-index.htm" TargetMode="External"/><Relationship Id="rId1" Type="http://schemas.openxmlformats.org/officeDocument/2006/relationships/hyperlink" Target="https://roic.ai/company/ON" TargetMode="External"/><Relationship Id="rId6" Type="http://schemas.openxmlformats.org/officeDocument/2006/relationships/hyperlink" Target="https://www.sec.gov/Archives/edgar/data/1097864/000095015302000606/0000950153-02-000606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18"/>
  <sheetViews>
    <sheetView tabSelected="1" zoomScale="80" zoomScaleNormal="80" workbookViewId="0">
      <pane xSplit="1" ySplit="1" topLeftCell="W81" activePane="bottomRight" state="frozen"/>
      <selection pane="topRight"/>
      <selection pane="bottomLeft"/>
      <selection pane="bottomRight" activeCell="AB88" sqref="AB88"/>
    </sheetView>
  </sheetViews>
  <sheetFormatPr baseColWidth="10" defaultRowHeight="16" x14ac:dyDescent="0.2"/>
  <cols>
    <col min="1" max="1" width="50" customWidth="1"/>
    <col min="2" max="25" width="15" customWidth="1"/>
    <col min="26" max="34" width="21" customWidth="1"/>
  </cols>
  <sheetData>
    <row r="1" spans="1:42" ht="22" thickBot="1" x14ac:dyDescent="0.3">
      <c r="A1" s="3" t="s">
        <v>94</v>
      </c>
      <c r="B1" s="8">
        <v>1999</v>
      </c>
      <c r="C1" s="8">
        <v>2000</v>
      </c>
      <c r="D1" s="8">
        <v>2001</v>
      </c>
      <c r="E1" s="8">
        <v>2002</v>
      </c>
      <c r="F1" s="8">
        <v>2003</v>
      </c>
      <c r="G1" s="8">
        <v>2004</v>
      </c>
      <c r="H1" s="8">
        <v>2005</v>
      </c>
      <c r="I1" s="8">
        <v>2006</v>
      </c>
      <c r="J1" s="8">
        <v>2007</v>
      </c>
      <c r="K1" s="8">
        <v>2008</v>
      </c>
      <c r="L1" s="8">
        <v>2009</v>
      </c>
      <c r="M1" s="8">
        <v>2010</v>
      </c>
      <c r="N1" s="8">
        <v>2011</v>
      </c>
      <c r="O1" s="8">
        <v>2012</v>
      </c>
      <c r="P1" s="8">
        <v>2013</v>
      </c>
      <c r="Q1" s="8">
        <v>2014</v>
      </c>
      <c r="R1" s="8">
        <v>2015</v>
      </c>
      <c r="S1" s="8">
        <v>2016</v>
      </c>
      <c r="T1" s="8">
        <v>2017</v>
      </c>
      <c r="U1" s="8">
        <v>2018</v>
      </c>
      <c r="V1" s="8">
        <v>2019</v>
      </c>
      <c r="W1" s="8">
        <v>2020</v>
      </c>
      <c r="X1" s="8">
        <v>2021</v>
      </c>
      <c r="Y1" s="8">
        <v>2022</v>
      </c>
      <c r="Z1" s="27">
        <v>2023</v>
      </c>
      <c r="AA1" s="27">
        <v>2024</v>
      </c>
      <c r="AB1" s="27">
        <v>2025</v>
      </c>
      <c r="AC1" s="27">
        <v>2026</v>
      </c>
      <c r="AD1" s="27">
        <v>2027</v>
      </c>
    </row>
    <row r="2" spans="1:4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/>
      <c r="AC2" s="9"/>
      <c r="AD2" s="9"/>
      <c r="AE2" s="9"/>
      <c r="AF2" s="9"/>
      <c r="AG2" s="9"/>
      <c r="AH2" s="9"/>
    </row>
    <row r="3" spans="1:42" ht="40" x14ac:dyDescent="0.25">
      <c r="A3" s="5" t="s">
        <v>1</v>
      </c>
      <c r="B3" s="1" t="s">
        <v>92</v>
      </c>
      <c r="C3" s="1">
        <v>2073900000</v>
      </c>
      <c r="D3" s="1">
        <v>1214600000</v>
      </c>
      <c r="E3" s="1">
        <v>1084500000</v>
      </c>
      <c r="F3" s="1">
        <v>1069100000</v>
      </c>
      <c r="G3" s="1">
        <v>1266900000</v>
      </c>
      <c r="H3" s="1">
        <v>1260600000</v>
      </c>
      <c r="I3" s="1">
        <v>1531800000</v>
      </c>
      <c r="J3" s="1">
        <v>1566200000</v>
      </c>
      <c r="K3" s="1">
        <v>2054800000</v>
      </c>
      <c r="L3" s="1">
        <v>1768900000</v>
      </c>
      <c r="M3" s="1">
        <v>2313400000</v>
      </c>
      <c r="N3" s="1">
        <v>3442300000</v>
      </c>
      <c r="O3" s="1">
        <v>2894900000</v>
      </c>
      <c r="P3" s="1">
        <v>2782700000</v>
      </c>
      <c r="Q3" s="1">
        <v>3161800000</v>
      </c>
      <c r="R3" s="1">
        <v>3495800000</v>
      </c>
      <c r="S3" s="1">
        <v>3906900000</v>
      </c>
      <c r="T3" s="1">
        <v>5543100000</v>
      </c>
      <c r="U3" s="1">
        <v>5878300000</v>
      </c>
      <c r="V3" s="1">
        <v>5517900000</v>
      </c>
      <c r="W3" s="1">
        <v>5255000000</v>
      </c>
      <c r="X3" s="1">
        <v>6739800000</v>
      </c>
      <c r="Y3" s="1">
        <v>8326200000</v>
      </c>
      <c r="Z3" s="28">
        <v>7912000000</v>
      </c>
      <c r="AA3" s="28">
        <v>8326200000</v>
      </c>
      <c r="AB3" s="28">
        <v>8564000000</v>
      </c>
      <c r="AC3" s="28">
        <v>9346000000</v>
      </c>
      <c r="AD3" s="28">
        <v>9672000000</v>
      </c>
      <c r="AE3" s="18" t="s">
        <v>111</v>
      </c>
      <c r="AF3" s="19" t="s">
        <v>112</v>
      </c>
      <c r="AG3" s="19" t="s">
        <v>113</v>
      </c>
      <c r="AH3" s="19" t="s">
        <v>114</v>
      </c>
    </row>
    <row r="4" spans="1:42" ht="19" x14ac:dyDescent="0.25">
      <c r="A4" s="14" t="s">
        <v>95</v>
      </c>
      <c r="B4" s="1"/>
      <c r="C4" s="15" t="e">
        <f>(C3/B3)-1</f>
        <v>#VALUE!</v>
      </c>
      <c r="D4" s="15">
        <f>(D3/C3)-1</f>
        <v>-0.4143401321182314</v>
      </c>
      <c r="E4" s="15">
        <f>(E3/D3)-1</f>
        <v>-0.10711345298863828</v>
      </c>
      <c r="F4" s="15">
        <f t="shared" ref="F4:AE4" si="0">(F3/E3)-1</f>
        <v>-1.4200092208390913E-2</v>
      </c>
      <c r="G4" s="15">
        <f t="shared" si="0"/>
        <v>0.18501543354223182</v>
      </c>
      <c r="H4" s="16">
        <f t="shared" si="0"/>
        <v>-4.9727681742837149E-3</v>
      </c>
      <c r="I4" s="16">
        <f t="shared" si="0"/>
        <v>0.2151356496906236</v>
      </c>
      <c r="J4" s="16">
        <f t="shared" si="0"/>
        <v>2.2457239848544086E-2</v>
      </c>
      <c r="K4" s="16">
        <f t="shared" si="0"/>
        <v>0.31196526624952114</v>
      </c>
      <c r="L4" s="16">
        <f t="shared" si="0"/>
        <v>-0.13913762896632276</v>
      </c>
      <c r="M4" s="16">
        <f t="shared" si="0"/>
        <v>0.30781841822601619</v>
      </c>
      <c r="N4" s="16">
        <f t="shared" si="0"/>
        <v>0.48798305524336483</v>
      </c>
      <c r="O4" s="16">
        <f t="shared" si="0"/>
        <v>-0.15902158440577518</v>
      </c>
      <c r="P4" s="16">
        <f t="shared" si="0"/>
        <v>-3.8757815468582701E-2</v>
      </c>
      <c r="Q4" s="16">
        <f t="shared" si="0"/>
        <v>0.13623459230244017</v>
      </c>
      <c r="R4" s="16">
        <f t="shared" si="0"/>
        <v>0.10563603010943123</v>
      </c>
      <c r="S4" s="16">
        <f t="shared" si="0"/>
        <v>0.11759826077006696</v>
      </c>
      <c r="T4" s="16">
        <f t="shared" si="0"/>
        <v>0.41879751209398752</v>
      </c>
      <c r="U4" s="16">
        <f t="shared" si="0"/>
        <v>6.0471577276253408E-2</v>
      </c>
      <c r="V4" s="16">
        <f t="shared" si="0"/>
        <v>-6.1310242757259714E-2</v>
      </c>
      <c r="W4" s="16">
        <f t="shared" si="0"/>
        <v>-4.7644937385599606E-2</v>
      </c>
      <c r="X4" s="16">
        <f t="shared" si="0"/>
        <v>0.28254995242626069</v>
      </c>
      <c r="Y4" s="16">
        <f t="shared" si="0"/>
        <v>0.2353779043888542</v>
      </c>
      <c r="Z4" s="16">
        <f t="shared" si="0"/>
        <v>-4.9746583075112261E-2</v>
      </c>
      <c r="AA4" s="16">
        <f t="shared" si="0"/>
        <v>5.235085945399387E-2</v>
      </c>
      <c r="AB4" s="16">
        <f t="shared" si="0"/>
        <v>2.8560447743268158E-2</v>
      </c>
      <c r="AC4" s="16">
        <f t="shared" si="0"/>
        <v>9.131247080803373E-2</v>
      </c>
      <c r="AD4" s="16">
        <f t="shared" si="0"/>
        <v>3.4881232612882451E-2</v>
      </c>
      <c r="AE4" s="17">
        <f>(Y4+X4+W4)/3</f>
        <v>0.15676097314317175</v>
      </c>
      <c r="AF4" s="17">
        <f>(Y20+X20+W20)/3</f>
        <v>0.49847621006186787</v>
      </c>
      <c r="AG4" s="17">
        <f>(Y29+X29+W29)/3</f>
        <v>1.4337468087553062</v>
      </c>
      <c r="AH4" s="17">
        <f>(Y105+X105+W105)/3</f>
        <v>2.7162268101338207</v>
      </c>
      <c r="AK4" s="16"/>
      <c r="AL4" s="16"/>
      <c r="AM4" s="16"/>
      <c r="AN4" s="16"/>
      <c r="AO4" s="16"/>
      <c r="AP4" s="16"/>
    </row>
    <row r="5" spans="1:42" ht="19" x14ac:dyDescent="0.25">
      <c r="A5" s="5" t="s">
        <v>2</v>
      </c>
      <c r="B5" s="1" t="s">
        <v>92</v>
      </c>
      <c r="C5" s="1">
        <v>1355000000</v>
      </c>
      <c r="D5" s="1">
        <v>1000000000</v>
      </c>
      <c r="E5" s="1">
        <v>799000000</v>
      </c>
      <c r="F5" s="1">
        <v>768100000</v>
      </c>
      <c r="G5" s="1">
        <v>857000000</v>
      </c>
      <c r="H5" s="1">
        <v>842100000</v>
      </c>
      <c r="I5" s="1">
        <v>942800000</v>
      </c>
      <c r="J5" s="1">
        <v>975700000</v>
      </c>
      <c r="K5" s="1">
        <v>1309300000</v>
      </c>
      <c r="L5" s="1">
        <v>1148200000</v>
      </c>
      <c r="M5" s="1">
        <v>1357400000</v>
      </c>
      <c r="N5" s="1">
        <v>2433500000</v>
      </c>
      <c r="O5" s="1">
        <v>1943000000</v>
      </c>
      <c r="P5" s="1">
        <v>1844300000</v>
      </c>
      <c r="Q5" s="1">
        <v>2076900000</v>
      </c>
      <c r="R5" s="1">
        <v>2302600000</v>
      </c>
      <c r="S5" s="1">
        <v>2610000000</v>
      </c>
      <c r="T5" s="1">
        <v>3509300000</v>
      </c>
      <c r="U5" s="1">
        <v>3639600000</v>
      </c>
      <c r="V5" s="1">
        <v>3544300000</v>
      </c>
      <c r="W5" s="1">
        <v>3539200000</v>
      </c>
      <c r="X5" s="1">
        <v>4025500000</v>
      </c>
      <c r="Y5" s="1">
        <v>4249000000</v>
      </c>
    </row>
    <row r="6" spans="1:42" ht="20" x14ac:dyDescent="0.25">
      <c r="A6" s="6" t="s">
        <v>3</v>
      </c>
      <c r="B6" s="10" t="s">
        <v>92</v>
      </c>
      <c r="C6" s="10">
        <v>718900000</v>
      </c>
      <c r="D6" s="10">
        <v>214600000</v>
      </c>
      <c r="E6" s="10">
        <v>285500000</v>
      </c>
      <c r="F6" s="10">
        <v>301000000</v>
      </c>
      <c r="G6" s="10">
        <v>409900000</v>
      </c>
      <c r="H6" s="10">
        <v>418500000</v>
      </c>
      <c r="I6" s="10">
        <v>589000000</v>
      </c>
      <c r="J6" s="10">
        <v>590500000</v>
      </c>
      <c r="K6" s="10">
        <v>745500000</v>
      </c>
      <c r="L6" s="10">
        <v>620700000</v>
      </c>
      <c r="M6" s="10">
        <v>956000000</v>
      </c>
      <c r="N6" s="10">
        <v>1008800000</v>
      </c>
      <c r="O6" s="10">
        <v>951900000</v>
      </c>
      <c r="P6" s="10">
        <v>938400000</v>
      </c>
      <c r="Q6" s="10">
        <v>1084900000</v>
      </c>
      <c r="R6" s="10">
        <v>1193200000</v>
      </c>
      <c r="S6" s="10">
        <v>1296900000</v>
      </c>
      <c r="T6" s="10">
        <v>2033800000</v>
      </c>
      <c r="U6" s="10">
        <v>2238700000</v>
      </c>
      <c r="V6" s="10">
        <v>1973600000</v>
      </c>
      <c r="W6" s="10">
        <v>1715800000</v>
      </c>
      <c r="X6" s="10">
        <v>2714300000</v>
      </c>
      <c r="Y6" s="10">
        <v>4077200000</v>
      </c>
      <c r="AE6" s="18" t="s">
        <v>115</v>
      </c>
      <c r="AF6" s="19" t="s">
        <v>116</v>
      </c>
      <c r="AG6" s="19" t="s">
        <v>117</v>
      </c>
      <c r="AH6" s="19" t="s">
        <v>118</v>
      </c>
    </row>
    <row r="7" spans="1:42" ht="19" x14ac:dyDescent="0.25">
      <c r="A7" s="5" t="s">
        <v>4</v>
      </c>
      <c r="B7" s="2" t="s">
        <v>92</v>
      </c>
      <c r="C7" s="2">
        <v>0.34660000000000002</v>
      </c>
      <c r="D7" s="2">
        <v>0.1767</v>
      </c>
      <c r="E7" s="2">
        <v>0.26329999999999998</v>
      </c>
      <c r="F7" s="2">
        <v>0.28149999999999997</v>
      </c>
      <c r="G7" s="2">
        <v>0.32350000000000001</v>
      </c>
      <c r="H7" s="2">
        <v>0.33200000000000002</v>
      </c>
      <c r="I7" s="2">
        <v>0.38450000000000001</v>
      </c>
      <c r="J7" s="2">
        <v>0.377</v>
      </c>
      <c r="K7" s="2">
        <v>0.36280000000000001</v>
      </c>
      <c r="L7" s="2">
        <v>0.35089999999999999</v>
      </c>
      <c r="M7" s="2">
        <v>0.41320000000000001</v>
      </c>
      <c r="N7" s="2">
        <v>0.29310000000000003</v>
      </c>
      <c r="O7" s="2">
        <v>0.32879999999999998</v>
      </c>
      <c r="P7" s="2">
        <v>0.3372</v>
      </c>
      <c r="Q7" s="2">
        <v>0.34310000000000002</v>
      </c>
      <c r="R7" s="2">
        <v>0.34129999999999999</v>
      </c>
      <c r="S7" s="2">
        <v>0.33200000000000002</v>
      </c>
      <c r="T7" s="2">
        <v>0.3669</v>
      </c>
      <c r="U7" s="2">
        <v>0.38080000000000003</v>
      </c>
      <c r="V7" s="2">
        <v>0.35770000000000002</v>
      </c>
      <c r="W7" s="2">
        <v>0.32650000000000001</v>
      </c>
      <c r="X7" s="2">
        <v>0.4027</v>
      </c>
      <c r="Y7" s="2">
        <v>0.48970000000000002</v>
      </c>
      <c r="AE7" s="17">
        <f>Y7</f>
        <v>0.48970000000000002</v>
      </c>
      <c r="AF7" s="20">
        <f>Y21</f>
        <v>0.36120000000000002</v>
      </c>
      <c r="AG7" s="20">
        <f>Y30</f>
        <v>0.22850000000000001</v>
      </c>
      <c r="AH7" s="20">
        <f>Y106/Y3</f>
        <v>0.19553938171074439</v>
      </c>
    </row>
    <row r="8" spans="1:42" ht="19" x14ac:dyDescent="0.25">
      <c r="A8" s="5" t="s">
        <v>5</v>
      </c>
      <c r="B8" s="1" t="s">
        <v>92</v>
      </c>
      <c r="C8" s="1">
        <v>69200000</v>
      </c>
      <c r="D8" s="1">
        <v>80900000</v>
      </c>
      <c r="E8" s="1">
        <v>67900000</v>
      </c>
      <c r="F8" s="1">
        <v>85500000</v>
      </c>
      <c r="G8" s="1">
        <v>94400000</v>
      </c>
      <c r="H8" s="1">
        <v>93700000</v>
      </c>
      <c r="I8" s="1">
        <v>101200000</v>
      </c>
      <c r="J8" s="1">
        <v>133000000</v>
      </c>
      <c r="K8" s="1">
        <v>233900000</v>
      </c>
      <c r="L8" s="1">
        <v>198800000</v>
      </c>
      <c r="M8" s="1">
        <v>248000000</v>
      </c>
      <c r="N8" s="1">
        <v>362500000</v>
      </c>
      <c r="O8" s="1">
        <v>367500000</v>
      </c>
      <c r="P8" s="1">
        <v>334200000</v>
      </c>
      <c r="Q8" s="1">
        <v>366600000</v>
      </c>
      <c r="R8" s="1">
        <v>396700000</v>
      </c>
      <c r="S8" s="1">
        <v>452300000</v>
      </c>
      <c r="T8" s="1">
        <v>594400000</v>
      </c>
      <c r="U8" s="1">
        <v>650700000</v>
      </c>
      <c r="V8" s="1">
        <v>640900000</v>
      </c>
      <c r="W8" s="1">
        <v>642900000</v>
      </c>
      <c r="X8" s="1">
        <v>655000000</v>
      </c>
      <c r="Y8" s="1">
        <v>600200000</v>
      </c>
    </row>
    <row r="9" spans="1:42" ht="19" customHeight="1" x14ac:dyDescent="0.25">
      <c r="A9" s="14" t="s">
        <v>96</v>
      </c>
      <c r="B9" s="15" t="e">
        <f>B8/B3</f>
        <v>#VALUE!</v>
      </c>
      <c r="C9" s="15">
        <f t="shared" ref="C9:Z9" si="1">C8/C3</f>
        <v>3.3367086166160374E-2</v>
      </c>
      <c r="D9" s="15">
        <f t="shared" si="1"/>
        <v>6.6606290136670507E-2</v>
      </c>
      <c r="E9" s="15">
        <f t="shared" si="1"/>
        <v>6.2609497464269248E-2</v>
      </c>
      <c r="F9" s="15">
        <f t="shared" si="1"/>
        <v>7.9973809746515759E-2</v>
      </c>
      <c r="G9" s="15">
        <f t="shared" si="1"/>
        <v>7.4512589786092029E-2</v>
      </c>
      <c r="H9" s="15">
        <f t="shared" si="1"/>
        <v>7.4329684277328251E-2</v>
      </c>
      <c r="I9" s="15">
        <f t="shared" si="1"/>
        <v>6.6066066066066062E-2</v>
      </c>
      <c r="J9" s="15">
        <f t="shared" si="1"/>
        <v>8.4918912016345299E-2</v>
      </c>
      <c r="K9" s="15">
        <f t="shared" si="1"/>
        <v>0.11383102978392058</v>
      </c>
      <c r="L9" s="15">
        <f t="shared" si="1"/>
        <v>0.11238622872971904</v>
      </c>
      <c r="M9" s="15">
        <f t="shared" si="1"/>
        <v>0.10720152156998357</v>
      </c>
      <c r="N9" s="15">
        <f t="shared" si="1"/>
        <v>0.10530749789385004</v>
      </c>
      <c r="O9" s="15">
        <f t="shared" si="1"/>
        <v>0.12694739023800478</v>
      </c>
      <c r="P9" s="15">
        <f t="shared" si="1"/>
        <v>0.12009918424551694</v>
      </c>
      <c r="Q9" s="15">
        <f t="shared" si="1"/>
        <v>0.11594661268897463</v>
      </c>
      <c r="R9" s="15">
        <f t="shared" si="1"/>
        <v>0.11347903198123463</v>
      </c>
      <c r="S9" s="15">
        <f t="shared" si="1"/>
        <v>0.11576953594921804</v>
      </c>
      <c r="T9" s="15">
        <f t="shared" si="1"/>
        <v>0.10723241507459724</v>
      </c>
      <c r="U9" s="15">
        <f t="shared" si="1"/>
        <v>0.11069526904036882</v>
      </c>
      <c r="V9" s="15">
        <f t="shared" si="1"/>
        <v>0.11614925968212544</v>
      </c>
      <c r="W9" s="15">
        <f t="shared" si="1"/>
        <v>0.12234062797335871</v>
      </c>
      <c r="X9" s="15">
        <f t="shared" si="1"/>
        <v>9.7183892697112667E-2</v>
      </c>
      <c r="Y9" s="15">
        <f t="shared" si="1"/>
        <v>7.20857053637914E-2</v>
      </c>
      <c r="Z9" s="15"/>
      <c r="AA9" s="15"/>
      <c r="AB9" s="15"/>
      <c r="AC9" s="15"/>
      <c r="AE9" s="18" t="s">
        <v>97</v>
      </c>
      <c r="AF9" s="19" t="s">
        <v>98</v>
      </c>
      <c r="AG9" s="19" t="s">
        <v>99</v>
      </c>
      <c r="AH9" s="19" t="s">
        <v>100</v>
      </c>
      <c r="AK9" s="15"/>
      <c r="AL9" s="15"/>
    </row>
    <row r="10" spans="1:42" ht="19" x14ac:dyDescent="0.25">
      <c r="A10" s="5" t="s">
        <v>6</v>
      </c>
      <c r="B10" s="1" t="s">
        <v>92</v>
      </c>
      <c r="C10" s="1">
        <v>233400000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>
        <v>122400000</v>
      </c>
      <c r="L10" s="1">
        <v>104500000</v>
      </c>
      <c r="M10" s="1">
        <v>129900000</v>
      </c>
      <c r="N10" s="1">
        <v>192400000</v>
      </c>
      <c r="O10" s="1">
        <v>160600000</v>
      </c>
      <c r="P10" s="1">
        <v>148500000</v>
      </c>
      <c r="Q10" s="1">
        <v>180900000</v>
      </c>
      <c r="R10" s="1">
        <v>182300000</v>
      </c>
      <c r="S10" s="1">
        <v>230300000</v>
      </c>
      <c r="T10" s="1">
        <v>284900000</v>
      </c>
      <c r="U10" s="1">
        <v>293300000</v>
      </c>
      <c r="V10" s="1">
        <v>284000000</v>
      </c>
      <c r="W10" s="1">
        <v>258700000</v>
      </c>
      <c r="X10" s="1">
        <v>304800000</v>
      </c>
      <c r="Y10" s="1">
        <v>343200000</v>
      </c>
      <c r="AE10" s="17">
        <f>Y9</f>
        <v>7.20857053637914E-2</v>
      </c>
      <c r="AF10" s="20">
        <f>Y13</f>
        <v>7.5796882131104221E-2</v>
      </c>
      <c r="AG10" s="20">
        <f>Y80</f>
        <v>1.2106363046768034E-2</v>
      </c>
      <c r="AH10" s="20">
        <f>Y89</f>
        <v>0.12070332204366938</v>
      </c>
    </row>
    <row r="11" spans="1:42" ht="19" x14ac:dyDescent="0.25">
      <c r="A11" s="5" t="s">
        <v>7</v>
      </c>
      <c r="B11" s="1" t="s">
        <v>92</v>
      </c>
      <c r="C11" s="1">
        <v>100100000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>
        <v>134400000</v>
      </c>
      <c r="L11" s="1">
        <v>120900000</v>
      </c>
      <c r="M11" s="1">
        <v>145600000</v>
      </c>
      <c r="N11" s="1">
        <v>195100000</v>
      </c>
      <c r="O11" s="1">
        <v>180900000</v>
      </c>
      <c r="P11" s="1">
        <v>171200000</v>
      </c>
      <c r="Q11" s="1">
        <v>200000000</v>
      </c>
      <c r="R11" s="1">
        <v>204300000</v>
      </c>
      <c r="S11" s="1">
        <v>238000000</v>
      </c>
      <c r="T11" s="1">
        <v>315900000</v>
      </c>
      <c r="U11" s="1">
        <v>324700000</v>
      </c>
      <c r="V11" s="1">
        <v>301000000</v>
      </c>
      <c r="W11" s="1">
        <v>278700000</v>
      </c>
      <c r="X11" s="1">
        <v>293600000</v>
      </c>
      <c r="Y11" s="1">
        <v>287900000</v>
      </c>
    </row>
    <row r="12" spans="1:42" ht="20" x14ac:dyDescent="0.25">
      <c r="A12" s="5" t="s">
        <v>8</v>
      </c>
      <c r="B12" s="1" t="s">
        <v>92</v>
      </c>
      <c r="C12" s="1">
        <v>333500000</v>
      </c>
      <c r="D12" s="1">
        <v>205700000</v>
      </c>
      <c r="E12" s="1">
        <v>163300000</v>
      </c>
      <c r="F12" s="1">
        <v>127900000</v>
      </c>
      <c r="G12" s="1">
        <v>146000000</v>
      </c>
      <c r="H12" s="1">
        <v>153900000</v>
      </c>
      <c r="I12" s="1">
        <v>177700000</v>
      </c>
      <c r="J12" s="1">
        <v>177300000</v>
      </c>
      <c r="K12" s="1">
        <v>256800000</v>
      </c>
      <c r="L12" s="1">
        <v>225400000</v>
      </c>
      <c r="M12" s="1">
        <v>275500000</v>
      </c>
      <c r="N12" s="1">
        <v>387500000</v>
      </c>
      <c r="O12" s="1">
        <v>341500000</v>
      </c>
      <c r="P12" s="1">
        <v>319700000</v>
      </c>
      <c r="Q12" s="1">
        <v>380900000</v>
      </c>
      <c r="R12" s="1">
        <v>386600000</v>
      </c>
      <c r="S12" s="1">
        <v>468300000</v>
      </c>
      <c r="T12" s="1">
        <v>600800000</v>
      </c>
      <c r="U12" s="1">
        <v>618000000</v>
      </c>
      <c r="V12" s="1">
        <v>585000000</v>
      </c>
      <c r="W12" s="1">
        <v>537400000</v>
      </c>
      <c r="X12" s="1">
        <v>598400000</v>
      </c>
      <c r="Y12" s="1">
        <v>631100000</v>
      </c>
      <c r="AE12" s="18" t="s">
        <v>119</v>
      </c>
      <c r="AF12" s="19" t="s">
        <v>120</v>
      </c>
      <c r="AG12" s="19" t="s">
        <v>121</v>
      </c>
      <c r="AH12" s="19" t="s">
        <v>122</v>
      </c>
    </row>
    <row r="13" spans="1:42" ht="19" x14ac:dyDescent="0.25">
      <c r="A13" s="14" t="s">
        <v>101</v>
      </c>
      <c r="B13" s="15" t="e">
        <f>B12/B3</f>
        <v>#VALUE!</v>
      </c>
      <c r="C13" s="15">
        <f t="shared" ref="C13:Z13" si="2">C12/C3</f>
        <v>0.16080813925454457</v>
      </c>
      <c r="D13" s="15">
        <f t="shared" si="2"/>
        <v>0.16935616663922279</v>
      </c>
      <c r="E13" s="15">
        <f t="shared" si="2"/>
        <v>0.15057630244352235</v>
      </c>
      <c r="F13" s="15">
        <f t="shared" si="2"/>
        <v>0.11963333645122065</v>
      </c>
      <c r="G13" s="15">
        <f t="shared" si="2"/>
        <v>0.1152419291183203</v>
      </c>
      <c r="H13" s="15">
        <f t="shared" si="2"/>
        <v>0.12208472156116135</v>
      </c>
      <c r="I13" s="15">
        <f t="shared" si="2"/>
        <v>0.11600731165948558</v>
      </c>
      <c r="J13" s="15">
        <f t="shared" si="2"/>
        <v>0.11320393308645128</v>
      </c>
      <c r="K13" s="15">
        <f t="shared" si="2"/>
        <v>0.12497566673155538</v>
      </c>
      <c r="L13" s="15">
        <f t="shared" si="2"/>
        <v>0.12742382271468145</v>
      </c>
      <c r="M13" s="15">
        <f t="shared" si="2"/>
        <v>0.11908878706665514</v>
      </c>
      <c r="N13" s="15">
        <f t="shared" si="2"/>
        <v>0.11257008395549488</v>
      </c>
      <c r="O13" s="15">
        <f t="shared" si="2"/>
        <v>0.11796607827558811</v>
      </c>
      <c r="P13" s="15">
        <f t="shared" si="2"/>
        <v>0.11488841772379343</v>
      </c>
      <c r="Q13" s="15">
        <f t="shared" si="2"/>
        <v>0.1204693529002467</v>
      </c>
      <c r="R13" s="15">
        <f t="shared" si="2"/>
        <v>0.1105898506779564</v>
      </c>
      <c r="S13" s="15">
        <f t="shared" si="2"/>
        <v>0.11986485448821316</v>
      </c>
      <c r="T13" s="15">
        <f t="shared" si="2"/>
        <v>0.10838700366221067</v>
      </c>
      <c r="U13" s="15">
        <f t="shared" si="2"/>
        <v>0.10513243624857527</v>
      </c>
      <c r="V13" s="15">
        <f t="shared" si="2"/>
        <v>0.10601859403033763</v>
      </c>
      <c r="W13" s="15">
        <f t="shared" si="2"/>
        <v>0.10226450999048525</v>
      </c>
      <c r="X13" s="15">
        <f t="shared" si="2"/>
        <v>8.8786017389240038E-2</v>
      </c>
      <c r="Y13" s="15">
        <f t="shared" si="2"/>
        <v>7.5796882131104221E-2</v>
      </c>
      <c r="Z13" s="15"/>
      <c r="AA13" s="15"/>
      <c r="AB13" s="15"/>
      <c r="AC13" s="15"/>
      <c r="AE13" s="17">
        <f>Y28/Y72</f>
        <v>0.30737658560232689</v>
      </c>
      <c r="AF13" s="20">
        <f>Y28/Y54</f>
        <v>0.15880118545727762</v>
      </c>
      <c r="AG13" s="20">
        <f>Y22/(Y72+Y56+Y61)</f>
        <v>0.25055206386954304</v>
      </c>
      <c r="AH13" s="21">
        <f>Y67/Y72</f>
        <v>0.93261695079583096</v>
      </c>
      <c r="AK13" s="15"/>
      <c r="AL13" s="15"/>
    </row>
    <row r="14" spans="1:42" ht="19" x14ac:dyDescent="0.25">
      <c r="A14" s="5" t="s">
        <v>9</v>
      </c>
      <c r="B14" s="1" t="s">
        <v>92</v>
      </c>
      <c r="C14" s="1">
        <v>16800000</v>
      </c>
      <c r="D14" s="1">
        <v>22600000</v>
      </c>
      <c r="E14" s="1">
        <v>11900000</v>
      </c>
      <c r="F14" s="1">
        <v>5900000</v>
      </c>
      <c r="G14" s="1" t="s">
        <v>92</v>
      </c>
      <c r="H14" s="1" t="s">
        <v>92</v>
      </c>
      <c r="I14" s="1" t="s">
        <v>92</v>
      </c>
      <c r="J14" s="1" t="s">
        <v>92</v>
      </c>
      <c r="K14" s="1">
        <v>22900000</v>
      </c>
      <c r="L14" s="1">
        <v>29000000</v>
      </c>
      <c r="M14" s="1">
        <v>31700000</v>
      </c>
      <c r="N14" s="1">
        <v>42700000</v>
      </c>
      <c r="O14" s="1">
        <v>44400000</v>
      </c>
      <c r="P14" s="1">
        <v>33100000</v>
      </c>
      <c r="Q14" s="1">
        <v>68400000</v>
      </c>
      <c r="R14" s="1">
        <v>135700000</v>
      </c>
      <c r="S14" s="1">
        <v>104800000</v>
      </c>
      <c r="T14" s="1">
        <v>123800000</v>
      </c>
      <c r="U14" s="1">
        <v>111700000</v>
      </c>
      <c r="V14" s="1">
        <v>115200000</v>
      </c>
      <c r="W14" s="1">
        <v>120300000</v>
      </c>
      <c r="X14" s="1">
        <v>99000000</v>
      </c>
      <c r="Y14" s="1">
        <v>485900000</v>
      </c>
    </row>
    <row r="15" spans="1:42" ht="20" x14ac:dyDescent="0.25">
      <c r="A15" s="5" t="s">
        <v>10</v>
      </c>
      <c r="B15" s="1" t="s">
        <v>92</v>
      </c>
      <c r="C15" s="1">
        <v>419500000</v>
      </c>
      <c r="D15" s="1">
        <v>309200000</v>
      </c>
      <c r="E15" s="1">
        <v>243100000</v>
      </c>
      <c r="F15" s="1">
        <v>219300000</v>
      </c>
      <c r="G15" s="1">
        <v>240400000</v>
      </c>
      <c r="H15" s="1">
        <v>247600000</v>
      </c>
      <c r="I15" s="1">
        <v>278900000</v>
      </c>
      <c r="J15" s="1">
        <v>310300000</v>
      </c>
      <c r="K15" s="1">
        <v>513600000</v>
      </c>
      <c r="L15" s="1">
        <v>453200000</v>
      </c>
      <c r="M15" s="1">
        <v>555200000</v>
      </c>
      <c r="N15" s="1">
        <v>792700000</v>
      </c>
      <c r="O15" s="1">
        <v>753400000</v>
      </c>
      <c r="P15" s="1">
        <v>687000000</v>
      </c>
      <c r="Q15" s="1">
        <v>815900000</v>
      </c>
      <c r="R15" s="1">
        <v>919000000</v>
      </c>
      <c r="S15" s="1">
        <v>1025400000</v>
      </c>
      <c r="T15" s="1">
        <v>1319000000</v>
      </c>
      <c r="U15" s="1">
        <v>1380400000</v>
      </c>
      <c r="V15" s="1">
        <v>1341100000</v>
      </c>
      <c r="W15" s="1">
        <v>1300600000</v>
      </c>
      <c r="X15" s="1">
        <v>1352400000</v>
      </c>
      <c r="Y15" s="1">
        <v>1717200000</v>
      </c>
      <c r="AE15" s="18" t="s">
        <v>123</v>
      </c>
      <c r="AF15" s="19" t="s">
        <v>124</v>
      </c>
      <c r="AG15" s="19" t="s">
        <v>125</v>
      </c>
      <c r="AH15" s="19" t="s">
        <v>126</v>
      </c>
    </row>
    <row r="16" spans="1:42" ht="19" x14ac:dyDescent="0.25">
      <c r="A16" s="5" t="s">
        <v>11</v>
      </c>
      <c r="B16" s="1" t="s">
        <v>92</v>
      </c>
      <c r="C16" s="1">
        <v>1774500000</v>
      </c>
      <c r="D16" s="1">
        <v>1309200000</v>
      </c>
      <c r="E16" s="1">
        <v>1042100000</v>
      </c>
      <c r="F16" s="1">
        <v>987400000</v>
      </c>
      <c r="G16" s="1">
        <v>1097400000</v>
      </c>
      <c r="H16" s="1">
        <v>1089700000</v>
      </c>
      <c r="I16" s="1">
        <v>1221700000</v>
      </c>
      <c r="J16" s="1">
        <v>1286000000</v>
      </c>
      <c r="K16" s="1">
        <v>1822900000</v>
      </c>
      <c r="L16" s="1">
        <v>1601400000</v>
      </c>
      <c r="M16" s="1">
        <v>1912600000</v>
      </c>
      <c r="N16" s="1">
        <v>3226200000</v>
      </c>
      <c r="O16" s="1">
        <v>2696400000</v>
      </c>
      <c r="P16" s="1">
        <v>2531300000</v>
      </c>
      <c r="Q16" s="1">
        <v>2892800000</v>
      </c>
      <c r="R16" s="1">
        <v>3221600000</v>
      </c>
      <c r="S16" s="1">
        <v>3635400000</v>
      </c>
      <c r="T16" s="1">
        <v>4828300000</v>
      </c>
      <c r="U16" s="1">
        <v>5020000000</v>
      </c>
      <c r="V16" s="1">
        <v>4885400000</v>
      </c>
      <c r="W16" s="1">
        <v>4839800000</v>
      </c>
      <c r="X16" s="1">
        <v>5377900000</v>
      </c>
      <c r="Y16" s="1">
        <v>5966200000</v>
      </c>
      <c r="AE16" s="29">
        <f>(Y35+X35+W35+V35+U35)/5</f>
        <v>9.6862817716708467E-3</v>
      </c>
      <c r="AF16" s="30">
        <f>AG100/Y3</f>
        <v>4.0664408733876201</v>
      </c>
      <c r="AG16" s="30">
        <f>AG100/Y28</f>
        <v>17.799390179791821</v>
      </c>
      <c r="AH16" s="31">
        <f>AG100/Y106</f>
        <v>20.796019900497512</v>
      </c>
    </row>
    <row r="17" spans="1:47" ht="19" x14ac:dyDescent="0.25">
      <c r="A17" s="5" t="s">
        <v>12</v>
      </c>
      <c r="B17" s="1" t="s">
        <v>92</v>
      </c>
      <c r="C17" s="1">
        <v>131200000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>
        <v>38300000</v>
      </c>
      <c r="L17" s="1">
        <v>64600000</v>
      </c>
      <c r="M17" s="1">
        <v>61400000</v>
      </c>
      <c r="N17" s="1">
        <v>68900000</v>
      </c>
      <c r="O17" s="1">
        <v>56100000</v>
      </c>
      <c r="P17" s="1">
        <v>38600000</v>
      </c>
      <c r="Q17" s="1">
        <v>34100000</v>
      </c>
      <c r="R17" s="1">
        <v>49700000</v>
      </c>
      <c r="S17" s="1">
        <v>145300000</v>
      </c>
      <c r="T17" s="1">
        <v>141200000</v>
      </c>
      <c r="U17" s="1">
        <v>128200000</v>
      </c>
      <c r="V17" s="1">
        <v>148300000</v>
      </c>
      <c r="W17" s="1">
        <v>168400000</v>
      </c>
      <c r="X17" s="1">
        <v>130400000</v>
      </c>
      <c r="Y17" s="1">
        <v>94900000</v>
      </c>
    </row>
    <row r="18" spans="1:47" ht="19" x14ac:dyDescent="0.25">
      <c r="A18" s="5" t="s">
        <v>13</v>
      </c>
      <c r="B18" s="1" t="s">
        <v>92</v>
      </c>
      <c r="C18" s="1">
        <v>158900000</v>
      </c>
      <c r="D18" s="1">
        <v>171800000</v>
      </c>
      <c r="E18" s="1">
        <v>141500000</v>
      </c>
      <c r="F18" s="1">
        <v>136500000</v>
      </c>
      <c r="G18" s="1">
        <v>109400000</v>
      </c>
      <c r="H18" s="1">
        <v>100700000</v>
      </c>
      <c r="I18" s="1">
        <v>84200000</v>
      </c>
      <c r="J18" s="1">
        <v>96900000</v>
      </c>
      <c r="K18" s="1">
        <v>142100000</v>
      </c>
      <c r="L18" s="1">
        <v>155600000</v>
      </c>
      <c r="M18" s="1">
        <v>166900000</v>
      </c>
      <c r="N18" s="1">
        <v>229400000</v>
      </c>
      <c r="O18" s="1">
        <v>243600000</v>
      </c>
      <c r="P18" s="1">
        <v>211800000</v>
      </c>
      <c r="Q18" s="1">
        <v>268800000</v>
      </c>
      <c r="R18" s="1">
        <v>357600000</v>
      </c>
      <c r="S18" s="1">
        <v>364100000</v>
      </c>
      <c r="T18" s="1">
        <v>481900000</v>
      </c>
      <c r="U18" s="1">
        <v>508700000</v>
      </c>
      <c r="V18" s="1">
        <v>593100000</v>
      </c>
      <c r="W18" s="1">
        <v>625100000</v>
      </c>
      <c r="X18" s="1">
        <v>596700000</v>
      </c>
      <c r="Y18" s="1">
        <v>551800000</v>
      </c>
    </row>
    <row r="19" spans="1:47" ht="19" x14ac:dyDescent="0.25">
      <c r="A19" s="6" t="s">
        <v>14</v>
      </c>
      <c r="B19" s="10" t="s">
        <v>92</v>
      </c>
      <c r="C19" s="10">
        <v>411300000</v>
      </c>
      <c r="D19" s="10">
        <v>-313900000</v>
      </c>
      <c r="E19" s="10">
        <v>8400000</v>
      </c>
      <c r="F19" s="10">
        <v>-22500000</v>
      </c>
      <c r="G19" s="10">
        <v>-6900000</v>
      </c>
      <c r="H19" s="10">
        <v>202800000</v>
      </c>
      <c r="I19" s="10">
        <v>357200000</v>
      </c>
      <c r="J19" s="10">
        <v>346800000</v>
      </c>
      <c r="K19" s="10">
        <v>-209100000</v>
      </c>
      <c r="L19" s="10">
        <v>288900000</v>
      </c>
      <c r="M19" s="10">
        <v>531600000</v>
      </c>
      <c r="N19" s="10">
        <v>332800000</v>
      </c>
      <c r="O19" s="10">
        <v>222500000</v>
      </c>
      <c r="P19" s="10">
        <v>428100000</v>
      </c>
      <c r="Q19" s="10">
        <v>492400000</v>
      </c>
      <c r="R19" s="10">
        <v>624300000</v>
      </c>
      <c r="S19" s="10">
        <v>687600000</v>
      </c>
      <c r="T19" s="10">
        <v>1168300000</v>
      </c>
      <c r="U19" s="10">
        <v>1389400000</v>
      </c>
      <c r="V19" s="10">
        <v>1015800000</v>
      </c>
      <c r="W19" s="10">
        <v>967900000</v>
      </c>
      <c r="X19" s="10">
        <v>1883300000</v>
      </c>
      <c r="Y19" s="10">
        <v>3007300000</v>
      </c>
    </row>
    <row r="20" spans="1:47" ht="19" customHeight="1" x14ac:dyDescent="0.25">
      <c r="A20" s="14" t="s">
        <v>102</v>
      </c>
      <c r="B20" s="1"/>
      <c r="C20" s="15" t="e">
        <f>(C19/B19)-1</f>
        <v>#VALUE!</v>
      </c>
      <c r="D20" s="15">
        <f>(D19/C19)-1</f>
        <v>-1.7631898857281789</v>
      </c>
      <c r="E20" s="15">
        <f>(E19/D19)-1</f>
        <v>-1.0267601146862058</v>
      </c>
      <c r="F20" s="15">
        <f t="shared" ref="F20:Z20" si="3">(F19/E19)-1</f>
        <v>-3.6785714285714284</v>
      </c>
      <c r="G20" s="15">
        <f t="shared" si="3"/>
        <v>-0.69333333333333336</v>
      </c>
      <c r="H20" s="15">
        <f t="shared" si="3"/>
        <v>-30.391304347826086</v>
      </c>
      <c r="I20" s="15">
        <f t="shared" si="3"/>
        <v>0.76134122287968431</v>
      </c>
      <c r="J20" s="15">
        <f t="shared" si="3"/>
        <v>-2.911534154535278E-2</v>
      </c>
      <c r="K20" s="15">
        <f t="shared" si="3"/>
        <v>-1.6029411764705883</v>
      </c>
      <c r="L20" s="15">
        <f t="shared" si="3"/>
        <v>-2.3816355810616932</v>
      </c>
      <c r="M20" s="15">
        <f t="shared" si="3"/>
        <v>0.84008307372793345</v>
      </c>
      <c r="N20" s="15">
        <f t="shared" si="3"/>
        <v>-0.37396538750940556</v>
      </c>
      <c r="O20" s="15">
        <f t="shared" si="3"/>
        <v>-0.33143028846153844</v>
      </c>
      <c r="P20" s="15">
        <f t="shared" si="3"/>
        <v>0.92404494382022473</v>
      </c>
      <c r="Q20" s="15">
        <f t="shared" si="3"/>
        <v>0.15019855174024754</v>
      </c>
      <c r="R20" s="15">
        <f t="shared" si="3"/>
        <v>0.26787164906580019</v>
      </c>
      <c r="S20" s="15">
        <f t="shared" si="3"/>
        <v>0.1013935607880827</v>
      </c>
      <c r="T20" s="15">
        <f t="shared" si="3"/>
        <v>0.69909831297265845</v>
      </c>
      <c r="U20" s="15">
        <f t="shared" si="3"/>
        <v>0.18924933664298549</v>
      </c>
      <c r="V20" s="15">
        <f t="shared" si="3"/>
        <v>-0.268893047358572</v>
      </c>
      <c r="W20" s="15">
        <f t="shared" si="3"/>
        <v>-4.7154951762157893E-2</v>
      </c>
      <c r="X20" s="15">
        <f t="shared" si="3"/>
        <v>0.94575885938630022</v>
      </c>
      <c r="Y20" s="15">
        <f t="shared" si="3"/>
        <v>0.59682472256146135</v>
      </c>
      <c r="AK20" s="15"/>
      <c r="AL20" s="15"/>
      <c r="AT20" s="15"/>
      <c r="AU20" s="15"/>
    </row>
    <row r="21" spans="1:47" ht="19" x14ac:dyDescent="0.25">
      <c r="A21" s="5" t="s">
        <v>15</v>
      </c>
      <c r="B21" s="2" t="s">
        <v>92</v>
      </c>
      <c r="C21" s="2">
        <v>0.1983</v>
      </c>
      <c r="D21" s="2">
        <v>-0.25840000000000002</v>
      </c>
      <c r="E21" s="2">
        <v>7.7000000000000002E-3</v>
      </c>
      <c r="F21" s="2">
        <v>-2.1000000000000001E-2</v>
      </c>
      <c r="G21" s="2">
        <v>-5.4000000000000003E-3</v>
      </c>
      <c r="H21" s="2">
        <v>0.16089999999999999</v>
      </c>
      <c r="I21" s="2">
        <v>0.23319999999999999</v>
      </c>
      <c r="J21" s="2">
        <v>0.22140000000000001</v>
      </c>
      <c r="K21" s="2">
        <v>-0.1018</v>
      </c>
      <c r="L21" s="2">
        <v>0.1633</v>
      </c>
      <c r="M21" s="2">
        <v>0.2298</v>
      </c>
      <c r="N21" s="2">
        <v>9.6699999999999994E-2</v>
      </c>
      <c r="O21" s="2">
        <v>7.6899999999999996E-2</v>
      </c>
      <c r="P21" s="2">
        <v>0.15379999999999999</v>
      </c>
      <c r="Q21" s="2">
        <v>0.15570000000000001</v>
      </c>
      <c r="R21" s="2">
        <v>0.17860000000000001</v>
      </c>
      <c r="S21" s="2">
        <v>0.17599999999999999</v>
      </c>
      <c r="T21" s="2">
        <v>0.21079999999999999</v>
      </c>
      <c r="U21" s="2">
        <v>0.2364</v>
      </c>
      <c r="V21" s="2">
        <v>0.18410000000000001</v>
      </c>
      <c r="W21" s="2">
        <v>0.1842</v>
      </c>
      <c r="X21" s="2">
        <v>0.27939999999999998</v>
      </c>
      <c r="Y21" s="2">
        <v>0.36120000000000002</v>
      </c>
    </row>
    <row r="22" spans="1:47" ht="19" x14ac:dyDescent="0.25">
      <c r="A22" s="6" t="s">
        <v>16</v>
      </c>
      <c r="B22" s="10" t="s">
        <v>92</v>
      </c>
      <c r="C22" s="10">
        <v>267700000</v>
      </c>
      <c r="D22" s="10">
        <v>-245000000</v>
      </c>
      <c r="E22" s="10">
        <v>14700000</v>
      </c>
      <c r="F22" s="10">
        <v>20500000</v>
      </c>
      <c r="G22" s="10">
        <v>149900000</v>
      </c>
      <c r="H22" s="10">
        <v>167600000</v>
      </c>
      <c r="I22" s="10">
        <v>317000000</v>
      </c>
      <c r="J22" s="10">
        <v>277200000</v>
      </c>
      <c r="K22" s="10">
        <v>-365900000</v>
      </c>
      <c r="L22" s="10">
        <v>142600000</v>
      </c>
      <c r="M22" s="10">
        <v>374200000</v>
      </c>
      <c r="N22" s="10">
        <v>113400000</v>
      </c>
      <c r="O22" s="10">
        <v>-16300000</v>
      </c>
      <c r="P22" s="10">
        <v>218200000</v>
      </c>
      <c r="Q22" s="10">
        <v>228900000</v>
      </c>
      <c r="R22" s="10">
        <v>261100000</v>
      </c>
      <c r="S22" s="10">
        <v>236100000</v>
      </c>
      <c r="T22" s="10">
        <v>680900000</v>
      </c>
      <c r="U22" s="10">
        <v>847200000</v>
      </c>
      <c r="V22" s="10">
        <v>432700000</v>
      </c>
      <c r="W22" s="10">
        <v>348700000</v>
      </c>
      <c r="X22" s="10">
        <v>1287600000</v>
      </c>
      <c r="Y22" s="10">
        <v>2360000000</v>
      </c>
    </row>
    <row r="23" spans="1:47" ht="19" x14ac:dyDescent="0.25">
      <c r="A23" s="5" t="s">
        <v>17</v>
      </c>
      <c r="B23" s="2" t="s">
        <v>92</v>
      </c>
      <c r="C23" s="2">
        <v>0.12909999999999999</v>
      </c>
      <c r="D23" s="2">
        <v>-0.20169999999999999</v>
      </c>
      <c r="E23" s="2">
        <v>1.3599999999999999E-2</v>
      </c>
      <c r="F23" s="2">
        <v>1.9199999999999998E-2</v>
      </c>
      <c r="G23" s="2">
        <v>0.1183</v>
      </c>
      <c r="H23" s="2">
        <v>0.13300000000000001</v>
      </c>
      <c r="I23" s="2">
        <v>0.2069</v>
      </c>
      <c r="J23" s="2">
        <v>0.17699999999999999</v>
      </c>
      <c r="K23" s="2">
        <v>-0.17810000000000001</v>
      </c>
      <c r="L23" s="2">
        <v>8.0600000000000005E-2</v>
      </c>
      <c r="M23" s="2">
        <v>0.1618</v>
      </c>
      <c r="N23" s="2">
        <v>3.2899999999999999E-2</v>
      </c>
      <c r="O23" s="2">
        <v>-5.5999999999999999E-3</v>
      </c>
      <c r="P23" s="2">
        <v>7.8399999999999997E-2</v>
      </c>
      <c r="Q23" s="2">
        <v>7.2400000000000006E-2</v>
      </c>
      <c r="R23" s="2">
        <v>7.4700000000000003E-2</v>
      </c>
      <c r="S23" s="2">
        <v>6.0400000000000002E-2</v>
      </c>
      <c r="T23" s="2">
        <v>0.12280000000000001</v>
      </c>
      <c r="U23" s="2">
        <v>0.14410000000000001</v>
      </c>
      <c r="V23" s="2">
        <v>7.8399999999999997E-2</v>
      </c>
      <c r="W23" s="2">
        <v>6.6400000000000001E-2</v>
      </c>
      <c r="X23" s="2">
        <v>0.191</v>
      </c>
      <c r="Y23" s="2">
        <v>0.28339999999999999</v>
      </c>
    </row>
    <row r="24" spans="1:47" ht="19" x14ac:dyDescent="0.25">
      <c r="A24" s="5" t="s">
        <v>18</v>
      </c>
      <c r="B24" s="1" t="s">
        <v>92</v>
      </c>
      <c r="C24" s="1">
        <v>-126800000</v>
      </c>
      <c r="D24" s="1">
        <v>-124300000</v>
      </c>
      <c r="E24" s="1">
        <v>-141300000</v>
      </c>
      <c r="F24" s="1">
        <v>-156800000</v>
      </c>
      <c r="G24" s="1">
        <v>-262900000</v>
      </c>
      <c r="H24" s="1">
        <v>-59000000</v>
      </c>
      <c r="I24" s="1">
        <v>-40800000</v>
      </c>
      <c r="J24" s="1">
        <v>-25900000</v>
      </c>
      <c r="K24" s="1">
        <v>-23300000</v>
      </c>
      <c r="L24" s="1">
        <v>-71600000</v>
      </c>
      <c r="M24" s="1">
        <v>-68500000</v>
      </c>
      <c r="N24" s="1">
        <v>-75600000</v>
      </c>
      <c r="O24" s="1">
        <v>-56600000</v>
      </c>
      <c r="P24" s="1">
        <v>-37300000</v>
      </c>
      <c r="Q24" s="1">
        <v>-37000000</v>
      </c>
      <c r="R24" s="1">
        <v>-41300000</v>
      </c>
      <c r="S24" s="1">
        <v>-55500000</v>
      </c>
      <c r="T24" s="1">
        <v>-133400000</v>
      </c>
      <c r="U24" s="1">
        <v>-92200000</v>
      </c>
      <c r="V24" s="1">
        <v>-156100000</v>
      </c>
      <c r="W24" s="1">
        <v>-172100000</v>
      </c>
      <c r="X24" s="1">
        <v>-129800000</v>
      </c>
      <c r="Y24" s="1">
        <v>2200000</v>
      </c>
    </row>
    <row r="25" spans="1:47" ht="19" x14ac:dyDescent="0.25">
      <c r="A25" s="6" t="s">
        <v>19</v>
      </c>
      <c r="B25" s="10" t="s">
        <v>92</v>
      </c>
      <c r="C25" s="10">
        <v>140900000</v>
      </c>
      <c r="D25" s="10">
        <v>-369300000</v>
      </c>
      <c r="E25" s="10">
        <v>-126600000</v>
      </c>
      <c r="F25" s="10">
        <v>-136300000</v>
      </c>
      <c r="G25" s="10">
        <v>-113000000</v>
      </c>
      <c r="H25" s="10">
        <v>108600000</v>
      </c>
      <c r="I25" s="10">
        <v>276200000</v>
      </c>
      <c r="J25" s="10">
        <v>251300000</v>
      </c>
      <c r="K25" s="10">
        <v>-389200000</v>
      </c>
      <c r="L25" s="10">
        <v>71000000</v>
      </c>
      <c r="M25" s="10">
        <v>305700000</v>
      </c>
      <c r="N25" s="10">
        <v>37800000</v>
      </c>
      <c r="O25" s="10">
        <v>-72900000</v>
      </c>
      <c r="P25" s="10">
        <v>180900000</v>
      </c>
      <c r="Q25" s="10">
        <v>191900000</v>
      </c>
      <c r="R25" s="10">
        <v>219800000</v>
      </c>
      <c r="S25" s="10">
        <v>180600000</v>
      </c>
      <c r="T25" s="10">
        <v>547500000</v>
      </c>
      <c r="U25" s="10">
        <v>755000000</v>
      </c>
      <c r="V25" s="10">
        <v>276600000</v>
      </c>
      <c r="W25" s="10">
        <v>176600000</v>
      </c>
      <c r="X25" s="10">
        <v>1157800000</v>
      </c>
      <c r="Y25" s="10">
        <v>2362200000</v>
      </c>
    </row>
    <row r="26" spans="1:47" ht="19" x14ac:dyDescent="0.25">
      <c r="A26" s="5" t="s">
        <v>20</v>
      </c>
      <c r="B26" s="2" t="s">
        <v>92</v>
      </c>
      <c r="C26" s="2">
        <v>6.7900000000000002E-2</v>
      </c>
      <c r="D26" s="2">
        <v>-0.30409999999999998</v>
      </c>
      <c r="E26" s="2">
        <v>-0.1167</v>
      </c>
      <c r="F26" s="2">
        <v>-0.1275</v>
      </c>
      <c r="G26" s="2">
        <v>-8.9200000000000002E-2</v>
      </c>
      <c r="H26" s="2">
        <v>8.6099999999999996E-2</v>
      </c>
      <c r="I26" s="2">
        <v>0.18029999999999999</v>
      </c>
      <c r="J26" s="2">
        <v>0.1605</v>
      </c>
      <c r="K26" s="2">
        <v>-0.18940000000000001</v>
      </c>
      <c r="L26" s="2">
        <v>4.0099999999999997E-2</v>
      </c>
      <c r="M26" s="2">
        <v>0.1321</v>
      </c>
      <c r="N26" s="2">
        <v>1.0999999999999999E-2</v>
      </c>
      <c r="O26" s="2">
        <v>-2.52E-2</v>
      </c>
      <c r="P26" s="2">
        <v>6.5000000000000002E-2</v>
      </c>
      <c r="Q26" s="2">
        <v>6.0699999999999997E-2</v>
      </c>
      <c r="R26" s="2">
        <v>6.2899999999999998E-2</v>
      </c>
      <c r="S26" s="2">
        <v>4.6199999999999998E-2</v>
      </c>
      <c r="T26" s="2">
        <v>9.8799999999999999E-2</v>
      </c>
      <c r="U26" s="2">
        <v>0.12839999999999999</v>
      </c>
      <c r="V26" s="2">
        <v>5.0099999999999999E-2</v>
      </c>
      <c r="W26" s="2">
        <v>3.3599999999999998E-2</v>
      </c>
      <c r="X26" s="2">
        <v>0.17180000000000001</v>
      </c>
      <c r="Y26" s="2">
        <v>0.28370000000000001</v>
      </c>
    </row>
    <row r="27" spans="1:47" ht="19" x14ac:dyDescent="0.25">
      <c r="A27" s="5" t="s">
        <v>21</v>
      </c>
      <c r="B27" s="1" t="s">
        <v>92</v>
      </c>
      <c r="C27" s="1">
        <v>50100000</v>
      </c>
      <c r="D27" s="1">
        <v>345700000</v>
      </c>
      <c r="E27" s="1">
        <v>8800000</v>
      </c>
      <c r="F27" s="1">
        <v>7700000</v>
      </c>
      <c r="G27" s="1">
        <v>7400000</v>
      </c>
      <c r="H27" s="1">
        <v>1500000</v>
      </c>
      <c r="I27" s="1">
        <v>900000</v>
      </c>
      <c r="J27" s="1">
        <v>7700000</v>
      </c>
      <c r="K27" s="1">
        <v>-9400000</v>
      </c>
      <c r="L27" s="1">
        <v>7700000</v>
      </c>
      <c r="M27" s="1">
        <v>12800000</v>
      </c>
      <c r="N27" s="1">
        <v>22900000</v>
      </c>
      <c r="O27" s="1">
        <v>13400000</v>
      </c>
      <c r="P27" s="1">
        <v>26900000</v>
      </c>
      <c r="Q27" s="1">
        <v>-200000</v>
      </c>
      <c r="R27" s="1">
        <v>10800000</v>
      </c>
      <c r="S27" s="1">
        <v>-3900000</v>
      </c>
      <c r="T27" s="1">
        <v>-265500000</v>
      </c>
      <c r="U27" s="1">
        <v>125100000</v>
      </c>
      <c r="V27" s="1">
        <v>62700000</v>
      </c>
      <c r="W27" s="1">
        <v>-59800000</v>
      </c>
      <c r="X27" s="1">
        <v>146600000</v>
      </c>
      <c r="Y27" s="1">
        <v>458400000</v>
      </c>
    </row>
    <row r="28" spans="1:47" ht="19" x14ac:dyDescent="0.25">
      <c r="A28" s="7" t="s">
        <v>22</v>
      </c>
      <c r="B28" s="11" t="s">
        <v>92</v>
      </c>
      <c r="C28" s="11">
        <v>71100000</v>
      </c>
      <c r="D28" s="11">
        <v>-831400000</v>
      </c>
      <c r="E28" s="11">
        <v>-141900000</v>
      </c>
      <c r="F28" s="11">
        <v>-166700000</v>
      </c>
      <c r="G28" s="11">
        <v>-123700000</v>
      </c>
      <c r="H28" s="11">
        <v>100600000</v>
      </c>
      <c r="I28" s="11">
        <v>272100000</v>
      </c>
      <c r="J28" s="11">
        <v>242200000</v>
      </c>
      <c r="K28" s="11">
        <v>-380100000</v>
      </c>
      <c r="L28" s="11">
        <v>61000000</v>
      </c>
      <c r="M28" s="11">
        <v>290500000</v>
      </c>
      <c r="N28" s="11">
        <v>11600000</v>
      </c>
      <c r="O28" s="11">
        <v>-90600000</v>
      </c>
      <c r="P28" s="11">
        <v>150800000</v>
      </c>
      <c r="Q28" s="11">
        <v>189700000</v>
      </c>
      <c r="R28" s="11">
        <v>206200000</v>
      </c>
      <c r="S28" s="11">
        <v>182100000</v>
      </c>
      <c r="T28" s="11">
        <v>810700000</v>
      </c>
      <c r="U28" s="11">
        <v>627400000</v>
      </c>
      <c r="V28" s="11">
        <v>211700000</v>
      </c>
      <c r="W28" s="11">
        <v>234200000</v>
      </c>
      <c r="X28" s="11">
        <v>1009600000</v>
      </c>
      <c r="Y28" s="11">
        <v>1902200000</v>
      </c>
    </row>
    <row r="29" spans="1:47" ht="20" customHeight="1" x14ac:dyDescent="0.25">
      <c r="A29" s="14" t="s">
        <v>103</v>
      </c>
      <c r="B29" s="1"/>
      <c r="C29" s="15" t="e">
        <f>(C28/B28)-1</f>
        <v>#VALUE!</v>
      </c>
      <c r="D29" s="15">
        <f>(D28/C28)-1</f>
        <v>-12.693389592123768</v>
      </c>
      <c r="E29" s="15">
        <f>(E28/D28)-1</f>
        <v>-0.82932403175366853</v>
      </c>
      <c r="F29" s="15">
        <f t="shared" ref="F29:Z29" si="4">(F28/E28)-1</f>
        <v>0.17477096546863979</v>
      </c>
      <c r="G29" s="15">
        <f t="shared" si="4"/>
        <v>-0.25794841031793636</v>
      </c>
      <c r="H29" s="15">
        <f t="shared" si="4"/>
        <v>-1.8132578819725143</v>
      </c>
      <c r="I29" s="15">
        <f t="shared" si="4"/>
        <v>1.7047713717693838</v>
      </c>
      <c r="J29" s="15">
        <f t="shared" si="4"/>
        <v>-0.1098860712973172</v>
      </c>
      <c r="K29" s="15">
        <f t="shared" si="4"/>
        <v>-2.5693641618497107</v>
      </c>
      <c r="L29" s="15">
        <f t="shared" si="4"/>
        <v>-1.1604840831360168</v>
      </c>
      <c r="M29" s="15">
        <f t="shared" si="4"/>
        <v>3.7622950819672134</v>
      </c>
      <c r="N29" s="15">
        <f t="shared" si="4"/>
        <v>-0.96006884681583471</v>
      </c>
      <c r="O29" s="15">
        <f t="shared" si="4"/>
        <v>-8.8103448275862064</v>
      </c>
      <c r="P29" s="15">
        <f t="shared" si="4"/>
        <v>-2.6644591611479029</v>
      </c>
      <c r="Q29" s="15">
        <f t="shared" si="4"/>
        <v>0.25795755968169765</v>
      </c>
      <c r="R29" s="15">
        <f t="shared" si="4"/>
        <v>8.6979441222983622E-2</v>
      </c>
      <c r="S29" s="15">
        <f t="shared" si="4"/>
        <v>-0.11687681862269639</v>
      </c>
      <c r="T29" s="15">
        <f t="shared" si="4"/>
        <v>3.451949478308622</v>
      </c>
      <c r="U29" s="15">
        <f t="shared" si="4"/>
        <v>-0.22610090045639575</v>
      </c>
      <c r="V29" s="15">
        <f t="shared" si="4"/>
        <v>-0.66257570927637865</v>
      </c>
      <c r="W29" s="15">
        <f t="shared" si="4"/>
        <v>0.10628247520075584</v>
      </c>
      <c r="X29" s="15">
        <f t="shared" si="4"/>
        <v>3.3108454312553377</v>
      </c>
      <c r="Y29" s="15">
        <f t="shared" si="4"/>
        <v>0.88411251980982564</v>
      </c>
      <c r="AK29" s="15"/>
      <c r="AL29" s="15"/>
      <c r="AT29" s="15"/>
      <c r="AU29" s="15"/>
    </row>
    <row r="30" spans="1:47" ht="19" x14ac:dyDescent="0.25">
      <c r="A30" s="5" t="s">
        <v>23</v>
      </c>
      <c r="B30" s="2" t="s">
        <v>92</v>
      </c>
      <c r="C30" s="2">
        <v>3.4299999999999997E-2</v>
      </c>
      <c r="D30" s="2">
        <v>-0.6845</v>
      </c>
      <c r="E30" s="2">
        <v>-0.1308</v>
      </c>
      <c r="F30" s="2">
        <v>-0.15590000000000001</v>
      </c>
      <c r="G30" s="2">
        <v>-9.7600000000000006E-2</v>
      </c>
      <c r="H30" s="2">
        <v>7.9799999999999996E-2</v>
      </c>
      <c r="I30" s="2">
        <v>0.17760000000000001</v>
      </c>
      <c r="J30" s="2">
        <v>0.15459999999999999</v>
      </c>
      <c r="K30" s="2">
        <v>-0.185</v>
      </c>
      <c r="L30" s="2">
        <v>3.4500000000000003E-2</v>
      </c>
      <c r="M30" s="2">
        <v>0.12559999999999999</v>
      </c>
      <c r="N30" s="2">
        <v>3.3999999999999998E-3</v>
      </c>
      <c r="O30" s="2">
        <v>-3.1300000000000001E-2</v>
      </c>
      <c r="P30" s="2">
        <v>5.4199999999999998E-2</v>
      </c>
      <c r="Q30" s="2">
        <v>0.06</v>
      </c>
      <c r="R30" s="2">
        <v>5.8999999999999997E-2</v>
      </c>
      <c r="S30" s="2">
        <v>4.6600000000000003E-2</v>
      </c>
      <c r="T30" s="2">
        <v>0.14630000000000001</v>
      </c>
      <c r="U30" s="2">
        <v>0.1067</v>
      </c>
      <c r="V30" s="2">
        <v>3.8399999999999997E-2</v>
      </c>
      <c r="W30" s="2">
        <v>4.4600000000000001E-2</v>
      </c>
      <c r="X30" s="2">
        <v>0.14979999999999999</v>
      </c>
      <c r="Y30" s="2">
        <v>0.22850000000000001</v>
      </c>
    </row>
    <row r="31" spans="1:47" ht="19" x14ac:dyDescent="0.25">
      <c r="A31" s="5" t="s">
        <v>24</v>
      </c>
      <c r="B31" s="12" t="s">
        <v>92</v>
      </c>
      <c r="C31" s="12">
        <v>0.39</v>
      </c>
      <c r="D31" s="12">
        <v>-4.88</v>
      </c>
      <c r="E31" s="12">
        <v>-0.86</v>
      </c>
      <c r="F31" s="12">
        <v>-0.94</v>
      </c>
      <c r="G31" s="12">
        <v>-0.55000000000000004</v>
      </c>
      <c r="H31" s="12">
        <v>0.24</v>
      </c>
      <c r="I31" s="12">
        <v>0.85</v>
      </c>
      <c r="J31" s="12">
        <v>0.83</v>
      </c>
      <c r="K31" s="12">
        <v>-1.04</v>
      </c>
      <c r="L31" s="12">
        <v>0.14000000000000001</v>
      </c>
      <c r="M31" s="12">
        <v>0.67</v>
      </c>
      <c r="N31" s="12">
        <v>0.03</v>
      </c>
      <c r="O31" s="12">
        <v>-0.2</v>
      </c>
      <c r="P31" s="12">
        <v>0.37</v>
      </c>
      <c r="Q31" s="12">
        <v>0.44</v>
      </c>
      <c r="R31" s="12">
        <v>0.49</v>
      </c>
      <c r="S31" s="12">
        <v>0.44</v>
      </c>
      <c r="T31" s="12">
        <v>1.92</v>
      </c>
      <c r="U31" s="12">
        <v>1.48</v>
      </c>
      <c r="V31" s="12">
        <v>0.52</v>
      </c>
      <c r="W31" s="12">
        <v>0.56999999999999995</v>
      </c>
      <c r="X31" s="12">
        <v>2.37</v>
      </c>
      <c r="Y31" s="12">
        <v>4.3899999999999997</v>
      </c>
    </row>
    <row r="32" spans="1:47" ht="19" x14ac:dyDescent="0.25">
      <c r="A32" s="5" t="s">
        <v>25</v>
      </c>
      <c r="B32" s="12" t="s">
        <v>92</v>
      </c>
      <c r="C32" s="12">
        <v>0.38</v>
      </c>
      <c r="D32" s="12">
        <v>-4.88</v>
      </c>
      <c r="E32" s="12">
        <v>-0.86</v>
      </c>
      <c r="F32" s="12">
        <v>-0.94</v>
      </c>
      <c r="G32" s="12">
        <v>-0.55000000000000004</v>
      </c>
      <c r="H32" s="12">
        <v>0.21</v>
      </c>
      <c r="I32" s="12">
        <v>0.8</v>
      </c>
      <c r="J32" s="12">
        <v>0.8</v>
      </c>
      <c r="K32" s="12">
        <v>-1.04</v>
      </c>
      <c r="L32" s="12">
        <v>0.14000000000000001</v>
      </c>
      <c r="M32" s="12">
        <v>0.65</v>
      </c>
      <c r="N32" s="12">
        <v>0.03</v>
      </c>
      <c r="O32" s="12">
        <v>-0.2</v>
      </c>
      <c r="P32" s="12">
        <v>0.36</v>
      </c>
      <c r="Q32" s="12">
        <v>0.44</v>
      </c>
      <c r="R32" s="12">
        <v>0.48</v>
      </c>
      <c r="S32" s="12">
        <v>0.43</v>
      </c>
      <c r="T32" s="12">
        <v>1.89</v>
      </c>
      <c r="U32" s="12">
        <v>1.44</v>
      </c>
      <c r="V32" s="12">
        <v>0.51</v>
      </c>
      <c r="W32" s="12">
        <v>0.56000000000000005</v>
      </c>
      <c r="X32" s="12">
        <v>2.27</v>
      </c>
      <c r="Y32" s="12">
        <v>4.24</v>
      </c>
    </row>
    <row r="33" spans="1:38" ht="19" x14ac:dyDescent="0.25">
      <c r="A33" s="5" t="s">
        <v>26</v>
      </c>
      <c r="B33" s="1" t="s">
        <v>92</v>
      </c>
      <c r="C33" s="1">
        <v>160200000</v>
      </c>
      <c r="D33" s="1">
        <v>170368852</v>
      </c>
      <c r="E33" s="1">
        <v>175600000</v>
      </c>
      <c r="F33" s="1">
        <v>187400000</v>
      </c>
      <c r="G33" s="1">
        <v>247800000</v>
      </c>
      <c r="H33" s="1">
        <v>263300000</v>
      </c>
      <c r="I33" s="1">
        <v>319800000</v>
      </c>
      <c r="J33" s="1">
        <v>290800000</v>
      </c>
      <c r="K33" s="1">
        <v>379000000</v>
      </c>
      <c r="L33" s="1">
        <v>420800000</v>
      </c>
      <c r="M33" s="1">
        <v>431000000</v>
      </c>
      <c r="N33" s="1">
        <v>446700000</v>
      </c>
      <c r="O33" s="1">
        <v>452600000</v>
      </c>
      <c r="P33" s="1">
        <v>447900000</v>
      </c>
      <c r="Q33" s="1">
        <v>439500000</v>
      </c>
      <c r="R33" s="1">
        <v>421200000</v>
      </c>
      <c r="S33" s="1">
        <v>415200000</v>
      </c>
      <c r="T33" s="1">
        <v>421900000</v>
      </c>
      <c r="U33" s="1">
        <v>423800000</v>
      </c>
      <c r="V33" s="1">
        <v>410900000</v>
      </c>
      <c r="W33" s="1">
        <v>410700000</v>
      </c>
      <c r="X33" s="1">
        <v>425700000</v>
      </c>
      <c r="Y33" s="1">
        <v>433200000</v>
      </c>
    </row>
    <row r="34" spans="1:38" ht="19" x14ac:dyDescent="0.25">
      <c r="A34" s="5" t="s">
        <v>27</v>
      </c>
      <c r="B34" s="1" t="s">
        <v>92</v>
      </c>
      <c r="C34" s="1">
        <v>165600000</v>
      </c>
      <c r="D34" s="1">
        <v>170368852</v>
      </c>
      <c r="E34" s="1">
        <v>175600000</v>
      </c>
      <c r="F34" s="1">
        <v>187400000</v>
      </c>
      <c r="G34" s="1">
        <v>247800000</v>
      </c>
      <c r="H34" s="1">
        <v>296800000</v>
      </c>
      <c r="I34" s="1">
        <v>342100000</v>
      </c>
      <c r="J34" s="1">
        <v>301200000</v>
      </c>
      <c r="K34" s="1">
        <v>379000000</v>
      </c>
      <c r="L34" s="1">
        <v>438100000</v>
      </c>
      <c r="M34" s="1">
        <v>444400000</v>
      </c>
      <c r="N34" s="1">
        <v>457200000</v>
      </c>
      <c r="O34" s="1">
        <v>452600000</v>
      </c>
      <c r="P34" s="1">
        <v>450700000</v>
      </c>
      <c r="Q34" s="1">
        <v>443500000</v>
      </c>
      <c r="R34" s="1">
        <v>427800000</v>
      </c>
      <c r="S34" s="1">
        <v>420000000</v>
      </c>
      <c r="T34" s="1">
        <v>428300000</v>
      </c>
      <c r="U34" s="1">
        <v>435900000</v>
      </c>
      <c r="V34" s="1">
        <v>416000000</v>
      </c>
      <c r="W34" s="1">
        <v>418800000</v>
      </c>
      <c r="X34" s="1">
        <v>443800000</v>
      </c>
      <c r="Y34" s="1">
        <v>448200000</v>
      </c>
    </row>
    <row r="35" spans="1:38" ht="20" customHeight="1" x14ac:dyDescent="0.25">
      <c r="A35" s="14" t="s">
        <v>104</v>
      </c>
      <c r="B35" s="1"/>
      <c r="C35" s="22" t="e">
        <f>(C34-B34)/B34</f>
        <v>#VALUE!</v>
      </c>
      <c r="D35" s="22">
        <f t="shared" ref="D35:Z35" si="5">(D34-C34)/C34</f>
        <v>2.8797415458937197E-2</v>
      </c>
      <c r="E35" s="22">
        <f t="shared" si="5"/>
        <v>3.0704837994682266E-2</v>
      </c>
      <c r="F35" s="22">
        <f t="shared" si="5"/>
        <v>6.7198177676537588E-2</v>
      </c>
      <c r="G35" s="22">
        <f t="shared" si="5"/>
        <v>0.32230522945570972</v>
      </c>
      <c r="H35" s="22">
        <f t="shared" si="5"/>
        <v>0.19774011299435029</v>
      </c>
      <c r="I35" s="22">
        <f t="shared" si="5"/>
        <v>0.15262803234501349</v>
      </c>
      <c r="J35" s="22">
        <f t="shared" si="5"/>
        <v>-0.11955568547208419</v>
      </c>
      <c r="K35" s="22">
        <f t="shared" si="5"/>
        <v>0.25830013280212483</v>
      </c>
      <c r="L35" s="22">
        <f t="shared" si="5"/>
        <v>0.15593667546174142</v>
      </c>
      <c r="M35" s="22">
        <f t="shared" si="5"/>
        <v>1.4380278475233965E-2</v>
      </c>
      <c r="N35" s="22">
        <f t="shared" si="5"/>
        <v>2.8802880288028802E-2</v>
      </c>
      <c r="O35" s="22">
        <f t="shared" si="5"/>
        <v>-1.0061242344706912E-2</v>
      </c>
      <c r="P35" s="22">
        <f t="shared" si="5"/>
        <v>-4.1979673000441895E-3</v>
      </c>
      <c r="Q35" s="22">
        <f t="shared" si="5"/>
        <v>-1.5975149767029066E-2</v>
      </c>
      <c r="R35" s="22">
        <f t="shared" si="5"/>
        <v>-3.5400225479143177E-2</v>
      </c>
      <c r="S35" s="22">
        <f t="shared" si="5"/>
        <v>-1.82328190743338E-2</v>
      </c>
      <c r="T35" s="22">
        <f t="shared" si="5"/>
        <v>1.9761904761904762E-2</v>
      </c>
      <c r="U35" s="22">
        <f t="shared" si="5"/>
        <v>1.7744571561989261E-2</v>
      </c>
      <c r="V35" s="22">
        <f t="shared" si="5"/>
        <v>-4.565267263133746E-2</v>
      </c>
      <c r="W35" s="22">
        <f t="shared" si="5"/>
        <v>6.7307692307692311E-3</v>
      </c>
      <c r="X35" s="22">
        <f t="shared" si="5"/>
        <v>5.9694364851957976E-2</v>
      </c>
      <c r="Y35" s="22">
        <f t="shared" si="5"/>
        <v>9.9143758449752144E-3</v>
      </c>
      <c r="AK35" s="22"/>
      <c r="AL35" s="22"/>
    </row>
    <row r="36" spans="1:38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</row>
    <row r="37" spans="1:38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</row>
    <row r="38" spans="1:38" ht="19" x14ac:dyDescent="0.25">
      <c r="A38" s="5" t="s">
        <v>30</v>
      </c>
      <c r="B38" s="1" t="s">
        <v>92</v>
      </c>
      <c r="C38" s="1">
        <v>179800000</v>
      </c>
      <c r="D38" s="1">
        <v>182400000</v>
      </c>
      <c r="E38" s="1">
        <v>186600000</v>
      </c>
      <c r="F38" s="1">
        <v>105700000</v>
      </c>
      <c r="G38" s="1">
        <v>233300000</v>
      </c>
      <c r="H38" s="1">
        <v>268800000</v>
      </c>
      <c r="I38" s="1">
        <v>274600000</v>
      </c>
      <c r="J38" s="1">
        <v>458700000</v>
      </c>
      <c r="K38" s="1">
        <v>525700000</v>
      </c>
      <c r="L38" s="1">
        <v>623300000</v>
      </c>
      <c r="M38" s="1">
        <v>652900000</v>
      </c>
      <c r="N38" s="1">
        <v>486900000</v>
      </c>
      <c r="O38" s="1">
        <v>509500000</v>
      </c>
      <c r="P38" s="1">
        <v>511700000</v>
      </c>
      <c r="Q38" s="1">
        <v>617600000</v>
      </c>
      <c r="R38" s="1">
        <v>1028100000</v>
      </c>
      <c r="S38" s="1">
        <v>949200000</v>
      </c>
      <c r="T38" s="1">
        <v>1069600000</v>
      </c>
      <c r="U38" s="1">
        <v>894200000</v>
      </c>
      <c r="V38" s="1">
        <v>1080700000</v>
      </c>
      <c r="W38" s="1">
        <v>1352600000</v>
      </c>
      <c r="X38" s="1">
        <v>2450200000</v>
      </c>
      <c r="Y38" s="1">
        <v>2919000000</v>
      </c>
    </row>
    <row r="39" spans="1:38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>
        <v>80000000</v>
      </c>
      <c r="G39" s="1" t="s">
        <v>92</v>
      </c>
      <c r="H39" s="1" t="s">
        <v>92</v>
      </c>
      <c r="I39" s="1" t="s">
        <v>92</v>
      </c>
      <c r="J39" s="1" t="s">
        <v>92</v>
      </c>
      <c r="K39" s="1">
        <v>45500000</v>
      </c>
      <c r="L39" s="1" t="s">
        <v>92</v>
      </c>
      <c r="M39" s="1">
        <v>248600000</v>
      </c>
      <c r="N39" s="1">
        <v>144800000</v>
      </c>
      <c r="O39" s="1">
        <v>116200000</v>
      </c>
      <c r="P39" s="1">
        <v>6100000</v>
      </c>
      <c r="Q39" s="1" t="s">
        <v>92</v>
      </c>
      <c r="R39" s="1" t="s">
        <v>92</v>
      </c>
      <c r="S39" s="1" t="s">
        <v>92</v>
      </c>
      <c r="T39" s="1" t="s">
        <v>92</v>
      </c>
      <c r="U39" s="1" t="s">
        <v>92</v>
      </c>
      <c r="V39" s="1" t="s">
        <v>92</v>
      </c>
      <c r="W39" s="1" t="s">
        <v>92</v>
      </c>
      <c r="X39" s="1" t="s">
        <v>92</v>
      </c>
      <c r="Y39" s="1" t="s">
        <v>92</v>
      </c>
    </row>
    <row r="40" spans="1:38" ht="19" x14ac:dyDescent="0.25">
      <c r="A40" s="5" t="s">
        <v>32</v>
      </c>
      <c r="B40" s="1" t="s">
        <v>92</v>
      </c>
      <c r="C40" s="1">
        <v>179800000</v>
      </c>
      <c r="D40" s="1">
        <v>182400000</v>
      </c>
      <c r="E40" s="1">
        <v>186600000</v>
      </c>
      <c r="F40" s="1">
        <v>185700000</v>
      </c>
      <c r="G40" s="1">
        <v>233300000</v>
      </c>
      <c r="H40" s="1">
        <v>268800000</v>
      </c>
      <c r="I40" s="1">
        <v>274600000</v>
      </c>
      <c r="J40" s="1">
        <v>458700000</v>
      </c>
      <c r="K40" s="1">
        <v>571200000</v>
      </c>
      <c r="L40" s="1">
        <v>623300000</v>
      </c>
      <c r="M40" s="1">
        <v>901500000</v>
      </c>
      <c r="N40" s="1">
        <v>631700000</v>
      </c>
      <c r="O40" s="1">
        <v>625700000</v>
      </c>
      <c r="P40" s="1">
        <v>517800000</v>
      </c>
      <c r="Q40" s="1">
        <v>617600000</v>
      </c>
      <c r="R40" s="1">
        <v>1028100000</v>
      </c>
      <c r="S40" s="1">
        <v>949200000</v>
      </c>
      <c r="T40" s="1">
        <v>1069600000</v>
      </c>
      <c r="U40" s="1">
        <v>894200000</v>
      </c>
      <c r="V40" s="1">
        <v>1080700000</v>
      </c>
      <c r="W40" s="1">
        <v>1352600000</v>
      </c>
      <c r="X40" s="1">
        <v>2450200000</v>
      </c>
      <c r="Y40" s="1">
        <v>2919000000</v>
      </c>
    </row>
    <row r="41" spans="1:38" ht="19" x14ac:dyDescent="0.25">
      <c r="A41" s="5" t="s">
        <v>33</v>
      </c>
      <c r="B41" s="1" t="s">
        <v>92</v>
      </c>
      <c r="C41" s="1">
        <v>142300000</v>
      </c>
      <c r="D41" s="1">
        <v>121600000</v>
      </c>
      <c r="E41" s="1">
        <v>136100000</v>
      </c>
      <c r="F41" s="1">
        <v>131500000</v>
      </c>
      <c r="G41" s="1">
        <v>160200000</v>
      </c>
      <c r="H41" s="1">
        <v>177900000</v>
      </c>
      <c r="I41" s="1">
        <v>175200000</v>
      </c>
      <c r="J41" s="1">
        <v>188800000</v>
      </c>
      <c r="K41" s="1">
        <v>260900000</v>
      </c>
      <c r="L41" s="1">
        <v>294600000</v>
      </c>
      <c r="M41" s="1">
        <v>498200000</v>
      </c>
      <c r="N41" s="1">
        <v>392100000</v>
      </c>
      <c r="O41" s="1">
        <v>415100000</v>
      </c>
      <c r="P41" s="1">
        <v>457900000</v>
      </c>
      <c r="Q41" s="1">
        <v>456100000</v>
      </c>
      <c r="R41" s="1">
        <v>629800000</v>
      </c>
      <c r="S41" s="1">
        <v>701500000</v>
      </c>
      <c r="T41" s="1">
        <v>686000000</v>
      </c>
      <c r="U41" s="1">
        <v>705000000</v>
      </c>
      <c r="V41" s="1">
        <v>676000000</v>
      </c>
      <c r="W41" s="1">
        <v>809400000</v>
      </c>
      <c r="X41" s="1">
        <v>857300000</v>
      </c>
      <c r="Y41" s="1">
        <v>842300000</v>
      </c>
    </row>
    <row r="42" spans="1:38" ht="19" x14ac:dyDescent="0.25">
      <c r="A42" s="5" t="s">
        <v>34</v>
      </c>
      <c r="B42" s="1" t="s">
        <v>92</v>
      </c>
      <c r="C42" s="1">
        <v>183700000</v>
      </c>
      <c r="D42" s="1">
        <v>160000000</v>
      </c>
      <c r="E42" s="1">
        <v>171600000</v>
      </c>
      <c r="F42" s="1">
        <v>193400000</v>
      </c>
      <c r="G42" s="1">
        <v>169500000</v>
      </c>
      <c r="H42" s="1">
        <v>212700000</v>
      </c>
      <c r="I42" s="1">
        <v>220500000</v>
      </c>
      <c r="J42" s="1">
        <v>335500000</v>
      </c>
      <c r="K42" s="1">
        <v>269900000</v>
      </c>
      <c r="L42" s="1">
        <v>360800000</v>
      </c>
      <c r="M42" s="1">
        <v>637400000</v>
      </c>
      <c r="N42" s="1">
        <v>581700000</v>
      </c>
      <c r="O42" s="1">
        <v>611800000</v>
      </c>
      <c r="P42" s="1">
        <v>729900000</v>
      </c>
      <c r="Q42" s="1">
        <v>750400000</v>
      </c>
      <c r="R42" s="1">
        <v>1030200000</v>
      </c>
      <c r="S42" s="1">
        <v>1089500000</v>
      </c>
      <c r="T42" s="1">
        <v>1225200000</v>
      </c>
      <c r="U42" s="1">
        <v>1232400000</v>
      </c>
      <c r="V42" s="1">
        <v>1251400000</v>
      </c>
      <c r="W42" s="1">
        <v>1379500000</v>
      </c>
      <c r="X42" s="1">
        <v>1575400000</v>
      </c>
      <c r="Y42" s="1">
        <v>1616800000</v>
      </c>
    </row>
    <row r="43" spans="1:38" ht="19" x14ac:dyDescent="0.25">
      <c r="A43" s="5" t="s">
        <v>35</v>
      </c>
      <c r="B43" s="1" t="s">
        <v>92</v>
      </c>
      <c r="C43" s="1">
        <v>45000000</v>
      </c>
      <c r="D43" s="1">
        <v>43000000</v>
      </c>
      <c r="E43" s="1">
        <v>28400000</v>
      </c>
      <c r="F43" s="1">
        <v>26400000</v>
      </c>
      <c r="G43" s="1">
        <v>37300000</v>
      </c>
      <c r="H43" s="1">
        <v>41400000</v>
      </c>
      <c r="I43" s="1">
        <v>75000000</v>
      </c>
      <c r="J43" s="1">
        <v>62200000</v>
      </c>
      <c r="K43" s="1">
        <v>66600000</v>
      </c>
      <c r="L43" s="1">
        <v>79300000</v>
      </c>
      <c r="M43" s="1">
        <v>90600000</v>
      </c>
      <c r="N43" s="1">
        <v>87900000</v>
      </c>
      <c r="O43" s="1">
        <v>57600000</v>
      </c>
      <c r="P43" s="1">
        <v>100200000</v>
      </c>
      <c r="Q43" s="1">
        <v>67400000</v>
      </c>
      <c r="R43" s="1">
        <v>181000000</v>
      </c>
      <c r="S43" s="1">
        <v>193000000</v>
      </c>
      <c r="T43" s="1">
        <v>187000000</v>
      </c>
      <c r="U43" s="1">
        <v>188400000</v>
      </c>
      <c r="V43" s="1">
        <v>176000000</v>
      </c>
      <c r="W43" s="1">
        <v>240100000</v>
      </c>
      <c r="X43" s="1">
        <v>426500000</v>
      </c>
      <c r="Y43" s="1">
        <v>351300000</v>
      </c>
    </row>
    <row r="44" spans="1:38" ht="19" x14ac:dyDescent="0.25">
      <c r="A44" s="6" t="s">
        <v>36</v>
      </c>
      <c r="B44" s="10" t="s">
        <v>92</v>
      </c>
      <c r="C44" s="10">
        <v>550800000</v>
      </c>
      <c r="D44" s="10">
        <v>507000000</v>
      </c>
      <c r="E44" s="10">
        <v>522700000</v>
      </c>
      <c r="F44" s="10">
        <v>537000000</v>
      </c>
      <c r="G44" s="10">
        <v>600300000</v>
      </c>
      <c r="H44" s="10">
        <v>700800000</v>
      </c>
      <c r="I44" s="10">
        <v>745300000</v>
      </c>
      <c r="J44" s="10">
        <v>1045200000</v>
      </c>
      <c r="K44" s="10">
        <v>1168600000</v>
      </c>
      <c r="L44" s="10">
        <v>1358000000</v>
      </c>
      <c r="M44" s="10">
        <v>2127700000</v>
      </c>
      <c r="N44" s="10">
        <v>1693400000</v>
      </c>
      <c r="O44" s="10">
        <v>1710200000</v>
      </c>
      <c r="P44" s="10">
        <v>1805800000</v>
      </c>
      <c r="Q44" s="10">
        <v>1891500000</v>
      </c>
      <c r="R44" s="10">
        <v>2869100000</v>
      </c>
      <c r="S44" s="10">
        <v>2933200000</v>
      </c>
      <c r="T44" s="10">
        <v>3167800000</v>
      </c>
      <c r="U44" s="10">
        <v>3020000000</v>
      </c>
      <c r="V44" s="10">
        <v>3184100000</v>
      </c>
      <c r="W44" s="10">
        <v>3781600000</v>
      </c>
      <c r="X44" s="10">
        <v>5309400000</v>
      </c>
      <c r="Y44" s="10">
        <v>5729400000</v>
      </c>
    </row>
    <row r="45" spans="1:38" ht="19" x14ac:dyDescent="0.25">
      <c r="A45" s="5" t="s">
        <v>37</v>
      </c>
      <c r="B45" s="1" t="s">
        <v>92</v>
      </c>
      <c r="C45" s="1">
        <v>555500000</v>
      </c>
      <c r="D45" s="1">
        <v>454100000</v>
      </c>
      <c r="E45" s="1">
        <v>499100000</v>
      </c>
      <c r="F45" s="1">
        <v>472000000</v>
      </c>
      <c r="G45" s="1">
        <v>438500000</v>
      </c>
      <c r="H45" s="1">
        <v>578100000</v>
      </c>
      <c r="I45" s="1">
        <v>614900000</v>
      </c>
      <c r="J45" s="1">
        <v>770800000</v>
      </c>
      <c r="K45" s="1">
        <v>705500000</v>
      </c>
      <c r="L45" s="1">
        <v>864300000</v>
      </c>
      <c r="M45" s="1">
        <v>1109500000</v>
      </c>
      <c r="N45" s="1">
        <v>1103300000</v>
      </c>
      <c r="O45" s="1">
        <v>1074200000</v>
      </c>
      <c r="P45" s="1">
        <v>1203900000</v>
      </c>
      <c r="Q45" s="1">
        <v>1274100000</v>
      </c>
      <c r="R45" s="1">
        <v>2159100000</v>
      </c>
      <c r="S45" s="1">
        <v>2279100000</v>
      </c>
      <c r="T45" s="1">
        <v>2549600000</v>
      </c>
      <c r="U45" s="1">
        <v>2591600000</v>
      </c>
      <c r="V45" s="1">
        <v>2512300000</v>
      </c>
      <c r="W45" s="1">
        <v>2524300000</v>
      </c>
      <c r="X45" s="1">
        <v>2762100000</v>
      </c>
      <c r="Y45" s="1">
        <v>3450700000</v>
      </c>
    </row>
    <row r="46" spans="1:38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>
        <v>80700000</v>
      </c>
      <c r="I46" s="1">
        <v>172400000</v>
      </c>
      <c r="J46" s="1">
        <v>160200000</v>
      </c>
      <c r="K46" s="1">
        <v>175400000</v>
      </c>
      <c r="L46" s="1">
        <v>191200000</v>
      </c>
      <c r="M46" s="1">
        <v>198700000</v>
      </c>
      <c r="N46" s="1">
        <v>613600000</v>
      </c>
      <c r="O46" s="1">
        <v>184600000</v>
      </c>
      <c r="P46" s="1">
        <v>264700000</v>
      </c>
      <c r="Q46" s="1">
        <v>270600000</v>
      </c>
      <c r="R46" s="1">
        <v>924700000</v>
      </c>
      <c r="S46" s="1">
        <v>916900000</v>
      </c>
      <c r="T46" s="1">
        <v>932500000</v>
      </c>
      <c r="U46" s="1">
        <v>1659200000</v>
      </c>
      <c r="V46" s="1">
        <v>1663400000</v>
      </c>
      <c r="W46" s="1">
        <v>1937500000</v>
      </c>
      <c r="X46" s="1">
        <v>1600400000</v>
      </c>
      <c r="Y46" s="1">
        <v>1577600000</v>
      </c>
    </row>
    <row r="47" spans="1:38" ht="19" x14ac:dyDescent="0.25">
      <c r="A47" s="5" t="s">
        <v>39</v>
      </c>
      <c r="B47" s="1" t="s">
        <v>92</v>
      </c>
      <c r="C47" s="1">
        <v>117200000</v>
      </c>
      <c r="D47" s="1">
        <v>104000000</v>
      </c>
      <c r="E47" s="1">
        <v>77300000</v>
      </c>
      <c r="F47" s="1">
        <v>77300000</v>
      </c>
      <c r="G47" s="1">
        <v>77300000</v>
      </c>
      <c r="H47" s="1">
        <v>10400000</v>
      </c>
      <c r="I47" s="1">
        <v>57500000</v>
      </c>
      <c r="J47" s="1">
        <v>333400000</v>
      </c>
      <c r="K47" s="1">
        <v>298700000</v>
      </c>
      <c r="L47" s="1">
        <v>303000000</v>
      </c>
      <c r="M47" s="1">
        <v>337200000</v>
      </c>
      <c r="N47" s="1">
        <v>-172000000</v>
      </c>
      <c r="O47" s="1">
        <v>223400000</v>
      </c>
      <c r="P47" s="1">
        <v>457600000</v>
      </c>
      <c r="Q47" s="1">
        <v>326800000</v>
      </c>
      <c r="R47" s="1">
        <v>762100000</v>
      </c>
      <c r="S47" s="1">
        <v>628600000</v>
      </c>
      <c r="T47" s="1">
        <v>566400000</v>
      </c>
      <c r="U47" s="1">
        <v>590500000</v>
      </c>
      <c r="V47" s="1">
        <v>469000000</v>
      </c>
      <c r="W47" s="1">
        <v>495700000</v>
      </c>
      <c r="X47" s="1">
        <v>373800000</v>
      </c>
      <c r="Y47" s="1">
        <v>359700000</v>
      </c>
    </row>
    <row r="48" spans="1:38" ht="19" x14ac:dyDescent="0.25">
      <c r="A48" s="5" t="s">
        <v>40</v>
      </c>
      <c r="B48" s="1" t="s">
        <v>92</v>
      </c>
      <c r="C48" s="1">
        <v>117200000</v>
      </c>
      <c r="D48" s="1">
        <v>104000000</v>
      </c>
      <c r="E48" s="1">
        <v>77300000</v>
      </c>
      <c r="F48" s="1">
        <v>77300000</v>
      </c>
      <c r="G48" s="1">
        <v>77300000</v>
      </c>
      <c r="H48" s="1">
        <v>91100000</v>
      </c>
      <c r="I48" s="1">
        <v>229900000</v>
      </c>
      <c r="J48" s="1">
        <v>493600000</v>
      </c>
      <c r="K48" s="1">
        <v>474100000</v>
      </c>
      <c r="L48" s="1">
        <v>494200000</v>
      </c>
      <c r="M48" s="1">
        <v>535900000</v>
      </c>
      <c r="N48" s="1">
        <v>441600000</v>
      </c>
      <c r="O48" s="1">
        <v>408000000</v>
      </c>
      <c r="P48" s="1">
        <v>722300000</v>
      </c>
      <c r="Q48" s="1">
        <v>597400000</v>
      </c>
      <c r="R48" s="1">
        <v>1686800000</v>
      </c>
      <c r="S48" s="1">
        <v>1545500000</v>
      </c>
      <c r="T48" s="1">
        <v>1498900000</v>
      </c>
      <c r="U48" s="1">
        <v>2249700000</v>
      </c>
      <c r="V48" s="1">
        <v>2132400000</v>
      </c>
      <c r="W48" s="1">
        <v>2433200000</v>
      </c>
      <c r="X48" s="1">
        <v>1974200000</v>
      </c>
      <c r="Y48" s="1">
        <v>1937300000</v>
      </c>
    </row>
    <row r="49" spans="1:25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>
        <v>5900000</v>
      </c>
      <c r="L49" s="1">
        <v>142100000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 t="s">
        <v>92</v>
      </c>
    </row>
    <row r="50" spans="1:25" ht="19" x14ac:dyDescent="0.25">
      <c r="A50" s="5" t="s">
        <v>42</v>
      </c>
      <c r="B50" s="1" t="s">
        <v>92</v>
      </c>
      <c r="C50" s="1">
        <v>1300000</v>
      </c>
      <c r="D50" s="1" t="s">
        <v>92</v>
      </c>
      <c r="E50" s="1">
        <v>1300000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>
        <v>34200000</v>
      </c>
      <c r="N50" s="1">
        <v>31200000</v>
      </c>
      <c r="O50" s="1" t="s">
        <v>92</v>
      </c>
      <c r="P50" s="1" t="s">
        <v>92</v>
      </c>
      <c r="Q50" s="1" t="s">
        <v>92</v>
      </c>
      <c r="R50" s="1">
        <v>138900000</v>
      </c>
      <c r="S50" s="1">
        <v>339100000</v>
      </c>
      <c r="T50" s="1">
        <v>266200000</v>
      </c>
      <c r="U50" s="1">
        <v>307800000</v>
      </c>
      <c r="V50" s="1">
        <v>429000000</v>
      </c>
      <c r="W50" s="1">
        <v>366300000</v>
      </c>
      <c r="X50" s="1">
        <v>409900000</v>
      </c>
      <c r="Y50" s="1">
        <v>376700000</v>
      </c>
    </row>
    <row r="51" spans="1:25" ht="19" x14ac:dyDescent="0.25">
      <c r="A51" s="5" t="s">
        <v>43</v>
      </c>
      <c r="B51" s="1" t="s">
        <v>92</v>
      </c>
      <c r="C51" s="1">
        <v>135600000</v>
      </c>
      <c r="D51" s="1">
        <v>138000000</v>
      </c>
      <c r="E51" s="1">
        <v>61000000</v>
      </c>
      <c r="F51" s="1">
        <v>23800000</v>
      </c>
      <c r="G51" s="1">
        <v>32400000</v>
      </c>
      <c r="H51" s="1">
        <v>46500000</v>
      </c>
      <c r="I51" s="1">
        <v>47500000</v>
      </c>
      <c r="J51" s="1">
        <v>44600000</v>
      </c>
      <c r="K51" s="1">
        <v>60200000</v>
      </c>
      <c r="L51" s="1">
        <v>60600000</v>
      </c>
      <c r="M51" s="1">
        <v>76200000</v>
      </c>
      <c r="N51" s="1">
        <v>58900000</v>
      </c>
      <c r="O51" s="1">
        <v>64600000</v>
      </c>
      <c r="P51" s="1">
        <v>91000000</v>
      </c>
      <c r="Q51" s="1">
        <v>107600000</v>
      </c>
      <c r="R51" s="1">
        <v>70500000</v>
      </c>
      <c r="S51" s="1">
        <v>98500000</v>
      </c>
      <c r="T51" s="1">
        <v>105100000</v>
      </c>
      <c r="U51" s="1">
        <v>256400000</v>
      </c>
      <c r="V51" s="1">
        <v>410200000</v>
      </c>
      <c r="W51" s="1">
        <v>520600000</v>
      </c>
      <c r="X51" s="1">
        <v>645100000</v>
      </c>
      <c r="Y51" s="1">
        <v>484400000</v>
      </c>
    </row>
    <row r="52" spans="1:25" ht="19" x14ac:dyDescent="0.25">
      <c r="A52" s="5" t="s">
        <v>44</v>
      </c>
      <c r="B52" s="1" t="s">
        <v>92</v>
      </c>
      <c r="C52" s="1">
        <v>809600000</v>
      </c>
      <c r="D52" s="1">
        <v>696100000</v>
      </c>
      <c r="E52" s="1">
        <v>638700000</v>
      </c>
      <c r="F52" s="1">
        <v>573100000</v>
      </c>
      <c r="G52" s="1">
        <v>548200000</v>
      </c>
      <c r="H52" s="1">
        <v>715700000</v>
      </c>
      <c r="I52" s="1">
        <v>892300000</v>
      </c>
      <c r="J52" s="1">
        <v>1309000000</v>
      </c>
      <c r="K52" s="1">
        <v>1245700000</v>
      </c>
      <c r="L52" s="1">
        <v>1561200000</v>
      </c>
      <c r="M52" s="1">
        <v>1755800000</v>
      </c>
      <c r="N52" s="1">
        <v>1635000000</v>
      </c>
      <c r="O52" s="1">
        <v>1546800000</v>
      </c>
      <c r="P52" s="1">
        <v>2017200000</v>
      </c>
      <c r="Q52" s="1">
        <v>1979100000</v>
      </c>
      <c r="R52" s="1">
        <v>4055300000</v>
      </c>
      <c r="S52" s="1">
        <v>4262200000</v>
      </c>
      <c r="T52" s="1">
        <v>4419800000</v>
      </c>
      <c r="U52" s="1">
        <v>5405500000</v>
      </c>
      <c r="V52" s="1">
        <v>5483900000</v>
      </c>
      <c r="W52" s="1">
        <v>5844400000</v>
      </c>
      <c r="X52" s="1">
        <v>5791300000</v>
      </c>
      <c r="Y52" s="1">
        <v>6249100000</v>
      </c>
    </row>
    <row r="53" spans="1:25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</row>
    <row r="54" spans="1:25" ht="19" x14ac:dyDescent="0.25">
      <c r="A54" s="7" t="s">
        <v>46</v>
      </c>
      <c r="B54" s="11" t="s">
        <v>92</v>
      </c>
      <c r="C54" s="11">
        <v>1360400000</v>
      </c>
      <c r="D54" s="11">
        <v>1203100000</v>
      </c>
      <c r="E54" s="11">
        <v>1161400000</v>
      </c>
      <c r="F54" s="11">
        <v>1110100000</v>
      </c>
      <c r="G54" s="11">
        <v>1148500000</v>
      </c>
      <c r="H54" s="11">
        <v>1416500000</v>
      </c>
      <c r="I54" s="11">
        <v>1637600000</v>
      </c>
      <c r="J54" s="11">
        <v>2354200000</v>
      </c>
      <c r="K54" s="11">
        <v>2414300000</v>
      </c>
      <c r="L54" s="11">
        <v>2919200000</v>
      </c>
      <c r="M54" s="11">
        <v>3883500000</v>
      </c>
      <c r="N54" s="11">
        <v>3328400000</v>
      </c>
      <c r="O54" s="11">
        <v>3257000000</v>
      </c>
      <c r="P54" s="11">
        <v>3823000000</v>
      </c>
      <c r="Q54" s="11">
        <v>3869600000</v>
      </c>
      <c r="R54" s="11">
        <v>6924400000</v>
      </c>
      <c r="S54" s="11">
        <v>7195100000</v>
      </c>
      <c r="T54" s="11">
        <v>7587600000</v>
      </c>
      <c r="U54" s="11">
        <v>8425500000</v>
      </c>
      <c r="V54" s="11">
        <v>8668000000</v>
      </c>
      <c r="W54" s="11">
        <v>9626000000</v>
      </c>
      <c r="X54" s="11">
        <v>11100700000</v>
      </c>
      <c r="Y54" s="11">
        <v>11978500000</v>
      </c>
    </row>
    <row r="55" spans="1:25" ht="19" x14ac:dyDescent="0.25">
      <c r="A55" s="5" t="s">
        <v>47</v>
      </c>
      <c r="B55" s="1" t="s">
        <v>92</v>
      </c>
      <c r="C55" s="1">
        <v>111500000</v>
      </c>
      <c r="D55" s="1">
        <v>77400000</v>
      </c>
      <c r="E55" s="1">
        <v>115700000</v>
      </c>
      <c r="F55" s="1">
        <v>104400000</v>
      </c>
      <c r="G55" s="1">
        <v>137300000</v>
      </c>
      <c r="H55" s="1">
        <v>165700000</v>
      </c>
      <c r="I55" s="1">
        <v>163500000</v>
      </c>
      <c r="J55" s="1">
        <v>178200000</v>
      </c>
      <c r="K55" s="1">
        <v>172900000</v>
      </c>
      <c r="L55" s="1">
        <v>256900000</v>
      </c>
      <c r="M55" s="1">
        <v>451800000</v>
      </c>
      <c r="N55" s="1">
        <v>279500000</v>
      </c>
      <c r="O55" s="1">
        <v>276800000</v>
      </c>
      <c r="P55" s="1">
        <v>378200000</v>
      </c>
      <c r="Q55" s="1">
        <v>337700000</v>
      </c>
      <c r="R55" s="1">
        <v>434000000</v>
      </c>
      <c r="S55" s="1">
        <v>548000000</v>
      </c>
      <c r="T55" s="1">
        <v>671700000</v>
      </c>
      <c r="U55" s="1">
        <v>543600000</v>
      </c>
      <c r="V55" s="1">
        <v>572900000</v>
      </c>
      <c r="W55" s="1">
        <v>635100000</v>
      </c>
      <c r="X55" s="1">
        <v>791700000</v>
      </c>
      <c r="Y55" s="1">
        <v>852100000</v>
      </c>
    </row>
    <row r="56" spans="1:25" ht="19" x14ac:dyDescent="0.25">
      <c r="A56" s="5" t="s">
        <v>48</v>
      </c>
      <c r="B56" s="1" t="s">
        <v>92</v>
      </c>
      <c r="C56" s="1">
        <v>12400000</v>
      </c>
      <c r="D56" s="1">
        <v>9300000</v>
      </c>
      <c r="E56" s="1">
        <v>11400000</v>
      </c>
      <c r="F56" s="1">
        <v>20000000</v>
      </c>
      <c r="G56" s="1">
        <v>73900000</v>
      </c>
      <c r="H56" s="1">
        <v>27900000</v>
      </c>
      <c r="I56" s="1">
        <v>30800000</v>
      </c>
      <c r="J56" s="1">
        <v>107900000</v>
      </c>
      <c r="K56" s="1">
        <v>205900000</v>
      </c>
      <c r="L56" s="1">
        <v>136000000</v>
      </c>
      <c r="M56" s="1">
        <v>370100000</v>
      </c>
      <c r="N56" s="1">
        <v>353600000</v>
      </c>
      <c r="O56" s="1">
        <v>181600000</v>
      </c>
      <c r="P56" s="1">
        <v>209600000</v>
      </c>
      <c r="Q56" s="1">
        <v>543400000</v>
      </c>
      <c r="R56" s="1">
        <v>553800000</v>
      </c>
      <c r="S56" s="1">
        <v>248100000</v>
      </c>
      <c r="T56" s="1">
        <v>138500000</v>
      </c>
      <c r="U56" s="1">
        <v>736000000</v>
      </c>
      <c r="V56" s="1">
        <v>531600000</v>
      </c>
      <c r="W56" s="1">
        <v>160700000</v>
      </c>
      <c r="X56" s="1">
        <v>165300000</v>
      </c>
      <c r="Y56" s="1">
        <v>162000000</v>
      </c>
    </row>
    <row r="57" spans="1:25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>
        <v>4100000</v>
      </c>
      <c r="K57" s="1">
        <v>5000000</v>
      </c>
      <c r="L57" s="1">
        <v>5100000</v>
      </c>
      <c r="M57" s="1">
        <v>7500000</v>
      </c>
      <c r="N57" s="1">
        <v>4900000</v>
      </c>
      <c r="O57" s="1" t="s">
        <v>92</v>
      </c>
      <c r="P57" s="1" t="s">
        <v>92</v>
      </c>
      <c r="Q57" s="1" t="s">
        <v>92</v>
      </c>
      <c r="R57" s="1">
        <v>30000000</v>
      </c>
      <c r="S57" s="1">
        <v>29900000</v>
      </c>
      <c r="T57" s="1">
        <v>38200000</v>
      </c>
      <c r="U57" s="1">
        <v>22500000</v>
      </c>
      <c r="V57" s="1">
        <v>25500000</v>
      </c>
      <c r="W57" s="1">
        <v>23600000</v>
      </c>
      <c r="X57" s="1" t="s">
        <v>92</v>
      </c>
      <c r="Y57" s="1" t="s">
        <v>92</v>
      </c>
    </row>
    <row r="58" spans="1:25" ht="19" x14ac:dyDescent="0.25">
      <c r="A58" s="5" t="s">
        <v>50</v>
      </c>
      <c r="B58" s="1" t="s">
        <v>92</v>
      </c>
      <c r="C58" s="1" t="s">
        <v>92</v>
      </c>
      <c r="D58" s="1">
        <v>70800000</v>
      </c>
      <c r="E58" s="1">
        <v>66200000</v>
      </c>
      <c r="F58" s="1">
        <v>96700000</v>
      </c>
      <c r="G58" s="1">
        <v>97100000</v>
      </c>
      <c r="H58" s="1">
        <v>123200000</v>
      </c>
      <c r="I58" s="1">
        <v>120400000</v>
      </c>
      <c r="J58" s="1">
        <v>114100000</v>
      </c>
      <c r="K58" s="1">
        <v>98800000</v>
      </c>
      <c r="L58" s="1">
        <v>149500000</v>
      </c>
      <c r="M58" s="1">
        <v>172000000</v>
      </c>
      <c r="N58" s="1">
        <v>134500000</v>
      </c>
      <c r="O58" s="1">
        <v>140500000</v>
      </c>
      <c r="P58" s="1">
        <v>165100000</v>
      </c>
      <c r="Q58" s="1">
        <v>112000000</v>
      </c>
      <c r="R58" s="1">
        <v>109800000</v>
      </c>
      <c r="S58" s="1" t="s">
        <v>92</v>
      </c>
      <c r="T58" s="1" t="s">
        <v>92</v>
      </c>
      <c r="U58" s="1" t="s">
        <v>92</v>
      </c>
      <c r="V58" s="1" t="s">
        <v>92</v>
      </c>
      <c r="W58" s="1" t="s">
        <v>92</v>
      </c>
      <c r="X58" s="1" t="s">
        <v>92</v>
      </c>
      <c r="Y58" s="1" t="s">
        <v>92</v>
      </c>
    </row>
    <row r="59" spans="1:25" ht="19" x14ac:dyDescent="0.25">
      <c r="A59" s="5" t="s">
        <v>51</v>
      </c>
      <c r="B59" s="1" t="s">
        <v>92</v>
      </c>
      <c r="C59" s="1">
        <v>211000000</v>
      </c>
      <c r="D59" s="1">
        <v>154500000</v>
      </c>
      <c r="E59" s="1">
        <v>116900000</v>
      </c>
      <c r="F59" s="1">
        <v>104000000</v>
      </c>
      <c r="G59" s="1">
        <v>90000000</v>
      </c>
      <c r="H59" s="1">
        <v>116200000</v>
      </c>
      <c r="I59" s="1">
        <v>106200000</v>
      </c>
      <c r="J59" s="1">
        <v>139700000</v>
      </c>
      <c r="K59" s="1">
        <v>136400000</v>
      </c>
      <c r="L59" s="1">
        <v>163400000</v>
      </c>
      <c r="M59" s="1">
        <v>274100000</v>
      </c>
      <c r="N59" s="1">
        <v>251800000</v>
      </c>
      <c r="O59" s="1">
        <v>220300000</v>
      </c>
      <c r="P59" s="1">
        <v>287900000</v>
      </c>
      <c r="Q59" s="1">
        <v>246200000</v>
      </c>
      <c r="R59" s="1">
        <v>375000000</v>
      </c>
      <c r="S59" s="1">
        <v>582900000</v>
      </c>
      <c r="T59" s="1">
        <v>620900000</v>
      </c>
      <c r="U59" s="1">
        <v>516300000</v>
      </c>
      <c r="V59" s="1">
        <v>544500000</v>
      </c>
      <c r="W59" s="1">
        <v>724000000</v>
      </c>
      <c r="X59" s="1">
        <v>804000000</v>
      </c>
      <c r="Y59" s="1">
        <v>1047300000</v>
      </c>
    </row>
    <row r="60" spans="1:25" ht="19" x14ac:dyDescent="0.25">
      <c r="A60" s="6" t="s">
        <v>52</v>
      </c>
      <c r="B60" s="10" t="s">
        <v>92</v>
      </c>
      <c r="C60" s="10">
        <v>334900000</v>
      </c>
      <c r="D60" s="10">
        <v>312000000</v>
      </c>
      <c r="E60" s="10">
        <v>310200000</v>
      </c>
      <c r="F60" s="10">
        <v>325100000</v>
      </c>
      <c r="G60" s="10">
        <v>398300000</v>
      </c>
      <c r="H60" s="10">
        <v>433000000</v>
      </c>
      <c r="I60" s="10">
        <v>420900000</v>
      </c>
      <c r="J60" s="10">
        <v>544000000</v>
      </c>
      <c r="K60" s="10">
        <v>619000000</v>
      </c>
      <c r="L60" s="10">
        <v>710900000</v>
      </c>
      <c r="M60" s="10">
        <v>1275500000</v>
      </c>
      <c r="N60" s="10">
        <v>1024300000</v>
      </c>
      <c r="O60" s="10">
        <v>819200000</v>
      </c>
      <c r="P60" s="10">
        <v>1040800000</v>
      </c>
      <c r="Q60" s="10">
        <v>1239300000</v>
      </c>
      <c r="R60" s="10">
        <v>1502600000</v>
      </c>
      <c r="S60" s="10">
        <v>1408900000</v>
      </c>
      <c r="T60" s="10">
        <v>1469300000</v>
      </c>
      <c r="U60" s="10">
        <v>1818400000</v>
      </c>
      <c r="V60" s="10">
        <v>1674500000</v>
      </c>
      <c r="W60" s="10">
        <v>1543400000</v>
      </c>
      <c r="X60" s="10">
        <v>1761000000</v>
      </c>
      <c r="Y60" s="10">
        <v>2061400000</v>
      </c>
    </row>
    <row r="61" spans="1:25" ht="19" x14ac:dyDescent="0.25">
      <c r="A61" s="5" t="s">
        <v>53</v>
      </c>
      <c r="B61" s="1" t="s">
        <v>92</v>
      </c>
      <c r="C61" s="1">
        <v>1374500000</v>
      </c>
      <c r="D61" s="1">
        <v>1393900000</v>
      </c>
      <c r="E61" s="1">
        <v>1291500000</v>
      </c>
      <c r="F61" s="1">
        <v>1131800000</v>
      </c>
      <c r="G61" s="1">
        <v>993100000</v>
      </c>
      <c r="H61" s="1">
        <v>1148100000</v>
      </c>
      <c r="I61" s="1">
        <v>1128600000</v>
      </c>
      <c r="J61" s="1">
        <v>1061400000</v>
      </c>
      <c r="K61" s="1">
        <v>727600000</v>
      </c>
      <c r="L61" s="1">
        <v>752800000</v>
      </c>
      <c r="M61" s="1">
        <v>836900000</v>
      </c>
      <c r="N61" s="1">
        <v>658300000</v>
      </c>
      <c r="O61" s="1">
        <v>760600000</v>
      </c>
      <c r="P61" s="1">
        <v>983000000</v>
      </c>
      <c r="Q61" s="1">
        <v>850500000</v>
      </c>
      <c r="R61" s="1">
        <v>3068500000</v>
      </c>
      <c r="S61" s="1">
        <v>2703700000</v>
      </c>
      <c r="T61" s="1">
        <v>2627600000</v>
      </c>
      <c r="U61" s="1">
        <v>2876500000</v>
      </c>
      <c r="V61" s="1">
        <v>2959700000</v>
      </c>
      <c r="W61" s="1">
        <v>2913900000</v>
      </c>
      <c r="X61" s="1">
        <v>3046500000</v>
      </c>
      <c r="Y61" s="1">
        <v>3068700000</v>
      </c>
    </row>
    <row r="62" spans="1:25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</row>
    <row r="63" spans="1:25" ht="19" x14ac:dyDescent="0.25">
      <c r="A63" s="5" t="s">
        <v>54</v>
      </c>
      <c r="B63" s="1" t="s">
        <v>92</v>
      </c>
      <c r="C63" s="1" t="s">
        <v>92</v>
      </c>
      <c r="D63" s="1">
        <v>2200000</v>
      </c>
      <c r="E63" s="1" t="s">
        <v>92</v>
      </c>
      <c r="F63" s="1">
        <v>2300000</v>
      </c>
      <c r="G63" s="1">
        <v>1200000</v>
      </c>
      <c r="H63" s="1">
        <v>4200000</v>
      </c>
      <c r="I63" s="1">
        <v>6900000</v>
      </c>
      <c r="J63" s="1">
        <v>4700000</v>
      </c>
      <c r="K63" s="1">
        <v>13800000</v>
      </c>
      <c r="L63" s="1">
        <v>18200000</v>
      </c>
      <c r="M63" s="1">
        <v>17500000</v>
      </c>
      <c r="N63" s="1">
        <v>22900000</v>
      </c>
      <c r="O63" s="1" t="s">
        <v>92</v>
      </c>
      <c r="P63" s="1" t="s">
        <v>92</v>
      </c>
      <c r="Q63" s="1" t="s">
        <v>92</v>
      </c>
      <c r="R63" s="1">
        <v>288900000</v>
      </c>
      <c r="S63" s="1">
        <v>55100000</v>
      </c>
      <c r="T63" s="1">
        <v>54800000</v>
      </c>
      <c r="U63" s="1">
        <v>60200000</v>
      </c>
      <c r="V63" s="1">
        <v>57300000</v>
      </c>
      <c r="W63" s="1">
        <v>43200000</v>
      </c>
      <c r="X63" s="1">
        <v>30500000</v>
      </c>
      <c r="Y63" s="1">
        <v>34100000</v>
      </c>
    </row>
    <row r="64" spans="1:25" ht="19" x14ac:dyDescent="0.25">
      <c r="A64" s="5" t="s">
        <v>55</v>
      </c>
      <c r="B64" s="1" t="s">
        <v>92</v>
      </c>
      <c r="C64" s="1">
        <v>62700000</v>
      </c>
      <c r="D64" s="1">
        <v>153000000</v>
      </c>
      <c r="E64" s="1">
        <v>177900000</v>
      </c>
      <c r="F64" s="1">
        <v>163300000</v>
      </c>
      <c r="G64" s="1">
        <v>31400000</v>
      </c>
      <c r="H64" s="1">
        <v>35800000</v>
      </c>
      <c r="I64" s="1">
        <v>46800000</v>
      </c>
      <c r="J64" s="1">
        <v>48100000</v>
      </c>
      <c r="K64" s="1">
        <v>49300000</v>
      </c>
      <c r="L64" s="1">
        <v>49300000</v>
      </c>
      <c r="M64" s="1">
        <v>260100000</v>
      </c>
      <c r="N64" s="1">
        <v>232200000</v>
      </c>
      <c r="O64" s="1">
        <v>190400000</v>
      </c>
      <c r="P64" s="1">
        <v>151800000</v>
      </c>
      <c r="Q64" s="1">
        <v>147900000</v>
      </c>
      <c r="R64" s="1">
        <v>219400000</v>
      </c>
      <c r="S64" s="1">
        <v>226400000</v>
      </c>
      <c r="T64" s="1">
        <v>241800000</v>
      </c>
      <c r="U64" s="1">
        <v>346300000</v>
      </c>
      <c r="V64" s="1">
        <v>418400000</v>
      </c>
      <c r="W64" s="1">
        <v>521100000</v>
      </c>
      <c r="X64" s="1">
        <v>586100000</v>
      </c>
      <c r="Y64" s="1">
        <v>607300000</v>
      </c>
    </row>
    <row r="65" spans="1:38" ht="19" x14ac:dyDescent="0.25">
      <c r="A65" s="5" t="s">
        <v>56</v>
      </c>
      <c r="B65" s="1" t="s">
        <v>92</v>
      </c>
      <c r="C65" s="1">
        <v>1437200000</v>
      </c>
      <c r="D65" s="1">
        <v>1549100000</v>
      </c>
      <c r="E65" s="1">
        <v>1469400000</v>
      </c>
      <c r="F65" s="1">
        <v>1297400000</v>
      </c>
      <c r="G65" s="1">
        <v>1025700000</v>
      </c>
      <c r="H65" s="1">
        <v>1188100000</v>
      </c>
      <c r="I65" s="1">
        <v>1182300000</v>
      </c>
      <c r="J65" s="1">
        <v>1114200000</v>
      </c>
      <c r="K65" s="1">
        <v>790700000</v>
      </c>
      <c r="L65" s="1">
        <v>820300000</v>
      </c>
      <c r="M65" s="1">
        <v>1114500000</v>
      </c>
      <c r="N65" s="1">
        <v>913400000</v>
      </c>
      <c r="O65" s="1">
        <v>951000000</v>
      </c>
      <c r="P65" s="1">
        <v>1134800000</v>
      </c>
      <c r="Q65" s="1">
        <v>998400000</v>
      </c>
      <c r="R65" s="1">
        <v>3576800000</v>
      </c>
      <c r="S65" s="1">
        <v>2985200000</v>
      </c>
      <c r="T65" s="1">
        <v>2924200000</v>
      </c>
      <c r="U65" s="1">
        <v>3283000000</v>
      </c>
      <c r="V65" s="1">
        <v>3435400000</v>
      </c>
      <c r="W65" s="1">
        <v>3478200000</v>
      </c>
      <c r="X65" s="1">
        <v>3663100000</v>
      </c>
      <c r="Y65" s="1">
        <v>3710100000</v>
      </c>
    </row>
    <row r="66" spans="1:38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</row>
    <row r="67" spans="1:38" ht="19" x14ac:dyDescent="0.25">
      <c r="A67" s="6" t="s">
        <v>58</v>
      </c>
      <c r="B67" s="10" t="s">
        <v>92</v>
      </c>
      <c r="C67" s="10">
        <v>1772100000</v>
      </c>
      <c r="D67" s="10">
        <v>1861100000</v>
      </c>
      <c r="E67" s="10">
        <v>1779600000</v>
      </c>
      <c r="F67" s="10">
        <v>1622500000</v>
      </c>
      <c r="G67" s="10">
        <v>1424000000</v>
      </c>
      <c r="H67" s="10">
        <v>1621100000</v>
      </c>
      <c r="I67" s="10">
        <v>1603200000</v>
      </c>
      <c r="J67" s="10">
        <v>1658200000</v>
      </c>
      <c r="K67" s="10">
        <v>1409700000</v>
      </c>
      <c r="L67" s="10">
        <v>1531200000</v>
      </c>
      <c r="M67" s="10">
        <v>2390000000</v>
      </c>
      <c r="N67" s="10">
        <v>1937700000</v>
      </c>
      <c r="O67" s="10">
        <v>1770200000</v>
      </c>
      <c r="P67" s="10">
        <v>2175600000</v>
      </c>
      <c r="Q67" s="10">
        <v>2237700000</v>
      </c>
      <c r="R67" s="10">
        <v>5079400000</v>
      </c>
      <c r="S67" s="10">
        <v>4394100000</v>
      </c>
      <c r="T67" s="10">
        <v>4393500000</v>
      </c>
      <c r="U67" s="10">
        <v>5101400000</v>
      </c>
      <c r="V67" s="10">
        <v>5109900000</v>
      </c>
      <c r="W67" s="10">
        <v>5021600000</v>
      </c>
      <c r="X67" s="10">
        <v>5424100000</v>
      </c>
      <c r="Y67" s="10">
        <v>5771500000</v>
      </c>
    </row>
    <row r="68" spans="1:38" ht="19" x14ac:dyDescent="0.25">
      <c r="A68" s="5" t="s">
        <v>59</v>
      </c>
      <c r="B68" s="1" t="s">
        <v>92</v>
      </c>
      <c r="C68" s="1">
        <v>1700000</v>
      </c>
      <c r="D68" s="1">
        <v>1800000</v>
      </c>
      <c r="E68" s="1">
        <v>2200000</v>
      </c>
      <c r="F68" s="1">
        <v>2500000</v>
      </c>
      <c r="G68" s="1">
        <v>3100000</v>
      </c>
      <c r="H68" s="1">
        <v>3300000</v>
      </c>
      <c r="I68" s="1">
        <v>3400000</v>
      </c>
      <c r="J68" s="1">
        <v>4600000</v>
      </c>
      <c r="K68" s="1">
        <v>4700000</v>
      </c>
      <c r="L68" s="1">
        <v>4900000</v>
      </c>
      <c r="M68" s="1">
        <v>5000000</v>
      </c>
      <c r="N68" s="1">
        <v>5100000</v>
      </c>
      <c r="O68" s="1">
        <v>5200000</v>
      </c>
      <c r="P68" s="1">
        <v>5200000</v>
      </c>
      <c r="Q68" s="1">
        <v>5300000</v>
      </c>
      <c r="R68" s="1">
        <v>5400000</v>
      </c>
      <c r="S68" s="1">
        <v>5500000</v>
      </c>
      <c r="T68" s="1">
        <v>5600000</v>
      </c>
      <c r="U68" s="1">
        <v>5700000</v>
      </c>
      <c r="V68" s="1">
        <v>5700000</v>
      </c>
      <c r="W68" s="1">
        <v>6000000</v>
      </c>
      <c r="X68" s="1">
        <v>6100000</v>
      </c>
      <c r="Y68" s="1">
        <v>6100000</v>
      </c>
    </row>
    <row r="69" spans="1:38" ht="19" x14ac:dyDescent="0.25">
      <c r="A69" s="5" t="s">
        <v>60</v>
      </c>
      <c r="B69" s="1" t="s">
        <v>92</v>
      </c>
      <c r="C69" s="1">
        <v>-1225100000</v>
      </c>
      <c r="D69" s="1">
        <v>-1367000000</v>
      </c>
      <c r="E69" s="1">
        <v>-1533700000</v>
      </c>
      <c r="F69" s="1">
        <v>-1657400000</v>
      </c>
      <c r="G69" s="1">
        <v>-1556800000</v>
      </c>
      <c r="H69" s="1">
        <v>-1284700000</v>
      </c>
      <c r="I69" s="1">
        <v>-1051400000</v>
      </c>
      <c r="J69" s="1">
        <v>-1431500000</v>
      </c>
      <c r="K69" s="1">
        <v>-1504400000</v>
      </c>
      <c r="L69" s="1">
        <v>-1213900000</v>
      </c>
      <c r="M69" s="1">
        <v>-1202300000</v>
      </c>
      <c r="N69" s="1">
        <v>-1292900000</v>
      </c>
      <c r="O69" s="1">
        <v>-1142100000</v>
      </c>
      <c r="P69" s="1">
        <v>-915600000</v>
      </c>
      <c r="Q69" s="1">
        <v>-709400000</v>
      </c>
      <c r="R69" s="1">
        <v>-527300000</v>
      </c>
      <c r="S69" s="1">
        <v>351500000</v>
      </c>
      <c r="T69" s="1">
        <v>979600000</v>
      </c>
      <c r="U69" s="1">
        <v>1191300000</v>
      </c>
      <c r="V69" s="1">
        <v>1425500000</v>
      </c>
      <c r="W69" s="1">
        <v>2435100000</v>
      </c>
      <c r="X69" s="1" t="s">
        <v>92</v>
      </c>
      <c r="Y69" s="1">
        <v>4337300000</v>
      </c>
    </row>
    <row r="70" spans="1:38" ht="19" x14ac:dyDescent="0.25">
      <c r="A70" s="5" t="s">
        <v>61</v>
      </c>
      <c r="B70" s="1" t="s">
        <v>92</v>
      </c>
      <c r="C70" s="1">
        <v>-916400000</v>
      </c>
      <c r="D70" s="1">
        <v>-34300000</v>
      </c>
      <c r="E70" s="1">
        <v>-4400000</v>
      </c>
      <c r="F70" s="1">
        <v>1100000</v>
      </c>
      <c r="G70" s="1">
        <v>700000</v>
      </c>
      <c r="H70" s="1">
        <v>-400000</v>
      </c>
      <c r="I70" s="1">
        <v>-500000</v>
      </c>
      <c r="J70" s="1">
        <v>-53600000</v>
      </c>
      <c r="K70" s="1">
        <v>-64900000</v>
      </c>
      <c r="L70" s="1">
        <v>-59100000</v>
      </c>
      <c r="M70" s="1">
        <v>-46700000</v>
      </c>
      <c r="N70" s="1">
        <v>-41100000</v>
      </c>
      <c r="O70" s="1">
        <v>-47400000</v>
      </c>
      <c r="P70" s="1">
        <v>-41500000</v>
      </c>
      <c r="Q70" s="1">
        <v>-42300000</v>
      </c>
      <c r="R70" s="1">
        <v>-50200000</v>
      </c>
      <c r="S70" s="1">
        <v>-40600000</v>
      </c>
      <c r="T70" s="1">
        <v>-37900000</v>
      </c>
      <c r="U70" s="1">
        <v>-54300000</v>
      </c>
      <c r="V70" s="1">
        <v>-57600000</v>
      </c>
      <c r="W70" s="1">
        <v>-40600000</v>
      </c>
      <c r="X70" s="1">
        <v>-23400000</v>
      </c>
      <c r="Y70" s="1">
        <v>-23200000</v>
      </c>
    </row>
    <row r="71" spans="1:38" ht="19" x14ac:dyDescent="0.25">
      <c r="A71" s="5" t="s">
        <v>62</v>
      </c>
      <c r="B71" s="1" t="s">
        <v>92</v>
      </c>
      <c r="C71" s="1">
        <v>1724000000</v>
      </c>
      <c r="D71" s="1">
        <v>737400000</v>
      </c>
      <c r="E71" s="1">
        <v>891300000</v>
      </c>
      <c r="F71" s="1">
        <v>1116000000</v>
      </c>
      <c r="G71" s="1">
        <v>1252700000</v>
      </c>
      <c r="H71" s="1">
        <v>1056400000</v>
      </c>
      <c r="I71" s="1">
        <v>1064400000</v>
      </c>
      <c r="J71" s="1">
        <v>2159200000</v>
      </c>
      <c r="K71" s="1">
        <v>2549600000</v>
      </c>
      <c r="L71" s="1">
        <v>2634100000</v>
      </c>
      <c r="M71" s="1">
        <v>2712200000</v>
      </c>
      <c r="N71" s="1">
        <v>2690000000</v>
      </c>
      <c r="O71" s="1">
        <v>2638300000</v>
      </c>
      <c r="P71" s="1">
        <v>2578400000</v>
      </c>
      <c r="Q71" s="1">
        <v>2354600000</v>
      </c>
      <c r="R71" s="1">
        <v>2395300000</v>
      </c>
      <c r="S71" s="1">
        <v>2462400000</v>
      </c>
      <c r="T71" s="1">
        <v>2224300000</v>
      </c>
      <c r="U71" s="1">
        <v>2159000000</v>
      </c>
      <c r="V71" s="1">
        <v>2164900000</v>
      </c>
      <c r="W71" s="1">
        <v>2184900000</v>
      </c>
      <c r="X71" s="1">
        <v>5673300000</v>
      </c>
      <c r="Y71" s="1">
        <v>1868300000</v>
      </c>
    </row>
    <row r="72" spans="1:38" ht="19" x14ac:dyDescent="0.25">
      <c r="A72" s="6" t="s">
        <v>63</v>
      </c>
      <c r="B72" s="10" t="s">
        <v>92</v>
      </c>
      <c r="C72" s="10">
        <v>-415800000</v>
      </c>
      <c r="D72" s="10">
        <v>-662100000</v>
      </c>
      <c r="E72" s="10">
        <v>-644600000</v>
      </c>
      <c r="F72" s="10">
        <v>-537800000</v>
      </c>
      <c r="G72" s="10">
        <v>-300300000</v>
      </c>
      <c r="H72" s="10">
        <v>-225400000</v>
      </c>
      <c r="I72" s="10">
        <v>15900000</v>
      </c>
      <c r="J72" s="10">
        <v>678700000</v>
      </c>
      <c r="K72" s="10">
        <v>985000000</v>
      </c>
      <c r="L72" s="10">
        <v>1366000000</v>
      </c>
      <c r="M72" s="10">
        <v>1468200000</v>
      </c>
      <c r="N72" s="10">
        <v>1361100000</v>
      </c>
      <c r="O72" s="10">
        <v>1454000000</v>
      </c>
      <c r="P72" s="10">
        <v>1626500000</v>
      </c>
      <c r="Q72" s="10">
        <v>1608200000</v>
      </c>
      <c r="R72" s="10">
        <v>1823200000</v>
      </c>
      <c r="S72" s="10">
        <v>2778800000</v>
      </c>
      <c r="T72" s="10">
        <v>3171600000</v>
      </c>
      <c r="U72" s="10">
        <v>3301700000</v>
      </c>
      <c r="V72" s="10">
        <v>3538500000</v>
      </c>
      <c r="W72" s="10">
        <v>4585400000</v>
      </c>
      <c r="X72" s="10">
        <v>5656000000</v>
      </c>
      <c r="Y72" s="10">
        <v>6188500000</v>
      </c>
    </row>
    <row r="73" spans="1:38" ht="19" x14ac:dyDescent="0.25">
      <c r="A73" s="7" t="s">
        <v>64</v>
      </c>
      <c r="B73" s="11" t="s">
        <v>92</v>
      </c>
      <c r="C73" s="11">
        <v>1356300000</v>
      </c>
      <c r="D73" s="11">
        <v>1199000000</v>
      </c>
      <c r="E73" s="11">
        <v>1135000000</v>
      </c>
      <c r="F73" s="11">
        <v>1084700000</v>
      </c>
      <c r="G73" s="11">
        <v>1123700000</v>
      </c>
      <c r="H73" s="11">
        <v>1395700000</v>
      </c>
      <c r="I73" s="11">
        <v>1619100000</v>
      </c>
      <c r="J73" s="11">
        <v>2336900000</v>
      </c>
      <c r="K73" s="11">
        <v>2394700000</v>
      </c>
      <c r="L73" s="11">
        <v>2897200000</v>
      </c>
      <c r="M73" s="11">
        <v>3858200000</v>
      </c>
      <c r="N73" s="11">
        <v>3298800000</v>
      </c>
      <c r="O73" s="11">
        <v>3224200000</v>
      </c>
      <c r="P73" s="11">
        <v>3802100000</v>
      </c>
      <c r="Q73" s="11">
        <v>3845900000</v>
      </c>
      <c r="R73" s="11">
        <v>6902600000</v>
      </c>
      <c r="S73" s="11">
        <v>7172900000</v>
      </c>
      <c r="T73" s="11">
        <v>7565100000</v>
      </c>
      <c r="U73" s="11">
        <v>8403100000</v>
      </c>
      <c r="V73" s="11">
        <v>8648400000</v>
      </c>
      <c r="W73" s="11">
        <v>9607000000</v>
      </c>
      <c r="X73" s="11">
        <v>11080100000</v>
      </c>
      <c r="Y73" s="11">
        <v>11960000000</v>
      </c>
    </row>
    <row r="74" spans="1:38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</row>
    <row r="75" spans="1:38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</row>
    <row r="76" spans="1:38" ht="19" x14ac:dyDescent="0.25">
      <c r="A76" s="5" t="s">
        <v>66</v>
      </c>
      <c r="B76" s="1" t="s">
        <v>92</v>
      </c>
      <c r="C76" s="1">
        <v>71100000</v>
      </c>
      <c r="D76" s="1">
        <v>-831400000</v>
      </c>
      <c r="E76" s="1">
        <v>-141900000</v>
      </c>
      <c r="F76" s="1">
        <v>-166700000</v>
      </c>
      <c r="G76" s="1">
        <v>-123700000</v>
      </c>
      <c r="H76" s="1">
        <v>100600000</v>
      </c>
      <c r="I76" s="1">
        <v>272100000</v>
      </c>
      <c r="J76" s="1">
        <v>242200000</v>
      </c>
      <c r="K76" s="1">
        <v>-380100000</v>
      </c>
      <c r="L76" s="1">
        <v>63300000</v>
      </c>
      <c r="M76" s="1">
        <v>292900000</v>
      </c>
      <c r="N76" s="1">
        <v>14900000</v>
      </c>
      <c r="O76" s="1">
        <v>-86300000</v>
      </c>
      <c r="P76" s="1">
        <v>154000000</v>
      </c>
      <c r="Q76" s="1">
        <v>192100000</v>
      </c>
      <c r="R76" s="1">
        <v>209000000</v>
      </c>
      <c r="S76" s="1">
        <v>184500000</v>
      </c>
      <c r="T76" s="1">
        <v>813000000</v>
      </c>
      <c r="U76" s="1">
        <v>629900000</v>
      </c>
      <c r="V76" s="1">
        <v>213900000</v>
      </c>
      <c r="W76" s="1">
        <v>236400000</v>
      </c>
      <c r="X76" s="1">
        <v>1011200000</v>
      </c>
      <c r="Y76" s="1">
        <v>1903800000</v>
      </c>
    </row>
    <row r="77" spans="1:38" ht="19" x14ac:dyDescent="0.25">
      <c r="A77" s="5" t="s">
        <v>13</v>
      </c>
      <c r="B77" s="1" t="s">
        <v>92</v>
      </c>
      <c r="C77" s="1">
        <v>158900000</v>
      </c>
      <c r="D77" s="1">
        <v>171800000</v>
      </c>
      <c r="E77" s="1">
        <v>141500000</v>
      </c>
      <c r="F77" s="1">
        <v>136500000</v>
      </c>
      <c r="G77" s="1">
        <v>109400000</v>
      </c>
      <c r="H77" s="1">
        <v>100700000</v>
      </c>
      <c r="I77" s="1">
        <v>84200000</v>
      </c>
      <c r="J77" s="1">
        <v>96900000</v>
      </c>
      <c r="K77" s="1">
        <v>142100000</v>
      </c>
      <c r="L77" s="1">
        <v>155600000</v>
      </c>
      <c r="M77" s="1">
        <v>166900000</v>
      </c>
      <c r="N77" s="1">
        <v>229400000</v>
      </c>
      <c r="O77" s="1">
        <v>243600000</v>
      </c>
      <c r="P77" s="1">
        <v>211800000</v>
      </c>
      <c r="Q77" s="1">
        <v>268800000</v>
      </c>
      <c r="R77" s="1">
        <v>357600000</v>
      </c>
      <c r="S77" s="1">
        <v>364100000</v>
      </c>
      <c r="T77" s="1">
        <v>481900000</v>
      </c>
      <c r="U77" s="1">
        <v>508700000</v>
      </c>
      <c r="V77" s="1">
        <v>593100000</v>
      </c>
      <c r="W77" s="1">
        <v>625100000</v>
      </c>
      <c r="X77" s="1">
        <v>596700000</v>
      </c>
      <c r="Y77" s="1">
        <v>551800000</v>
      </c>
    </row>
    <row r="78" spans="1:38" ht="19" x14ac:dyDescent="0.25">
      <c r="A78" s="5" t="s">
        <v>67</v>
      </c>
      <c r="B78" s="1" t="s">
        <v>92</v>
      </c>
      <c r="C78" s="1">
        <v>-8300000</v>
      </c>
      <c r="D78" s="1">
        <v>317100000</v>
      </c>
      <c r="E78" s="1">
        <v>6400000</v>
      </c>
      <c r="F78" s="1">
        <v>300000</v>
      </c>
      <c r="G78" s="1">
        <v>3500000</v>
      </c>
      <c r="H78" s="1">
        <v>-5700000</v>
      </c>
      <c r="I78" s="1">
        <v>3500000</v>
      </c>
      <c r="J78" s="1">
        <v>3200000</v>
      </c>
      <c r="K78" s="1">
        <v>-6800000</v>
      </c>
      <c r="L78" s="1">
        <v>700000</v>
      </c>
      <c r="M78" s="1">
        <v>2600000</v>
      </c>
      <c r="N78" s="1">
        <v>-4200000</v>
      </c>
      <c r="O78" s="1">
        <v>-3100000</v>
      </c>
      <c r="P78" s="1" t="s">
        <v>92</v>
      </c>
      <c r="Q78" s="1">
        <v>-18800000</v>
      </c>
      <c r="R78" s="1">
        <v>-9200000</v>
      </c>
      <c r="S78" s="1">
        <v>-38100000</v>
      </c>
      <c r="T78" s="1">
        <v>-348300000</v>
      </c>
      <c r="U78" s="1">
        <v>69200000</v>
      </c>
      <c r="V78" s="1">
        <v>11200000</v>
      </c>
      <c r="W78" s="1">
        <v>-122600000</v>
      </c>
      <c r="X78" s="1">
        <v>62400000</v>
      </c>
      <c r="Y78" s="1">
        <v>3100000</v>
      </c>
    </row>
    <row r="79" spans="1:38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>
        <v>33200000</v>
      </c>
      <c r="L79" s="1">
        <v>54200000</v>
      </c>
      <c r="M79" s="1">
        <v>52500000</v>
      </c>
      <c r="N79" s="1">
        <v>33500000</v>
      </c>
      <c r="O79" s="1">
        <v>20500000</v>
      </c>
      <c r="P79" s="1">
        <v>32300000</v>
      </c>
      <c r="Q79" s="1">
        <v>45800000</v>
      </c>
      <c r="R79" s="1">
        <v>46900000</v>
      </c>
      <c r="S79" s="1">
        <v>56100000</v>
      </c>
      <c r="T79" s="1">
        <v>69800000</v>
      </c>
      <c r="U79" s="1">
        <v>78300000</v>
      </c>
      <c r="V79" s="1">
        <v>79400000</v>
      </c>
      <c r="W79" s="1">
        <v>67700000</v>
      </c>
      <c r="X79" s="1">
        <v>101300000</v>
      </c>
      <c r="Y79" s="1">
        <v>100800000</v>
      </c>
    </row>
    <row r="80" spans="1:38" ht="19" x14ac:dyDescent="0.25">
      <c r="A80" s="14" t="s">
        <v>105</v>
      </c>
      <c r="B80" s="15" t="e">
        <f t="shared" ref="B80:Z80" si="6">B79/B3</f>
        <v>#VALUE!</v>
      </c>
      <c r="C80" s="15" t="e">
        <f t="shared" si="6"/>
        <v>#VALUE!</v>
      </c>
      <c r="D80" s="15" t="e">
        <f t="shared" si="6"/>
        <v>#VALUE!</v>
      </c>
      <c r="E80" s="15" t="e">
        <f t="shared" si="6"/>
        <v>#VALUE!</v>
      </c>
      <c r="F80" s="15" t="e">
        <f t="shared" si="6"/>
        <v>#VALUE!</v>
      </c>
      <c r="G80" s="15" t="e">
        <f t="shared" si="6"/>
        <v>#VALUE!</v>
      </c>
      <c r="H80" s="15" t="e">
        <f t="shared" si="6"/>
        <v>#VALUE!</v>
      </c>
      <c r="I80" s="15" t="e">
        <f t="shared" si="6"/>
        <v>#VALUE!</v>
      </c>
      <c r="J80" s="15" t="e">
        <f t="shared" si="6"/>
        <v>#VALUE!</v>
      </c>
      <c r="K80" s="15">
        <f t="shared" si="6"/>
        <v>1.6157290247226008E-2</v>
      </c>
      <c r="L80" s="15">
        <f t="shared" si="6"/>
        <v>3.0640511052066256E-2</v>
      </c>
      <c r="M80" s="15">
        <f t="shared" si="6"/>
        <v>2.2693870493645716E-2</v>
      </c>
      <c r="N80" s="15">
        <f t="shared" si="6"/>
        <v>9.7318653226040729E-3</v>
      </c>
      <c r="O80" s="15">
        <f t="shared" si="6"/>
        <v>7.0814190472900619E-3</v>
      </c>
      <c r="P80" s="15">
        <f t="shared" si="6"/>
        <v>1.1607431631149603E-2</v>
      </c>
      <c r="Q80" s="15">
        <f t="shared" si="6"/>
        <v>1.4485419697640585E-2</v>
      </c>
      <c r="R80" s="15">
        <f t="shared" si="6"/>
        <v>1.3416099319183019E-2</v>
      </c>
      <c r="S80" s="15">
        <f t="shared" si="6"/>
        <v>1.4359210627351609E-2</v>
      </c>
      <c r="T80" s="15">
        <f t="shared" si="6"/>
        <v>1.2592231783658963E-2</v>
      </c>
      <c r="U80" s="15">
        <f t="shared" si="6"/>
        <v>1.3320177602368031E-2</v>
      </c>
      <c r="V80" s="15">
        <f t="shared" si="6"/>
        <v>1.4389532249587705E-2</v>
      </c>
      <c r="W80" s="15">
        <f t="shared" si="6"/>
        <v>1.2882968601332064E-2</v>
      </c>
      <c r="X80" s="15">
        <f t="shared" si="6"/>
        <v>1.5030119588118342E-2</v>
      </c>
      <c r="Y80" s="15">
        <f t="shared" si="6"/>
        <v>1.2106363046768034E-2</v>
      </c>
      <c r="AK80" s="15"/>
      <c r="AL80" s="15"/>
    </row>
    <row r="81" spans="1:38" ht="19" x14ac:dyDescent="0.25">
      <c r="A81" s="5" t="s">
        <v>69</v>
      </c>
      <c r="B81" s="1" t="s">
        <v>92</v>
      </c>
      <c r="C81" s="1">
        <v>9300000</v>
      </c>
      <c r="D81" s="1">
        <v>-73800000</v>
      </c>
      <c r="E81" s="1">
        <v>-23000000</v>
      </c>
      <c r="F81" s="1">
        <v>-36100000</v>
      </c>
      <c r="G81" s="1">
        <v>-41600000</v>
      </c>
      <c r="H81" s="1">
        <v>-33900000</v>
      </c>
      <c r="I81" s="1">
        <v>-36700000</v>
      </c>
      <c r="J81" s="1">
        <v>-39800000</v>
      </c>
      <c r="K81" s="1">
        <v>11100000</v>
      </c>
      <c r="L81" s="1">
        <v>-59100000</v>
      </c>
      <c r="M81" s="1">
        <v>-21300000</v>
      </c>
      <c r="N81" s="1">
        <v>65200000</v>
      </c>
      <c r="O81" s="1">
        <v>-125300000</v>
      </c>
      <c r="P81" s="1">
        <v>-127200000</v>
      </c>
      <c r="Q81" s="1">
        <v>-72100000</v>
      </c>
      <c r="R81" s="1">
        <v>-204100000</v>
      </c>
      <c r="S81" s="1">
        <v>23100000</v>
      </c>
      <c r="T81" s="1">
        <v>-94000000</v>
      </c>
      <c r="U81" s="1">
        <v>-125400000</v>
      </c>
      <c r="V81" s="1">
        <v>-266700000</v>
      </c>
      <c r="W81" s="1">
        <v>1300000</v>
      </c>
      <c r="X81" s="1">
        <v>-58900000</v>
      </c>
      <c r="Y81" s="1">
        <v>73600000</v>
      </c>
    </row>
    <row r="82" spans="1:38" ht="21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>
        <v>95400000</v>
      </c>
      <c r="P82" s="1">
        <v>-35400000</v>
      </c>
      <c r="Q82" s="1">
        <v>20500000</v>
      </c>
      <c r="R82" s="1">
        <v>-11300000</v>
      </c>
      <c r="S82" s="1">
        <v>28100000</v>
      </c>
      <c r="T82" s="1">
        <v>-57900000</v>
      </c>
      <c r="U82" s="1">
        <v>-2700000</v>
      </c>
      <c r="V82" s="1">
        <v>4700000</v>
      </c>
      <c r="W82" s="1" t="s">
        <v>92</v>
      </c>
      <c r="X82" s="1" t="s">
        <v>92</v>
      </c>
      <c r="Y82" s="1">
        <v>-47800000</v>
      </c>
      <c r="AF82" s="32" t="s">
        <v>110</v>
      </c>
      <c r="AG82" s="33"/>
    </row>
    <row r="83" spans="1:38" ht="19" customHeight="1" x14ac:dyDescent="0.25">
      <c r="A83" s="5" t="s">
        <v>34</v>
      </c>
      <c r="B83" s="1" t="s">
        <v>92</v>
      </c>
      <c r="C83" s="1">
        <v>-33100000</v>
      </c>
      <c r="D83" s="1">
        <v>23100000</v>
      </c>
      <c r="E83" s="1">
        <v>8000000</v>
      </c>
      <c r="F83" s="1">
        <v>-21000000</v>
      </c>
      <c r="G83" s="1">
        <v>-32900000</v>
      </c>
      <c r="H83" s="1">
        <v>10600000</v>
      </c>
      <c r="I83" s="1">
        <v>-61900000</v>
      </c>
      <c r="J83" s="1">
        <v>-7500000</v>
      </c>
      <c r="K83" s="1">
        <v>40000000</v>
      </c>
      <c r="L83" s="1">
        <v>44800000</v>
      </c>
      <c r="M83" s="1">
        <v>-84000000</v>
      </c>
      <c r="N83" s="1">
        <v>102100000</v>
      </c>
      <c r="O83" s="1">
        <v>-7100000</v>
      </c>
      <c r="P83" s="1">
        <v>-97600000</v>
      </c>
      <c r="Q83" s="1">
        <v>-59000000</v>
      </c>
      <c r="R83" s="1">
        <v>-72500000</v>
      </c>
      <c r="S83" s="1">
        <v>-7900000</v>
      </c>
      <c r="T83" s="1">
        <v>-126900000</v>
      </c>
      <c r="U83" s="1">
        <v>-185200000</v>
      </c>
      <c r="V83" s="1">
        <v>34600000</v>
      </c>
      <c r="W83" s="1">
        <v>-26300000</v>
      </c>
      <c r="X83" s="1">
        <v>-122800000</v>
      </c>
      <c r="Y83" s="1">
        <v>-235200000</v>
      </c>
      <c r="AF83" s="34" t="s">
        <v>127</v>
      </c>
      <c r="AG83" s="35"/>
    </row>
    <row r="84" spans="1:38" ht="19" customHeight="1" x14ac:dyDescent="0.25">
      <c r="A84" s="5" t="s">
        <v>47</v>
      </c>
      <c r="B84" s="1" t="s">
        <v>92</v>
      </c>
      <c r="C84" s="1">
        <v>47100000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>
        <v>-69000000</v>
      </c>
      <c r="L84" s="1">
        <v>9800000</v>
      </c>
      <c r="M84" s="1">
        <v>26800000</v>
      </c>
      <c r="N84" s="1">
        <v>-109700000</v>
      </c>
      <c r="O84" s="1">
        <v>-161300000</v>
      </c>
      <c r="P84" s="1">
        <v>6600000</v>
      </c>
      <c r="Q84" s="1">
        <v>-17300000</v>
      </c>
      <c r="R84" s="1">
        <v>-32200000</v>
      </c>
      <c r="S84" s="1">
        <v>42400000</v>
      </c>
      <c r="T84" s="1">
        <v>51800000</v>
      </c>
      <c r="U84" s="1">
        <v>44800000</v>
      </c>
      <c r="V84" s="1">
        <v>-79900000</v>
      </c>
      <c r="W84" s="1">
        <v>34200000</v>
      </c>
      <c r="X84" s="1">
        <v>70700000</v>
      </c>
      <c r="Y84" s="1">
        <v>38200000</v>
      </c>
      <c r="AF84" s="58" t="s">
        <v>128</v>
      </c>
      <c r="AG84" s="59">
        <f>Y17</f>
        <v>94900000</v>
      </c>
    </row>
    <row r="85" spans="1:38" ht="20" x14ac:dyDescent="0.25">
      <c r="A85" s="5" t="s">
        <v>71</v>
      </c>
      <c r="B85" s="1" t="s">
        <v>92</v>
      </c>
      <c r="C85" s="1">
        <v>-19500000</v>
      </c>
      <c r="D85" s="1" t="s">
        <v>92</v>
      </c>
      <c r="E85" s="1" t="s">
        <v>92</v>
      </c>
      <c r="F85" s="1">
        <v>-1400000</v>
      </c>
      <c r="G85" s="1" t="s">
        <v>92</v>
      </c>
      <c r="H85" s="1">
        <v>-4100000</v>
      </c>
      <c r="I85" s="1">
        <v>-12400000</v>
      </c>
      <c r="J85" s="1">
        <v>-50100000</v>
      </c>
      <c r="K85" s="1">
        <v>34700000</v>
      </c>
      <c r="L85" s="1">
        <v>-20700000</v>
      </c>
      <c r="M85" s="1">
        <v>2300000</v>
      </c>
      <c r="N85" s="1">
        <v>-3700000</v>
      </c>
      <c r="O85" s="1">
        <v>-37500000</v>
      </c>
      <c r="P85" s="1">
        <v>6000000</v>
      </c>
      <c r="Q85" s="1">
        <v>24600000</v>
      </c>
      <c r="R85" s="1">
        <v>-53100000</v>
      </c>
      <c r="S85" s="1">
        <v>100000</v>
      </c>
      <c r="T85" s="1">
        <v>-109800000</v>
      </c>
      <c r="U85" s="1">
        <v>-1400000</v>
      </c>
      <c r="V85" s="1">
        <v>10200000</v>
      </c>
      <c r="W85" s="1">
        <v>40500000</v>
      </c>
      <c r="X85" s="1" t="s">
        <v>92</v>
      </c>
      <c r="Y85" s="1" t="s">
        <v>92</v>
      </c>
      <c r="AF85" s="58" t="s">
        <v>129</v>
      </c>
      <c r="AG85" s="59">
        <f>Y56</f>
        <v>162000000</v>
      </c>
    </row>
    <row r="86" spans="1:38" ht="20" x14ac:dyDescent="0.25">
      <c r="A86" s="5" t="s">
        <v>72</v>
      </c>
      <c r="B86" s="1" t="s">
        <v>92</v>
      </c>
      <c r="C86" s="1">
        <v>70300000</v>
      </c>
      <c r="D86" s="1">
        <v>279000000</v>
      </c>
      <c r="E86" s="1">
        <v>47600000</v>
      </c>
      <c r="F86" s="1">
        <v>111700000</v>
      </c>
      <c r="G86" s="1">
        <v>90800000</v>
      </c>
      <c r="H86" s="1">
        <v>31400000</v>
      </c>
      <c r="I86" s="1">
        <v>26700000</v>
      </c>
      <c r="J86" s="1">
        <v>14600000</v>
      </c>
      <c r="K86" s="1">
        <v>594300000</v>
      </c>
      <c r="L86" s="1">
        <v>62200000</v>
      </c>
      <c r="M86" s="1">
        <v>58200000</v>
      </c>
      <c r="N86" s="1">
        <v>206700000</v>
      </c>
      <c r="O86" s="1">
        <v>226600000</v>
      </c>
      <c r="P86" s="1">
        <v>56400000</v>
      </c>
      <c r="Q86" s="1">
        <v>65500000</v>
      </c>
      <c r="R86" s="1">
        <v>70400000</v>
      </c>
      <c r="S86" s="1">
        <v>-8500000</v>
      </c>
      <c r="T86" s="1">
        <v>171800000</v>
      </c>
      <c r="U86" s="1">
        <v>113500000</v>
      </c>
      <c r="V86" s="1">
        <v>63800000</v>
      </c>
      <c r="W86" s="1">
        <v>76400000</v>
      </c>
      <c r="X86" s="1">
        <v>69300000</v>
      </c>
      <c r="Y86" s="1" t="s">
        <v>92</v>
      </c>
      <c r="AF86" s="58" t="s">
        <v>130</v>
      </c>
      <c r="AG86" s="59">
        <f>Y61</f>
        <v>3068700000</v>
      </c>
    </row>
    <row r="87" spans="1:38" ht="20" x14ac:dyDescent="0.25">
      <c r="A87" s="6" t="s">
        <v>73</v>
      </c>
      <c r="B87" s="10" t="s">
        <v>92</v>
      </c>
      <c r="C87" s="10">
        <v>301300000</v>
      </c>
      <c r="D87" s="10">
        <v>-137300000</v>
      </c>
      <c r="E87" s="10">
        <v>30600000</v>
      </c>
      <c r="F87" s="10">
        <v>45700000</v>
      </c>
      <c r="G87" s="10">
        <v>38400000</v>
      </c>
      <c r="H87" s="10">
        <v>193100000</v>
      </c>
      <c r="I87" s="10">
        <v>349800000</v>
      </c>
      <c r="J87" s="10">
        <v>317100000</v>
      </c>
      <c r="K87" s="10">
        <v>393800000</v>
      </c>
      <c r="L87" s="10">
        <v>276900000</v>
      </c>
      <c r="M87" s="10">
        <v>551800000</v>
      </c>
      <c r="N87" s="10">
        <v>545500000</v>
      </c>
      <c r="O87" s="10">
        <v>276000000</v>
      </c>
      <c r="P87" s="10">
        <v>327300000</v>
      </c>
      <c r="Q87" s="10">
        <v>481300000</v>
      </c>
      <c r="R87" s="10">
        <v>470600000</v>
      </c>
      <c r="S87" s="10">
        <v>581200000</v>
      </c>
      <c r="T87" s="10">
        <v>1094200000</v>
      </c>
      <c r="U87" s="10">
        <v>1274200000</v>
      </c>
      <c r="V87" s="10">
        <v>694700000</v>
      </c>
      <c r="W87" s="10">
        <v>884300000</v>
      </c>
      <c r="X87" s="10">
        <v>1782000000</v>
      </c>
      <c r="Y87" s="10">
        <v>2633100000</v>
      </c>
      <c r="AF87" s="60" t="s">
        <v>131</v>
      </c>
      <c r="AG87" s="61">
        <f>AG84/(AG85+AG86)</f>
        <v>2.9374438976073298E-2</v>
      </c>
    </row>
    <row r="88" spans="1:38" ht="20" x14ac:dyDescent="0.25">
      <c r="A88" s="5" t="s">
        <v>74</v>
      </c>
      <c r="B88" s="1" t="s">
        <v>92</v>
      </c>
      <c r="C88" s="1">
        <v>-198800000</v>
      </c>
      <c r="D88" s="1">
        <v>-117900000</v>
      </c>
      <c r="E88" s="1">
        <v>-26500000</v>
      </c>
      <c r="F88" s="1">
        <v>-59800000</v>
      </c>
      <c r="G88" s="1">
        <v>-81800000</v>
      </c>
      <c r="H88" s="1">
        <v>-47800000</v>
      </c>
      <c r="I88" s="1">
        <v>-210900000</v>
      </c>
      <c r="J88" s="1">
        <v>-140700000</v>
      </c>
      <c r="K88" s="1">
        <v>-95000000</v>
      </c>
      <c r="L88" s="1">
        <v>-58500000</v>
      </c>
      <c r="M88" s="1">
        <v>-191100000</v>
      </c>
      <c r="N88" s="1">
        <v>-315900000</v>
      </c>
      <c r="O88" s="1">
        <v>-256300000</v>
      </c>
      <c r="P88" s="1">
        <v>-156500000</v>
      </c>
      <c r="Q88" s="1">
        <v>-204300000</v>
      </c>
      <c r="R88" s="1">
        <v>-272200000</v>
      </c>
      <c r="S88" s="1">
        <v>-212900000</v>
      </c>
      <c r="T88" s="1">
        <v>-395700000</v>
      </c>
      <c r="U88" s="1">
        <v>-514800000</v>
      </c>
      <c r="V88" s="1">
        <v>-534600000</v>
      </c>
      <c r="W88" s="1">
        <v>-383600000</v>
      </c>
      <c r="X88" s="1">
        <v>-492000000</v>
      </c>
      <c r="Y88" s="1">
        <v>-1005000000</v>
      </c>
      <c r="AF88" s="58" t="s">
        <v>107</v>
      </c>
      <c r="AG88" s="59">
        <f>Y27</f>
        <v>458400000</v>
      </c>
    </row>
    <row r="89" spans="1:38" ht="20" customHeight="1" x14ac:dyDescent="0.25">
      <c r="A89" s="14" t="s">
        <v>106</v>
      </c>
      <c r="B89" s="15" t="e">
        <f t="shared" ref="B89:Z89" si="7">(-1*B88)/B3</f>
        <v>#VALUE!</v>
      </c>
      <c r="C89" s="15">
        <f t="shared" si="7"/>
        <v>9.5858045228795985E-2</v>
      </c>
      <c r="D89" s="15">
        <f t="shared" si="7"/>
        <v>9.7068993907459239E-2</v>
      </c>
      <c r="E89" s="15">
        <f t="shared" si="7"/>
        <v>2.4435223605348087E-2</v>
      </c>
      <c r="F89" s="15">
        <f t="shared" si="7"/>
        <v>5.5934898512767749E-2</v>
      </c>
      <c r="G89" s="15">
        <f t="shared" si="7"/>
        <v>6.4567053437524669E-2</v>
      </c>
      <c r="H89" s="15">
        <f t="shared" si="7"/>
        <v>3.7918451531016979E-2</v>
      </c>
      <c r="I89" s="15">
        <f t="shared" si="7"/>
        <v>0.13768115942028986</v>
      </c>
      <c r="J89" s="15">
        <f t="shared" si="7"/>
        <v>8.9835270080449489E-2</v>
      </c>
      <c r="K89" s="15">
        <f t="shared" si="7"/>
        <v>4.6233210044773217E-2</v>
      </c>
      <c r="L89" s="15">
        <f t="shared" si="7"/>
        <v>3.3071400305274466E-2</v>
      </c>
      <c r="M89" s="15">
        <f t="shared" si="7"/>
        <v>8.2605688596870411E-2</v>
      </c>
      <c r="N89" s="15">
        <f t="shared" si="7"/>
        <v>9.1770037474944083E-2</v>
      </c>
      <c r="O89" s="15">
        <f t="shared" si="7"/>
        <v>8.8535009844899648E-2</v>
      </c>
      <c r="P89" s="15">
        <f t="shared" si="7"/>
        <v>5.6240342113774391E-2</v>
      </c>
      <c r="Q89" s="15">
        <f t="shared" si="7"/>
        <v>6.4615092668732999E-2</v>
      </c>
      <c r="R89" s="15">
        <f t="shared" si="7"/>
        <v>7.7864866411121919E-2</v>
      </c>
      <c r="S89" s="15">
        <f t="shared" si="7"/>
        <v>5.4493332309503699E-2</v>
      </c>
      <c r="T89" s="15">
        <f t="shared" si="7"/>
        <v>7.1386047518536555E-2</v>
      </c>
      <c r="U89" s="15">
        <f t="shared" si="7"/>
        <v>8.7576340098327751E-2</v>
      </c>
      <c r="V89" s="15">
        <f t="shared" si="7"/>
        <v>9.6884684390800849E-2</v>
      </c>
      <c r="W89" s="15">
        <f t="shared" si="7"/>
        <v>7.2997145575642242E-2</v>
      </c>
      <c r="X89" s="15">
        <f t="shared" si="7"/>
        <v>7.2999198789281586E-2</v>
      </c>
      <c r="Y89" s="15">
        <f t="shared" si="7"/>
        <v>0.12070332204366938</v>
      </c>
      <c r="AF89" s="58" t="s">
        <v>19</v>
      </c>
      <c r="AG89" s="59">
        <f>Y25</f>
        <v>2362200000</v>
      </c>
      <c r="AK89" s="15"/>
      <c r="AL89" s="15"/>
    </row>
    <row r="90" spans="1:38" ht="20" x14ac:dyDescent="0.25">
      <c r="A90" s="5" t="s">
        <v>75</v>
      </c>
      <c r="B90" s="1" t="s">
        <v>92</v>
      </c>
      <c r="C90" s="1">
        <v>-1500000</v>
      </c>
      <c r="D90" s="1">
        <v>-100000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>
        <v>-147000000</v>
      </c>
      <c r="K90" s="1">
        <v>183100000</v>
      </c>
      <c r="L90" s="1">
        <v>-16700000</v>
      </c>
      <c r="M90" s="1">
        <v>-91000000</v>
      </c>
      <c r="N90" s="1">
        <v>-17900000</v>
      </c>
      <c r="O90" s="1" t="s">
        <v>92</v>
      </c>
      <c r="P90" s="1" t="s">
        <v>92</v>
      </c>
      <c r="Q90" s="1">
        <v>-423700000</v>
      </c>
      <c r="R90" s="1">
        <v>-31300000</v>
      </c>
      <c r="S90" s="1">
        <v>-2180000000</v>
      </c>
      <c r="T90" s="1">
        <v>19200000</v>
      </c>
      <c r="U90" s="1">
        <v>-87100000</v>
      </c>
      <c r="V90" s="1">
        <v>-882800000</v>
      </c>
      <c r="W90" s="1">
        <v>21500000</v>
      </c>
      <c r="X90" s="1">
        <v>-392400000</v>
      </c>
      <c r="Y90" s="1" t="s">
        <v>92</v>
      </c>
      <c r="AF90" s="60" t="s">
        <v>132</v>
      </c>
      <c r="AG90" s="61">
        <f>AG88/AG89</f>
        <v>0.19405638811277623</v>
      </c>
    </row>
    <row r="91" spans="1:38" ht="20" x14ac:dyDescent="0.25">
      <c r="A91" s="5" t="s">
        <v>76</v>
      </c>
      <c r="B91" s="1" t="s">
        <v>92</v>
      </c>
      <c r="C91" s="1">
        <v>-255700000</v>
      </c>
      <c r="D91" s="1" t="s">
        <v>92</v>
      </c>
      <c r="E91" s="1" t="s">
        <v>92</v>
      </c>
      <c r="F91" s="1" t="s">
        <v>92</v>
      </c>
      <c r="G91" s="1">
        <v>-302700000</v>
      </c>
      <c r="H91" s="1">
        <v>-18200000</v>
      </c>
      <c r="I91" s="1">
        <v>-35400000</v>
      </c>
      <c r="J91" s="1">
        <v>-1500000</v>
      </c>
      <c r="K91" s="1" t="s">
        <v>92</v>
      </c>
      <c r="L91" s="1">
        <v>-103800000</v>
      </c>
      <c r="M91" s="1">
        <v>-136200000</v>
      </c>
      <c r="N91" s="1">
        <v>-370800000</v>
      </c>
      <c r="O91" s="1">
        <v>-273800000</v>
      </c>
      <c r="P91" s="1">
        <v>-195700000</v>
      </c>
      <c r="Q91" s="1">
        <v>-18600000</v>
      </c>
      <c r="R91" s="1">
        <v>-800000</v>
      </c>
      <c r="S91" s="1" t="s">
        <v>92</v>
      </c>
      <c r="T91" s="1">
        <v>-1600000</v>
      </c>
      <c r="U91" s="1" t="s">
        <v>92</v>
      </c>
      <c r="V91" s="1" t="s">
        <v>92</v>
      </c>
      <c r="W91" s="1" t="s">
        <v>92</v>
      </c>
      <c r="X91" s="1">
        <v>-48900000</v>
      </c>
      <c r="Y91" s="1">
        <v>-18000000</v>
      </c>
      <c r="AF91" s="62" t="s">
        <v>133</v>
      </c>
      <c r="AG91" s="63">
        <f>AG87*(1-AG90)</f>
        <v>2.3674141445537356E-2</v>
      </c>
    </row>
    <row r="92" spans="1:38" ht="19" customHeight="1" x14ac:dyDescent="0.25">
      <c r="A92" s="5" t="s">
        <v>77</v>
      </c>
      <c r="B92" s="1" t="s">
        <v>92</v>
      </c>
      <c r="C92" s="1" t="s">
        <v>92</v>
      </c>
      <c r="D92" s="1">
        <v>20400000</v>
      </c>
      <c r="E92" s="1" t="s">
        <v>92</v>
      </c>
      <c r="F92" s="1" t="s">
        <v>92</v>
      </c>
      <c r="G92" s="1">
        <v>223100000</v>
      </c>
      <c r="H92" s="1">
        <v>99200000</v>
      </c>
      <c r="I92" s="1">
        <v>37700000</v>
      </c>
      <c r="J92" s="1" t="s">
        <v>92</v>
      </c>
      <c r="K92" s="1" t="s">
        <v>92</v>
      </c>
      <c r="L92" s="1">
        <v>52400000</v>
      </c>
      <c r="M92" s="1">
        <v>45500000</v>
      </c>
      <c r="N92" s="1">
        <v>122200000</v>
      </c>
      <c r="O92" s="1">
        <v>377600000</v>
      </c>
      <c r="P92" s="1">
        <v>224300000</v>
      </c>
      <c r="Q92" s="1">
        <v>116900000</v>
      </c>
      <c r="R92" s="1">
        <v>8300000</v>
      </c>
      <c r="S92" s="1" t="s">
        <v>92</v>
      </c>
      <c r="T92" s="1" t="s">
        <v>92</v>
      </c>
      <c r="U92" s="1" t="s">
        <v>92</v>
      </c>
      <c r="V92" s="1" t="s">
        <v>92</v>
      </c>
      <c r="W92" s="1" t="s">
        <v>92</v>
      </c>
      <c r="X92" s="1">
        <v>4200000</v>
      </c>
      <c r="Y92" s="1">
        <v>28800000</v>
      </c>
      <c r="AF92" s="34" t="s">
        <v>134</v>
      </c>
      <c r="AG92" s="35"/>
    </row>
    <row r="93" spans="1:38" ht="19" customHeight="1" x14ac:dyDescent="0.25">
      <c r="A93" s="5" t="s">
        <v>78</v>
      </c>
      <c r="B93" s="1" t="s">
        <v>92</v>
      </c>
      <c r="C93" s="1">
        <v>-11900000</v>
      </c>
      <c r="D93" s="1">
        <v>8300000</v>
      </c>
      <c r="E93" s="1">
        <v>4500000</v>
      </c>
      <c r="F93" s="1">
        <v>4600000</v>
      </c>
      <c r="G93" s="1">
        <v>10800000</v>
      </c>
      <c r="H93" s="1">
        <v>1600000</v>
      </c>
      <c r="I93" s="1">
        <v>78400000</v>
      </c>
      <c r="J93" s="1">
        <v>13100000</v>
      </c>
      <c r="K93" s="1">
        <v>39600000</v>
      </c>
      <c r="L93" s="1">
        <v>300000</v>
      </c>
      <c r="M93" s="1">
        <v>37100000</v>
      </c>
      <c r="N93" s="1">
        <v>158700000</v>
      </c>
      <c r="O93" s="1">
        <v>19100000</v>
      </c>
      <c r="P93" s="1">
        <v>9700000</v>
      </c>
      <c r="Q93" s="1">
        <v>-35900000</v>
      </c>
      <c r="R93" s="1">
        <v>31500000</v>
      </c>
      <c r="S93" s="1">
        <v>-41700000</v>
      </c>
      <c r="T93" s="1">
        <v>13600000</v>
      </c>
      <c r="U93" s="1">
        <v>53000000</v>
      </c>
      <c r="V93" s="1">
        <v>-93500000</v>
      </c>
      <c r="W93" s="1">
        <v>-91500000</v>
      </c>
      <c r="X93" s="1">
        <v>14000000</v>
      </c>
      <c r="Y93" s="1">
        <v>288800000</v>
      </c>
      <c r="AF93" s="58" t="s">
        <v>135</v>
      </c>
      <c r="AG93" s="64">
        <v>4.095E-2</v>
      </c>
    </row>
    <row r="94" spans="1:38" ht="20" x14ac:dyDescent="0.25">
      <c r="A94" s="6" t="s">
        <v>79</v>
      </c>
      <c r="B94" s="10" t="s">
        <v>92</v>
      </c>
      <c r="C94" s="10">
        <v>-467900000</v>
      </c>
      <c r="D94" s="10">
        <v>-89300000</v>
      </c>
      <c r="E94" s="10">
        <v>-22000000</v>
      </c>
      <c r="F94" s="10">
        <v>-55200000</v>
      </c>
      <c r="G94" s="10">
        <v>-150600000</v>
      </c>
      <c r="H94" s="10">
        <v>34800000</v>
      </c>
      <c r="I94" s="10">
        <v>-130200000</v>
      </c>
      <c r="J94" s="10">
        <v>-276100000</v>
      </c>
      <c r="K94" s="10">
        <v>127700000</v>
      </c>
      <c r="L94" s="10">
        <v>-126300000</v>
      </c>
      <c r="M94" s="10">
        <v>-335700000</v>
      </c>
      <c r="N94" s="10">
        <v>-423700000</v>
      </c>
      <c r="O94" s="10">
        <v>-133400000</v>
      </c>
      <c r="P94" s="10">
        <v>-118200000</v>
      </c>
      <c r="Q94" s="10">
        <v>-565600000</v>
      </c>
      <c r="R94" s="10">
        <v>-264500000</v>
      </c>
      <c r="S94" s="10">
        <v>-2434600000</v>
      </c>
      <c r="T94" s="10">
        <v>-364500000</v>
      </c>
      <c r="U94" s="10">
        <v>-548900000</v>
      </c>
      <c r="V94" s="10">
        <v>-1510900000</v>
      </c>
      <c r="W94" s="10">
        <v>-453600000</v>
      </c>
      <c r="X94" s="10">
        <v>-915100000</v>
      </c>
      <c r="Y94" s="10">
        <v>-705400000</v>
      </c>
      <c r="AF94" s="66" t="s">
        <v>136</v>
      </c>
      <c r="AG94" s="67">
        <v>1.75</v>
      </c>
    </row>
    <row r="95" spans="1:38" ht="20" x14ac:dyDescent="0.25">
      <c r="A95" s="5" t="s">
        <v>80</v>
      </c>
      <c r="B95" s="1" t="s">
        <v>92</v>
      </c>
      <c r="C95" s="1">
        <v>-288300000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>
        <v>-430200000</v>
      </c>
      <c r="L95" s="1">
        <v>-177700000</v>
      </c>
      <c r="M95" s="1">
        <v>-286700000</v>
      </c>
      <c r="N95" s="1">
        <v>-142300000</v>
      </c>
      <c r="O95" s="1">
        <v>-275900000</v>
      </c>
      <c r="P95" s="1">
        <v>-262600000</v>
      </c>
      <c r="Q95" s="1">
        <v>-134400000</v>
      </c>
      <c r="R95" s="1">
        <v>-517800000</v>
      </c>
      <c r="S95" s="1">
        <v>-328700000</v>
      </c>
      <c r="T95" s="1">
        <v>-1840300000</v>
      </c>
      <c r="U95" s="1">
        <v>-302000000</v>
      </c>
      <c r="V95" s="1">
        <v>-595200000</v>
      </c>
      <c r="W95" s="1">
        <v>-2023900000</v>
      </c>
      <c r="X95" s="1">
        <v>-1270500000</v>
      </c>
      <c r="Y95" s="1">
        <v>-534400000</v>
      </c>
      <c r="AF95" s="58" t="s">
        <v>137</v>
      </c>
      <c r="AG95" s="64">
        <v>8.4000000000000005E-2</v>
      </c>
    </row>
    <row r="96" spans="1:38" ht="20" x14ac:dyDescent="0.25">
      <c r="A96" s="5" t="s">
        <v>81</v>
      </c>
      <c r="B96" s="1" t="s">
        <v>92</v>
      </c>
      <c r="C96" s="1">
        <v>521700000</v>
      </c>
      <c r="D96" s="1">
        <v>104300000</v>
      </c>
      <c r="E96" s="1">
        <v>2600000</v>
      </c>
      <c r="F96" s="1">
        <v>164000000</v>
      </c>
      <c r="G96" s="1">
        <v>236000000</v>
      </c>
      <c r="H96" s="1">
        <v>6300000</v>
      </c>
      <c r="I96" s="1">
        <v>93600000</v>
      </c>
      <c r="J96" s="1">
        <v>46800000</v>
      </c>
      <c r="K96" s="1">
        <v>5100000</v>
      </c>
      <c r="L96" s="1">
        <v>5500000</v>
      </c>
      <c r="M96" s="1">
        <v>7000000</v>
      </c>
      <c r="N96" s="1">
        <v>8100000</v>
      </c>
      <c r="O96" s="1" t="s">
        <v>92</v>
      </c>
      <c r="P96" s="1" t="s">
        <v>92</v>
      </c>
      <c r="Q96" s="1" t="s">
        <v>92</v>
      </c>
      <c r="R96" s="1" t="s">
        <v>92</v>
      </c>
      <c r="S96" s="1" t="s">
        <v>92</v>
      </c>
      <c r="T96" s="1" t="s">
        <v>92</v>
      </c>
      <c r="U96" s="1" t="s">
        <v>92</v>
      </c>
      <c r="V96" s="1" t="s">
        <v>92</v>
      </c>
      <c r="W96" s="1" t="s">
        <v>92</v>
      </c>
      <c r="X96" s="1" t="s">
        <v>92</v>
      </c>
      <c r="Y96" s="1" t="s">
        <v>92</v>
      </c>
      <c r="AF96" s="62" t="s">
        <v>138</v>
      </c>
      <c r="AG96" s="63">
        <f>(AG93)+((AG94)*(AG95-AG93))</f>
        <v>0.1162875</v>
      </c>
    </row>
    <row r="97" spans="1:42" ht="19" customHeight="1" x14ac:dyDescent="0.25">
      <c r="A97" s="5" t="s">
        <v>82</v>
      </c>
      <c r="B97" s="1" t="s">
        <v>92</v>
      </c>
      <c r="C97" s="1">
        <v>-228400000</v>
      </c>
      <c r="D97" s="1" t="s">
        <v>92</v>
      </c>
      <c r="E97" s="1" t="s">
        <v>92</v>
      </c>
      <c r="F97" s="1" t="s">
        <v>92</v>
      </c>
      <c r="G97" s="1" t="s">
        <v>92</v>
      </c>
      <c r="H97" s="1">
        <v>-300000</v>
      </c>
      <c r="I97" s="1">
        <v>-300000000</v>
      </c>
      <c r="J97" s="1">
        <v>-55200000</v>
      </c>
      <c r="K97" s="1">
        <v>-2900000</v>
      </c>
      <c r="L97" s="1">
        <v>-8600000</v>
      </c>
      <c r="M97" s="1">
        <v>-15000000</v>
      </c>
      <c r="N97" s="1">
        <v>-19300000</v>
      </c>
      <c r="O97" s="1">
        <v>-55500000</v>
      </c>
      <c r="P97" s="1">
        <v>-101000000</v>
      </c>
      <c r="Q97" s="1">
        <v>-121800000</v>
      </c>
      <c r="R97" s="1">
        <v>-348200000</v>
      </c>
      <c r="S97" s="1" t="s">
        <v>92</v>
      </c>
      <c r="T97" s="1">
        <v>-25000000</v>
      </c>
      <c r="U97" s="1">
        <v>-315300000</v>
      </c>
      <c r="V97" s="1">
        <v>-139000000</v>
      </c>
      <c r="W97" s="1">
        <v>-65400000</v>
      </c>
      <c r="X97" s="1" t="s">
        <v>92</v>
      </c>
      <c r="Y97" s="1">
        <v>-259800000</v>
      </c>
      <c r="AF97" s="34" t="s">
        <v>139</v>
      </c>
      <c r="AG97" s="35"/>
    </row>
    <row r="98" spans="1:42" ht="19" customHeight="1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>
        <v>-4200000</v>
      </c>
      <c r="H98" s="1">
        <v>-4200000</v>
      </c>
      <c r="I98" s="1" t="s">
        <v>92</v>
      </c>
      <c r="J98" s="1" t="s">
        <v>92</v>
      </c>
      <c r="K98" s="1">
        <v>-1500000</v>
      </c>
      <c r="L98" s="1" t="s">
        <v>92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R98" s="1" t="s">
        <v>92</v>
      </c>
      <c r="S98" s="1" t="s">
        <v>92</v>
      </c>
      <c r="T98" s="1" t="s">
        <v>92</v>
      </c>
      <c r="U98" s="1" t="s">
        <v>92</v>
      </c>
      <c r="V98" s="1" t="s">
        <v>92</v>
      </c>
      <c r="W98" s="1" t="s">
        <v>92</v>
      </c>
      <c r="X98" s="1" t="s">
        <v>92</v>
      </c>
      <c r="Y98" s="1" t="s">
        <v>92</v>
      </c>
      <c r="AF98" s="58" t="s">
        <v>140</v>
      </c>
      <c r="AG98" s="59">
        <f>AG85+AG86</f>
        <v>3230700000</v>
      </c>
    </row>
    <row r="99" spans="1:42" ht="20" x14ac:dyDescent="0.25">
      <c r="A99" s="5" t="s">
        <v>84</v>
      </c>
      <c r="B99" s="1" t="s">
        <v>92</v>
      </c>
      <c r="C99" s="1">
        <v>223800000</v>
      </c>
      <c r="D99" s="1">
        <v>112400000</v>
      </c>
      <c r="E99" s="1">
        <v>-9600000</v>
      </c>
      <c r="F99" s="1">
        <v>-159600000</v>
      </c>
      <c r="G99" s="1">
        <v>-200400000</v>
      </c>
      <c r="H99" s="1">
        <v>-101400000</v>
      </c>
      <c r="I99" s="1">
        <v>21900000</v>
      </c>
      <c r="J99" s="1">
        <v>-27100000</v>
      </c>
      <c r="K99" s="1">
        <v>92400000</v>
      </c>
      <c r="L99" s="1">
        <v>97000000</v>
      </c>
      <c r="M99" s="1">
        <v>175300000</v>
      </c>
      <c r="N99" s="1">
        <v>56300000</v>
      </c>
      <c r="O99" s="1">
        <v>31700000</v>
      </c>
      <c r="P99" s="1">
        <v>189600000</v>
      </c>
      <c r="Q99" s="1">
        <v>347600000</v>
      </c>
      <c r="R99" s="1">
        <v>766200000</v>
      </c>
      <c r="S99" s="1">
        <v>2593400000</v>
      </c>
      <c r="T99" s="1">
        <v>1054400000</v>
      </c>
      <c r="U99" s="1">
        <v>12200000</v>
      </c>
      <c r="V99" s="1">
        <v>1357300000</v>
      </c>
      <c r="W99" s="1">
        <v>1845300000</v>
      </c>
      <c r="X99" s="1">
        <v>701100000</v>
      </c>
      <c r="Y99" s="1">
        <v>424200000</v>
      </c>
      <c r="AF99" s="60" t="s">
        <v>141</v>
      </c>
      <c r="AG99" s="61">
        <f>AG98/AG102</f>
        <v>8.7107393896254118E-2</v>
      </c>
    </row>
    <row r="100" spans="1:42" ht="20" x14ac:dyDescent="0.25">
      <c r="A100" s="6" t="s">
        <v>85</v>
      </c>
      <c r="B100" s="10" t="s">
        <v>92</v>
      </c>
      <c r="C100" s="10">
        <v>228800000</v>
      </c>
      <c r="D100" s="10">
        <v>216700000</v>
      </c>
      <c r="E100" s="10">
        <v>-7000000</v>
      </c>
      <c r="F100" s="10">
        <v>4400000</v>
      </c>
      <c r="G100" s="10">
        <v>31400000</v>
      </c>
      <c r="H100" s="10">
        <v>-99600000</v>
      </c>
      <c r="I100" s="10">
        <v>-184500000</v>
      </c>
      <c r="J100" s="10">
        <v>-35500000</v>
      </c>
      <c r="K100" s="10">
        <v>-337100000</v>
      </c>
      <c r="L100" s="10">
        <v>-83800000</v>
      </c>
      <c r="M100" s="10">
        <v>-119400000</v>
      </c>
      <c r="N100" s="10">
        <v>-97200000</v>
      </c>
      <c r="O100" s="10">
        <v>-299700000</v>
      </c>
      <c r="P100" s="10">
        <v>-174000000</v>
      </c>
      <c r="Q100" s="10">
        <v>91400000</v>
      </c>
      <c r="R100" s="10">
        <v>-99800000</v>
      </c>
      <c r="S100" s="10">
        <v>2264700000</v>
      </c>
      <c r="T100" s="10">
        <v>-810900000</v>
      </c>
      <c r="U100" s="10">
        <v>-605100000</v>
      </c>
      <c r="V100" s="10">
        <v>623100000</v>
      </c>
      <c r="W100" s="10">
        <v>-244000000</v>
      </c>
      <c r="X100" s="10">
        <v>-569400000</v>
      </c>
      <c r="Y100" s="10">
        <v>-370000000</v>
      </c>
      <c r="AF100" s="66" t="s">
        <v>142</v>
      </c>
      <c r="AG100" s="51">
        <v>33858000000</v>
      </c>
    </row>
    <row r="101" spans="1:42" ht="20" x14ac:dyDescent="0.25">
      <c r="A101" s="5" t="s">
        <v>86</v>
      </c>
      <c r="B101" s="1" t="s">
        <v>92</v>
      </c>
      <c r="C101" s="1">
        <v>-100000</v>
      </c>
      <c r="D101" s="1">
        <v>800000</v>
      </c>
      <c r="E101" s="1">
        <v>1000000</v>
      </c>
      <c r="F101" s="1">
        <v>1300000</v>
      </c>
      <c r="G101" s="1">
        <v>-100000</v>
      </c>
      <c r="H101" s="1">
        <v>-700000</v>
      </c>
      <c r="I101" s="1">
        <v>400000</v>
      </c>
      <c r="J101" s="1">
        <v>300000</v>
      </c>
      <c r="K101" s="1">
        <v>-300000</v>
      </c>
      <c r="L101" s="1">
        <v>200000</v>
      </c>
      <c r="M101" s="1">
        <v>900000</v>
      </c>
      <c r="N101" s="1">
        <v>5000000</v>
      </c>
      <c r="O101" s="1">
        <v>-8900000</v>
      </c>
      <c r="P101" s="1">
        <v>-12500000</v>
      </c>
      <c r="Q101" s="1">
        <v>-4900000</v>
      </c>
      <c r="R101" s="1">
        <v>-400000</v>
      </c>
      <c r="S101" s="1">
        <v>-800000</v>
      </c>
      <c r="T101" s="1">
        <v>2300000</v>
      </c>
      <c r="U101" s="1">
        <v>300000</v>
      </c>
      <c r="V101" s="1">
        <v>200000</v>
      </c>
      <c r="W101" s="1">
        <v>600000</v>
      </c>
      <c r="X101" s="1">
        <v>-1300000</v>
      </c>
      <c r="Y101" s="1">
        <v>-2400000</v>
      </c>
      <c r="AF101" s="60" t="s">
        <v>143</v>
      </c>
      <c r="AG101" s="61">
        <f>AG100/AG102</f>
        <v>0.9128926061037459</v>
      </c>
    </row>
    <row r="102" spans="1:42" ht="20" x14ac:dyDescent="0.25">
      <c r="A102" s="6" t="s">
        <v>87</v>
      </c>
      <c r="B102" s="10" t="s">
        <v>92</v>
      </c>
      <c r="C102" s="10">
        <v>62100000</v>
      </c>
      <c r="D102" s="10">
        <v>-9100000</v>
      </c>
      <c r="E102" s="10">
        <v>2600000</v>
      </c>
      <c r="F102" s="10">
        <v>-3800000</v>
      </c>
      <c r="G102" s="10">
        <v>-80900000</v>
      </c>
      <c r="H102" s="10">
        <v>127600000</v>
      </c>
      <c r="I102" s="10">
        <v>35500000</v>
      </c>
      <c r="J102" s="10">
        <v>5800000</v>
      </c>
      <c r="K102" s="10">
        <v>184100000</v>
      </c>
      <c r="L102" s="10">
        <v>67000000</v>
      </c>
      <c r="M102" s="10">
        <v>97600000</v>
      </c>
      <c r="N102" s="10">
        <v>29600000</v>
      </c>
      <c r="O102" s="10">
        <v>-166000000</v>
      </c>
      <c r="P102" s="10">
        <v>22600000</v>
      </c>
      <c r="Q102" s="10">
        <v>2200000</v>
      </c>
      <c r="R102" s="10">
        <v>105900000</v>
      </c>
      <c r="S102" s="10">
        <v>410500000</v>
      </c>
      <c r="T102" s="10">
        <v>-78900000</v>
      </c>
      <c r="U102" s="10">
        <v>120500000</v>
      </c>
      <c r="V102" s="10">
        <v>-192900000</v>
      </c>
      <c r="W102" s="10">
        <v>187300000</v>
      </c>
      <c r="X102" s="10">
        <v>296200000</v>
      </c>
      <c r="Y102" s="10">
        <v>1555300000</v>
      </c>
      <c r="AF102" s="62" t="s">
        <v>144</v>
      </c>
      <c r="AG102" s="65">
        <f>AG98+AG100</f>
        <v>37088700000</v>
      </c>
    </row>
    <row r="103" spans="1:42" ht="19" customHeight="1" x14ac:dyDescent="0.25">
      <c r="A103" s="5" t="s">
        <v>88</v>
      </c>
      <c r="B103" s="1" t="s">
        <v>92</v>
      </c>
      <c r="C103" s="1">
        <v>126800000</v>
      </c>
      <c r="D103" s="1">
        <v>188900000</v>
      </c>
      <c r="E103" s="1">
        <v>179800000</v>
      </c>
      <c r="F103" s="1">
        <v>190400000</v>
      </c>
      <c r="G103" s="1">
        <v>186600000</v>
      </c>
      <c r="H103" s="1">
        <v>105700000</v>
      </c>
      <c r="I103" s="1">
        <v>233300000</v>
      </c>
      <c r="J103" s="1">
        <v>268800000</v>
      </c>
      <c r="K103" s="1">
        <v>274600000</v>
      </c>
      <c r="L103" s="1">
        <v>458700000</v>
      </c>
      <c r="M103" s="1">
        <v>525700000</v>
      </c>
      <c r="N103" s="1">
        <v>623300000</v>
      </c>
      <c r="O103" s="1">
        <v>652900000</v>
      </c>
      <c r="P103" s="1">
        <v>486900000</v>
      </c>
      <c r="Q103" s="1">
        <v>509500000</v>
      </c>
      <c r="R103" s="1">
        <v>511700000</v>
      </c>
      <c r="S103" s="1">
        <v>617600000</v>
      </c>
      <c r="T103" s="1">
        <v>1028100000</v>
      </c>
      <c r="U103" s="1">
        <v>966600000</v>
      </c>
      <c r="V103" s="1">
        <v>1087100000</v>
      </c>
      <c r="W103" s="1">
        <v>894200000</v>
      </c>
      <c r="X103" s="1">
        <v>1081500000</v>
      </c>
      <c r="Y103" s="1">
        <v>1377700000</v>
      </c>
      <c r="AF103" s="34" t="s">
        <v>145</v>
      </c>
      <c r="AG103" s="35"/>
    </row>
    <row r="104" spans="1:42" ht="19" customHeight="1" x14ac:dyDescent="0.25">
      <c r="A104" s="7" t="s">
        <v>89</v>
      </c>
      <c r="B104" s="11" t="s">
        <v>92</v>
      </c>
      <c r="C104" s="11">
        <v>188900000</v>
      </c>
      <c r="D104" s="11">
        <v>179800000</v>
      </c>
      <c r="E104" s="11">
        <v>182400000</v>
      </c>
      <c r="F104" s="11">
        <v>186600000</v>
      </c>
      <c r="G104" s="11">
        <v>105700000</v>
      </c>
      <c r="H104" s="11">
        <v>233300000</v>
      </c>
      <c r="I104" s="11">
        <v>268800000</v>
      </c>
      <c r="J104" s="11">
        <v>274600000</v>
      </c>
      <c r="K104" s="11">
        <v>458700000</v>
      </c>
      <c r="L104" s="11">
        <v>525700000</v>
      </c>
      <c r="M104" s="11">
        <v>623300000</v>
      </c>
      <c r="N104" s="11">
        <v>652900000</v>
      </c>
      <c r="O104" s="11">
        <v>486900000</v>
      </c>
      <c r="P104" s="11">
        <v>509500000</v>
      </c>
      <c r="Q104" s="11">
        <v>511700000</v>
      </c>
      <c r="R104" s="11">
        <v>617600000</v>
      </c>
      <c r="S104" s="11">
        <v>1028100000</v>
      </c>
      <c r="T104" s="11">
        <v>949200000</v>
      </c>
      <c r="U104" s="11">
        <v>1087100000</v>
      </c>
      <c r="V104" s="11">
        <v>894200000</v>
      </c>
      <c r="W104" s="11">
        <v>1081500000</v>
      </c>
      <c r="X104" s="11">
        <v>1377700000</v>
      </c>
      <c r="Y104" s="11">
        <v>2933000000</v>
      </c>
      <c r="AF104" s="25" t="s">
        <v>110</v>
      </c>
      <c r="AG104" s="26">
        <f>(AG99*AG91)+(AG101*AG96)</f>
        <v>0.10822019169634141</v>
      </c>
    </row>
    <row r="105" spans="1:42" ht="19" x14ac:dyDescent="0.25">
      <c r="A105" s="14" t="s">
        <v>108</v>
      </c>
      <c r="B105" s="1"/>
      <c r="C105" s="15" t="e">
        <f>(C106/B106)-1</f>
        <v>#VALUE!</v>
      </c>
      <c r="D105" s="15">
        <f>(D106/C106)-1</f>
        <v>-3.4897560975609756</v>
      </c>
      <c r="E105" s="15">
        <f>(E106/D106)-1</f>
        <v>-1.0160658307210031</v>
      </c>
      <c r="F105" s="15">
        <f>(F106/E106)-1</f>
        <v>-4.4390243902439028</v>
      </c>
      <c r="G105" s="15">
        <f>(G106/F106)-1</f>
        <v>2.0780141843971629</v>
      </c>
      <c r="H105" s="15">
        <f t="shared" ref="H105:Z105" si="8">(H106/G106)-1</f>
        <v>-4.3479262672811059</v>
      </c>
      <c r="I105" s="15">
        <f t="shared" si="8"/>
        <v>-4.4046799724707486E-2</v>
      </c>
      <c r="J105" s="15">
        <f t="shared" si="8"/>
        <v>0.26997840172786169</v>
      </c>
      <c r="K105" s="15">
        <f t="shared" si="8"/>
        <v>0.69387755102040827</v>
      </c>
      <c r="L105" s="15">
        <f t="shared" si="8"/>
        <v>-0.26907630522088355</v>
      </c>
      <c r="M105" s="15">
        <f t="shared" si="8"/>
        <v>0.65155677655677646</v>
      </c>
      <c r="N105" s="15">
        <f t="shared" si="8"/>
        <v>-0.36345993900748541</v>
      </c>
      <c r="O105" s="15">
        <f t="shared" si="8"/>
        <v>-0.91419860627177696</v>
      </c>
      <c r="P105" s="15">
        <f t="shared" si="8"/>
        <v>7.6700507614213205</v>
      </c>
      <c r="Q105" s="15">
        <f t="shared" si="8"/>
        <v>0.62177985948477743</v>
      </c>
      <c r="R105" s="15">
        <f t="shared" si="8"/>
        <v>-0.2837545126353791</v>
      </c>
      <c r="S105" s="15">
        <f t="shared" si="8"/>
        <v>0.85635080645161299</v>
      </c>
      <c r="T105" s="15">
        <f t="shared" si="8"/>
        <v>0.89655172413793105</v>
      </c>
      <c r="U105" s="15">
        <f t="shared" si="8"/>
        <v>8.7186828919112447E-2</v>
      </c>
      <c r="V105" s="15">
        <f t="shared" si="8"/>
        <v>-0.9208585725572821</v>
      </c>
      <c r="W105" s="15">
        <f t="shared" si="8"/>
        <v>5.6672212978369387</v>
      </c>
      <c r="X105" s="15">
        <f t="shared" si="8"/>
        <v>2.2193661093087096</v>
      </c>
      <c r="Y105" s="15">
        <f t="shared" si="8"/>
        <v>0.26209302325581385</v>
      </c>
      <c r="Z105" s="15"/>
      <c r="AA105" s="15"/>
      <c r="AB105" s="15"/>
      <c r="AC105" s="15"/>
      <c r="AD105" s="15"/>
      <c r="AE105" s="15"/>
      <c r="AF105" s="23" t="s">
        <v>109</v>
      </c>
      <c r="AG105" s="24"/>
      <c r="AK105" s="15"/>
      <c r="AL105" s="15"/>
      <c r="AM105" s="15"/>
      <c r="AN105" s="15"/>
      <c r="AO105" s="15"/>
      <c r="AP105" s="15"/>
    </row>
    <row r="106" spans="1:42" ht="19" x14ac:dyDescent="0.25">
      <c r="A106" s="5" t="s">
        <v>90</v>
      </c>
      <c r="B106" s="1" t="s">
        <v>92</v>
      </c>
      <c r="C106" s="1">
        <v>102500000</v>
      </c>
      <c r="D106" s="1">
        <v>-255200000</v>
      </c>
      <c r="E106" s="1">
        <v>4100000</v>
      </c>
      <c r="F106" s="1">
        <v>-14100000</v>
      </c>
      <c r="G106" s="1">
        <v>-43400000</v>
      </c>
      <c r="H106" s="1">
        <v>145300000</v>
      </c>
      <c r="I106" s="1">
        <v>138900000</v>
      </c>
      <c r="J106" s="1">
        <v>176400000</v>
      </c>
      <c r="K106" s="1">
        <v>298800000</v>
      </c>
      <c r="L106" s="1">
        <v>218400000</v>
      </c>
      <c r="M106" s="1">
        <v>360700000</v>
      </c>
      <c r="N106" s="1">
        <v>229600000</v>
      </c>
      <c r="O106" s="1">
        <v>19700000</v>
      </c>
      <c r="P106" s="1">
        <v>170800000</v>
      </c>
      <c r="Q106" s="1">
        <v>277000000</v>
      </c>
      <c r="R106" s="1">
        <v>198400000</v>
      </c>
      <c r="S106" s="1">
        <v>368300000</v>
      </c>
      <c r="T106" s="1">
        <v>698500000</v>
      </c>
      <c r="U106" s="1">
        <v>759400000</v>
      </c>
      <c r="V106" s="1">
        <v>60100000</v>
      </c>
      <c r="W106" s="1">
        <v>400700000</v>
      </c>
      <c r="X106" s="1">
        <v>1290000000</v>
      </c>
      <c r="Y106" s="1">
        <v>1628100000</v>
      </c>
      <c r="Z106" s="36">
        <f>Y106*(1+$AG$106)</f>
        <v>1679339051.1765733</v>
      </c>
      <c r="AA106" s="36">
        <f t="shared" ref="AA106:AD106" si="9">Z106*(1+$AG$106)</f>
        <v>1732190681.6575353</v>
      </c>
      <c r="AB106" s="36">
        <f t="shared" si="9"/>
        <v>1786705642.0316117</v>
      </c>
      <c r="AC106" s="36">
        <f t="shared" si="9"/>
        <v>1842936280.0940955</v>
      </c>
      <c r="AD106" s="36">
        <f t="shared" si="9"/>
        <v>1900936591.1136303</v>
      </c>
      <c r="AE106" s="37" t="s">
        <v>146</v>
      </c>
      <c r="AF106" s="38" t="s">
        <v>147</v>
      </c>
      <c r="AG106" s="39">
        <f>(SUM(Z4:AD4)/5)</f>
        <v>3.1471685508613192E-2</v>
      </c>
    </row>
    <row r="107" spans="1:42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37"/>
      <c r="AA107" s="37"/>
      <c r="AB107" s="37"/>
      <c r="AC107" s="37"/>
      <c r="AD107" s="40">
        <f>AD106*(1+AG107)/(AG108-AG107)</f>
        <v>23413308311.054165</v>
      </c>
      <c r="AE107" s="41" t="s">
        <v>148</v>
      </c>
      <c r="AF107" s="42" t="s">
        <v>149</v>
      </c>
      <c r="AG107" s="43">
        <v>2.5000000000000001E-2</v>
      </c>
    </row>
    <row r="108" spans="1:42" ht="19" x14ac:dyDescent="0.25">
      <c r="Z108" s="40">
        <f t="shared" ref="Z108:AB108" si="10">Z107+Z106</f>
        <v>1679339051.1765733</v>
      </c>
      <c r="AA108" s="40">
        <f t="shared" si="10"/>
        <v>1732190681.6575353</v>
      </c>
      <c r="AB108" s="40">
        <f t="shared" si="10"/>
        <v>1786705642.0316117</v>
      </c>
      <c r="AC108" s="40">
        <f>AC107+AC106</f>
        <v>1842936280.0940955</v>
      </c>
      <c r="AD108" s="40">
        <f>AD107+AD106</f>
        <v>25314244902.167793</v>
      </c>
      <c r="AE108" s="41" t="s">
        <v>144</v>
      </c>
      <c r="AF108" s="44" t="s">
        <v>150</v>
      </c>
      <c r="AG108" s="45">
        <f>AG104</f>
        <v>0.10822019169634141</v>
      </c>
    </row>
    <row r="109" spans="1:42" ht="19" x14ac:dyDescent="0.25">
      <c r="Z109" s="46" t="s">
        <v>151</v>
      </c>
      <c r="AA109" s="47"/>
    </row>
    <row r="110" spans="1:42" ht="20" x14ac:dyDescent="0.25">
      <c r="Z110" s="48" t="s">
        <v>152</v>
      </c>
      <c r="AA110" s="49">
        <f>NPV(AG108,Z108,AA108,AB108,AC108,AD108)</f>
        <v>20604090681.337093</v>
      </c>
    </row>
    <row r="111" spans="1:42" ht="20" x14ac:dyDescent="0.25">
      <c r="Z111" s="48" t="s">
        <v>153</v>
      </c>
      <c r="AA111" s="49">
        <f>Y40</f>
        <v>2919000000</v>
      </c>
    </row>
    <row r="112" spans="1:42" ht="20" x14ac:dyDescent="0.25">
      <c r="Z112" s="48" t="s">
        <v>140</v>
      </c>
      <c r="AA112" s="49">
        <f>AG98</f>
        <v>3230700000</v>
      </c>
    </row>
    <row r="113" spans="26:27" ht="20" x14ac:dyDescent="0.25">
      <c r="Z113" s="48" t="s">
        <v>154</v>
      </c>
      <c r="AA113" s="49">
        <f>AA110+AA111-AA112</f>
        <v>20292390681.337093</v>
      </c>
    </row>
    <row r="114" spans="26:27" ht="20" x14ac:dyDescent="0.25">
      <c r="Z114" s="50" t="s">
        <v>155</v>
      </c>
      <c r="AA114" s="51">
        <f>Y34</f>
        <v>448200000</v>
      </c>
    </row>
    <row r="115" spans="26:27" ht="20" x14ac:dyDescent="0.25">
      <c r="Z115" s="52" t="s">
        <v>156</v>
      </c>
      <c r="AA115" s="53">
        <f>AA113/AA114</f>
        <v>45.27530272498236</v>
      </c>
    </row>
    <row r="116" spans="26:27" ht="20" x14ac:dyDescent="0.25">
      <c r="Z116" s="50" t="s">
        <v>157</v>
      </c>
      <c r="AA116" s="54">
        <v>78.38</v>
      </c>
    </row>
    <row r="117" spans="26:27" ht="20" x14ac:dyDescent="0.25">
      <c r="Z117" s="55" t="s">
        <v>158</v>
      </c>
      <c r="AA117" s="56">
        <f>AA115/AA116-1</f>
        <v>-0.4223615370632513</v>
      </c>
    </row>
    <row r="118" spans="26:27" ht="20" x14ac:dyDescent="0.25">
      <c r="Z118" s="55" t="s">
        <v>159</v>
      </c>
      <c r="AA118" s="57" t="str">
        <f>IF(AA115&gt;AA116,"BUY","SELL")</f>
        <v>SELL</v>
      </c>
    </row>
  </sheetData>
  <mergeCells count="7">
    <mergeCell ref="Z109:AA109"/>
    <mergeCell ref="AF82:AG82"/>
    <mergeCell ref="AF83:AG83"/>
    <mergeCell ref="AF92:AG92"/>
    <mergeCell ref="AF97:AG97"/>
    <mergeCell ref="AF103:AG103"/>
    <mergeCell ref="AF105:AG105"/>
  </mergeCells>
  <hyperlinks>
    <hyperlink ref="A1" r:id="rId1" tooltip="https://roic.ai/company/ON" display="ROIC.AI | ON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www.sec.gov/Archives/edgar/data/1097864/000095015301500189/0000950153-01-500189-index.html" xr:uid="{00000000-0004-0000-0000-000004000000}"/>
    <hyperlink ref="C74" r:id="rId5" tooltip="https://www.sec.gov/Archives/edgar/data/1097864/000095015301500189/0000950153-01-500189-index.html" xr:uid="{00000000-0004-0000-0000-000005000000}"/>
    <hyperlink ref="D36" r:id="rId6" tooltip="https://www.sec.gov/Archives/edgar/data/1097864/000095015302000606/0000950153-02-000606-index.htm" xr:uid="{00000000-0004-0000-0000-000007000000}"/>
    <hyperlink ref="D74" r:id="rId7" tooltip="https://www.sec.gov/Archives/edgar/data/1097864/000095015302000606/0000950153-02-000606-index.htm" xr:uid="{00000000-0004-0000-0000-000008000000}"/>
    <hyperlink ref="E36" r:id="rId8" tooltip="https://www.sec.gov/Archives/edgar/data/1097864/000095015303000532/0000950153-03-000532-index.htm" xr:uid="{00000000-0004-0000-0000-00000A000000}"/>
    <hyperlink ref="E74" r:id="rId9" tooltip="https://www.sec.gov/Archives/edgar/data/1097864/000095015303000532/0000950153-03-000532-index.htm" xr:uid="{00000000-0004-0000-0000-00000B000000}"/>
    <hyperlink ref="F36" r:id="rId10" tooltip="https://www.sec.gov/Archives/edgar/data/1097864/000119312504038086/0001193125-04-038086-index.htm" xr:uid="{00000000-0004-0000-0000-00000D000000}"/>
    <hyperlink ref="F74" r:id="rId11" tooltip="https://www.sec.gov/Archives/edgar/data/1097864/000119312504038086/0001193125-04-038086-index.htm" xr:uid="{00000000-0004-0000-0000-00000E000000}"/>
    <hyperlink ref="G36" r:id="rId12" tooltip="https://www.sec.gov/Archives/edgar/data/1097864/000119312505066747/0001193125-05-066747-index.htm" xr:uid="{00000000-0004-0000-0000-000010000000}"/>
    <hyperlink ref="G74" r:id="rId13" tooltip="https://www.sec.gov/Archives/edgar/data/1097864/000119312505066747/0001193125-05-066747-index.htm" xr:uid="{00000000-0004-0000-0000-000011000000}"/>
    <hyperlink ref="H36" r:id="rId14" tooltip="https://www.sec.gov/Archives/edgar/data/1097864/000119312506036587/0001193125-06-036587-index.htm" xr:uid="{00000000-0004-0000-0000-000013000000}"/>
    <hyperlink ref="H74" r:id="rId15" tooltip="https://www.sec.gov/Archives/edgar/data/1097864/000119312506036587/0001193125-06-036587-index.htm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www.sec.gov/Archives/edgar/data/1097864/000119312508026462/0001193125-08-026462-index.htm" xr:uid="{00000000-0004-0000-0000-000019000000}"/>
    <hyperlink ref="J74" r:id="rId19" tooltip="https://www.sec.gov/Archives/edgar/data/1097864/000119312508026462/0001193125-08-026462-index.htm" xr:uid="{00000000-0004-0000-0000-00001A000000}"/>
    <hyperlink ref="K36" r:id="rId20" tooltip="https://www.sec.gov/Archives/edgar/data/1097864/000119312509040877/0001193125-09-040877-index.htm" xr:uid="{00000000-0004-0000-0000-00001C000000}"/>
    <hyperlink ref="K74" r:id="rId21" tooltip="https://www.sec.gov/Archives/edgar/data/1097864/000119312509040877/0001193125-09-040877-index.htm" xr:uid="{00000000-0004-0000-0000-00001D000000}"/>
    <hyperlink ref="L36" r:id="rId22" tooltip="https://www.sec.gov/Archives/edgar/data/1097864/000119312510040363/0001193125-10-040363-index.htm" xr:uid="{00000000-0004-0000-0000-00001F000000}"/>
    <hyperlink ref="L74" r:id="rId23" tooltip="https://www.sec.gov/Archives/edgar/data/1097864/000119312510040363/0001193125-10-040363-index.htm" xr:uid="{00000000-0004-0000-0000-000020000000}"/>
    <hyperlink ref="M36" r:id="rId24" tooltip="https://www.sec.gov/Archives/edgar/data/1097864/000119312511045204/0001193125-11-045204-index.htm" xr:uid="{00000000-0004-0000-0000-000022000000}"/>
    <hyperlink ref="M74" r:id="rId25" tooltip="https://www.sec.gov/Archives/edgar/data/1097864/000119312511045204/0001193125-11-045204-index.htm" xr:uid="{00000000-0004-0000-0000-000023000000}"/>
    <hyperlink ref="N36" r:id="rId26" tooltip="https://www.sec.gov/Archives/edgar/data/1097864/000119312512072371/0001193125-12-072371-index.htm" xr:uid="{00000000-0004-0000-0000-000025000000}"/>
    <hyperlink ref="N74" r:id="rId27" tooltip="https://www.sec.gov/Archives/edgar/data/1097864/000119312512072371/0001193125-12-072371-index.htm" xr:uid="{00000000-0004-0000-0000-000026000000}"/>
    <hyperlink ref="O36" r:id="rId28" tooltip="https://www.sec.gov/Archives/edgar/data/1097864/000119312513076823/0001193125-13-076823-index.htm" xr:uid="{00000000-0004-0000-0000-000028000000}"/>
    <hyperlink ref="O74" r:id="rId29" tooltip="https://www.sec.gov/Archives/edgar/data/1097864/000119312513076823/0001193125-13-076823-index.htm" xr:uid="{00000000-0004-0000-0000-000029000000}"/>
    <hyperlink ref="P36" r:id="rId30" tooltip="https://www.sec.gov/Archives/edgar/data/1097864/000119312514062363/0001193125-14-062363-index.htm" xr:uid="{00000000-0004-0000-0000-00002B000000}"/>
    <hyperlink ref="P74" r:id="rId31" tooltip="https://www.sec.gov/Archives/edgar/data/1097864/000119312514062363/0001193125-14-062363-index.htm" xr:uid="{00000000-0004-0000-0000-00002C000000}"/>
    <hyperlink ref="Q36" r:id="rId32" tooltip="https://www.sec.gov/Archives/edgar/data/1097864/000119312515069358/0001193125-15-069358-index.htm" xr:uid="{00000000-0004-0000-0000-00002E000000}"/>
    <hyperlink ref="Q74" r:id="rId33" tooltip="https://www.sec.gov/Archives/edgar/data/1097864/000119312515069358/0001193125-15-069358-index.htm" xr:uid="{00000000-0004-0000-0000-00002F000000}"/>
    <hyperlink ref="R36" r:id="rId34" tooltip="https://www.sec.gov/Archives/edgar/data/1097864/000119312516475009/0001193125-16-475009-index.htm" xr:uid="{00000000-0004-0000-0000-000031000000}"/>
    <hyperlink ref="R74" r:id="rId35" tooltip="https://www.sec.gov/Archives/edgar/data/1097864/000119312516475009/0001193125-16-475009-index.htm" xr:uid="{00000000-0004-0000-0000-000032000000}"/>
    <hyperlink ref="S36" r:id="rId36" tooltip="https://www.sec.gov/Archives/edgar/data/1097864/000119312517062207/0001193125-17-062207-index.htm" xr:uid="{00000000-0004-0000-0000-000034000000}"/>
    <hyperlink ref="S74" r:id="rId37" tooltip="https://www.sec.gov/Archives/edgar/data/1097864/000119312517062207/0001193125-17-062207-index.htm" xr:uid="{00000000-0004-0000-0000-000035000000}"/>
    <hyperlink ref="T36" r:id="rId38" tooltip="https://www.sec.gov/Archives/edgar/data/1097864/000119312518051397/0001193125-18-051397-index.htm" xr:uid="{00000000-0004-0000-0000-000037000000}"/>
    <hyperlink ref="T74" r:id="rId39" tooltip="https://www.sec.gov/Archives/edgar/data/1097864/000119312518051397/0001193125-18-051397-index.htm" xr:uid="{00000000-0004-0000-0000-000038000000}"/>
    <hyperlink ref="U36" r:id="rId40" tooltip="https://www.sec.gov/Archives/edgar/data/1097864/000119312519045025/0001193125-19-045025-index.htm" xr:uid="{00000000-0004-0000-0000-00003A000000}"/>
    <hyperlink ref="U74" r:id="rId41" tooltip="https://www.sec.gov/Archives/edgar/data/1097864/000119312519045025/0001193125-19-045025-index.htm" xr:uid="{00000000-0004-0000-0000-00003B000000}"/>
    <hyperlink ref="V36" r:id="rId42" tooltip="https://www.sec.gov/Archives/edgar/data/1097864/000119312520041751/0001193125-20-041751-index.htm" xr:uid="{00000000-0004-0000-0000-00003D000000}"/>
    <hyperlink ref="V74" r:id="rId43" tooltip="https://www.sec.gov/Archives/edgar/data/1097864/000119312520041751/0001193125-20-041751-index.htm" xr:uid="{00000000-0004-0000-0000-00003E000000}"/>
    <hyperlink ref="W36" r:id="rId44" tooltip="https://www.sec.gov/Archives/edgar/data/1097864/000162828021002219/0001628280-21-002219-index.htm" xr:uid="{00000000-0004-0000-0000-000040000000}"/>
    <hyperlink ref="W74" r:id="rId45" tooltip="https://www.sec.gov/Archives/edgar/data/1097864/000162828021002219/0001628280-21-002219-index.htm" xr:uid="{00000000-0004-0000-0000-000041000000}"/>
    <hyperlink ref="X36" r:id="rId46" tooltip="https://www.sec.gov/Archives/edgar/data/1097864/000162828022002416/0001628280-22-002416-index.htm" xr:uid="{00000000-0004-0000-0000-000043000000}"/>
    <hyperlink ref="X74" r:id="rId47" tooltip="https://www.sec.gov/Archives/edgar/data/1097864/000162828022002416/0001628280-22-002416-index.htm" xr:uid="{00000000-0004-0000-0000-000044000000}"/>
    <hyperlink ref="Y36" r:id="rId48" tooltip="https://www.sec.gov/Archives/edgar/data/1097864/000162828023002350/0001628280-23-002350-index.htm" xr:uid="{00000000-0004-0000-0000-000046000000}"/>
    <hyperlink ref="Y74" r:id="rId49" tooltip="https://www.sec.gov/Archives/edgar/data/1097864/000162828023002350/0001628280-23-002350-index.htm" xr:uid="{00000000-0004-0000-0000-000047000000}"/>
    <hyperlink ref="Z1" r:id="rId50" display="https://finbox.com/NASDAQGS:ON/explorer/revenue_proj" xr:uid="{08163867-7387-8649-A5F7-6C9B491EF4C1}"/>
  </hyperlinks>
  <pageMargins left="0.7" right="0.7" top="0.75" bottom="0.75" header="0.3" footer="0.3"/>
  <drawing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2023-02-07T06:14:43Z</dcterms:created>
  <dcterms:modified xsi:type="dcterms:W3CDTF">2023-03-11T09:18:50Z</dcterms:modified>
</cp:coreProperties>
</file>