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a/Downloads/"/>
    </mc:Choice>
  </mc:AlternateContent>
  <xr:revisionPtr revIDLastSave="0" documentId="13_ncr:1_{F9F9BBF5-65F8-9E44-AA5A-D082BEC449D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I6" i="3"/>
  <c r="G6" i="3"/>
  <c r="G5" i="3"/>
  <c r="C6" i="3"/>
  <c r="C5" i="3"/>
  <c r="C4" i="3"/>
  <c r="C3" i="3"/>
  <c r="A5" i="3"/>
  <c r="J15" i="3"/>
  <c r="I15" i="3"/>
  <c r="H15" i="3"/>
  <c r="G15" i="3"/>
  <c r="F15" i="3"/>
  <c r="E15" i="3"/>
  <c r="D15" i="3"/>
  <c r="C15" i="3"/>
  <c r="E6" i="3" s="1"/>
  <c r="J13" i="3"/>
  <c r="I13" i="3"/>
  <c r="H13" i="3"/>
  <c r="G13" i="3"/>
  <c r="F13" i="3"/>
  <c r="E13" i="3"/>
  <c r="D13" i="3"/>
  <c r="C13" i="3"/>
  <c r="J11" i="3"/>
  <c r="I11" i="3"/>
  <c r="H11" i="3"/>
  <c r="G11" i="3"/>
  <c r="F11" i="3"/>
  <c r="E11" i="3"/>
  <c r="D11" i="3"/>
  <c r="C11" i="3"/>
  <c r="E4" i="3" s="1"/>
  <c r="A6" i="3" a="1"/>
  <c r="A6" i="3" s="1"/>
  <c r="K4" i="3" a="1"/>
  <c r="K4" i="3" s="1"/>
  <c r="A4" i="3" a="1"/>
  <c r="A4" i="3" s="1"/>
  <c r="I3" i="3"/>
  <c r="I4" i="3" s="1"/>
  <c r="I5" i="3" s="1"/>
  <c r="A3" i="3" a="1"/>
  <c r="A3" i="3" s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S128" i="1"/>
  <c r="R128" i="1"/>
  <c r="Q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S32" i="1"/>
  <c r="R32" i="1"/>
  <c r="Q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S16" i="1"/>
  <c r="R16" i="1"/>
  <c r="Q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88" i="1"/>
  <c r="R188" i="1"/>
  <c r="Q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K3" i="3" l="1"/>
  <c r="E5" i="3"/>
  <c r="K5" i="3"/>
  <c r="K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<sst xmlns="http://schemas.openxmlformats.org/spreadsheetml/2006/main" count="1123" uniqueCount="225">
  <si>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</si>
  <si>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</si>
  <si>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</si>
  <si>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</si>
  <si>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</si>
  <si>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</si>
  <si>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</si>
  <si>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</si>
  <si>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</si>
  <si>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</si>
  <si>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</si>
  <si>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</si>
  <si>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</si>
  <si>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</si>
  <si>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</si>
  <si>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</si>
  <si>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</si>
  <si>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</si>
  <si>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</si>
  <si>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</si>
  <si>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</si>
  <si>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</si>
  <si>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</si>
  <si>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</si>
  <si>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</si>
  <si>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</si>
  <si>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</si>
  <si>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</si>
  <si>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</si>
  <si>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</si>
  <si>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</si>
  <si>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</si>
  <si>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</si>
  <si>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</si>
  <si>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</si>
  <si>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</si>
  <si>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</si>
  <si>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</si>
  <si>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</si>
  <si>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</si>
  <si>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</si>
  <si>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</si>
  <si>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</si>
  <si>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</si>
  <si>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</si>
  <si>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</si>
  <si>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</si>
  <si>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</si>
  <si>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</si>
  <si>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</si>
  <si>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</si>
  <si>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</si>
  <si>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</si>
  <si>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</si>
  <si>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</si>
  <si>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</si>
  <si>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</si>
  <si>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</si>
  <si>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</si>
  <si>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</si>
  <si>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</si>
  <si>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</si>
  <si>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</si>
  <si>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</si>
  <si>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</si>
  <si>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</si>
  <si>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</si>
  <si>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</si>
  <si>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</si>
  <si>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</si>
  <si>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</si>
  <si>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</si>
  <si>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</si>
  <si>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</si>
  <si>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</si>
  <si>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</si>
  <si>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</si>
  <si>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</si>
  <si>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</si>
  <si>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</si>
  <si>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</si>
  <si>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</si>
  <si>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</si>
  <si>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</si>
  <si>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</si>
  <si>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</si>
  <si>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</si>
  <si>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</si>
  <si>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</si>
  <si>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</si>
  <si>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</si>
  <si>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</si>
  <si>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</si>
  <si>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</si>
  <si>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</si>
  <si>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</si>
  <si>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</si>
  <si>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</si>
  <si>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</si>
  <si>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</si>
  <si>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</si>
  <si>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</si>
  <si>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</si>
  <si>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</si>
  <si>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</si>
  <si>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</si>
  <si>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</si>
  <si>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</si>
  <si>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</si>
  <si>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</si>
  <si>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</si>
  <si>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</si>
  <si>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</si>
  <si>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</si>
  <si>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</si>
  <si>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</si>
  <si>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</si>
  <si>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</si>
  <si>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</si>
  <si>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</si>
  <si>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</si>
  <si>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</si>
  <si>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</si>
  <si>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</si>
  <si>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</si>
  <si>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</si>
  <si>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</si>
  <si>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</si>
  <si>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</si>
  <si>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</si>
  <si>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</si>
  <si>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</si>
  <si>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</si>
  <si>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</si>
  <si>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</si>
  <si>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</si>
  <si>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</si>
  <si>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</si>
  <si>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</si>
  <si>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</si>
  <si>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</si>
  <si>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</si>
  <si>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</si>
  <si>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</si>
  <si>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</si>
  <si>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</si>
  <si>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</si>
  <si>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</si>
  <si>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</si>
  <si>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</si>
  <si>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</si>
  <si>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</si>
  <si>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</si>
  <si>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</si>
  <si>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</si>
  <si>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</si>
  <si>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</si>
  <si>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</si>
  <si>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</si>
  <si>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</si>
  <si>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</si>
  <si>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</si>
  <si>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</si>
  <si>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</si>
  <si>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</si>
  <si>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</si>
  <si>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</si>
  <si>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</si>
  <si>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</si>
  <si>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</si>
  <si>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</si>
  <si>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</si>
  <si>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</si>
  <si>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</si>
  <si>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</si>
  <si>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</si>
  <si>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</si>
  <si>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</si>
  <si>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</si>
  <si>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</si>
  <si>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</si>
  <si>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</si>
  <si>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</si>
  <si>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</si>
  <si>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</si>
  <si>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</si>
  <si>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</si>
  <si>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</si>
  <si>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</si>
  <si>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</si>
  <si>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</si>
  <si>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>FCF Growth</t>
  </si>
  <si>
    <t>FCF Margin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</si>
  <si>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</si>
  <si>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</si>
  <si>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</si>
  <si>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</si>
  <si>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</si>
  <si>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Shares Outstanding Change</t>
  </si>
  <si>
    <t>SBC as % of Revenue</t>
  </si>
  <si>
    <t>Market Cap (m)</t>
  </si>
  <si>
    <t>Gross Margin</t>
  </si>
  <si>
    <t>ROIC</t>
  </si>
  <si>
    <t>Perpetual Growth Rate</t>
  </si>
  <si>
    <t>Terminal Value</t>
  </si>
  <si>
    <t>Projected # of Shares</t>
  </si>
  <si>
    <t>P/E</t>
  </si>
  <si>
    <t>EBITDA Margin</t>
  </si>
  <si>
    <t>3Y Rev CAGR</t>
  </si>
  <si>
    <t>Discount Rate</t>
  </si>
  <si>
    <t>Enterprise Value</t>
  </si>
  <si>
    <t>Price</t>
  </si>
  <si>
    <t>Net Cash</t>
  </si>
  <si>
    <t>Net Income Margin</t>
  </si>
  <si>
    <t>3Y Income CAGR</t>
  </si>
  <si>
    <t>Cash + Securities</t>
  </si>
  <si>
    <t>Equity Value</t>
  </si>
  <si>
    <t>Intrinsic Value</t>
  </si>
  <si>
    <t>Total Shares (m)</t>
  </si>
  <si>
    <t>3Y FCF CAGR</t>
  </si>
  <si>
    <t>Total Debt</t>
  </si>
  <si>
    <t>Avg Share Dilution</t>
  </si>
  <si>
    <t>Upside / Downside</t>
  </si>
  <si>
    <t>Revenue</t>
  </si>
  <si>
    <t xml:space="preserve">FCF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</si>
</sst>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0.0"/>
    <numFmt numFmtId="167" formatCode="_([$$-409]* #,##0_);_([$$-409]* \(#,##0\);_([$$-409]* &quot;-&quot;_);_(@_)"/>
  </numFmts>
  <fonts count="19" x14ac:knownFonts="1">
    <font>
      <sz val="11"/>
      <name val="Calibri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/>
    <xf numFmtId="3" fontId="4" fillId="0" borderId="0" xfId="0" applyNumberFormat="1" applyFont="1"/>
    <xf numFmtId="3" fontId="5" fillId="4" borderId="0" xfId="0" applyNumberFormat="1" applyFont="1" applyFill="1"/>
    <xf numFmtId="4" fontId="6" fillId="0" borderId="0" xfId="0" applyNumberFormat="1" applyFont="1"/>
    <xf numFmtId="4" fontId="7" fillId="5" borderId="0" xfId="0" applyNumberFormat="1" applyFont="1" applyFill="1"/>
    <xf numFmtId="0" fontId="8" fillId="0" borderId="0" xfId="0" applyFont="1"/>
    <xf numFmtId="3" fontId="4" fillId="0" borderId="3" xfId="0" applyNumberFormat="1" applyFont="1" applyBorder="1"/>
    <xf numFmtId="3" fontId="5" fillId="4" borderId="3" xfId="0" applyNumberFormat="1" applyFont="1" applyFill="1" applyBorder="1"/>
    <xf numFmtId="0" fontId="2" fillId="0" borderId="3" xfId="0" applyFont="1" applyBorder="1"/>
    <xf numFmtId="3" fontId="2" fillId="0" borderId="3" xfId="0" applyNumberFormat="1" applyFont="1" applyBorder="1"/>
    <xf numFmtId="3" fontId="2" fillId="4" borderId="3" xfId="0" applyNumberFormat="1" applyFont="1" applyFill="1" applyBorder="1"/>
    <xf numFmtId="0" fontId="10" fillId="6" borderId="4" xfId="0" applyFont="1" applyFill="1" applyBorder="1" applyAlignment="1">
      <alignment horizontal="left" vertical="center"/>
    </xf>
    <xf numFmtId="164" fontId="10" fillId="6" borderId="4" xfId="0" applyNumberFormat="1" applyFont="1" applyFill="1" applyBorder="1"/>
    <xf numFmtId="9" fontId="10" fillId="6" borderId="4" xfId="0" applyNumberFormat="1" applyFont="1" applyFill="1" applyBorder="1" applyAlignment="1">
      <alignment horizontal="right" vertical="center"/>
    </xf>
    <xf numFmtId="0" fontId="10" fillId="7" borderId="4" xfId="0" applyFont="1" applyFill="1" applyBorder="1" applyAlignment="1">
      <alignment horizontal="left" vertical="center"/>
    </xf>
    <xf numFmtId="9" fontId="10" fillId="7" borderId="4" xfId="0" applyNumberFormat="1" applyFont="1" applyFill="1" applyBorder="1" applyAlignment="1">
      <alignment horizontal="right" vertical="center"/>
    </xf>
    <xf numFmtId="9" fontId="11" fillId="0" borderId="0" xfId="0" applyNumberFormat="1" applyFont="1"/>
    <xf numFmtId="9" fontId="12" fillId="0" borderId="0" xfId="0" applyNumberFormat="1" applyFont="1"/>
    <xf numFmtId="0" fontId="10" fillId="7" borderId="4" xfId="0" applyFont="1" applyFill="1" applyBorder="1" applyAlignment="1">
      <alignment horizontal="left" vertical="center" indent="1"/>
    </xf>
    <xf numFmtId="164" fontId="10" fillId="7" borderId="4" xfId="0" applyNumberFormat="1" applyFont="1" applyFill="1" applyBorder="1"/>
    <xf numFmtId="0" fontId="10" fillId="7" borderId="4" xfId="0" applyFont="1" applyFill="1" applyBorder="1" applyAlignment="1">
      <alignment horizontal="left" vertical="center" indent="2"/>
    </xf>
    <xf numFmtId="165" fontId="10" fillId="7" borderId="4" xfId="0" applyNumberFormat="1" applyFont="1" applyFill="1" applyBorder="1" applyAlignment="1">
      <alignment horizontal="right" vertical="center"/>
    </xf>
    <xf numFmtId="164" fontId="3" fillId="8" borderId="4" xfId="0" applyNumberFormat="1" applyFont="1" applyFill="1" applyBorder="1" applyAlignment="1">
      <alignment horizontal="right" vertical="center" indent="1"/>
    </xf>
    <xf numFmtId="9" fontId="13" fillId="9" borderId="5" xfId="1" applyFont="1" applyFill="1" applyBorder="1" applyAlignment="1">
      <alignment horizontal="left" vertical="center"/>
    </xf>
    <xf numFmtId="165" fontId="3" fillId="8" borderId="6" xfId="1" applyNumberFormat="1" applyFont="1" applyFill="1" applyBorder="1" applyAlignment="1">
      <alignment horizontal="right" vertical="center" indent="1"/>
    </xf>
    <xf numFmtId="165" fontId="3" fillId="10" borderId="6" xfId="1" applyNumberFormat="1" applyFont="1" applyFill="1" applyBorder="1" applyAlignment="1">
      <alignment horizontal="right" vertical="center" indent="1"/>
    </xf>
    <xf numFmtId="9" fontId="14" fillId="9" borderId="5" xfId="1" applyFont="1" applyFill="1" applyBorder="1" applyAlignment="1">
      <alignment horizontal="left" vertical="center"/>
    </xf>
    <xf numFmtId="164" fontId="3" fillId="8" borderId="6" xfId="0" applyNumberFormat="1" applyFont="1" applyFill="1" applyBorder="1" applyAlignment="1">
      <alignment horizontal="right" vertical="center" indent="1"/>
    </xf>
    <xf numFmtId="164" fontId="3" fillId="8" borderId="4" xfId="0" applyNumberFormat="1" applyFont="1" applyFill="1" applyBorder="1" applyAlignment="1">
      <alignment horizontal="left" vertical="center" indent="12"/>
    </xf>
    <xf numFmtId="9" fontId="13" fillId="9" borderId="5" xfId="1" applyFont="1" applyFill="1" applyBorder="1" applyAlignment="1">
      <alignment horizontal="left" vertical="center" indent="1"/>
    </xf>
    <xf numFmtId="0" fontId="0" fillId="11" borderId="0" xfId="0" applyFill="1"/>
    <xf numFmtId="166" fontId="3" fillId="8" borderId="0" xfId="0" applyNumberFormat="1" applyFont="1" applyFill="1" applyAlignment="1">
      <alignment horizontal="right" vertical="center" indent="1"/>
    </xf>
    <xf numFmtId="9" fontId="13" fillId="9" borderId="7" xfId="1" applyFont="1" applyFill="1" applyBorder="1" applyAlignment="1">
      <alignment horizontal="left" vertical="center"/>
    </xf>
    <xf numFmtId="165" fontId="3" fillId="8" borderId="8" xfId="1" applyNumberFormat="1" applyFont="1" applyFill="1" applyBorder="1" applyAlignment="1">
      <alignment horizontal="right" vertical="center" indent="1"/>
    </xf>
    <xf numFmtId="0" fontId="13" fillId="9" borderId="7" xfId="1" applyNumberFormat="1" applyFont="1" applyFill="1" applyBorder="1" applyAlignment="1">
      <alignment horizontal="left" vertical="center"/>
    </xf>
    <xf numFmtId="165" fontId="3" fillId="10" borderId="8" xfId="1" applyNumberFormat="1" applyFont="1" applyFill="1" applyBorder="1" applyAlignment="1">
      <alignment horizontal="right" vertical="center" indent="1"/>
    </xf>
    <xf numFmtId="164" fontId="3" fillId="8" borderId="8" xfId="0" applyNumberFormat="1" applyFont="1" applyFill="1" applyBorder="1" applyAlignment="1">
      <alignment horizontal="right" vertical="center" indent="1"/>
    </xf>
    <xf numFmtId="167" fontId="3" fillId="8" borderId="0" xfId="0" applyNumberFormat="1" applyFont="1" applyFill="1" applyAlignment="1">
      <alignment horizontal="left" vertical="center" indent="9"/>
    </xf>
    <xf numFmtId="9" fontId="13" fillId="9" borderId="7" xfId="1" applyFont="1" applyFill="1" applyBorder="1" applyAlignment="1">
      <alignment horizontal="left" vertical="center" indent="1"/>
    </xf>
    <xf numFmtId="164" fontId="3" fillId="8" borderId="0" xfId="0" applyNumberFormat="1" applyFont="1" applyFill="1" applyAlignment="1">
      <alignment horizontal="right" vertical="center" indent="1"/>
    </xf>
    <xf numFmtId="167" fontId="2" fillId="12" borderId="6" xfId="0" applyNumberFormat="1" applyFont="1" applyFill="1" applyBorder="1" applyAlignment="1">
      <alignment horizontal="left" vertical="center" indent="9"/>
    </xf>
    <xf numFmtId="9" fontId="15" fillId="9" borderId="5" xfId="1" applyFont="1" applyFill="1" applyBorder="1" applyAlignment="1">
      <alignment horizontal="left" vertical="center" indent="1"/>
    </xf>
    <xf numFmtId="164" fontId="3" fillId="8" borderId="2" xfId="0" applyNumberFormat="1" applyFont="1" applyFill="1" applyBorder="1" applyAlignment="1">
      <alignment horizontal="left" vertical="center" indent="11"/>
    </xf>
    <xf numFmtId="9" fontId="13" fillId="9" borderId="9" xfId="1" applyFont="1" applyFill="1" applyBorder="1" applyAlignment="1">
      <alignment horizontal="left" vertical="center"/>
    </xf>
    <xf numFmtId="165" fontId="3" fillId="8" borderId="10" xfId="1" applyNumberFormat="1" applyFont="1" applyFill="1" applyBorder="1" applyAlignment="1">
      <alignment horizontal="right" vertical="center" indent="1"/>
    </xf>
    <xf numFmtId="0" fontId="13" fillId="9" borderId="9" xfId="1" applyNumberFormat="1" applyFont="1" applyFill="1" applyBorder="1" applyAlignment="1">
      <alignment horizontal="left" vertical="center"/>
    </xf>
    <xf numFmtId="164" fontId="3" fillId="8" borderId="10" xfId="0" applyNumberFormat="1" applyFont="1" applyFill="1" applyBorder="1" applyAlignment="1">
      <alignment horizontal="right" vertical="center" indent="1"/>
    </xf>
    <xf numFmtId="9" fontId="2" fillId="12" borderId="10" xfId="1" applyFont="1" applyFill="1" applyBorder="1" applyAlignment="1">
      <alignment horizontal="left" vertical="center" indent="10"/>
    </xf>
    <xf numFmtId="9" fontId="15" fillId="9" borderId="9" xfId="1" applyFont="1" applyFill="1" applyBorder="1" applyAlignment="1">
      <alignment horizontal="left" vertical="center" indent="1"/>
    </xf>
    <xf numFmtId="9" fontId="3" fillId="11" borderId="0" xfId="1" applyFont="1" applyFill="1" applyAlignment="1">
      <alignment horizontal="left" indent="1"/>
    </xf>
    <xf numFmtId="0" fontId="2" fillId="8" borderId="0" xfId="0" applyFont="1" applyFill="1" applyAlignment="1">
      <alignment horizontal="right" vertical="center"/>
    </xf>
    <xf numFmtId="0" fontId="16" fillId="10" borderId="0" xfId="0" applyFont="1" applyFill="1" applyAlignment="1">
      <alignment horizontal="right" vertical="center"/>
    </xf>
    <xf numFmtId="0" fontId="13" fillId="11" borderId="0" xfId="0" applyFont="1" applyFill="1" applyAlignment="1">
      <alignment horizontal="right" vertical="center"/>
    </xf>
    <xf numFmtId="0" fontId="0" fillId="11" borderId="0" xfId="0" applyFill="1" applyAlignment="1">
      <alignment vertical="center"/>
    </xf>
    <xf numFmtId="9" fontId="15" fillId="9" borderId="1" xfId="1" applyFont="1" applyFill="1" applyBorder="1" applyAlignment="1">
      <alignment horizontal="left" vertical="center" indent="1"/>
    </xf>
    <xf numFmtId="164" fontId="3" fillId="9" borderId="0" xfId="0" applyNumberFormat="1" applyFont="1" applyFill="1" applyAlignment="1">
      <alignment vertical="center"/>
    </xf>
    <xf numFmtId="164" fontId="17" fillId="9" borderId="0" xfId="0" applyNumberFormat="1" applyFont="1" applyFill="1" applyAlignment="1">
      <alignment vertical="center"/>
    </xf>
    <xf numFmtId="9" fontId="3" fillId="11" borderId="1" xfId="1" applyFont="1" applyFill="1" applyBorder="1" applyAlignment="1">
      <alignment horizontal="left" vertical="center" indent="1"/>
    </xf>
    <xf numFmtId="9" fontId="3" fillId="11" borderId="1" xfId="1" applyFont="1" applyFill="1" applyBorder="1" applyAlignment="1">
      <alignment vertical="center"/>
    </xf>
    <xf numFmtId="0" fontId="18" fillId="11" borderId="0" xfId="0" applyFont="1" applyFill="1" applyAlignment="1">
      <alignment horizontal="left" vertical="center" inden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https://www.bing.com/financeapi/forcetrigger?t=a1qevh&amp;q=XNYS%3aCSL&amp;form=skydnc</v>
    <v>Learn more on Bing</v>
  </rv>
  <rv s="1">
    <v>0</v>
    <v>CARLISLE COMPANIES INCORPORATED (XNYS:CSL)</v>
    <v>2</v>
    <v>3</v>
    <v>Finance</v>
    <v>4</v>
    <v>en-US</v>
    <v>a1qevh</v>
    <v>268435456</v>
    <v>1</v>
    <v>Powered by Refinitiv</v>
    <v>314.23250000000002</v>
    <v>203.655</v>
    <v>0.96079999999999999</v>
    <v>26.07</v>
    <v>0.103716</v>
    <v>USD</v>
    <v>Carlisle Companies Incorporated is a supplier of building envelope products and solutions for energy efficient buildings. The Company operates through two segments: Construction Materials (CCM) and Weatherproofing Technologies (CWT). The CCM segment is a diversified manufacturer and supplier of roofing products and related technologies primarily for the commercial construction market. The segment offers high-performance, single-ply roofing solutions, which include EPDM, thermoplastic polyolefin, polyvinyl chloride, architectural metal and roof garden systems. The CWT segment is a provider of high-performance waterproofing and moisture protection products, protective roofing underlayments, integrated air/vapor barriers, spray polyurethane foam and coating systems, and block-molded expanded polystyrene insulation for the building envelope. The segment operates manufacturing facilities and distribution locations throughout the United States and Canada, its primary markets.</v>
    <v>12100</v>
    <v>New York Stock Exchange</v>
    <v>XNYS</v>
    <v>XNYS</v>
    <v>16430 N. Scottsdale Rd., Suite 400, SCOTTSDALE, AZ, 85254 US</v>
    <v>279</v>
    <v>Homebuilding &amp; Construction Supplies</v>
    <v>Stock</v>
    <v>45180.668053378904</v>
    <v>0</v>
    <v>261.3</v>
    <v>12547640000</v>
    <v>CARLISLE COMPANIES INCORPORATED</v>
    <v>CARLISLE COMPANIES INCORPORATED</v>
    <v>261.3</v>
    <v>16.976500000000001</v>
    <v>251.36</v>
    <v>277.43</v>
    <v>49919020</v>
    <v>CSL</v>
    <v>CARLISLE COMPANIES INCORPORATED (XNYS:CSL)</v>
    <v>536758</v>
    <v>348069</v>
    <v>1986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CSL: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YSE:CSL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5"/>
  <sheetViews>
    <sheetView topLeftCell="A101" workbookViewId="0">
      <pane xSplit="1" topLeftCell="G1" activePane="topRight" state="frozen"/>
      <selection pane="topRight" activeCell="O48" sqref="O48"/>
    </sheetView>
  </sheetViews>
  <sheetFormatPr baseColWidth="10" defaultRowHeight="16" x14ac:dyDescent="0.2"/>
  <cols>
    <col min="1" max="1" width="40.83203125" customWidth="1"/>
    <col min="2" max="20" width="15.83203125" customWidth="1"/>
  </cols>
  <sheetData>
    <row r="1" spans="1:30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30" x14ac:dyDescent="0.2">
      <c r="A2" s="11" t="s">
        <v>18</v>
      </c>
      <c r="B2" s="9">
        <v>2527700000</v>
      </c>
      <c r="C2" s="9">
        <v>3224500000</v>
      </c>
      <c r="D2" s="9">
        <v>3629400000</v>
      </c>
      <c r="E2" s="9">
        <v>2943000000</v>
      </c>
      <c r="F2" s="9">
        <v>3204000000</v>
      </c>
      <c r="G2" s="9">
        <v>3543200000</v>
      </c>
      <c r="H2" s="9">
        <v>3675400000</v>
      </c>
      <c r="I2" s="9">
        <v>4089900000</v>
      </c>
      <c r="J2" s="9">
        <v>4479500000</v>
      </c>
      <c r="K2" s="9">
        <v>4811600000</v>
      </c>
      <c r="L2" s="9">
        <v>3969900000</v>
      </c>
      <c r="M2" s="9">
        <v>4810300000</v>
      </c>
      <c r="N2" s="9">
        <v>6591900000</v>
      </c>
      <c r="O2" s="10">
        <v>5953400000</v>
      </c>
      <c r="P2" s="9">
        <v>1794100000</v>
      </c>
      <c r="Q2" s="9">
        <v>1454600000</v>
      </c>
      <c r="R2" s="9">
        <v>1178800000</v>
      </c>
      <c r="S2" s="9">
        <v>1525900000</v>
      </c>
    </row>
    <row r="3" spans="1:30" x14ac:dyDescent="0.2">
      <c r="A3" s="21" t="s">
        <v>193</v>
      </c>
      <c r="B3" s="22"/>
      <c r="C3" s="18">
        <f>(C2/B2)-1</f>
        <v>0.27566562487636981</v>
      </c>
      <c r="D3" s="18">
        <f>(D2/C2)-1</f>
        <v>0.12556985579159563</v>
      </c>
      <c r="E3" s="18">
        <f>(E2/D2)-1</f>
        <v>-0.18912216895354605</v>
      </c>
      <c r="F3" s="18">
        <f t="shared" ref="F3:S3" si="0">(F2/E2)-1</f>
        <v>8.8685015290519864E-2</v>
      </c>
      <c r="G3" s="18">
        <f t="shared" si="0"/>
        <v>0.10586766541822712</v>
      </c>
      <c r="H3" s="18">
        <f t="shared" si="0"/>
        <v>3.7310905396251925E-2</v>
      </c>
      <c r="I3" s="18">
        <f t="shared" si="0"/>
        <v>0.11277684061598747</v>
      </c>
      <c r="J3" s="18">
        <f t="shared" si="0"/>
        <v>9.5259052788576826E-2</v>
      </c>
      <c r="K3" s="18">
        <f t="shared" si="0"/>
        <v>7.4137738586895763E-2</v>
      </c>
      <c r="L3" s="18">
        <f t="shared" si="0"/>
        <v>-0.17493141574528226</v>
      </c>
      <c r="M3" s="18">
        <f t="shared" si="0"/>
        <v>0.21169298974785256</v>
      </c>
      <c r="N3" s="18">
        <f t="shared" si="0"/>
        <v>0.37037191027586647</v>
      </c>
      <c r="O3" s="18">
        <f>(O2/N2)-1</f>
        <v>-9.6861299473596341E-2</v>
      </c>
      <c r="P3" s="18"/>
      <c r="Q3" s="18">
        <f t="shared" si="0"/>
        <v>-0.1892313694888802</v>
      </c>
      <c r="R3" s="18">
        <f t="shared" si="0"/>
        <v>-0.18960538979788255</v>
      </c>
      <c r="S3" s="18">
        <f t="shared" si="0"/>
        <v>0.29445198506956216</v>
      </c>
    </row>
    <row r="4" spans="1:30" x14ac:dyDescent="0.2">
      <c r="A4" s="3" t="s">
        <v>19</v>
      </c>
      <c r="B4" s="4">
        <v>2527700000</v>
      </c>
      <c r="C4" s="4">
        <v>3224500000</v>
      </c>
      <c r="D4" s="4">
        <v>3629400000</v>
      </c>
      <c r="E4" s="4">
        <v>2943000000</v>
      </c>
      <c r="F4" s="4">
        <v>3204000000</v>
      </c>
      <c r="G4" s="4">
        <v>3543200000</v>
      </c>
      <c r="H4" s="4">
        <v>3675400000</v>
      </c>
      <c r="I4" s="4">
        <v>4089900000</v>
      </c>
      <c r="J4" s="4">
        <v>4479500000</v>
      </c>
      <c r="K4" s="4">
        <v>4811600000</v>
      </c>
      <c r="L4" s="4">
        <v>3969900000</v>
      </c>
      <c r="M4" s="4">
        <v>4810300000</v>
      </c>
      <c r="N4" s="4">
        <v>6591900000</v>
      </c>
      <c r="O4" s="5">
        <v>5953400000</v>
      </c>
      <c r="P4" s="4">
        <v>1794100000</v>
      </c>
      <c r="Q4" s="4">
        <v>1454600000</v>
      </c>
      <c r="R4" s="4">
        <v>1178800000</v>
      </c>
      <c r="S4" s="4">
        <v>1525900000</v>
      </c>
    </row>
    <row r="5" spans="1:30" x14ac:dyDescent="0.2">
      <c r="A5" s="3" t="s">
        <v>20</v>
      </c>
      <c r="B5" s="4">
        <v>1999000000</v>
      </c>
      <c r="C5" s="4">
        <v>2547400000</v>
      </c>
      <c r="D5" s="4">
        <v>2731700000</v>
      </c>
      <c r="E5" s="4">
        <v>2197400000</v>
      </c>
      <c r="F5" s="4">
        <v>2384500000</v>
      </c>
      <c r="G5" s="4">
        <v>2536500000</v>
      </c>
      <c r="H5" s="4">
        <v>2518100000</v>
      </c>
      <c r="I5" s="4">
        <v>2941900000</v>
      </c>
      <c r="J5" s="4">
        <v>3304800000</v>
      </c>
      <c r="K5" s="4">
        <v>3439900000</v>
      </c>
      <c r="L5" s="4">
        <v>2832500000</v>
      </c>
      <c r="M5" s="4">
        <v>3495600000</v>
      </c>
      <c r="N5" s="4">
        <v>4434500000</v>
      </c>
      <c r="O5" s="5">
        <v>4042000000</v>
      </c>
      <c r="P5" s="4">
        <v>1201800000</v>
      </c>
      <c r="Q5" s="4">
        <v>1012400000</v>
      </c>
      <c r="R5" s="4">
        <v>832100000</v>
      </c>
      <c r="S5" s="4">
        <v>995700000</v>
      </c>
    </row>
    <row r="6" spans="1:30" x14ac:dyDescent="0.2">
      <c r="A6" s="3" t="s">
        <v>21</v>
      </c>
      <c r="B6" s="4">
        <v>1999000000</v>
      </c>
      <c r="C6" s="4">
        <v>2547400000</v>
      </c>
      <c r="D6" s="4">
        <v>2731700000</v>
      </c>
      <c r="E6" s="4">
        <v>2197400000</v>
      </c>
      <c r="F6" s="4">
        <v>2384500000</v>
      </c>
      <c r="G6" s="4">
        <v>2536500000</v>
      </c>
      <c r="H6" s="4">
        <v>2518100000</v>
      </c>
      <c r="I6" s="4">
        <v>2941900000</v>
      </c>
      <c r="J6" s="4">
        <v>3304800000</v>
      </c>
      <c r="K6" s="4">
        <v>3439900000</v>
      </c>
      <c r="L6" s="4">
        <v>2832500000</v>
      </c>
      <c r="M6" s="4">
        <v>3495600000</v>
      </c>
      <c r="N6" s="4">
        <v>4434500000</v>
      </c>
      <c r="O6" s="5">
        <v>4042000000</v>
      </c>
      <c r="P6" s="4">
        <v>1201800000</v>
      </c>
      <c r="Q6" s="4">
        <v>1012400000</v>
      </c>
      <c r="R6" s="4">
        <v>832100000</v>
      </c>
      <c r="S6" s="4">
        <v>995700000</v>
      </c>
    </row>
    <row r="7" spans="1:30" x14ac:dyDescent="0.2">
      <c r="A7" s="3" t="s">
        <v>22</v>
      </c>
      <c r="B7" s="4">
        <v>528700000</v>
      </c>
      <c r="C7" s="4">
        <v>677100000</v>
      </c>
      <c r="D7" s="4">
        <v>897700000</v>
      </c>
      <c r="E7" s="4">
        <v>745600000</v>
      </c>
      <c r="F7" s="4">
        <v>819500000</v>
      </c>
      <c r="G7" s="4">
        <v>1006700000</v>
      </c>
      <c r="H7" s="4">
        <v>1157300000</v>
      </c>
      <c r="I7" s="4">
        <v>1148000000</v>
      </c>
      <c r="J7" s="4">
        <v>1174700000</v>
      </c>
      <c r="K7" s="4">
        <v>1371700000</v>
      </c>
      <c r="L7" s="4">
        <v>1137400000</v>
      </c>
      <c r="M7" s="4">
        <v>1314700000</v>
      </c>
      <c r="N7" s="4">
        <v>2157400000</v>
      </c>
      <c r="O7" s="5">
        <v>1911400000</v>
      </c>
      <c r="P7" s="4">
        <v>592300000</v>
      </c>
      <c r="Q7" s="4">
        <v>442200000</v>
      </c>
      <c r="R7" s="4">
        <v>346700000</v>
      </c>
      <c r="S7" s="4">
        <v>530200000</v>
      </c>
    </row>
    <row r="8" spans="1:30" x14ac:dyDescent="0.2">
      <c r="A8" s="3" t="s">
        <v>23</v>
      </c>
      <c r="B8" s="4" t="s">
        <v>24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5" t="s">
        <v>24</v>
      </c>
      <c r="P8" s="4" t="s">
        <v>24</v>
      </c>
      <c r="Q8" s="4" t="s">
        <v>24</v>
      </c>
      <c r="R8" s="4" t="s">
        <v>24</v>
      </c>
      <c r="S8" s="4" t="s">
        <v>24</v>
      </c>
    </row>
    <row r="9" spans="1:30" x14ac:dyDescent="0.2">
      <c r="A9" s="3" t="s">
        <v>25</v>
      </c>
      <c r="B9" s="4">
        <v>332600000</v>
      </c>
      <c r="C9" s="4">
        <v>402000000</v>
      </c>
      <c r="D9" s="4">
        <v>473400000</v>
      </c>
      <c r="E9" s="4">
        <v>378800000</v>
      </c>
      <c r="F9" s="4">
        <v>411200000</v>
      </c>
      <c r="G9" s="4">
        <v>504800000</v>
      </c>
      <c r="H9" s="4">
        <v>574700000</v>
      </c>
      <c r="I9" s="4">
        <v>642300000</v>
      </c>
      <c r="J9" s="4">
        <v>665700000</v>
      </c>
      <c r="K9" s="4">
        <v>717500000</v>
      </c>
      <c r="L9" s="4">
        <v>649600000</v>
      </c>
      <c r="M9" s="4">
        <v>747200000</v>
      </c>
      <c r="N9" s="4">
        <v>881700000</v>
      </c>
      <c r="O9" s="5">
        <v>855000000</v>
      </c>
      <c r="P9" s="4">
        <v>244100000</v>
      </c>
      <c r="Q9" s="4">
        <v>202600000</v>
      </c>
      <c r="R9" s="4">
        <v>205700000</v>
      </c>
      <c r="S9" s="4">
        <v>202600000</v>
      </c>
    </row>
    <row r="10" spans="1:30" x14ac:dyDescent="0.2">
      <c r="A10" s="3" t="s">
        <v>26</v>
      </c>
      <c r="B10" s="4">
        <v>310500000</v>
      </c>
      <c r="C10" s="4">
        <v>376600000</v>
      </c>
      <c r="D10" s="4">
        <v>427700000</v>
      </c>
      <c r="E10" s="4">
        <v>353700000</v>
      </c>
      <c r="F10" s="4">
        <v>379000000</v>
      </c>
      <c r="G10" s="4">
        <v>461900000</v>
      </c>
      <c r="H10" s="4">
        <v>532000000</v>
      </c>
      <c r="I10" s="4">
        <v>589400000</v>
      </c>
      <c r="J10" s="4">
        <v>625400000</v>
      </c>
      <c r="K10" s="4">
        <v>667100000</v>
      </c>
      <c r="L10" s="4">
        <v>603200000</v>
      </c>
      <c r="M10" s="4">
        <v>698200000</v>
      </c>
      <c r="N10" s="4">
        <v>811500000</v>
      </c>
      <c r="O10" s="5">
        <v>776000000</v>
      </c>
      <c r="P10" s="4">
        <v>209000000</v>
      </c>
      <c r="Q10" s="4">
        <v>188900000</v>
      </c>
      <c r="R10" s="4">
        <v>188600000</v>
      </c>
      <c r="S10" s="4">
        <v>189500000</v>
      </c>
    </row>
    <row r="11" spans="1:30" ht="19" x14ac:dyDescent="0.25">
      <c r="A11" s="23" t="s">
        <v>194</v>
      </c>
      <c r="B11" s="18">
        <f t="shared" ref="B11:R11" si="1">B10/B2</f>
        <v>0.12283894449499545</v>
      </c>
      <c r="C11" s="18">
        <f t="shared" si="1"/>
        <v>0.11679330128702124</v>
      </c>
      <c r="D11" s="18">
        <f t="shared" si="1"/>
        <v>0.1178431696699179</v>
      </c>
      <c r="E11" s="18">
        <f t="shared" si="1"/>
        <v>0.12018348623853212</v>
      </c>
      <c r="F11" s="18">
        <f t="shared" si="1"/>
        <v>0.1182896379525593</v>
      </c>
      <c r="G11" s="18">
        <f t="shared" si="1"/>
        <v>0.13036238428539174</v>
      </c>
      <c r="H11" s="18">
        <f t="shared" si="1"/>
        <v>0.14474615007890299</v>
      </c>
      <c r="I11" s="18">
        <f t="shared" si="1"/>
        <v>0.14411110296095259</v>
      </c>
      <c r="J11" s="18">
        <f t="shared" si="1"/>
        <v>0.13961379618260966</v>
      </c>
      <c r="K11" s="18">
        <f t="shared" si="1"/>
        <v>0.13864411006733726</v>
      </c>
      <c r="L11" s="18">
        <f t="shared" si="1"/>
        <v>0.15194337388851104</v>
      </c>
      <c r="M11" s="18">
        <f t="shared" si="1"/>
        <v>0.14514687233644472</v>
      </c>
      <c r="N11" s="18">
        <f t="shared" si="1"/>
        <v>0.12310562963637191</v>
      </c>
      <c r="O11" s="18">
        <f t="shared" si="1"/>
        <v>0.13034568481875902</v>
      </c>
      <c r="P11" s="18">
        <f t="shared" si="1"/>
        <v>0.11649294911097487</v>
      </c>
      <c r="Q11" s="18">
        <f t="shared" si="1"/>
        <v>0.12986388010449609</v>
      </c>
      <c r="R11" s="18">
        <f t="shared" si="1"/>
        <v>0.15999321343739395</v>
      </c>
      <c r="S11" s="18">
        <f>S10/S2</f>
        <v>0.1241890032112196</v>
      </c>
      <c r="T11" s="19"/>
      <c r="U11" s="19"/>
      <c r="V11" s="19"/>
      <c r="W11" s="19"/>
      <c r="X11" s="19"/>
      <c r="Y11" s="19"/>
      <c r="Z11" s="19"/>
      <c r="AA11" s="20"/>
      <c r="AB11" s="20"/>
      <c r="AC11" s="20"/>
      <c r="AD11" s="20"/>
    </row>
    <row r="12" spans="1:30" x14ac:dyDescent="0.2">
      <c r="A12" s="3" t="s">
        <v>27</v>
      </c>
      <c r="B12" s="4">
        <v>23200000</v>
      </c>
      <c r="C12" s="4">
        <v>28700000</v>
      </c>
      <c r="D12" s="4">
        <v>33000000</v>
      </c>
      <c r="E12" s="4">
        <v>29300000</v>
      </c>
      <c r="F12" s="4">
        <v>33800000</v>
      </c>
      <c r="G12" s="4">
        <v>42800000</v>
      </c>
      <c r="H12" s="4">
        <v>48100000</v>
      </c>
      <c r="I12" s="4">
        <v>54900000</v>
      </c>
      <c r="J12" s="4">
        <v>55100000</v>
      </c>
      <c r="K12" s="4">
        <v>60900000</v>
      </c>
      <c r="L12" s="4">
        <v>45400000</v>
      </c>
      <c r="M12" s="4">
        <v>49900000</v>
      </c>
      <c r="N12" s="4">
        <v>50800000</v>
      </c>
      <c r="O12" s="5">
        <v>54500000</v>
      </c>
      <c r="P12" s="4">
        <v>13100000</v>
      </c>
      <c r="Q12" s="4">
        <v>12800000</v>
      </c>
      <c r="R12" s="4">
        <v>15500000</v>
      </c>
      <c r="S12" s="4">
        <v>13100000</v>
      </c>
    </row>
    <row r="13" spans="1:30" ht="19" x14ac:dyDescent="0.25">
      <c r="A13" s="23" t="s">
        <v>195</v>
      </c>
      <c r="B13" s="18">
        <f t="shared" ref="B13:R13" si="2">B12/B2</f>
        <v>9.1783043873877434E-3</v>
      </c>
      <c r="C13" s="18">
        <f t="shared" si="2"/>
        <v>8.9006047449216932E-3</v>
      </c>
      <c r="D13" s="18">
        <f t="shared" si="2"/>
        <v>9.0924119689204819E-3</v>
      </c>
      <c r="E13" s="18">
        <f t="shared" si="2"/>
        <v>9.9558273870200484E-3</v>
      </c>
      <c r="F13" s="18">
        <f t="shared" si="2"/>
        <v>1.0549313358302122E-2</v>
      </c>
      <c r="G13" s="18">
        <f t="shared" si="2"/>
        <v>1.2079476179724543E-2</v>
      </c>
      <c r="H13" s="18">
        <f t="shared" si="2"/>
        <v>1.3087010937585025E-2</v>
      </c>
      <c r="I13" s="18">
        <f t="shared" si="2"/>
        <v>1.3423311083400571E-2</v>
      </c>
      <c r="J13" s="18">
        <f t="shared" si="2"/>
        <v>1.2300479964281729E-2</v>
      </c>
      <c r="K13" s="18">
        <f t="shared" si="2"/>
        <v>1.2656912461551251E-2</v>
      </c>
      <c r="L13" s="18">
        <f t="shared" si="2"/>
        <v>1.1436056323836872E-2</v>
      </c>
      <c r="M13" s="18">
        <f t="shared" si="2"/>
        <v>1.0373573373802051E-2</v>
      </c>
      <c r="N13" s="18">
        <f t="shared" si="2"/>
        <v>7.7064275853699236E-3</v>
      </c>
      <c r="O13" s="18">
        <f t="shared" si="2"/>
        <v>9.1544327611112978E-3</v>
      </c>
      <c r="P13" s="18">
        <f t="shared" si="2"/>
        <v>7.3017111643721086E-3</v>
      </c>
      <c r="Q13" s="18">
        <f t="shared" si="2"/>
        <v>8.7996700123745362E-3</v>
      </c>
      <c r="R13" s="18">
        <f t="shared" si="2"/>
        <v>1.3148965049202578E-2</v>
      </c>
      <c r="S13" s="18">
        <f>S12/S2</f>
        <v>8.5850973196146541E-3</v>
      </c>
      <c r="T13" s="19"/>
      <c r="U13" s="19"/>
      <c r="V13" s="19"/>
      <c r="W13" s="19"/>
      <c r="X13" s="19"/>
      <c r="Y13" s="19"/>
      <c r="Z13" s="19"/>
      <c r="AA13" s="20"/>
      <c r="AB13" s="20"/>
      <c r="AC13" s="20"/>
      <c r="AD13" s="20"/>
    </row>
    <row r="14" spans="1:30" x14ac:dyDescent="0.2">
      <c r="A14" s="3" t="s">
        <v>28</v>
      </c>
      <c r="B14" s="4">
        <v>-1100000</v>
      </c>
      <c r="C14" s="4">
        <v>-3300000</v>
      </c>
      <c r="D14" s="4">
        <v>12700000</v>
      </c>
      <c r="E14" s="4">
        <v>-4200000</v>
      </c>
      <c r="F14" s="4">
        <v>-1600000</v>
      </c>
      <c r="G14" s="4">
        <v>100000</v>
      </c>
      <c r="H14" s="4">
        <v>-5400000</v>
      </c>
      <c r="I14" s="4">
        <v>-2000000</v>
      </c>
      <c r="J14" s="4">
        <v>-14800000</v>
      </c>
      <c r="K14" s="4">
        <v>-10500000</v>
      </c>
      <c r="L14" s="4">
        <v>1000000</v>
      </c>
      <c r="M14" s="4">
        <v>-900000</v>
      </c>
      <c r="N14" s="4">
        <v>19400000</v>
      </c>
      <c r="O14" s="5">
        <v>24500000</v>
      </c>
      <c r="P14" s="4">
        <v>22000000</v>
      </c>
      <c r="Q14" s="4">
        <v>900000</v>
      </c>
      <c r="R14" s="4">
        <v>1600000</v>
      </c>
      <c r="S14" s="4" t="s">
        <v>24</v>
      </c>
    </row>
    <row r="15" spans="1:30" x14ac:dyDescent="0.2">
      <c r="A15" s="11" t="s">
        <v>29</v>
      </c>
      <c r="B15" s="9">
        <v>196100000</v>
      </c>
      <c r="C15" s="9">
        <v>275100000</v>
      </c>
      <c r="D15" s="9">
        <v>424300000</v>
      </c>
      <c r="E15" s="9">
        <v>366800000</v>
      </c>
      <c r="F15" s="9">
        <v>408300000</v>
      </c>
      <c r="G15" s="9">
        <v>501900000</v>
      </c>
      <c r="H15" s="9">
        <v>582600000</v>
      </c>
      <c r="I15" s="9">
        <v>505700000</v>
      </c>
      <c r="J15" s="9">
        <v>509000000</v>
      </c>
      <c r="K15" s="9">
        <v>654200000</v>
      </c>
      <c r="L15" s="9">
        <v>487800000</v>
      </c>
      <c r="M15" s="9">
        <v>567500000</v>
      </c>
      <c r="N15" s="9">
        <v>1275700000</v>
      </c>
      <c r="O15" s="10">
        <v>1056400000</v>
      </c>
      <c r="P15" s="9">
        <v>348200000</v>
      </c>
      <c r="Q15" s="9">
        <v>239600000</v>
      </c>
      <c r="R15" s="9">
        <v>141000000</v>
      </c>
      <c r="S15" s="9">
        <v>327600000</v>
      </c>
    </row>
    <row r="16" spans="1:30" ht="19" x14ac:dyDescent="0.25">
      <c r="A16" s="17" t="s">
        <v>196</v>
      </c>
      <c r="B16" s="22"/>
      <c r="C16" s="18">
        <f>(C15/B15)-1</f>
        <v>0.40285568587455378</v>
      </c>
      <c r="D16" s="18">
        <f>(D15/C15)-1</f>
        <v>0.54234823700472545</v>
      </c>
      <c r="E16" s="18">
        <f>(E15/D15)-1</f>
        <v>-0.13551732264906902</v>
      </c>
      <c r="F16" s="18">
        <f t="shared" ref="F16:N16" si="3">(F15/E15)-1</f>
        <v>0.11314067611777534</v>
      </c>
      <c r="G16" s="18">
        <f t="shared" si="3"/>
        <v>0.2292432035268186</v>
      </c>
      <c r="H16" s="18">
        <f t="shared" si="3"/>
        <v>0.16078900179318589</v>
      </c>
      <c r="I16" s="18">
        <f t="shared" si="3"/>
        <v>-0.13199450738070717</v>
      </c>
      <c r="J16" s="18">
        <f t="shared" si="3"/>
        <v>6.525608068024491E-3</v>
      </c>
      <c r="K16" s="18">
        <f t="shared" si="3"/>
        <v>0.28526522593320225</v>
      </c>
      <c r="L16" s="18">
        <f t="shared" si="3"/>
        <v>-0.254356465912565</v>
      </c>
      <c r="M16" s="18">
        <f t="shared" si="3"/>
        <v>0.16338663386633856</v>
      </c>
      <c r="N16" s="18">
        <f t="shared" si="3"/>
        <v>1.2479295154185022</v>
      </c>
      <c r="O16" s="18">
        <f>(O15/N15)-1</f>
        <v>-0.17190562044367796</v>
      </c>
      <c r="P16" s="18"/>
      <c r="Q16" s="18">
        <f t="shared" ref="Q16:S16" si="4">(Q15/P15)-1</f>
        <v>-0.31188971855255598</v>
      </c>
      <c r="R16" s="18">
        <f t="shared" si="4"/>
        <v>-0.41151919866444076</v>
      </c>
      <c r="S16" s="18">
        <f t="shared" si="4"/>
        <v>1.323404255319149</v>
      </c>
      <c r="T16" s="19"/>
      <c r="U16" s="19"/>
      <c r="V16" s="19"/>
      <c r="W16" s="19"/>
      <c r="X16" s="19"/>
      <c r="Y16" s="19"/>
      <c r="Z16" s="19"/>
      <c r="AA16" s="20"/>
      <c r="AB16" s="20"/>
      <c r="AC16" s="20"/>
      <c r="AD16" s="20"/>
    </row>
    <row r="17" spans="1:30" x14ac:dyDescent="0.2">
      <c r="A17" s="3" t="s">
        <v>30</v>
      </c>
      <c r="B17" s="4">
        <v>8300000</v>
      </c>
      <c r="C17" s="4">
        <v>21200000</v>
      </c>
      <c r="D17" s="4">
        <v>25500000</v>
      </c>
      <c r="E17" s="4">
        <v>33800000</v>
      </c>
      <c r="F17" s="4">
        <v>32200000</v>
      </c>
      <c r="G17" s="4">
        <v>34000000</v>
      </c>
      <c r="H17" s="4">
        <v>172100000</v>
      </c>
      <c r="I17" s="4">
        <v>37500000</v>
      </c>
      <c r="J17" s="4">
        <v>63100000</v>
      </c>
      <c r="K17" s="4">
        <v>58900000</v>
      </c>
      <c r="L17" s="4">
        <v>83600000</v>
      </c>
      <c r="M17" s="4">
        <v>85000000</v>
      </c>
      <c r="N17" s="4">
        <v>80100000</v>
      </c>
      <c r="O17" s="5">
        <v>60800000</v>
      </c>
      <c r="P17" s="4">
        <v>20800000</v>
      </c>
      <c r="Q17" s="4">
        <v>12500000</v>
      </c>
      <c r="R17" s="4">
        <v>13000000</v>
      </c>
      <c r="S17" s="4">
        <v>14500000</v>
      </c>
    </row>
    <row r="18" spans="1:30" x14ac:dyDescent="0.2">
      <c r="A18" s="3" t="s">
        <v>31</v>
      </c>
      <c r="B18" s="4">
        <v>8000000</v>
      </c>
      <c r="C18" s="4">
        <v>21200000</v>
      </c>
      <c r="D18" s="4">
        <v>25000000</v>
      </c>
      <c r="E18" s="4">
        <v>33300000</v>
      </c>
      <c r="F18" s="4">
        <v>30700000</v>
      </c>
      <c r="G18" s="4">
        <v>33300000</v>
      </c>
      <c r="H18" s="4">
        <v>29300000</v>
      </c>
      <c r="I18" s="4">
        <v>33000000</v>
      </c>
      <c r="J18" s="4">
        <v>42300000</v>
      </c>
      <c r="K18" s="4">
        <v>58200000</v>
      </c>
      <c r="L18" s="4">
        <v>71900000</v>
      </c>
      <c r="M18" s="4">
        <v>79100000</v>
      </c>
      <c r="N18" s="4">
        <v>78800000</v>
      </c>
      <c r="O18" s="5">
        <v>63100000</v>
      </c>
      <c r="P18" s="4">
        <v>19600000</v>
      </c>
      <c r="Q18" s="4">
        <v>15000000</v>
      </c>
      <c r="R18" s="4">
        <v>14200000</v>
      </c>
      <c r="S18" s="4">
        <v>14300000</v>
      </c>
    </row>
    <row r="19" spans="1:30" x14ac:dyDescent="0.2">
      <c r="A19" s="3" t="s">
        <v>32</v>
      </c>
      <c r="B19" s="4">
        <v>8300000</v>
      </c>
      <c r="C19" s="4">
        <v>21700000</v>
      </c>
      <c r="D19" s="4">
        <v>25500000</v>
      </c>
      <c r="E19" s="4">
        <v>33800000</v>
      </c>
      <c r="F19" s="4">
        <v>32200000</v>
      </c>
      <c r="G19" s="4">
        <v>34000000</v>
      </c>
      <c r="H19" s="4">
        <v>30600000</v>
      </c>
      <c r="I19" s="4">
        <v>33500000</v>
      </c>
      <c r="J19" s="4">
        <v>53500000</v>
      </c>
      <c r="K19" s="4">
        <v>66100000</v>
      </c>
      <c r="L19" s="4">
        <v>76600000</v>
      </c>
      <c r="M19" s="4">
        <v>80300000</v>
      </c>
      <c r="N19" s="4">
        <v>85900000</v>
      </c>
      <c r="O19" s="5">
        <v>78500000</v>
      </c>
      <c r="P19" s="4">
        <v>22600000</v>
      </c>
      <c r="Q19" s="4">
        <v>18300000</v>
      </c>
      <c r="R19" s="4">
        <v>18800000</v>
      </c>
      <c r="S19" s="4">
        <v>18800000</v>
      </c>
    </row>
    <row r="20" spans="1:30" x14ac:dyDescent="0.2">
      <c r="A20" s="3" t="s">
        <v>33</v>
      </c>
      <c r="B20" s="4">
        <v>300000</v>
      </c>
      <c r="C20" s="4">
        <v>500000</v>
      </c>
      <c r="D20" s="4">
        <v>500000</v>
      </c>
      <c r="E20" s="4">
        <v>500000</v>
      </c>
      <c r="F20" s="4">
        <v>1500000</v>
      </c>
      <c r="G20" s="4">
        <v>700000</v>
      </c>
      <c r="H20" s="4">
        <v>1300000</v>
      </c>
      <c r="I20" s="4">
        <v>500000</v>
      </c>
      <c r="J20" s="4">
        <v>11200000</v>
      </c>
      <c r="K20" s="4">
        <v>7900000</v>
      </c>
      <c r="L20" s="4">
        <v>4700000</v>
      </c>
      <c r="M20" s="4">
        <v>1200000</v>
      </c>
      <c r="N20" s="4">
        <v>7100000</v>
      </c>
      <c r="O20" s="5">
        <v>15400000</v>
      </c>
      <c r="P20" s="4">
        <v>3000000</v>
      </c>
      <c r="Q20" s="4">
        <v>3300000</v>
      </c>
      <c r="R20" s="4">
        <v>4600000</v>
      </c>
      <c r="S20" s="4">
        <v>4500000</v>
      </c>
    </row>
    <row r="21" spans="1:30" x14ac:dyDescent="0.2">
      <c r="A21" s="3" t="s">
        <v>34</v>
      </c>
      <c r="B21" s="4">
        <v>300000</v>
      </c>
      <c r="C21" s="4" t="s">
        <v>24</v>
      </c>
      <c r="D21" s="4">
        <v>500000</v>
      </c>
      <c r="E21" s="4">
        <v>500000</v>
      </c>
      <c r="F21" s="4">
        <v>1500000</v>
      </c>
      <c r="G21" s="4">
        <v>700000</v>
      </c>
      <c r="H21" s="4">
        <v>142800000</v>
      </c>
      <c r="I21" s="4">
        <v>4500000</v>
      </c>
      <c r="J21" s="4">
        <v>20800000</v>
      </c>
      <c r="K21" s="4">
        <v>700000</v>
      </c>
      <c r="L21" s="4">
        <v>11700000</v>
      </c>
      <c r="M21" s="4">
        <v>5900000</v>
      </c>
      <c r="N21" s="4">
        <v>1300000</v>
      </c>
      <c r="O21" s="5">
        <v>-2300000</v>
      </c>
      <c r="P21" s="4">
        <v>1200000</v>
      </c>
      <c r="Q21" s="4">
        <v>-2500000</v>
      </c>
      <c r="R21" s="4">
        <v>-1200000</v>
      </c>
      <c r="S21" s="4">
        <v>200000</v>
      </c>
    </row>
    <row r="22" spans="1:30" x14ac:dyDescent="0.2">
      <c r="A22" s="3" t="s">
        <v>35</v>
      </c>
      <c r="B22" s="4">
        <v>187800000</v>
      </c>
      <c r="C22" s="4">
        <v>253900000</v>
      </c>
      <c r="D22" s="4">
        <v>398800000</v>
      </c>
      <c r="E22" s="4">
        <v>333000000</v>
      </c>
      <c r="F22" s="4">
        <v>376100000</v>
      </c>
      <c r="G22" s="4">
        <v>467900000</v>
      </c>
      <c r="H22" s="4">
        <v>410500000</v>
      </c>
      <c r="I22" s="4">
        <v>468200000</v>
      </c>
      <c r="J22" s="4">
        <v>445900000</v>
      </c>
      <c r="K22" s="4">
        <v>595300000</v>
      </c>
      <c r="L22" s="4">
        <v>404200000</v>
      </c>
      <c r="M22" s="4">
        <v>482500000</v>
      </c>
      <c r="N22" s="4">
        <v>1195600000</v>
      </c>
      <c r="O22" s="5">
        <v>995600000</v>
      </c>
      <c r="P22" s="4">
        <v>327400000</v>
      </c>
      <c r="Q22" s="4">
        <v>227100000</v>
      </c>
      <c r="R22" s="4">
        <v>128000000</v>
      </c>
      <c r="S22" s="4">
        <v>313100000</v>
      </c>
    </row>
    <row r="23" spans="1:30" x14ac:dyDescent="0.2">
      <c r="A23" s="3" t="s">
        <v>36</v>
      </c>
      <c r="B23" s="4">
        <v>57200000</v>
      </c>
      <c r="C23" s="4">
        <v>72000000</v>
      </c>
      <c r="D23" s="4">
        <v>131500000</v>
      </c>
      <c r="E23" s="4">
        <v>97800000</v>
      </c>
      <c r="F23" s="4">
        <v>124400000</v>
      </c>
      <c r="G23" s="4">
        <v>148300000</v>
      </c>
      <c r="H23" s="4">
        <v>159700000</v>
      </c>
      <c r="I23" s="4">
        <v>102900000</v>
      </c>
      <c r="J23" s="4">
        <v>87300000</v>
      </c>
      <c r="K23" s="4">
        <v>121600000</v>
      </c>
      <c r="L23" s="4">
        <v>78500000</v>
      </c>
      <c r="M23" s="4">
        <v>95500000</v>
      </c>
      <c r="N23" s="4">
        <v>270400000</v>
      </c>
      <c r="O23" s="5">
        <v>219500000</v>
      </c>
      <c r="P23" s="4">
        <v>72200000</v>
      </c>
      <c r="Q23" s="4">
        <v>47300000</v>
      </c>
      <c r="R23" s="4">
        <v>28400000</v>
      </c>
      <c r="S23" s="4">
        <v>71600000</v>
      </c>
    </row>
    <row r="24" spans="1:30" x14ac:dyDescent="0.2">
      <c r="A24" s="3" t="s">
        <v>37</v>
      </c>
      <c r="B24" s="4" t="s">
        <v>24</v>
      </c>
      <c r="C24" s="4" t="s">
        <v>24</v>
      </c>
      <c r="D24" s="4" t="s">
        <v>24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5" t="s">
        <v>24</v>
      </c>
      <c r="P24" s="4" t="s">
        <v>24</v>
      </c>
      <c r="Q24" s="4" t="s">
        <v>24</v>
      </c>
      <c r="R24" s="4" t="s">
        <v>24</v>
      </c>
      <c r="S24" s="4" t="s">
        <v>24</v>
      </c>
    </row>
    <row r="25" spans="1:30" x14ac:dyDescent="0.2">
      <c r="A25" s="3" t="s">
        <v>38</v>
      </c>
      <c r="B25" s="4">
        <v>130600000</v>
      </c>
      <c r="C25" s="4">
        <v>181900000</v>
      </c>
      <c r="D25" s="4">
        <v>267300000</v>
      </c>
      <c r="E25" s="4">
        <v>235200000</v>
      </c>
      <c r="F25" s="4">
        <v>251700000</v>
      </c>
      <c r="G25" s="4">
        <v>319600000</v>
      </c>
      <c r="H25" s="4">
        <v>250800000</v>
      </c>
      <c r="I25" s="4">
        <v>365300000</v>
      </c>
      <c r="J25" s="4">
        <v>358600000</v>
      </c>
      <c r="K25" s="4">
        <v>473700000</v>
      </c>
      <c r="L25" s="4">
        <v>325700000</v>
      </c>
      <c r="M25" s="4">
        <v>387000000</v>
      </c>
      <c r="N25" s="4">
        <v>925200000</v>
      </c>
      <c r="O25" s="5">
        <v>776100000</v>
      </c>
      <c r="P25" s="4">
        <v>255200000</v>
      </c>
      <c r="Q25" s="4">
        <v>179800000</v>
      </c>
      <c r="R25" s="4">
        <v>99600000</v>
      </c>
      <c r="S25" s="4">
        <v>241500000</v>
      </c>
    </row>
    <row r="26" spans="1:30" x14ac:dyDescent="0.2">
      <c r="A26" s="3" t="s">
        <v>39</v>
      </c>
      <c r="B26" s="4">
        <v>-15000000</v>
      </c>
      <c r="C26" s="4">
        <v>1600000</v>
      </c>
      <c r="D26" s="4">
        <v>-2900000</v>
      </c>
      <c r="E26" s="4">
        <v>25500000</v>
      </c>
      <c r="F26" s="4">
        <v>400000</v>
      </c>
      <c r="G26" s="4">
        <v>-100000</v>
      </c>
      <c r="H26" s="4">
        <v>700000</v>
      </c>
      <c r="I26" s="4">
        <v>-200000</v>
      </c>
      <c r="J26" s="4">
        <v>-252500000</v>
      </c>
      <c r="K26" s="4">
        <v>900000</v>
      </c>
      <c r="L26" s="4">
        <v>5600000</v>
      </c>
      <c r="M26" s="4">
        <v>-34700000</v>
      </c>
      <c r="N26" s="4">
        <v>1200000</v>
      </c>
      <c r="O26" s="5">
        <v>50900000</v>
      </c>
      <c r="P26" s="4">
        <v>500000</v>
      </c>
      <c r="Q26" s="4">
        <v>5600000</v>
      </c>
      <c r="R26" s="4">
        <v>-2100000</v>
      </c>
      <c r="S26" s="4">
        <v>46900000</v>
      </c>
    </row>
    <row r="27" spans="1:30" x14ac:dyDescent="0.2">
      <c r="A27" s="3" t="s">
        <v>40</v>
      </c>
      <c r="B27" s="4">
        <v>15000000</v>
      </c>
      <c r="C27" s="4">
        <v>-1600000</v>
      </c>
      <c r="D27" s="4">
        <v>2900000</v>
      </c>
      <c r="E27" s="4">
        <v>-25500000</v>
      </c>
      <c r="F27" s="4">
        <v>-400000</v>
      </c>
      <c r="G27" s="4">
        <v>100000</v>
      </c>
      <c r="H27" s="4">
        <v>-700000</v>
      </c>
      <c r="I27" s="4">
        <v>200000</v>
      </c>
      <c r="J27" s="4">
        <v>252500000</v>
      </c>
      <c r="K27" s="4">
        <v>-900000</v>
      </c>
      <c r="L27" s="4">
        <v>-5600000</v>
      </c>
      <c r="M27" s="4">
        <v>34700000</v>
      </c>
      <c r="N27" s="4">
        <v>-1200000</v>
      </c>
      <c r="O27" s="5">
        <v>-50900000</v>
      </c>
      <c r="P27" s="4">
        <v>-500000</v>
      </c>
      <c r="Q27" s="4">
        <v>-5600000</v>
      </c>
      <c r="R27" s="4">
        <v>2100000</v>
      </c>
      <c r="S27" s="4">
        <v>-46900000</v>
      </c>
    </row>
    <row r="28" spans="1:30" x14ac:dyDescent="0.2">
      <c r="A28" s="3" t="s">
        <v>41</v>
      </c>
      <c r="B28" s="4">
        <v>-30000000</v>
      </c>
      <c r="C28" s="4">
        <v>3200000</v>
      </c>
      <c r="D28" s="4">
        <v>-5800000</v>
      </c>
      <c r="E28" s="4">
        <v>51000000</v>
      </c>
      <c r="F28" s="4">
        <v>800000</v>
      </c>
      <c r="G28" s="4">
        <v>-200000</v>
      </c>
      <c r="H28" s="4">
        <v>1400000</v>
      </c>
      <c r="I28" s="4">
        <v>-400000</v>
      </c>
      <c r="J28" s="4">
        <v>-505000000</v>
      </c>
      <c r="K28" s="4">
        <v>1800000</v>
      </c>
      <c r="L28" s="4">
        <v>11200000</v>
      </c>
      <c r="M28" s="4">
        <v>-69400000</v>
      </c>
      <c r="N28" s="4">
        <v>2400000</v>
      </c>
      <c r="O28" s="5">
        <v>101800000</v>
      </c>
      <c r="P28" s="4">
        <v>1000000</v>
      </c>
      <c r="Q28" s="4">
        <v>11200000</v>
      </c>
      <c r="R28" s="4">
        <v>-4200000</v>
      </c>
      <c r="S28" s="4">
        <v>93800000</v>
      </c>
    </row>
    <row r="29" spans="1:30" x14ac:dyDescent="0.2">
      <c r="A29" s="3" t="s">
        <v>42</v>
      </c>
      <c r="B29" s="4">
        <v>145600000</v>
      </c>
      <c r="C29" s="4">
        <v>180300000</v>
      </c>
      <c r="D29" s="4">
        <v>270200000</v>
      </c>
      <c r="E29" s="4">
        <v>209700000</v>
      </c>
      <c r="F29" s="4">
        <v>251300000</v>
      </c>
      <c r="G29" s="4">
        <v>319700000</v>
      </c>
      <c r="H29" s="4">
        <v>250100000</v>
      </c>
      <c r="I29" s="4">
        <v>365500000</v>
      </c>
      <c r="J29" s="4">
        <v>611100000</v>
      </c>
      <c r="K29" s="4">
        <v>472800000</v>
      </c>
      <c r="L29" s="4">
        <v>320100000</v>
      </c>
      <c r="M29" s="4">
        <v>421700000</v>
      </c>
      <c r="N29" s="4">
        <v>924000000</v>
      </c>
      <c r="O29" s="5">
        <v>725200000</v>
      </c>
      <c r="P29" s="4">
        <v>254700000</v>
      </c>
      <c r="Q29" s="4">
        <v>174200000</v>
      </c>
      <c r="R29" s="4">
        <v>101700000</v>
      </c>
      <c r="S29" s="4">
        <v>194600000</v>
      </c>
    </row>
    <row r="30" spans="1:30" x14ac:dyDescent="0.2">
      <c r="A30" s="3" t="s">
        <v>43</v>
      </c>
      <c r="B30" s="4" t="s">
        <v>24</v>
      </c>
      <c r="C30" s="4" t="s">
        <v>24</v>
      </c>
      <c r="D30" s="4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5" t="s">
        <v>24</v>
      </c>
      <c r="P30" s="4" t="s">
        <v>24</v>
      </c>
      <c r="Q30" s="4" t="s">
        <v>24</v>
      </c>
      <c r="R30" s="4" t="s">
        <v>24</v>
      </c>
      <c r="S30" s="4" t="s">
        <v>24</v>
      </c>
    </row>
    <row r="31" spans="1:30" x14ac:dyDescent="0.2">
      <c r="A31" s="11" t="s">
        <v>44</v>
      </c>
      <c r="B31" s="9">
        <v>145600000</v>
      </c>
      <c r="C31" s="9">
        <v>180300000</v>
      </c>
      <c r="D31" s="9">
        <v>270200000</v>
      </c>
      <c r="E31" s="9">
        <v>209700000</v>
      </c>
      <c r="F31" s="9">
        <v>251300000</v>
      </c>
      <c r="G31" s="9">
        <v>319700000</v>
      </c>
      <c r="H31" s="9">
        <v>250100000</v>
      </c>
      <c r="I31" s="9">
        <v>365500000</v>
      </c>
      <c r="J31" s="9">
        <v>611100000</v>
      </c>
      <c r="K31" s="9">
        <v>472800000</v>
      </c>
      <c r="L31" s="9">
        <v>320100000</v>
      </c>
      <c r="M31" s="9">
        <v>421700000</v>
      </c>
      <c r="N31" s="9">
        <v>924000000</v>
      </c>
      <c r="O31" s="10">
        <v>725200000</v>
      </c>
      <c r="P31" s="9">
        <v>254700000</v>
      </c>
      <c r="Q31" s="9">
        <v>174200000</v>
      </c>
      <c r="R31" s="9">
        <v>101700000</v>
      </c>
      <c r="S31" s="9">
        <v>194600000</v>
      </c>
    </row>
    <row r="32" spans="1:30" ht="19" x14ac:dyDescent="0.25">
      <c r="A32" s="17" t="s">
        <v>197</v>
      </c>
      <c r="B32" s="22"/>
      <c r="C32" s="18">
        <f>(C31/B31)-1</f>
        <v>0.23832417582417587</v>
      </c>
      <c r="D32" s="18">
        <f>(D31/C31)-1</f>
        <v>0.49861342207432058</v>
      </c>
      <c r="E32" s="18">
        <f>(E31/D31)-1</f>
        <v>-0.22390821613619538</v>
      </c>
      <c r="F32" s="18">
        <f t="shared" ref="F32:N32" si="5">(F31/E31)-1</f>
        <v>0.19837863614687645</v>
      </c>
      <c r="G32" s="18">
        <f t="shared" si="5"/>
        <v>0.27218463987266217</v>
      </c>
      <c r="H32" s="18">
        <f t="shared" si="5"/>
        <v>-0.21770409759149201</v>
      </c>
      <c r="I32" s="18">
        <f t="shared" si="5"/>
        <v>0.46141543382646932</v>
      </c>
      <c r="J32" s="18">
        <f t="shared" si="5"/>
        <v>0.6719562243502053</v>
      </c>
      <c r="K32" s="18">
        <f t="shared" si="5"/>
        <v>-0.22631320569464897</v>
      </c>
      <c r="L32" s="18">
        <f t="shared" si="5"/>
        <v>-0.32296954314720816</v>
      </c>
      <c r="M32" s="18">
        <f t="shared" si="5"/>
        <v>0.31740081224617311</v>
      </c>
      <c r="N32" s="18">
        <f t="shared" si="5"/>
        <v>1.1911311358785865</v>
      </c>
      <c r="O32" s="18">
        <f>(O31/N31)-1</f>
        <v>-0.2151515151515152</v>
      </c>
      <c r="P32" s="18"/>
      <c r="Q32" s="18">
        <f t="shared" ref="Q32:S32" si="6">(Q31/P31)-1</f>
        <v>-0.31605810757754216</v>
      </c>
      <c r="R32" s="18">
        <f t="shared" si="6"/>
        <v>-0.41618828932261764</v>
      </c>
      <c r="S32" s="18">
        <f t="shared" si="6"/>
        <v>0.91347099311701085</v>
      </c>
      <c r="T32" s="19"/>
      <c r="U32" s="19"/>
      <c r="V32" s="19"/>
      <c r="W32" s="19"/>
      <c r="X32" s="19"/>
      <c r="Y32" s="19"/>
      <c r="Z32" s="19"/>
      <c r="AA32" s="20"/>
      <c r="AB32" s="20"/>
      <c r="AC32" s="20"/>
      <c r="AD32" s="20"/>
    </row>
    <row r="33" spans="1:19" x14ac:dyDescent="0.2">
      <c r="A33" s="3" t="s">
        <v>45</v>
      </c>
      <c r="B33" s="4" t="s">
        <v>24</v>
      </c>
      <c r="C33" s="4" t="s">
        <v>24</v>
      </c>
      <c r="D33" s="4" t="s">
        <v>24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5" t="s">
        <v>24</v>
      </c>
      <c r="P33" s="4" t="s">
        <v>24</v>
      </c>
      <c r="Q33" s="4" t="s">
        <v>24</v>
      </c>
      <c r="R33" s="4" t="s">
        <v>24</v>
      </c>
      <c r="S33" s="4" t="s">
        <v>24</v>
      </c>
    </row>
    <row r="34" spans="1:19" x14ac:dyDescent="0.2">
      <c r="A34" s="3" t="s">
        <v>46</v>
      </c>
      <c r="B34" s="4" t="s">
        <v>24</v>
      </c>
      <c r="C34" s="4" t="s">
        <v>24</v>
      </c>
      <c r="D34" s="4" t="s">
        <v>24</v>
      </c>
      <c r="E34" s="4" t="s">
        <v>24</v>
      </c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5" t="s">
        <v>24</v>
      </c>
      <c r="P34" s="4" t="s">
        <v>24</v>
      </c>
      <c r="Q34" s="4" t="s">
        <v>24</v>
      </c>
      <c r="R34" s="4" t="s">
        <v>24</v>
      </c>
      <c r="S34" s="4" t="s">
        <v>24</v>
      </c>
    </row>
    <row r="35" spans="1:19" x14ac:dyDescent="0.2">
      <c r="A35" s="3" t="s">
        <v>47</v>
      </c>
      <c r="B35" s="4">
        <v>145600000</v>
      </c>
      <c r="C35" s="4">
        <v>180300000</v>
      </c>
      <c r="D35" s="4">
        <v>270200000</v>
      </c>
      <c r="E35" s="4">
        <v>209700000</v>
      </c>
      <c r="F35" s="4">
        <v>251300000</v>
      </c>
      <c r="G35" s="4">
        <v>319700000</v>
      </c>
      <c r="H35" s="4">
        <v>250100000</v>
      </c>
      <c r="I35" s="4">
        <v>365500000</v>
      </c>
      <c r="J35" s="4">
        <v>611100000</v>
      </c>
      <c r="K35" s="4">
        <v>472800000</v>
      </c>
      <c r="L35" s="4">
        <v>320100000</v>
      </c>
      <c r="M35" s="4">
        <v>421700000</v>
      </c>
      <c r="N35" s="4">
        <v>924000000</v>
      </c>
      <c r="O35" s="5">
        <v>725200000</v>
      </c>
      <c r="P35" s="4">
        <v>254700000</v>
      </c>
      <c r="Q35" s="4">
        <v>174200000</v>
      </c>
      <c r="R35" s="4">
        <v>101700000</v>
      </c>
      <c r="S35" s="4">
        <v>194600000</v>
      </c>
    </row>
    <row r="36" spans="1:19" x14ac:dyDescent="0.2">
      <c r="A36" s="3" t="s">
        <v>48</v>
      </c>
      <c r="B36" s="4">
        <v>60901000</v>
      </c>
      <c r="C36" s="4">
        <v>61958763</v>
      </c>
      <c r="D36" s="4">
        <v>62513000</v>
      </c>
      <c r="E36" s="4">
        <v>63471000</v>
      </c>
      <c r="F36" s="4">
        <v>64170000</v>
      </c>
      <c r="G36" s="4">
        <v>64844000</v>
      </c>
      <c r="H36" s="4">
        <v>64226000</v>
      </c>
      <c r="I36" s="4">
        <v>63073000</v>
      </c>
      <c r="J36" s="4">
        <v>60393000</v>
      </c>
      <c r="K36" s="4">
        <v>56913000</v>
      </c>
      <c r="L36" s="4">
        <v>54500000</v>
      </c>
      <c r="M36" s="4">
        <v>52500000</v>
      </c>
      <c r="N36" s="4">
        <v>51800000</v>
      </c>
      <c r="O36" s="5">
        <v>51300000</v>
      </c>
      <c r="P36" s="4">
        <v>51900000</v>
      </c>
      <c r="Q36" s="4">
        <v>51500000</v>
      </c>
      <c r="R36" s="4">
        <v>51100000</v>
      </c>
      <c r="S36" s="4">
        <v>50700000</v>
      </c>
    </row>
    <row r="37" spans="1:19" x14ac:dyDescent="0.2">
      <c r="A37" s="3" t="s">
        <v>49</v>
      </c>
      <c r="B37" s="6">
        <v>2.39</v>
      </c>
      <c r="C37" s="6">
        <v>2.91</v>
      </c>
      <c r="D37" s="6">
        <v>4.32</v>
      </c>
      <c r="E37" s="6">
        <v>3.3</v>
      </c>
      <c r="F37" s="6">
        <v>3.92</v>
      </c>
      <c r="G37" s="6">
        <v>4.93</v>
      </c>
      <c r="H37" s="6">
        <v>3.89</v>
      </c>
      <c r="I37" s="6">
        <v>5.79</v>
      </c>
      <c r="J37" s="6">
        <v>10.119999999999999</v>
      </c>
      <c r="K37" s="6">
        <v>8.31</v>
      </c>
      <c r="L37" s="6">
        <v>5.87</v>
      </c>
      <c r="M37" s="6">
        <v>8.0299999999999994</v>
      </c>
      <c r="N37" s="6">
        <v>17.84</v>
      </c>
      <c r="O37" s="7">
        <v>14.14</v>
      </c>
      <c r="P37" s="6">
        <v>4.91</v>
      </c>
      <c r="Q37" s="6">
        <v>3.38</v>
      </c>
      <c r="R37" s="6">
        <v>1.99</v>
      </c>
      <c r="S37" s="6">
        <v>3.84</v>
      </c>
    </row>
    <row r="38" spans="1:19" x14ac:dyDescent="0.2">
      <c r="A38" s="3" t="s">
        <v>50</v>
      </c>
      <c r="B38" s="6">
        <v>2.14</v>
      </c>
      <c r="C38" s="6">
        <v>2.94</v>
      </c>
      <c r="D38" s="6">
        <v>4.28</v>
      </c>
      <c r="E38" s="6">
        <v>3.71</v>
      </c>
      <c r="F38" s="6">
        <v>3.92</v>
      </c>
      <c r="G38" s="6">
        <v>4.93</v>
      </c>
      <c r="H38" s="6">
        <v>3.9</v>
      </c>
      <c r="I38" s="6">
        <v>5.79</v>
      </c>
      <c r="J38" s="6">
        <v>5.94</v>
      </c>
      <c r="K38" s="6">
        <v>8.32</v>
      </c>
      <c r="L38" s="6">
        <v>5.98</v>
      </c>
      <c r="M38" s="6">
        <v>7.37</v>
      </c>
      <c r="N38" s="6">
        <v>17.86</v>
      </c>
      <c r="O38" s="7">
        <v>15.13</v>
      </c>
      <c r="P38" s="6">
        <v>4.92</v>
      </c>
      <c r="Q38" s="6">
        <v>3.49</v>
      </c>
      <c r="R38" s="6">
        <v>1.95</v>
      </c>
      <c r="S38" s="6">
        <v>4.76</v>
      </c>
    </row>
    <row r="39" spans="1:19" x14ac:dyDescent="0.2">
      <c r="A39" s="3" t="s">
        <v>51</v>
      </c>
      <c r="B39" s="4">
        <v>61592000</v>
      </c>
      <c r="C39" s="4">
        <v>63041958</v>
      </c>
      <c r="D39" s="4">
        <v>63610000</v>
      </c>
      <c r="E39" s="4">
        <v>64806000</v>
      </c>
      <c r="F39" s="4">
        <v>65304000</v>
      </c>
      <c r="G39" s="4">
        <v>65804000</v>
      </c>
      <c r="H39" s="4">
        <v>64883000</v>
      </c>
      <c r="I39" s="4">
        <v>63551000</v>
      </c>
      <c r="J39" s="4">
        <v>60786000</v>
      </c>
      <c r="K39" s="4">
        <v>57547000</v>
      </c>
      <c r="L39" s="4">
        <v>55000000</v>
      </c>
      <c r="M39" s="4">
        <v>53200000</v>
      </c>
      <c r="N39" s="4">
        <v>52500000</v>
      </c>
      <c r="O39" s="5">
        <v>51900000</v>
      </c>
      <c r="P39" s="4">
        <v>52600000</v>
      </c>
      <c r="Q39" s="4">
        <v>52100000</v>
      </c>
      <c r="R39" s="4">
        <v>51700000</v>
      </c>
      <c r="S39" s="4">
        <v>51200000</v>
      </c>
    </row>
    <row r="40" spans="1:19" x14ac:dyDescent="0.2">
      <c r="A40" s="3" t="s">
        <v>52</v>
      </c>
      <c r="B40" s="6">
        <v>2.36</v>
      </c>
      <c r="C40" s="6">
        <v>2.86</v>
      </c>
      <c r="D40" s="6">
        <v>4.25</v>
      </c>
      <c r="E40" s="6">
        <v>3.24</v>
      </c>
      <c r="F40" s="6">
        <v>3.85</v>
      </c>
      <c r="G40" s="6">
        <v>4.8600000000000003</v>
      </c>
      <c r="H40" s="6">
        <v>3.85</v>
      </c>
      <c r="I40" s="6">
        <v>5.75</v>
      </c>
      <c r="J40" s="6">
        <v>10.050000000000001</v>
      </c>
      <c r="K40" s="6">
        <v>8.2200000000000006</v>
      </c>
      <c r="L40" s="6">
        <v>5.82</v>
      </c>
      <c r="M40" s="6">
        <v>7.93</v>
      </c>
      <c r="N40" s="6">
        <v>17.600000000000001</v>
      </c>
      <c r="O40" s="7">
        <v>13.97</v>
      </c>
      <c r="P40" s="6">
        <v>4.84</v>
      </c>
      <c r="Q40" s="6">
        <v>3.34</v>
      </c>
      <c r="R40" s="6">
        <v>1.97</v>
      </c>
      <c r="S40" s="6">
        <v>3.8</v>
      </c>
    </row>
    <row r="41" spans="1:19" x14ac:dyDescent="0.2">
      <c r="A41" s="3" t="s">
        <v>53</v>
      </c>
      <c r="B41" s="6">
        <v>2.12</v>
      </c>
      <c r="C41" s="6">
        <v>2.89</v>
      </c>
      <c r="D41" s="6">
        <v>4.2</v>
      </c>
      <c r="E41" s="6">
        <v>3.63</v>
      </c>
      <c r="F41" s="6">
        <v>3.85</v>
      </c>
      <c r="G41" s="6">
        <v>4.8600000000000003</v>
      </c>
      <c r="H41" s="6">
        <v>3.87</v>
      </c>
      <c r="I41" s="6">
        <v>5.75</v>
      </c>
      <c r="J41" s="6">
        <v>5.9</v>
      </c>
      <c r="K41" s="6">
        <v>8.23</v>
      </c>
      <c r="L41" s="6">
        <v>5.92</v>
      </c>
      <c r="M41" s="6">
        <v>7.27</v>
      </c>
      <c r="N41" s="6">
        <v>17.62</v>
      </c>
      <c r="O41" s="7">
        <v>14.95</v>
      </c>
      <c r="P41" s="6">
        <v>4.8499999999999996</v>
      </c>
      <c r="Q41" s="6">
        <v>3.45</v>
      </c>
      <c r="R41" s="6">
        <v>1.93</v>
      </c>
      <c r="S41" s="6">
        <v>4.72</v>
      </c>
    </row>
    <row r="42" spans="1:19" x14ac:dyDescent="0.2">
      <c r="A42" s="3" t="s">
        <v>54</v>
      </c>
      <c r="B42" s="4">
        <v>268000000</v>
      </c>
      <c r="C42" s="4">
        <v>363100000</v>
      </c>
      <c r="D42" s="4">
        <v>529200000</v>
      </c>
      <c r="E42" s="4">
        <v>480700000</v>
      </c>
      <c r="F42" s="4">
        <v>512300000</v>
      </c>
      <c r="G42" s="4">
        <v>631200000</v>
      </c>
      <c r="H42" s="4">
        <v>720400000</v>
      </c>
      <c r="I42" s="4">
        <v>674800000</v>
      </c>
      <c r="J42" s="4">
        <v>699600000</v>
      </c>
      <c r="K42" s="4">
        <v>859600000</v>
      </c>
      <c r="L42" s="4">
        <v>712000000</v>
      </c>
      <c r="M42" s="4">
        <v>793700000</v>
      </c>
      <c r="N42" s="4">
        <v>1527000000</v>
      </c>
      <c r="O42" s="5">
        <v>1299500000</v>
      </c>
      <c r="P42" s="4">
        <v>411200000</v>
      </c>
      <c r="Q42" s="4">
        <v>300700000</v>
      </c>
      <c r="R42" s="4">
        <v>201500000</v>
      </c>
      <c r="S42" s="4">
        <v>386100000</v>
      </c>
    </row>
    <row r="43" spans="1:19" x14ac:dyDescent="0.2">
      <c r="A43" s="3" t="s">
        <v>55</v>
      </c>
      <c r="B43" s="6">
        <v>10.6</v>
      </c>
      <c r="C43" s="6">
        <v>11.26</v>
      </c>
      <c r="D43" s="6">
        <v>14.58</v>
      </c>
      <c r="E43" s="6">
        <v>16.329999999999998</v>
      </c>
      <c r="F43" s="6">
        <v>15.99</v>
      </c>
      <c r="G43" s="6">
        <v>17.809999999999999</v>
      </c>
      <c r="H43" s="6">
        <v>19.600000000000001</v>
      </c>
      <c r="I43" s="6">
        <v>16.5</v>
      </c>
      <c r="J43" s="6">
        <v>15.62</v>
      </c>
      <c r="K43" s="6">
        <v>17.87</v>
      </c>
      <c r="L43" s="6">
        <v>17.93</v>
      </c>
      <c r="M43" s="6">
        <v>16.5</v>
      </c>
      <c r="N43" s="6">
        <v>23.16</v>
      </c>
      <c r="O43" s="7">
        <v>21.83</v>
      </c>
      <c r="P43" s="6">
        <v>22.57</v>
      </c>
      <c r="Q43" s="6">
        <v>23.16</v>
      </c>
      <c r="R43" s="6">
        <v>22.1</v>
      </c>
      <c r="S43" s="6">
        <v>21.83</v>
      </c>
    </row>
    <row r="44" spans="1:19" x14ac:dyDescent="0.2">
      <c r="A44" s="3" t="s">
        <v>56</v>
      </c>
      <c r="B44" s="4">
        <v>196100000</v>
      </c>
      <c r="C44" s="4">
        <v>275100000</v>
      </c>
      <c r="D44" s="4">
        <v>424300000</v>
      </c>
      <c r="E44" s="4">
        <v>366800000</v>
      </c>
      <c r="F44" s="4">
        <v>408300000</v>
      </c>
      <c r="G44" s="4">
        <v>501900000</v>
      </c>
      <c r="H44" s="4">
        <v>582600000</v>
      </c>
      <c r="I44" s="4">
        <v>505700000</v>
      </c>
      <c r="J44" s="4">
        <v>509000000</v>
      </c>
      <c r="K44" s="4">
        <v>654200000</v>
      </c>
      <c r="L44" s="4">
        <v>487800000</v>
      </c>
      <c r="M44" s="4">
        <v>567500000</v>
      </c>
      <c r="N44" s="4">
        <v>1275700000</v>
      </c>
      <c r="O44" s="5">
        <v>1056400000</v>
      </c>
      <c r="P44" s="4">
        <v>348200000</v>
      </c>
      <c r="Q44" s="4">
        <v>239600000</v>
      </c>
      <c r="R44" s="4">
        <v>141000000</v>
      </c>
      <c r="S44" s="4">
        <v>327600000</v>
      </c>
    </row>
    <row r="45" spans="1:19" x14ac:dyDescent="0.2">
      <c r="A45" s="3" t="s">
        <v>57</v>
      </c>
      <c r="B45" s="4">
        <v>196100000</v>
      </c>
      <c r="C45" s="4">
        <v>275100000</v>
      </c>
      <c r="D45" s="4">
        <v>424300000</v>
      </c>
      <c r="E45" s="4">
        <v>366800000</v>
      </c>
      <c r="F45" s="4">
        <v>408300000</v>
      </c>
      <c r="G45" s="4">
        <v>501900000</v>
      </c>
      <c r="H45" s="4">
        <v>582600000</v>
      </c>
      <c r="I45" s="4">
        <v>505700000</v>
      </c>
      <c r="J45" s="4">
        <v>509000000</v>
      </c>
      <c r="K45" s="4">
        <v>654200000</v>
      </c>
      <c r="L45" s="4">
        <v>487800000</v>
      </c>
      <c r="M45" s="4">
        <v>567500000</v>
      </c>
      <c r="N45" s="4">
        <v>1275700000</v>
      </c>
      <c r="O45" s="5">
        <v>1056400000</v>
      </c>
      <c r="P45" s="4">
        <v>348200000</v>
      </c>
      <c r="Q45" s="4">
        <v>239600000</v>
      </c>
      <c r="R45" s="4">
        <v>141000000</v>
      </c>
      <c r="S45" s="4">
        <v>327600000</v>
      </c>
    </row>
    <row r="46" spans="1:19" x14ac:dyDescent="0.2">
      <c r="A46" s="3" t="s">
        <v>58</v>
      </c>
      <c r="B46" s="6">
        <v>20.92</v>
      </c>
      <c r="C46" s="4">
        <v>21</v>
      </c>
      <c r="D46" s="6">
        <v>24.73</v>
      </c>
      <c r="E46" s="6">
        <v>25.33</v>
      </c>
      <c r="F46" s="6">
        <v>25.58</v>
      </c>
      <c r="G46" s="6">
        <v>28.41</v>
      </c>
      <c r="H46" s="6">
        <v>31.49</v>
      </c>
      <c r="I46" s="6">
        <v>28.07</v>
      </c>
      <c r="J46" s="6">
        <v>26.22</v>
      </c>
      <c r="K46" s="6">
        <v>28.51</v>
      </c>
      <c r="L46" s="6">
        <v>28.65</v>
      </c>
      <c r="M46" s="6">
        <v>27.33</v>
      </c>
      <c r="N46" s="6">
        <v>32.729999999999997</v>
      </c>
      <c r="O46" s="7">
        <v>32.11</v>
      </c>
      <c r="P46" s="6">
        <v>33.01</v>
      </c>
      <c r="Q46" s="6">
        <v>30.4</v>
      </c>
      <c r="R46" s="6">
        <v>29.41</v>
      </c>
      <c r="S46" s="6">
        <v>34.75</v>
      </c>
    </row>
    <row r="47" spans="1:19" x14ac:dyDescent="0.2">
      <c r="A47" s="3" t="s">
        <v>59</v>
      </c>
      <c r="B47" s="6">
        <v>7.76</v>
      </c>
      <c r="C47" s="6">
        <v>8.5299999999999994</v>
      </c>
      <c r="D47" s="6">
        <v>11.69</v>
      </c>
      <c r="E47" s="6">
        <v>12.46</v>
      </c>
      <c r="F47" s="6">
        <v>12.74</v>
      </c>
      <c r="G47" s="6">
        <v>14.17</v>
      </c>
      <c r="H47" s="6">
        <v>15.85</v>
      </c>
      <c r="I47" s="6">
        <v>12.36</v>
      </c>
      <c r="J47" s="6">
        <v>11.36</v>
      </c>
      <c r="K47" s="6">
        <v>13.6</v>
      </c>
      <c r="L47" s="6">
        <v>12.29</v>
      </c>
      <c r="M47" s="6">
        <v>11.8</v>
      </c>
      <c r="N47" s="6">
        <v>19.350000000000001</v>
      </c>
      <c r="O47" s="7">
        <v>17.739999999999998</v>
      </c>
      <c r="P47" s="6">
        <v>19.41</v>
      </c>
      <c r="Q47" s="6">
        <v>16.47</v>
      </c>
      <c r="R47" s="6">
        <v>11.96</v>
      </c>
      <c r="S47" s="6">
        <v>21.47</v>
      </c>
    </row>
    <row r="48" spans="1:19" x14ac:dyDescent="0.2">
      <c r="A48" s="3" t="s">
        <v>60</v>
      </c>
      <c r="B48" s="6">
        <v>5.76</v>
      </c>
      <c r="C48" s="6">
        <v>5.59</v>
      </c>
      <c r="D48" s="6">
        <v>7.44</v>
      </c>
      <c r="E48" s="6">
        <v>7.13</v>
      </c>
      <c r="F48" s="6">
        <v>7.84</v>
      </c>
      <c r="G48" s="6">
        <v>9.02</v>
      </c>
      <c r="H48" s="6">
        <v>6.8</v>
      </c>
      <c r="I48" s="6">
        <v>8.94</v>
      </c>
      <c r="J48" s="6">
        <v>13.64</v>
      </c>
      <c r="K48" s="6">
        <v>9.83</v>
      </c>
      <c r="L48" s="6">
        <v>8.06</v>
      </c>
      <c r="M48" s="6">
        <v>8.77</v>
      </c>
      <c r="N48" s="6">
        <v>14.02</v>
      </c>
      <c r="O48" s="7">
        <v>12.18</v>
      </c>
      <c r="P48" s="6">
        <v>14.2</v>
      </c>
      <c r="Q48" s="6">
        <v>11.98</v>
      </c>
      <c r="R48" s="6">
        <v>8.6300000000000008</v>
      </c>
      <c r="S48" s="6">
        <v>12.75</v>
      </c>
    </row>
    <row r="49" spans="1:19" x14ac:dyDescent="0.2">
      <c r="A49" s="3" t="s">
        <v>61</v>
      </c>
      <c r="B49" s="4">
        <v>229791</v>
      </c>
      <c r="C49" s="4">
        <v>293136</v>
      </c>
      <c r="D49" s="4">
        <v>312879</v>
      </c>
      <c r="E49" s="4">
        <v>367875</v>
      </c>
      <c r="F49" s="4">
        <v>291273</v>
      </c>
      <c r="G49" s="4">
        <v>295267</v>
      </c>
      <c r="H49" s="4">
        <v>270250</v>
      </c>
      <c r="I49" s="4">
        <v>262173</v>
      </c>
      <c r="J49" s="4">
        <v>344577</v>
      </c>
      <c r="K49" s="4">
        <v>370123</v>
      </c>
      <c r="L49" s="4">
        <v>330825</v>
      </c>
      <c r="M49" s="4">
        <v>437300</v>
      </c>
      <c r="N49" s="4">
        <v>544785</v>
      </c>
      <c r="O49" s="5">
        <v>492017</v>
      </c>
      <c r="P49" s="4">
        <v>163100</v>
      </c>
      <c r="Q49" s="4">
        <v>120215</v>
      </c>
      <c r="R49" s="4">
        <v>97421</v>
      </c>
      <c r="S49" s="4">
        <v>126107</v>
      </c>
    </row>
    <row r="50" spans="1:19" x14ac:dyDescent="0.2">
      <c r="A50" s="3" t="s">
        <v>62</v>
      </c>
      <c r="B50" s="6">
        <v>0.67</v>
      </c>
      <c r="C50" s="6">
        <v>0.7</v>
      </c>
      <c r="D50" s="6">
        <v>0.77</v>
      </c>
      <c r="E50" s="6">
        <v>0.85</v>
      </c>
      <c r="F50" s="6">
        <v>0.95</v>
      </c>
      <c r="G50" s="6">
        <v>1.1100000000000001</v>
      </c>
      <c r="H50" s="6">
        <v>1.32</v>
      </c>
      <c r="I50" s="6">
        <v>1.46</v>
      </c>
      <c r="J50" s="6">
        <v>1.55</v>
      </c>
      <c r="K50" s="6">
        <v>1.81</v>
      </c>
      <c r="L50" s="6">
        <v>2.06</v>
      </c>
      <c r="M50" s="6">
        <v>2.14</v>
      </c>
      <c r="N50" s="6">
        <v>2.59</v>
      </c>
      <c r="O50" s="7">
        <v>3.02</v>
      </c>
      <c r="P50" s="6">
        <v>0.75</v>
      </c>
      <c r="Q50" s="6">
        <v>0.75</v>
      </c>
      <c r="R50" s="6">
        <v>0.76</v>
      </c>
      <c r="S50" s="6">
        <v>0.76</v>
      </c>
    </row>
    <row r="51" spans="1:19" x14ac:dyDescent="0.2">
      <c r="A51" s="3" t="s">
        <v>63</v>
      </c>
      <c r="B51" s="4">
        <v>71900000</v>
      </c>
      <c r="C51" s="4">
        <v>88000000</v>
      </c>
      <c r="D51" s="4">
        <v>104900000</v>
      </c>
      <c r="E51" s="4">
        <v>113900000</v>
      </c>
      <c r="F51" s="4">
        <v>104000000</v>
      </c>
      <c r="G51" s="4">
        <v>129300000</v>
      </c>
      <c r="H51" s="4">
        <v>137800000</v>
      </c>
      <c r="I51" s="4">
        <v>169100000</v>
      </c>
      <c r="J51" s="4">
        <v>190600000</v>
      </c>
      <c r="K51" s="4">
        <v>205400000</v>
      </c>
      <c r="L51" s="4">
        <v>224200000</v>
      </c>
      <c r="M51" s="4">
        <v>226200000</v>
      </c>
      <c r="N51" s="4">
        <v>251300000</v>
      </c>
      <c r="O51" s="5">
        <v>243100000</v>
      </c>
      <c r="P51" s="4">
        <v>63000000</v>
      </c>
      <c r="Q51" s="4">
        <v>61100000</v>
      </c>
      <c r="R51" s="4">
        <v>60500000</v>
      </c>
      <c r="S51" s="4">
        <v>58500000</v>
      </c>
    </row>
    <row r="52" spans="1:19" ht="15" x14ac:dyDescent="0.2"/>
    <row r="53" spans="1:19" x14ac:dyDescent="0.2">
      <c r="A53" s="2" t="s">
        <v>24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</row>
    <row r="54" spans="1:19" x14ac:dyDescent="0.2">
      <c r="A54" s="3" t="s">
        <v>64</v>
      </c>
      <c r="B54" s="4">
        <v>1016900000</v>
      </c>
      <c r="C54" s="4">
        <v>1213600000</v>
      </c>
      <c r="D54" s="4">
        <v>1205300000</v>
      </c>
      <c r="E54" s="4">
        <v>1530600000</v>
      </c>
      <c r="F54" s="4">
        <v>1611500000</v>
      </c>
      <c r="G54" s="4">
        <v>1319500000</v>
      </c>
      <c r="H54" s="4">
        <v>1355200000</v>
      </c>
      <c r="I54" s="4">
        <v>1644600000</v>
      </c>
      <c r="J54" s="4">
        <v>2056700000</v>
      </c>
      <c r="K54" s="4">
        <v>1752000000</v>
      </c>
      <c r="L54" s="4">
        <v>2209300000</v>
      </c>
      <c r="M54" s="4">
        <v>2150900000</v>
      </c>
      <c r="N54" s="4">
        <v>2245000000</v>
      </c>
      <c r="O54" s="5">
        <v>2692900000</v>
      </c>
      <c r="P54" s="4">
        <v>2770900000</v>
      </c>
      <c r="Q54" s="4">
        <v>2245000000</v>
      </c>
      <c r="R54" s="4">
        <v>2152300000</v>
      </c>
      <c r="S54" s="4">
        <v>2692900000</v>
      </c>
    </row>
    <row r="55" spans="1:19" x14ac:dyDescent="0.2">
      <c r="A55" s="3" t="s">
        <v>65</v>
      </c>
      <c r="B55" s="4">
        <v>89400000</v>
      </c>
      <c r="C55" s="4">
        <v>77300000</v>
      </c>
      <c r="D55" s="4">
        <v>112500000</v>
      </c>
      <c r="E55" s="4">
        <v>754500000</v>
      </c>
      <c r="F55" s="4">
        <v>730800000</v>
      </c>
      <c r="G55" s="4">
        <v>410700000</v>
      </c>
      <c r="H55" s="4">
        <v>385300000</v>
      </c>
      <c r="I55" s="4">
        <v>379600000</v>
      </c>
      <c r="J55" s="4">
        <v>803600000</v>
      </c>
      <c r="K55" s="4">
        <v>351200000</v>
      </c>
      <c r="L55" s="4">
        <v>897100000</v>
      </c>
      <c r="M55" s="4">
        <v>324400000</v>
      </c>
      <c r="N55" s="4">
        <v>400000000</v>
      </c>
      <c r="O55" s="5">
        <v>379300000</v>
      </c>
      <c r="P55" s="4">
        <v>625400000</v>
      </c>
      <c r="Q55" s="4">
        <v>400000000</v>
      </c>
      <c r="R55" s="4">
        <v>423900000</v>
      </c>
      <c r="S55" s="4">
        <v>379300000</v>
      </c>
    </row>
    <row r="56" spans="1:19" x14ac:dyDescent="0.2">
      <c r="A56" s="3" t="s">
        <v>66</v>
      </c>
      <c r="B56" s="4">
        <v>89400000</v>
      </c>
      <c r="C56" s="4">
        <v>74700000</v>
      </c>
      <c r="D56" s="4">
        <v>112500000</v>
      </c>
      <c r="E56" s="4">
        <v>754500000</v>
      </c>
      <c r="F56" s="4">
        <v>730800000</v>
      </c>
      <c r="G56" s="4">
        <v>410700000</v>
      </c>
      <c r="H56" s="4">
        <v>385300000</v>
      </c>
      <c r="I56" s="4">
        <v>379600000</v>
      </c>
      <c r="J56" s="4">
        <v>803600000</v>
      </c>
      <c r="K56" s="4">
        <v>351200000</v>
      </c>
      <c r="L56" s="4">
        <v>897100000</v>
      </c>
      <c r="M56" s="4">
        <v>324400000</v>
      </c>
      <c r="N56" s="4">
        <v>400000000</v>
      </c>
      <c r="O56" s="5">
        <v>379300000</v>
      </c>
      <c r="P56" s="4">
        <v>625400000</v>
      </c>
      <c r="Q56" s="4">
        <v>400000000</v>
      </c>
      <c r="R56" s="4">
        <v>423900000</v>
      </c>
      <c r="S56" s="4">
        <v>379300000</v>
      </c>
    </row>
    <row r="57" spans="1:19" x14ac:dyDescent="0.2">
      <c r="A57" s="3" t="s">
        <v>67</v>
      </c>
      <c r="B57" s="4" t="s">
        <v>24</v>
      </c>
      <c r="C57" s="4">
        <v>2600000</v>
      </c>
      <c r="D57" s="4" t="s">
        <v>24</v>
      </c>
      <c r="E57" s="4" t="s">
        <v>24</v>
      </c>
      <c r="F57" s="4" t="s">
        <v>24</v>
      </c>
      <c r="G57" s="4" t="s">
        <v>24</v>
      </c>
      <c r="H57" s="4" t="s">
        <v>24</v>
      </c>
      <c r="I57" s="4" t="s">
        <v>24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24</v>
      </c>
      <c r="O57" s="5" t="s">
        <v>24</v>
      </c>
      <c r="P57" s="4" t="s">
        <v>24</v>
      </c>
      <c r="Q57" s="4" t="s">
        <v>24</v>
      </c>
      <c r="R57" s="4" t="s">
        <v>24</v>
      </c>
      <c r="S57" s="4" t="s">
        <v>24</v>
      </c>
    </row>
    <row r="58" spans="1:19" x14ac:dyDescent="0.2">
      <c r="A58" s="3" t="s">
        <v>68</v>
      </c>
      <c r="B58" s="4">
        <v>391000000</v>
      </c>
      <c r="C58" s="4">
        <v>486400000</v>
      </c>
      <c r="D58" s="4">
        <v>482700000</v>
      </c>
      <c r="E58" s="4">
        <v>399600000</v>
      </c>
      <c r="F58" s="4">
        <v>439200000</v>
      </c>
      <c r="G58" s="4">
        <v>502500000</v>
      </c>
      <c r="H58" s="4">
        <v>511600000</v>
      </c>
      <c r="I58" s="4">
        <v>657700000</v>
      </c>
      <c r="J58" s="4">
        <v>698300000</v>
      </c>
      <c r="K58" s="4">
        <v>783000000</v>
      </c>
      <c r="L58" s="4">
        <v>638900000</v>
      </c>
      <c r="M58" s="4">
        <v>886700000</v>
      </c>
      <c r="N58" s="4">
        <v>919800000</v>
      </c>
      <c r="O58" s="5">
        <v>1040400000</v>
      </c>
      <c r="P58" s="4">
        <v>1174900000</v>
      </c>
      <c r="Q58" s="4">
        <v>919800000</v>
      </c>
      <c r="R58" s="4">
        <v>817600000</v>
      </c>
      <c r="S58" s="4">
        <v>1040400000</v>
      </c>
    </row>
    <row r="59" spans="1:19" x14ac:dyDescent="0.2">
      <c r="A59" s="3" t="s">
        <v>69</v>
      </c>
      <c r="B59" s="4" t="s">
        <v>24</v>
      </c>
      <c r="C59" s="4">
        <v>486400000</v>
      </c>
      <c r="D59" s="4">
        <v>482700000</v>
      </c>
      <c r="E59" s="4">
        <v>399600000</v>
      </c>
      <c r="F59" s="4">
        <v>439200000</v>
      </c>
      <c r="G59" s="4">
        <v>502500000</v>
      </c>
      <c r="H59" s="4">
        <v>511600000</v>
      </c>
      <c r="I59" s="4">
        <v>657700000</v>
      </c>
      <c r="J59" s="4">
        <v>698300000</v>
      </c>
      <c r="K59" s="4">
        <v>783000000</v>
      </c>
      <c r="L59" s="4">
        <v>554400000</v>
      </c>
      <c r="M59" s="4">
        <v>814600000</v>
      </c>
      <c r="N59" s="4">
        <v>829100000</v>
      </c>
      <c r="O59" s="5">
        <v>959500000</v>
      </c>
      <c r="P59" s="4">
        <v>1090900000</v>
      </c>
      <c r="Q59" s="4">
        <v>829100000</v>
      </c>
      <c r="R59" s="4">
        <v>730300000</v>
      </c>
      <c r="S59" s="4">
        <v>959500000</v>
      </c>
    </row>
    <row r="60" spans="1:19" x14ac:dyDescent="0.2">
      <c r="A60" s="3" t="s">
        <v>70</v>
      </c>
      <c r="B60" s="4" t="s">
        <v>24</v>
      </c>
      <c r="C60" s="4" t="s">
        <v>24</v>
      </c>
      <c r="D60" s="4" t="s">
        <v>24</v>
      </c>
      <c r="E60" s="4" t="s">
        <v>24</v>
      </c>
      <c r="F60" s="4" t="s">
        <v>24</v>
      </c>
      <c r="G60" s="4" t="s">
        <v>24</v>
      </c>
      <c r="H60" s="4" t="s">
        <v>24</v>
      </c>
      <c r="I60" s="4" t="s">
        <v>24</v>
      </c>
      <c r="J60" s="4" t="s">
        <v>24</v>
      </c>
      <c r="K60" s="4" t="s">
        <v>24</v>
      </c>
      <c r="L60" s="4" t="s">
        <v>24</v>
      </c>
      <c r="M60" s="4" t="s">
        <v>24</v>
      </c>
      <c r="N60" s="4" t="s">
        <v>24</v>
      </c>
      <c r="O60" s="5" t="s">
        <v>24</v>
      </c>
      <c r="P60" s="4" t="s">
        <v>24</v>
      </c>
      <c r="Q60" s="4" t="s">
        <v>24</v>
      </c>
      <c r="R60" s="4" t="s">
        <v>24</v>
      </c>
      <c r="S60" s="4" t="s">
        <v>24</v>
      </c>
    </row>
    <row r="61" spans="1:19" x14ac:dyDescent="0.2">
      <c r="A61" s="3" t="s">
        <v>71</v>
      </c>
      <c r="B61" s="4" t="s">
        <v>24</v>
      </c>
      <c r="C61" s="4" t="s">
        <v>24</v>
      </c>
      <c r="D61" s="4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5" t="s">
        <v>24</v>
      </c>
      <c r="P61" s="4" t="s">
        <v>24</v>
      </c>
      <c r="Q61" s="4" t="s">
        <v>24</v>
      </c>
      <c r="R61" s="4" t="s">
        <v>24</v>
      </c>
      <c r="S61" s="4" t="s">
        <v>24</v>
      </c>
    </row>
    <row r="62" spans="1:19" x14ac:dyDescent="0.2">
      <c r="A62" s="3" t="s">
        <v>72</v>
      </c>
      <c r="B62" s="4">
        <v>391000000</v>
      </c>
      <c r="C62" s="4" t="s">
        <v>24</v>
      </c>
      <c r="D62" s="4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24</v>
      </c>
      <c r="L62" s="4">
        <v>84500000</v>
      </c>
      <c r="M62" s="4">
        <v>72100000</v>
      </c>
      <c r="N62" s="4">
        <v>90700000</v>
      </c>
      <c r="O62" s="5">
        <v>80900000</v>
      </c>
      <c r="P62" s="4">
        <v>84000000</v>
      </c>
      <c r="Q62" s="4">
        <v>90700000</v>
      </c>
      <c r="R62" s="4">
        <v>87300000</v>
      </c>
      <c r="S62" s="4">
        <v>80900000</v>
      </c>
    </row>
    <row r="63" spans="1:19" x14ac:dyDescent="0.2">
      <c r="A63" s="3" t="s">
        <v>73</v>
      </c>
      <c r="B63" s="4">
        <v>430500000</v>
      </c>
      <c r="C63" s="4">
        <v>539000000</v>
      </c>
      <c r="D63" s="4">
        <v>538000000</v>
      </c>
      <c r="E63" s="4">
        <v>298800000</v>
      </c>
      <c r="F63" s="4">
        <v>339100000</v>
      </c>
      <c r="G63" s="4">
        <v>356000000</v>
      </c>
      <c r="H63" s="4">
        <v>377000000</v>
      </c>
      <c r="I63" s="4">
        <v>507900000</v>
      </c>
      <c r="J63" s="4">
        <v>457500000</v>
      </c>
      <c r="K63" s="4">
        <v>510600000</v>
      </c>
      <c r="L63" s="4">
        <v>432700000</v>
      </c>
      <c r="M63" s="4">
        <v>605100000</v>
      </c>
      <c r="N63" s="4">
        <v>748800000</v>
      </c>
      <c r="O63" s="5">
        <v>599200000</v>
      </c>
      <c r="P63" s="4">
        <v>804100000</v>
      </c>
      <c r="Q63" s="4">
        <v>748800000</v>
      </c>
      <c r="R63" s="4">
        <v>781500000</v>
      </c>
      <c r="S63" s="4">
        <v>599200000</v>
      </c>
    </row>
    <row r="64" spans="1:19" x14ac:dyDescent="0.2">
      <c r="A64" s="3" t="s">
        <v>74</v>
      </c>
      <c r="B64" s="4">
        <v>124000000</v>
      </c>
      <c r="C64" s="4">
        <v>179800000</v>
      </c>
      <c r="D64" s="4">
        <v>169300000</v>
      </c>
      <c r="E64" s="4">
        <v>120000000</v>
      </c>
      <c r="F64" s="4">
        <v>132200000</v>
      </c>
      <c r="G64" s="4">
        <v>133900000</v>
      </c>
      <c r="H64" s="4">
        <v>143400000</v>
      </c>
      <c r="I64" s="4">
        <v>185500000</v>
      </c>
      <c r="J64" s="4">
        <v>195100000</v>
      </c>
      <c r="K64" s="4">
        <v>241000000</v>
      </c>
      <c r="L64" s="4">
        <v>193100000</v>
      </c>
      <c r="M64" s="4">
        <v>288000000</v>
      </c>
      <c r="N64" s="4">
        <v>315000000</v>
      </c>
      <c r="O64" s="5">
        <v>218400000</v>
      </c>
      <c r="P64" s="4">
        <v>372800000</v>
      </c>
      <c r="Q64" s="4">
        <v>315000000</v>
      </c>
      <c r="R64" s="4">
        <v>466100000</v>
      </c>
      <c r="S64" s="4">
        <v>218400000</v>
      </c>
    </row>
    <row r="65" spans="1:19" x14ac:dyDescent="0.2">
      <c r="A65" s="3" t="s">
        <v>75</v>
      </c>
      <c r="B65" s="4">
        <v>46700000</v>
      </c>
      <c r="C65" s="4">
        <v>56700000</v>
      </c>
      <c r="D65" s="4">
        <v>55800000</v>
      </c>
      <c r="E65" s="4">
        <v>39300000</v>
      </c>
      <c r="F65" s="4">
        <v>45300000</v>
      </c>
      <c r="G65" s="4">
        <v>48800000</v>
      </c>
      <c r="H65" s="4">
        <v>51300000</v>
      </c>
      <c r="I65" s="4">
        <v>64000000</v>
      </c>
      <c r="J65" s="4">
        <v>59500000</v>
      </c>
      <c r="K65" s="4">
        <v>45200000</v>
      </c>
      <c r="L65" s="4">
        <v>85500000</v>
      </c>
      <c r="M65" s="4">
        <v>76200000</v>
      </c>
      <c r="N65" s="4">
        <v>94100000</v>
      </c>
      <c r="O65" s="5">
        <v>79900000</v>
      </c>
      <c r="P65" s="4">
        <v>96400000</v>
      </c>
      <c r="Q65" s="4">
        <v>94100000</v>
      </c>
      <c r="R65" s="4">
        <v>84000000</v>
      </c>
      <c r="S65" s="4">
        <v>79900000</v>
      </c>
    </row>
    <row r="66" spans="1:19" x14ac:dyDescent="0.2">
      <c r="A66" s="3" t="s">
        <v>76</v>
      </c>
      <c r="B66" s="4">
        <v>256700000</v>
      </c>
      <c r="C66" s="4">
        <v>308700000</v>
      </c>
      <c r="D66" s="4">
        <v>340000000</v>
      </c>
      <c r="E66" s="4">
        <v>161000000</v>
      </c>
      <c r="F66" s="4">
        <v>188100000</v>
      </c>
      <c r="G66" s="4">
        <v>205100000</v>
      </c>
      <c r="H66" s="4">
        <v>218600000</v>
      </c>
      <c r="I66" s="4">
        <v>291900000</v>
      </c>
      <c r="J66" s="4">
        <v>236500000</v>
      </c>
      <c r="K66" s="4">
        <v>260900000</v>
      </c>
      <c r="L66" s="4">
        <v>266000000</v>
      </c>
      <c r="M66" s="4">
        <v>271000000</v>
      </c>
      <c r="N66" s="4">
        <v>375700000</v>
      </c>
      <c r="O66" s="5">
        <v>330700000</v>
      </c>
      <c r="P66" s="4">
        <v>371600000</v>
      </c>
      <c r="Q66" s="4">
        <v>375700000</v>
      </c>
      <c r="R66" s="4">
        <v>265500000</v>
      </c>
      <c r="S66" s="4">
        <v>330700000</v>
      </c>
    </row>
    <row r="67" spans="1:19" x14ac:dyDescent="0.2">
      <c r="A67" s="3" t="s">
        <v>77</v>
      </c>
      <c r="B67" s="4">
        <v>-25000000</v>
      </c>
      <c r="C67" s="4">
        <v>-36400000</v>
      </c>
      <c r="D67" s="4">
        <v>-35700000</v>
      </c>
      <c r="E67" s="4">
        <v>-26300000</v>
      </c>
      <c r="F67" s="4">
        <v>-26500000</v>
      </c>
      <c r="G67" s="4">
        <v>-31800000</v>
      </c>
      <c r="H67" s="4">
        <v>-36300000</v>
      </c>
      <c r="I67" s="4">
        <v>-33500000</v>
      </c>
      <c r="J67" s="4">
        <v>-33600000</v>
      </c>
      <c r="K67" s="4">
        <v>-36500000</v>
      </c>
      <c r="L67" s="4">
        <v>-41100000</v>
      </c>
      <c r="M67" s="4">
        <v>-30100000</v>
      </c>
      <c r="N67" s="4">
        <v>-36000000</v>
      </c>
      <c r="O67" s="5">
        <v>-29800000</v>
      </c>
      <c r="P67" s="4">
        <v>-36700000</v>
      </c>
      <c r="Q67" s="4">
        <v>-36000000</v>
      </c>
      <c r="R67" s="4">
        <v>-34100000</v>
      </c>
      <c r="S67" s="4">
        <v>-29800000</v>
      </c>
    </row>
    <row r="68" spans="1:19" x14ac:dyDescent="0.2">
      <c r="A68" s="3" t="s">
        <v>78</v>
      </c>
      <c r="B68" s="4">
        <v>28100000</v>
      </c>
      <c r="C68" s="4">
        <v>30200000</v>
      </c>
      <c r="D68" s="4">
        <v>8600000</v>
      </c>
      <c r="E68" s="4">
        <v>4800000</v>
      </c>
      <c r="F68" s="4" t="s">
        <v>24</v>
      </c>
      <c r="G68" s="4" t="s">
        <v>24</v>
      </c>
      <c r="H68" s="4" t="s">
        <v>24</v>
      </c>
      <c r="I68" s="4" t="s">
        <v>24</v>
      </c>
      <c r="J68" s="4" t="s">
        <v>24</v>
      </c>
      <c r="K68" s="4" t="s">
        <v>24</v>
      </c>
      <c r="L68" s="4">
        <v>-70800000</v>
      </c>
      <c r="M68" s="4" t="s">
        <v>24</v>
      </c>
      <c r="N68" s="4" t="s">
        <v>24</v>
      </c>
      <c r="O68" s="5" t="s">
        <v>24</v>
      </c>
      <c r="P68" s="4" t="s">
        <v>24</v>
      </c>
      <c r="Q68" s="4" t="s">
        <v>24</v>
      </c>
      <c r="R68" s="4" t="s">
        <v>24</v>
      </c>
      <c r="S68" s="4" t="s">
        <v>24</v>
      </c>
    </row>
    <row r="69" spans="1:19" x14ac:dyDescent="0.2">
      <c r="A69" s="3" t="s">
        <v>79</v>
      </c>
      <c r="B69" s="4">
        <v>106000000</v>
      </c>
      <c r="C69" s="4">
        <v>110900000</v>
      </c>
      <c r="D69" s="4">
        <v>72100000</v>
      </c>
      <c r="E69" s="4">
        <v>77700000</v>
      </c>
      <c r="F69" s="4">
        <v>102400000</v>
      </c>
      <c r="G69" s="4">
        <v>50300000</v>
      </c>
      <c r="H69" s="4">
        <v>81300000</v>
      </c>
      <c r="I69" s="4">
        <v>99400000</v>
      </c>
      <c r="J69" s="4">
        <v>97300000</v>
      </c>
      <c r="K69" s="4">
        <v>107200000</v>
      </c>
      <c r="L69" s="4">
        <v>240600000</v>
      </c>
      <c r="M69" s="4">
        <v>334700000</v>
      </c>
      <c r="N69" s="4">
        <v>176400000</v>
      </c>
      <c r="O69" s="5">
        <v>674000000</v>
      </c>
      <c r="P69" s="4">
        <v>166500000</v>
      </c>
      <c r="Q69" s="4">
        <v>176400000</v>
      </c>
      <c r="R69" s="4">
        <v>129300000</v>
      </c>
      <c r="S69" s="4">
        <v>674000000</v>
      </c>
    </row>
    <row r="70" spans="1:19" x14ac:dyDescent="0.2">
      <c r="A70" s="3" t="s">
        <v>80</v>
      </c>
      <c r="B70" s="4" t="s">
        <v>24</v>
      </c>
      <c r="C70" s="4" t="s">
        <v>24</v>
      </c>
      <c r="D70" s="4" t="s">
        <v>24</v>
      </c>
      <c r="E70" s="4" t="s">
        <v>24</v>
      </c>
      <c r="F70" s="4" t="s">
        <v>24</v>
      </c>
      <c r="G70" s="4" t="s">
        <v>24</v>
      </c>
      <c r="H70" s="4" t="s">
        <v>24</v>
      </c>
      <c r="I70" s="4" t="s">
        <v>24</v>
      </c>
      <c r="J70" s="4" t="s">
        <v>24</v>
      </c>
      <c r="K70" s="4" t="s">
        <v>24</v>
      </c>
      <c r="L70" s="4" t="s">
        <v>24</v>
      </c>
      <c r="M70" s="4" t="s">
        <v>24</v>
      </c>
      <c r="N70" s="4" t="s">
        <v>24</v>
      </c>
      <c r="O70" s="5" t="s">
        <v>24</v>
      </c>
      <c r="P70" s="4" t="s">
        <v>24</v>
      </c>
      <c r="Q70" s="4" t="s">
        <v>24</v>
      </c>
      <c r="R70" s="4" t="s">
        <v>24</v>
      </c>
      <c r="S70" s="4" t="s">
        <v>24</v>
      </c>
    </row>
    <row r="71" spans="1:19" x14ac:dyDescent="0.2">
      <c r="A71" s="3" t="s">
        <v>81</v>
      </c>
      <c r="B71" s="4" t="s">
        <v>24</v>
      </c>
      <c r="C71" s="4" t="s">
        <v>24</v>
      </c>
      <c r="D71" s="4" t="s">
        <v>24</v>
      </c>
      <c r="E71" s="4" t="s">
        <v>24</v>
      </c>
      <c r="F71" s="4" t="s">
        <v>24</v>
      </c>
      <c r="G71" s="4" t="s">
        <v>24</v>
      </c>
      <c r="H71" s="4" t="s">
        <v>24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5" t="s">
        <v>24</v>
      </c>
      <c r="P71" s="4" t="s">
        <v>24</v>
      </c>
      <c r="Q71" s="4" t="s">
        <v>24</v>
      </c>
      <c r="R71" s="4" t="s">
        <v>24</v>
      </c>
      <c r="S71" s="4" t="s">
        <v>24</v>
      </c>
    </row>
    <row r="72" spans="1:19" x14ac:dyDescent="0.2">
      <c r="A72" s="3" t="s">
        <v>82</v>
      </c>
      <c r="B72" s="4" t="s">
        <v>24</v>
      </c>
      <c r="C72" s="4" t="s">
        <v>24</v>
      </c>
      <c r="D72" s="4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5" t="s">
        <v>24</v>
      </c>
      <c r="P72" s="4" t="s">
        <v>24</v>
      </c>
      <c r="Q72" s="4" t="s">
        <v>24</v>
      </c>
      <c r="R72" s="4" t="s">
        <v>24</v>
      </c>
      <c r="S72" s="4" t="s">
        <v>24</v>
      </c>
    </row>
    <row r="73" spans="1:19" x14ac:dyDescent="0.2">
      <c r="A73" s="3" t="s">
        <v>83</v>
      </c>
      <c r="B73" s="4" t="s">
        <v>24</v>
      </c>
      <c r="C73" s="4" t="s">
        <v>24</v>
      </c>
      <c r="D73" s="4" t="s">
        <v>24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5" t="s">
        <v>24</v>
      </c>
      <c r="P73" s="4" t="s">
        <v>24</v>
      </c>
      <c r="Q73" s="4" t="s">
        <v>24</v>
      </c>
      <c r="R73" s="4" t="s">
        <v>24</v>
      </c>
      <c r="S73" s="4" t="s">
        <v>24</v>
      </c>
    </row>
    <row r="74" spans="1:19" x14ac:dyDescent="0.2">
      <c r="A74" s="3" t="s">
        <v>84</v>
      </c>
      <c r="B74" s="4" t="s">
        <v>24</v>
      </c>
      <c r="C74" s="4" t="s">
        <v>24</v>
      </c>
      <c r="D74" s="4" t="s">
        <v>24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5" t="s">
        <v>24</v>
      </c>
      <c r="P74" s="4" t="s">
        <v>24</v>
      </c>
      <c r="Q74" s="4" t="s">
        <v>24</v>
      </c>
      <c r="R74" s="4" t="s">
        <v>24</v>
      </c>
      <c r="S74" s="4" t="s">
        <v>24</v>
      </c>
    </row>
    <row r="75" spans="1:19" x14ac:dyDescent="0.2">
      <c r="A75" s="3" t="s">
        <v>85</v>
      </c>
      <c r="B75" s="4">
        <v>1512600000</v>
      </c>
      <c r="C75" s="4">
        <v>1928800000</v>
      </c>
      <c r="D75" s="4">
        <v>2252000000</v>
      </c>
      <c r="E75" s="4">
        <v>1969600000</v>
      </c>
      <c r="F75" s="4">
        <v>2147200000</v>
      </c>
      <c r="G75" s="4">
        <v>2634600000</v>
      </c>
      <c r="H75" s="4">
        <v>2610600000</v>
      </c>
      <c r="I75" s="4">
        <v>3655200000</v>
      </c>
      <c r="J75" s="4">
        <v>3192500000</v>
      </c>
      <c r="K75" s="4">
        <v>3744000000</v>
      </c>
      <c r="L75" s="4">
        <v>3657100000</v>
      </c>
      <c r="M75" s="4">
        <v>5095900000</v>
      </c>
      <c r="N75" s="4">
        <v>4977000000</v>
      </c>
      <c r="O75" s="5">
        <v>4483300000</v>
      </c>
      <c r="P75" s="4">
        <v>4961100000</v>
      </c>
      <c r="Q75" s="4">
        <v>4977000000</v>
      </c>
      <c r="R75" s="4">
        <v>4963100000</v>
      </c>
      <c r="S75" s="4">
        <v>4483300000</v>
      </c>
    </row>
    <row r="76" spans="1:19" x14ac:dyDescent="0.2">
      <c r="A76" s="3" t="s">
        <v>86</v>
      </c>
      <c r="B76" s="4">
        <v>533400000</v>
      </c>
      <c r="C76" s="4">
        <v>564100000</v>
      </c>
      <c r="D76" s="4">
        <v>637100000</v>
      </c>
      <c r="E76" s="4">
        <v>497200000</v>
      </c>
      <c r="F76" s="4">
        <v>547300000</v>
      </c>
      <c r="G76" s="4">
        <v>585800000</v>
      </c>
      <c r="H76" s="4">
        <v>632200000</v>
      </c>
      <c r="I76" s="4">
        <v>780900000</v>
      </c>
      <c r="J76" s="4">
        <v>760100000</v>
      </c>
      <c r="K76" s="4">
        <v>783500000</v>
      </c>
      <c r="L76" s="4">
        <v>774100000</v>
      </c>
      <c r="M76" s="4">
        <v>759900000</v>
      </c>
      <c r="N76" s="4">
        <v>822700000</v>
      </c>
      <c r="O76" s="5">
        <v>798800000</v>
      </c>
      <c r="P76" s="4">
        <v>790900000</v>
      </c>
      <c r="Q76" s="4">
        <v>822700000</v>
      </c>
      <c r="R76" s="4">
        <v>840400000</v>
      </c>
      <c r="S76" s="4">
        <v>798800000</v>
      </c>
    </row>
    <row r="77" spans="1:19" x14ac:dyDescent="0.2">
      <c r="A77" s="3" t="s">
        <v>87</v>
      </c>
      <c r="B77" s="4">
        <v>1076300000</v>
      </c>
      <c r="C77" s="4">
        <v>1141500000</v>
      </c>
      <c r="D77" s="4">
        <v>1272800000</v>
      </c>
      <c r="E77" s="4">
        <v>965200000</v>
      </c>
      <c r="F77" s="4">
        <v>1061000000</v>
      </c>
      <c r="G77" s="4">
        <v>1154500000</v>
      </c>
      <c r="H77" s="4">
        <v>1244900000</v>
      </c>
      <c r="I77" s="4">
        <v>1487700000</v>
      </c>
      <c r="J77" s="4">
        <v>1465200000</v>
      </c>
      <c r="K77" s="4">
        <v>1536300000</v>
      </c>
      <c r="L77" s="4">
        <v>1602700000</v>
      </c>
      <c r="M77" s="4">
        <v>1506200000</v>
      </c>
      <c r="N77" s="4">
        <v>1626100000</v>
      </c>
      <c r="O77" s="5">
        <v>798800000</v>
      </c>
      <c r="P77" s="4">
        <v>790900000</v>
      </c>
      <c r="Q77" s="4">
        <v>1626100000</v>
      </c>
      <c r="R77" s="4">
        <v>840400000</v>
      </c>
      <c r="S77" s="4">
        <v>798800000</v>
      </c>
    </row>
    <row r="78" spans="1:19" x14ac:dyDescent="0.2">
      <c r="A78" s="3" t="s">
        <v>88</v>
      </c>
      <c r="B78" s="4">
        <v>542900000</v>
      </c>
      <c r="C78" s="4">
        <v>577400000</v>
      </c>
      <c r="D78" s="4">
        <v>635700000</v>
      </c>
      <c r="E78" s="4">
        <v>468000000</v>
      </c>
      <c r="F78" s="4">
        <v>513700000</v>
      </c>
      <c r="G78" s="4">
        <v>568700000</v>
      </c>
      <c r="H78" s="4">
        <v>612700000</v>
      </c>
      <c r="I78" s="4">
        <v>706800000</v>
      </c>
      <c r="J78" s="4">
        <v>705100000</v>
      </c>
      <c r="K78" s="4">
        <v>752800000</v>
      </c>
      <c r="L78" s="4">
        <v>828600000</v>
      </c>
      <c r="M78" s="4">
        <v>746300000</v>
      </c>
      <c r="N78" s="4">
        <v>803400000</v>
      </c>
      <c r="O78" s="5" t="s">
        <v>24</v>
      </c>
      <c r="P78" s="4" t="s">
        <v>24</v>
      </c>
      <c r="Q78" s="4">
        <v>803400000</v>
      </c>
      <c r="R78" s="4" t="s">
        <v>24</v>
      </c>
      <c r="S78" s="4" t="s">
        <v>24</v>
      </c>
    </row>
    <row r="79" spans="1:19" x14ac:dyDescent="0.2">
      <c r="A79" s="3" t="s">
        <v>89</v>
      </c>
      <c r="B79" s="4" t="s">
        <v>24</v>
      </c>
      <c r="C79" s="4" t="s">
        <v>24</v>
      </c>
      <c r="D79" s="4" t="s">
        <v>24</v>
      </c>
      <c r="E79" s="4" t="s">
        <v>24</v>
      </c>
      <c r="F79" s="4" t="s">
        <v>24</v>
      </c>
      <c r="G79" s="4" t="s">
        <v>24</v>
      </c>
      <c r="H79" s="4" t="s">
        <v>24</v>
      </c>
      <c r="I79" s="4" t="s">
        <v>24</v>
      </c>
      <c r="J79" s="4" t="s">
        <v>24</v>
      </c>
      <c r="K79" s="4" t="s">
        <v>24</v>
      </c>
      <c r="L79" s="4" t="s">
        <v>24</v>
      </c>
      <c r="M79" s="4" t="s">
        <v>24</v>
      </c>
      <c r="N79" s="4" t="s">
        <v>24</v>
      </c>
      <c r="O79" s="5" t="s">
        <v>24</v>
      </c>
      <c r="P79" s="4" t="s">
        <v>24</v>
      </c>
      <c r="Q79" s="4" t="s">
        <v>24</v>
      </c>
      <c r="R79" s="4" t="s">
        <v>24</v>
      </c>
      <c r="S79" s="4" t="s">
        <v>24</v>
      </c>
    </row>
    <row r="80" spans="1:19" x14ac:dyDescent="0.2">
      <c r="A80" s="3" t="s">
        <v>90</v>
      </c>
      <c r="B80" s="4" t="s">
        <v>24</v>
      </c>
      <c r="C80" s="4" t="s">
        <v>24</v>
      </c>
      <c r="D80" s="4" t="s">
        <v>24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5" t="s">
        <v>24</v>
      </c>
      <c r="P80" s="4" t="s">
        <v>24</v>
      </c>
      <c r="Q80" s="4" t="s">
        <v>24</v>
      </c>
      <c r="R80" s="4" t="s">
        <v>24</v>
      </c>
      <c r="S80" s="4" t="s">
        <v>24</v>
      </c>
    </row>
    <row r="81" spans="1:19" x14ac:dyDescent="0.2">
      <c r="A81" s="3" t="s">
        <v>91</v>
      </c>
      <c r="B81" s="4" t="s">
        <v>24</v>
      </c>
      <c r="C81" s="4" t="s">
        <v>24</v>
      </c>
      <c r="D81" s="4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5" t="s">
        <v>24</v>
      </c>
      <c r="P81" s="4" t="s">
        <v>24</v>
      </c>
      <c r="Q81" s="4" t="s">
        <v>24</v>
      </c>
      <c r="R81" s="4" t="s">
        <v>24</v>
      </c>
      <c r="S81" s="4" t="s">
        <v>24</v>
      </c>
    </row>
    <row r="82" spans="1:19" x14ac:dyDescent="0.2">
      <c r="A82" s="3" t="s">
        <v>92</v>
      </c>
      <c r="B82" s="4">
        <v>979200000</v>
      </c>
      <c r="C82" s="4">
        <v>1364700000</v>
      </c>
      <c r="D82" s="4">
        <v>1614900000</v>
      </c>
      <c r="E82" s="4">
        <v>1472400000</v>
      </c>
      <c r="F82" s="4">
        <v>1599900000</v>
      </c>
      <c r="G82" s="4">
        <v>2048800000</v>
      </c>
      <c r="H82" s="4">
        <v>1978400000</v>
      </c>
      <c r="I82" s="4">
        <v>2874300000</v>
      </c>
      <c r="J82" s="4">
        <v>2432400000</v>
      </c>
      <c r="K82" s="4">
        <v>2960500000</v>
      </c>
      <c r="L82" s="4">
        <v>2883000000</v>
      </c>
      <c r="M82" s="4">
        <v>4336000000</v>
      </c>
      <c r="N82" s="4">
        <v>4154300000</v>
      </c>
      <c r="O82" s="5">
        <v>3684500000</v>
      </c>
      <c r="P82" s="4">
        <v>4170200000</v>
      </c>
      <c r="Q82" s="4">
        <v>4154300000</v>
      </c>
      <c r="R82" s="4">
        <v>4122700000</v>
      </c>
      <c r="S82" s="4">
        <v>3684500000</v>
      </c>
    </row>
    <row r="83" spans="1:19" x14ac:dyDescent="0.2">
      <c r="A83" s="3" t="s">
        <v>93</v>
      </c>
      <c r="B83" s="4">
        <v>965000000</v>
      </c>
      <c r="C83" s="4">
        <v>1329400000</v>
      </c>
      <c r="D83" s="4">
        <v>1576300000</v>
      </c>
      <c r="E83" s="4">
        <v>1438500000</v>
      </c>
      <c r="F83" s="4">
        <v>1576200000</v>
      </c>
      <c r="G83" s="4">
        <v>2022200000</v>
      </c>
      <c r="H83" s="4">
        <v>1953400000</v>
      </c>
      <c r="I83" s="4">
        <v>2836200000</v>
      </c>
      <c r="J83" s="4">
        <v>2409500000</v>
      </c>
      <c r="K83" s="4">
        <v>2856900000</v>
      </c>
      <c r="L83" s="4">
        <v>2602600000</v>
      </c>
      <c r="M83" s="4">
        <v>4207700000</v>
      </c>
      <c r="N83" s="4">
        <v>4038000000</v>
      </c>
      <c r="O83" s="5">
        <v>3570200000</v>
      </c>
      <c r="P83" s="4">
        <v>4053800000</v>
      </c>
      <c r="Q83" s="4">
        <v>4038000000</v>
      </c>
      <c r="R83" s="4">
        <v>4005800000</v>
      </c>
      <c r="S83" s="4">
        <v>3570200000</v>
      </c>
    </row>
    <row r="84" spans="1:19" x14ac:dyDescent="0.2">
      <c r="A84" s="3" t="s">
        <v>94</v>
      </c>
      <c r="B84" s="4">
        <v>667100000</v>
      </c>
      <c r="C84" s="4">
        <v>850200000</v>
      </c>
      <c r="D84" s="4">
        <v>958800000</v>
      </c>
      <c r="E84" s="4">
        <v>858700000</v>
      </c>
      <c r="F84" s="4">
        <v>964500000</v>
      </c>
      <c r="G84" s="4">
        <v>1134400000</v>
      </c>
      <c r="H84" s="4">
        <v>1081200000</v>
      </c>
      <c r="I84" s="4">
        <v>1601800000</v>
      </c>
      <c r="J84" s="4">
        <v>1441800000</v>
      </c>
      <c r="K84" s="4">
        <v>1716300000</v>
      </c>
      <c r="L84" s="4">
        <v>1641700000</v>
      </c>
      <c r="M84" s="4">
        <v>2199000000</v>
      </c>
      <c r="N84" s="4">
        <v>2200700000</v>
      </c>
      <c r="O84" s="5">
        <v>2018200000</v>
      </c>
      <c r="P84" s="4">
        <v>2192700000</v>
      </c>
      <c r="Q84" s="4">
        <v>2200700000</v>
      </c>
      <c r="R84" s="4">
        <v>2203600000</v>
      </c>
      <c r="S84" s="4">
        <v>2018200000</v>
      </c>
    </row>
    <row r="85" spans="1:19" x14ac:dyDescent="0.2">
      <c r="A85" s="3" t="s">
        <v>95</v>
      </c>
      <c r="B85" s="4">
        <v>297900000</v>
      </c>
      <c r="C85" s="4">
        <v>479200000</v>
      </c>
      <c r="D85" s="4">
        <v>617500000</v>
      </c>
      <c r="E85" s="4">
        <v>579800000</v>
      </c>
      <c r="F85" s="4">
        <v>611700000</v>
      </c>
      <c r="G85" s="4">
        <v>887800000</v>
      </c>
      <c r="H85" s="4">
        <v>872200000</v>
      </c>
      <c r="I85" s="4">
        <v>1234400000</v>
      </c>
      <c r="J85" s="4">
        <v>967700000</v>
      </c>
      <c r="K85" s="4">
        <v>1140600000</v>
      </c>
      <c r="L85" s="4">
        <v>960900000</v>
      </c>
      <c r="M85" s="4">
        <v>2008700000</v>
      </c>
      <c r="N85" s="4">
        <v>1837300000</v>
      </c>
      <c r="O85" s="5">
        <v>1552000000</v>
      </c>
      <c r="P85" s="4">
        <v>1861100000</v>
      </c>
      <c r="Q85" s="4">
        <v>1837300000</v>
      </c>
      <c r="R85" s="4">
        <v>1802200000</v>
      </c>
      <c r="S85" s="4">
        <v>1552000000</v>
      </c>
    </row>
    <row r="86" spans="1:19" x14ac:dyDescent="0.2">
      <c r="A86" s="3" t="s">
        <v>96</v>
      </c>
      <c r="B86" s="4" t="s">
        <v>24</v>
      </c>
      <c r="C86" s="4" t="s">
        <v>24</v>
      </c>
      <c r="D86" s="4" t="s">
        <v>24</v>
      </c>
      <c r="E86" s="4" t="s">
        <v>24</v>
      </c>
      <c r="F86" s="4" t="s">
        <v>24</v>
      </c>
      <c r="G86" s="4" t="s">
        <v>24</v>
      </c>
      <c r="H86" s="4" t="s">
        <v>24</v>
      </c>
      <c r="I86" s="4" t="s">
        <v>24</v>
      </c>
      <c r="J86" s="4" t="s">
        <v>24</v>
      </c>
      <c r="K86" s="4" t="s">
        <v>24</v>
      </c>
      <c r="L86" s="4" t="s">
        <v>24</v>
      </c>
      <c r="M86" s="4" t="s">
        <v>24</v>
      </c>
      <c r="N86" s="4" t="s">
        <v>24</v>
      </c>
      <c r="O86" s="5" t="s">
        <v>24</v>
      </c>
      <c r="P86" s="4" t="s">
        <v>24</v>
      </c>
      <c r="Q86" s="4" t="s">
        <v>24</v>
      </c>
      <c r="R86" s="4" t="s">
        <v>24</v>
      </c>
      <c r="S86" s="4" t="s">
        <v>24</v>
      </c>
    </row>
    <row r="87" spans="1:19" x14ac:dyDescent="0.2">
      <c r="A87" s="3" t="s">
        <v>97</v>
      </c>
      <c r="B87" s="4" t="s">
        <v>24</v>
      </c>
      <c r="C87" s="4" t="s">
        <v>24</v>
      </c>
      <c r="D87" s="4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5" t="s">
        <v>24</v>
      </c>
      <c r="P87" s="4" t="s">
        <v>24</v>
      </c>
      <c r="Q87" s="4" t="s">
        <v>24</v>
      </c>
      <c r="R87" s="4" t="s">
        <v>24</v>
      </c>
      <c r="S87" s="4" t="s">
        <v>24</v>
      </c>
    </row>
    <row r="88" spans="1:19" x14ac:dyDescent="0.2">
      <c r="A88" s="3" t="s">
        <v>98</v>
      </c>
      <c r="B88" s="4">
        <v>14200000</v>
      </c>
      <c r="C88" s="4">
        <v>35300000</v>
      </c>
      <c r="D88" s="4">
        <v>38600000</v>
      </c>
      <c r="E88" s="4">
        <v>33900000</v>
      </c>
      <c r="F88" s="4">
        <v>23700000</v>
      </c>
      <c r="G88" s="4">
        <v>26600000</v>
      </c>
      <c r="H88" s="4">
        <v>25000000</v>
      </c>
      <c r="I88" s="4">
        <v>38100000</v>
      </c>
      <c r="J88" s="4">
        <v>22900000</v>
      </c>
      <c r="K88" s="4">
        <v>103600000</v>
      </c>
      <c r="L88" s="4">
        <v>280400000</v>
      </c>
      <c r="M88" s="4">
        <v>128300000</v>
      </c>
      <c r="N88" s="4">
        <v>116300000</v>
      </c>
      <c r="O88" s="5">
        <v>114300000</v>
      </c>
      <c r="P88" s="4">
        <v>116400000</v>
      </c>
      <c r="Q88" s="4">
        <v>116300000</v>
      </c>
      <c r="R88" s="4">
        <v>116900000</v>
      </c>
      <c r="S88" s="4">
        <v>114300000</v>
      </c>
    </row>
    <row r="89" spans="1:19" x14ac:dyDescent="0.2">
      <c r="A89" s="3" t="s">
        <v>99</v>
      </c>
      <c r="B89" s="4">
        <v>2529500000</v>
      </c>
      <c r="C89" s="4">
        <v>3142400000</v>
      </c>
      <c r="D89" s="4">
        <v>3457300000</v>
      </c>
      <c r="E89" s="4">
        <v>3500200000</v>
      </c>
      <c r="F89" s="4">
        <v>3758700000</v>
      </c>
      <c r="G89" s="4">
        <v>3954100000</v>
      </c>
      <c r="H89" s="4">
        <v>3965800000</v>
      </c>
      <c r="I89" s="4">
        <v>5299800000</v>
      </c>
      <c r="J89" s="4">
        <v>5249200000</v>
      </c>
      <c r="K89" s="4">
        <v>5496000000</v>
      </c>
      <c r="L89" s="4">
        <v>5866400000</v>
      </c>
      <c r="M89" s="4">
        <v>7246800000</v>
      </c>
      <c r="N89" s="4">
        <v>7222000000</v>
      </c>
      <c r="O89" s="5">
        <v>7176200000</v>
      </c>
      <c r="P89" s="4">
        <v>7732000000</v>
      </c>
      <c r="Q89" s="4">
        <v>7222000000</v>
      </c>
      <c r="R89" s="4">
        <v>7115400000</v>
      </c>
      <c r="S89" s="4">
        <v>7176200000</v>
      </c>
    </row>
    <row r="90" spans="1:19" x14ac:dyDescent="0.2">
      <c r="A90" s="3" t="s">
        <v>100</v>
      </c>
      <c r="B90" s="4">
        <v>387400000</v>
      </c>
      <c r="C90" s="4">
        <v>439100000</v>
      </c>
      <c r="D90" s="4">
        <v>453000000</v>
      </c>
      <c r="E90" s="4">
        <v>354400000</v>
      </c>
      <c r="F90" s="4">
        <v>374300000</v>
      </c>
      <c r="G90" s="4">
        <v>432000000</v>
      </c>
      <c r="H90" s="4">
        <v>490300000</v>
      </c>
      <c r="I90" s="4">
        <v>526700000</v>
      </c>
      <c r="J90" s="4">
        <v>470200000</v>
      </c>
      <c r="K90" s="4">
        <v>512300000</v>
      </c>
      <c r="L90" s="4">
        <v>559100000</v>
      </c>
      <c r="M90" s="4">
        <v>647400000</v>
      </c>
      <c r="N90" s="4">
        <v>613300000</v>
      </c>
      <c r="O90" s="5">
        <v>578500000</v>
      </c>
      <c r="P90" s="4">
        <v>734400000</v>
      </c>
      <c r="Q90" s="4">
        <v>613300000</v>
      </c>
      <c r="R90" s="4">
        <v>518100000</v>
      </c>
      <c r="S90" s="4">
        <v>578500000</v>
      </c>
    </row>
    <row r="91" spans="1:19" x14ac:dyDescent="0.2">
      <c r="A91" s="3" t="s">
        <v>101</v>
      </c>
      <c r="B91" s="4">
        <v>195400000</v>
      </c>
      <c r="C91" s="4">
        <v>260800000</v>
      </c>
      <c r="D91" s="4">
        <v>259700000</v>
      </c>
      <c r="E91" s="4">
        <v>187000000</v>
      </c>
      <c r="F91" s="4">
        <v>198000000</v>
      </c>
      <c r="G91" s="4">
        <v>212600000</v>
      </c>
      <c r="H91" s="4">
        <v>243600000</v>
      </c>
      <c r="I91" s="4">
        <v>352400000</v>
      </c>
      <c r="J91" s="4">
        <v>312100000</v>
      </c>
      <c r="K91" s="4">
        <v>327300000</v>
      </c>
      <c r="L91" s="4">
        <v>284500000</v>
      </c>
      <c r="M91" s="4">
        <v>432400000</v>
      </c>
      <c r="N91" s="4">
        <v>370500000</v>
      </c>
      <c r="O91" s="5">
        <v>397200000</v>
      </c>
      <c r="P91" s="4">
        <v>497100000</v>
      </c>
      <c r="Q91" s="4">
        <v>370500000</v>
      </c>
      <c r="R91" s="4">
        <v>367000000</v>
      </c>
      <c r="S91" s="4">
        <v>397200000</v>
      </c>
    </row>
    <row r="92" spans="1:19" x14ac:dyDescent="0.2">
      <c r="A92" s="3" t="s">
        <v>102</v>
      </c>
      <c r="B92" s="4" t="s">
        <v>24</v>
      </c>
      <c r="C92" s="4" t="s">
        <v>24</v>
      </c>
      <c r="D92" s="4" t="s">
        <v>24</v>
      </c>
      <c r="E92" s="4" t="s">
        <v>24</v>
      </c>
      <c r="F92" s="4" t="s">
        <v>24</v>
      </c>
      <c r="G92" s="4">
        <v>18500000</v>
      </c>
      <c r="H92" s="4">
        <v>14200000</v>
      </c>
      <c r="I92" s="4">
        <v>19400000</v>
      </c>
      <c r="J92" s="4">
        <v>16700000</v>
      </c>
      <c r="K92" s="4">
        <v>22700000</v>
      </c>
      <c r="L92" s="4">
        <v>14800000</v>
      </c>
      <c r="M92" s="4">
        <v>19400000</v>
      </c>
      <c r="N92" s="4">
        <v>13500000</v>
      </c>
      <c r="O92" s="5">
        <v>19100000</v>
      </c>
      <c r="P92" s="4">
        <v>19700000</v>
      </c>
      <c r="Q92" s="4">
        <v>13500000</v>
      </c>
      <c r="R92" s="4">
        <v>15200000</v>
      </c>
      <c r="S92" s="4">
        <v>19100000</v>
      </c>
    </row>
    <row r="93" spans="1:19" x14ac:dyDescent="0.2">
      <c r="A93" s="3" t="s">
        <v>103</v>
      </c>
      <c r="B93" s="4" t="s">
        <v>24</v>
      </c>
      <c r="C93" s="4" t="s">
        <v>24</v>
      </c>
      <c r="D93" s="4" t="s">
        <v>24</v>
      </c>
      <c r="E93" s="4" t="s">
        <v>24</v>
      </c>
      <c r="F93" s="4" t="s">
        <v>24</v>
      </c>
      <c r="G93" s="4" t="s">
        <v>24</v>
      </c>
      <c r="H93" s="4" t="s">
        <v>24</v>
      </c>
      <c r="I93" s="4" t="s">
        <v>24</v>
      </c>
      <c r="J93" s="4" t="s">
        <v>24</v>
      </c>
      <c r="K93" s="4" t="s">
        <v>24</v>
      </c>
      <c r="L93" s="4" t="s">
        <v>24</v>
      </c>
      <c r="M93" s="4" t="s">
        <v>24</v>
      </c>
      <c r="N93" s="4" t="s">
        <v>24</v>
      </c>
      <c r="O93" s="5" t="s">
        <v>24</v>
      </c>
      <c r="P93" s="4" t="s">
        <v>24</v>
      </c>
      <c r="Q93" s="4" t="s">
        <v>24</v>
      </c>
      <c r="R93" s="4" t="s">
        <v>24</v>
      </c>
      <c r="S93" s="4" t="s">
        <v>24</v>
      </c>
    </row>
    <row r="94" spans="1:19" x14ac:dyDescent="0.2">
      <c r="A94" s="3" t="s">
        <v>104</v>
      </c>
      <c r="B94" s="4">
        <v>192000000</v>
      </c>
      <c r="C94" s="4">
        <v>178300000</v>
      </c>
      <c r="D94" s="4">
        <v>193300000</v>
      </c>
      <c r="E94" s="4">
        <v>167400000</v>
      </c>
      <c r="F94" s="4">
        <v>176300000</v>
      </c>
      <c r="G94" s="4">
        <v>200900000</v>
      </c>
      <c r="H94" s="4">
        <v>232500000</v>
      </c>
      <c r="I94" s="4">
        <v>154900000</v>
      </c>
      <c r="J94" s="4">
        <v>141400000</v>
      </c>
      <c r="K94" s="4">
        <v>162300000</v>
      </c>
      <c r="L94" s="4">
        <v>259800000</v>
      </c>
      <c r="M94" s="4">
        <v>195600000</v>
      </c>
      <c r="N94" s="4">
        <v>229300000</v>
      </c>
      <c r="O94" s="5">
        <v>162200000</v>
      </c>
      <c r="P94" s="4">
        <v>217600000</v>
      </c>
      <c r="Q94" s="4">
        <v>229300000</v>
      </c>
      <c r="R94" s="4">
        <v>135900000</v>
      </c>
      <c r="S94" s="4">
        <v>162200000</v>
      </c>
    </row>
    <row r="95" spans="1:19" x14ac:dyDescent="0.2">
      <c r="A95" s="3" t="s">
        <v>105</v>
      </c>
      <c r="B95" s="4">
        <v>69000000</v>
      </c>
      <c r="C95" s="4">
        <v>158100000</v>
      </c>
      <c r="D95" s="4" t="s">
        <v>24</v>
      </c>
      <c r="E95" s="4" t="s">
        <v>24</v>
      </c>
      <c r="F95" s="4" t="s">
        <v>24</v>
      </c>
      <c r="G95" s="4">
        <v>149900000</v>
      </c>
      <c r="H95" s="4" t="s">
        <v>24</v>
      </c>
      <c r="I95" s="4" t="s">
        <v>24</v>
      </c>
      <c r="J95" s="4" t="s">
        <v>24</v>
      </c>
      <c r="K95" s="4">
        <v>250200000</v>
      </c>
      <c r="L95" s="4">
        <v>1100000</v>
      </c>
      <c r="M95" s="4">
        <v>352000000</v>
      </c>
      <c r="N95" s="4">
        <v>301800000</v>
      </c>
      <c r="O95" s="5">
        <v>302000000</v>
      </c>
      <c r="P95" s="4">
        <v>651400000</v>
      </c>
      <c r="Q95" s="4">
        <v>301800000</v>
      </c>
      <c r="R95" s="4">
        <v>302000000</v>
      </c>
      <c r="S95" s="4">
        <v>302000000</v>
      </c>
    </row>
    <row r="96" spans="1:19" x14ac:dyDescent="0.2">
      <c r="A96" s="3" t="s">
        <v>106</v>
      </c>
      <c r="B96" s="4">
        <v>69000000</v>
      </c>
      <c r="C96" s="4">
        <v>158100000</v>
      </c>
      <c r="D96" s="4" t="s">
        <v>24</v>
      </c>
      <c r="E96" s="4" t="s">
        <v>24</v>
      </c>
      <c r="F96" s="4" t="s">
        <v>24</v>
      </c>
      <c r="G96" s="4">
        <v>149900000</v>
      </c>
      <c r="H96" s="4" t="s">
        <v>24</v>
      </c>
      <c r="I96" s="4" t="s">
        <v>24</v>
      </c>
      <c r="J96" s="4" t="s">
        <v>24</v>
      </c>
      <c r="K96" s="4">
        <v>250200000</v>
      </c>
      <c r="L96" s="4">
        <v>1100000</v>
      </c>
      <c r="M96" s="4">
        <v>352000000</v>
      </c>
      <c r="N96" s="4">
        <v>301800000</v>
      </c>
      <c r="O96" s="5">
        <v>302000000</v>
      </c>
      <c r="P96" s="4">
        <v>651400000</v>
      </c>
      <c r="Q96" s="4">
        <v>301800000</v>
      </c>
      <c r="R96" s="4">
        <v>302000000</v>
      </c>
      <c r="S96" s="4">
        <v>302000000</v>
      </c>
    </row>
    <row r="97" spans="1:19" x14ac:dyDescent="0.2">
      <c r="A97" s="3" t="s">
        <v>107</v>
      </c>
      <c r="B97" s="4" t="s">
        <v>24</v>
      </c>
      <c r="C97" s="4" t="s">
        <v>24</v>
      </c>
      <c r="D97" s="4" t="s">
        <v>24</v>
      </c>
      <c r="E97" s="4" t="s">
        <v>24</v>
      </c>
      <c r="F97" s="4" t="s">
        <v>24</v>
      </c>
      <c r="G97" s="4" t="s">
        <v>24</v>
      </c>
      <c r="H97" s="4" t="s">
        <v>24</v>
      </c>
      <c r="I97" s="4" t="s">
        <v>24</v>
      </c>
      <c r="J97" s="4" t="s">
        <v>24</v>
      </c>
      <c r="K97" s="4" t="s">
        <v>24</v>
      </c>
      <c r="L97" s="4" t="s">
        <v>24</v>
      </c>
      <c r="M97" s="4" t="s">
        <v>24</v>
      </c>
      <c r="N97" s="4" t="s">
        <v>24</v>
      </c>
      <c r="O97" s="5" t="s">
        <v>24</v>
      </c>
      <c r="P97" s="4" t="s">
        <v>24</v>
      </c>
      <c r="Q97" s="4" t="s">
        <v>24</v>
      </c>
      <c r="R97" s="4" t="s">
        <v>24</v>
      </c>
      <c r="S97" s="4" t="s">
        <v>24</v>
      </c>
    </row>
    <row r="98" spans="1:19" x14ac:dyDescent="0.2">
      <c r="A98" s="3" t="s">
        <v>108</v>
      </c>
      <c r="B98" s="4" t="s">
        <v>24</v>
      </c>
      <c r="C98" s="4">
        <v>16300000</v>
      </c>
      <c r="D98" s="4">
        <v>17600000</v>
      </c>
      <c r="E98" s="4">
        <v>17400000</v>
      </c>
      <c r="F98" s="4">
        <v>17900000</v>
      </c>
      <c r="G98" s="4">
        <v>24000000</v>
      </c>
      <c r="H98" s="4">
        <v>23200000</v>
      </c>
      <c r="I98" s="4">
        <v>131900000</v>
      </c>
      <c r="J98" s="4">
        <v>125400000</v>
      </c>
      <c r="K98" s="4">
        <v>136500000</v>
      </c>
      <c r="L98" s="4">
        <v>86000000</v>
      </c>
      <c r="M98" s="4">
        <v>170100000</v>
      </c>
      <c r="N98" s="4">
        <v>163300000</v>
      </c>
      <c r="O98" s="5">
        <v>164800000</v>
      </c>
      <c r="P98" s="4">
        <v>166300000</v>
      </c>
      <c r="Q98" s="4">
        <v>163300000</v>
      </c>
      <c r="R98" s="4">
        <v>109900000</v>
      </c>
      <c r="S98" s="4">
        <v>164800000</v>
      </c>
    </row>
    <row r="99" spans="1:19" x14ac:dyDescent="0.2">
      <c r="A99" s="3" t="s">
        <v>109</v>
      </c>
      <c r="B99" s="4">
        <v>17100000</v>
      </c>
      <c r="C99" s="4">
        <v>16300000</v>
      </c>
      <c r="D99" s="4">
        <v>17600000</v>
      </c>
      <c r="E99" s="4">
        <v>17400000</v>
      </c>
      <c r="F99" s="4">
        <v>17900000</v>
      </c>
      <c r="G99" s="4">
        <v>24000000</v>
      </c>
      <c r="H99" s="4">
        <v>23200000</v>
      </c>
      <c r="I99" s="4">
        <v>27800000</v>
      </c>
      <c r="J99" s="4">
        <v>25500000</v>
      </c>
      <c r="K99" s="4">
        <v>27000000</v>
      </c>
      <c r="L99" s="4">
        <v>32500000</v>
      </c>
      <c r="M99" s="4">
        <v>33900000</v>
      </c>
      <c r="N99" s="4">
        <v>40300000</v>
      </c>
      <c r="O99" s="5">
        <v>27000000</v>
      </c>
      <c r="P99" s="4">
        <v>42200000</v>
      </c>
      <c r="Q99" s="4">
        <v>40300000</v>
      </c>
      <c r="R99" s="4">
        <v>38000000</v>
      </c>
      <c r="S99" s="4">
        <v>27000000</v>
      </c>
    </row>
    <row r="100" spans="1:19" x14ac:dyDescent="0.2">
      <c r="A100" s="3" t="s">
        <v>110</v>
      </c>
      <c r="B100" s="4" t="s">
        <v>24</v>
      </c>
      <c r="C100" s="4" t="s">
        <v>24</v>
      </c>
      <c r="D100" s="4" t="s">
        <v>24</v>
      </c>
      <c r="E100" s="4" t="s">
        <v>24</v>
      </c>
      <c r="F100" s="4" t="s">
        <v>24</v>
      </c>
      <c r="G100" s="4" t="s">
        <v>24</v>
      </c>
      <c r="H100" s="4" t="s">
        <v>24</v>
      </c>
      <c r="I100" s="4" t="s">
        <v>24</v>
      </c>
      <c r="J100" s="4" t="s">
        <v>24</v>
      </c>
      <c r="K100" s="4" t="s">
        <v>24</v>
      </c>
      <c r="L100" s="4" t="s">
        <v>24</v>
      </c>
      <c r="M100" s="4" t="s">
        <v>24</v>
      </c>
      <c r="N100" s="4" t="s">
        <v>24</v>
      </c>
      <c r="O100" s="5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</row>
    <row r="101" spans="1:19" x14ac:dyDescent="0.2">
      <c r="A101" s="3" t="s">
        <v>111</v>
      </c>
      <c r="B101" s="4" t="s">
        <v>24</v>
      </c>
      <c r="C101" s="4" t="s">
        <v>24</v>
      </c>
      <c r="D101" s="4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5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</row>
    <row r="102" spans="1:19" x14ac:dyDescent="0.2">
      <c r="A102" s="3" t="s">
        <v>112</v>
      </c>
      <c r="B102" s="4">
        <v>-17100000</v>
      </c>
      <c r="C102" s="4" t="s">
        <v>24</v>
      </c>
      <c r="D102" s="4" t="s">
        <v>24</v>
      </c>
      <c r="E102" s="4" t="s">
        <v>24</v>
      </c>
      <c r="F102" s="4" t="s">
        <v>24</v>
      </c>
      <c r="G102" s="4" t="s">
        <v>24</v>
      </c>
      <c r="H102" s="4" t="s">
        <v>24</v>
      </c>
      <c r="I102" s="4">
        <v>104100000</v>
      </c>
      <c r="J102" s="4">
        <v>99900000</v>
      </c>
      <c r="K102" s="4">
        <v>109500000</v>
      </c>
      <c r="L102" s="4">
        <v>53500000</v>
      </c>
      <c r="M102" s="4">
        <v>136200000</v>
      </c>
      <c r="N102" s="4">
        <v>123000000</v>
      </c>
      <c r="O102" s="5">
        <v>137800000</v>
      </c>
      <c r="P102" s="4">
        <v>124100000</v>
      </c>
      <c r="Q102" s="4">
        <v>123000000</v>
      </c>
      <c r="R102" s="4">
        <v>71900000</v>
      </c>
      <c r="S102" s="4">
        <v>137800000</v>
      </c>
    </row>
    <row r="103" spans="1:19" x14ac:dyDescent="0.2">
      <c r="A103" s="3" t="s">
        <v>113</v>
      </c>
      <c r="B103" s="4">
        <v>456400000</v>
      </c>
      <c r="C103" s="4">
        <v>613500000</v>
      </c>
      <c r="D103" s="4">
        <v>470600000</v>
      </c>
      <c r="E103" s="4">
        <v>371800000</v>
      </c>
      <c r="F103" s="4">
        <v>392200000</v>
      </c>
      <c r="G103" s="4">
        <v>605900000</v>
      </c>
      <c r="H103" s="4">
        <v>513500000</v>
      </c>
      <c r="I103" s="4">
        <v>658600000</v>
      </c>
      <c r="J103" s="4">
        <v>595600000</v>
      </c>
      <c r="K103" s="4">
        <v>899000000</v>
      </c>
      <c r="L103" s="4">
        <v>646200000</v>
      </c>
      <c r="M103" s="4">
        <v>1169500000</v>
      </c>
      <c r="N103" s="4">
        <v>1078400000</v>
      </c>
      <c r="O103" s="5">
        <v>1045300000</v>
      </c>
      <c r="P103" s="4">
        <v>1552100000</v>
      </c>
      <c r="Q103" s="4">
        <v>1078400000</v>
      </c>
      <c r="R103" s="4">
        <v>930000000</v>
      </c>
      <c r="S103" s="4">
        <v>1045300000</v>
      </c>
    </row>
    <row r="104" spans="1:19" x14ac:dyDescent="0.2">
      <c r="A104" s="3" t="s">
        <v>114</v>
      </c>
      <c r="B104" s="4">
        <v>405100000</v>
      </c>
      <c r="C104" s="4">
        <v>604300000</v>
      </c>
      <c r="D104" s="4">
        <v>752500000</v>
      </c>
      <c r="E104" s="4">
        <v>751000000</v>
      </c>
      <c r="F104" s="4">
        <v>749800000</v>
      </c>
      <c r="G104" s="4">
        <v>598700000</v>
      </c>
      <c r="H104" s="4">
        <v>596400000</v>
      </c>
      <c r="I104" s="4">
        <v>1586200000</v>
      </c>
      <c r="J104" s="4">
        <v>1587800000</v>
      </c>
      <c r="K104" s="4">
        <v>1403200000</v>
      </c>
      <c r="L104" s="4">
        <v>2080200000</v>
      </c>
      <c r="M104" s="4">
        <v>2639800000</v>
      </c>
      <c r="N104" s="4">
        <v>2332300000</v>
      </c>
      <c r="O104" s="5">
        <v>2282200000</v>
      </c>
      <c r="P104" s="4">
        <v>2280300000</v>
      </c>
      <c r="Q104" s="4">
        <v>2332300000</v>
      </c>
      <c r="R104" s="4">
        <v>2281900000</v>
      </c>
      <c r="S104" s="4">
        <v>2282200000</v>
      </c>
    </row>
    <row r="105" spans="1:19" x14ac:dyDescent="0.2">
      <c r="A105" s="3" t="s">
        <v>115</v>
      </c>
      <c r="B105" s="4">
        <v>405100000</v>
      </c>
      <c r="C105" s="4">
        <v>604300000</v>
      </c>
      <c r="D105" s="4">
        <v>752500000</v>
      </c>
      <c r="E105" s="4">
        <v>751000000</v>
      </c>
      <c r="F105" s="4">
        <v>749800000</v>
      </c>
      <c r="G105" s="4">
        <v>598700000</v>
      </c>
      <c r="H105" s="4">
        <v>596400000</v>
      </c>
      <c r="I105" s="4">
        <v>1586200000</v>
      </c>
      <c r="J105" s="4">
        <v>1587800000</v>
      </c>
      <c r="K105" s="4">
        <v>1341400000</v>
      </c>
      <c r="L105" s="4">
        <v>2080200000</v>
      </c>
      <c r="M105" s="4">
        <v>2575400000</v>
      </c>
      <c r="N105" s="4">
        <v>2281500000</v>
      </c>
      <c r="O105" s="5">
        <v>2282200000</v>
      </c>
      <c r="P105" s="4">
        <v>2280300000</v>
      </c>
      <c r="Q105" s="4">
        <v>2281500000</v>
      </c>
      <c r="R105" s="4">
        <v>2281900000</v>
      </c>
      <c r="S105" s="4">
        <v>2282200000</v>
      </c>
    </row>
    <row r="106" spans="1:19" x14ac:dyDescent="0.2">
      <c r="A106" s="3" t="s">
        <v>116</v>
      </c>
      <c r="B106" s="4" t="s">
        <v>24</v>
      </c>
      <c r="C106" s="4" t="s">
        <v>24</v>
      </c>
      <c r="D106" s="4">
        <v>400000</v>
      </c>
      <c r="E106" s="4">
        <v>100000</v>
      </c>
      <c r="F106" s="4">
        <v>100000</v>
      </c>
      <c r="G106" s="4">
        <v>100000</v>
      </c>
      <c r="H106" s="4" t="s">
        <v>24</v>
      </c>
      <c r="I106" s="4" t="s">
        <v>24</v>
      </c>
      <c r="J106" s="4" t="s">
        <v>24</v>
      </c>
      <c r="K106" s="4">
        <v>61800000</v>
      </c>
      <c r="L106" s="4">
        <v>55100000</v>
      </c>
      <c r="M106" s="4">
        <v>64400000</v>
      </c>
      <c r="N106" s="4">
        <v>50800000</v>
      </c>
      <c r="O106" s="5" t="s">
        <v>24</v>
      </c>
      <c r="P106" s="4" t="s">
        <v>24</v>
      </c>
      <c r="Q106" s="4">
        <v>50800000</v>
      </c>
      <c r="R106" s="4" t="s">
        <v>24</v>
      </c>
      <c r="S106" s="4" t="s">
        <v>24</v>
      </c>
    </row>
    <row r="107" spans="1:19" x14ac:dyDescent="0.2">
      <c r="A107" s="3" t="s">
        <v>117</v>
      </c>
      <c r="B107" s="4">
        <v>327300000</v>
      </c>
      <c r="C107" s="4">
        <v>424500000</v>
      </c>
      <c r="D107" s="4">
        <v>446100000</v>
      </c>
      <c r="E107" s="4">
        <v>391300000</v>
      </c>
      <c r="F107" s="4">
        <v>411700000</v>
      </c>
      <c r="G107" s="4">
        <v>402100000</v>
      </c>
      <c r="H107" s="4">
        <v>389000000</v>
      </c>
      <c r="I107" s="4">
        <v>526700000</v>
      </c>
      <c r="J107" s="4">
        <v>468400000</v>
      </c>
      <c r="K107" s="4">
        <v>551000000</v>
      </c>
      <c r="L107" s="4">
        <v>602300000</v>
      </c>
      <c r="M107" s="4">
        <v>808000000</v>
      </c>
      <c r="N107" s="4">
        <v>786900000</v>
      </c>
      <c r="O107" s="5">
        <v>816700000</v>
      </c>
      <c r="P107" s="4">
        <v>857900000</v>
      </c>
      <c r="Q107" s="4">
        <v>786900000</v>
      </c>
      <c r="R107" s="4">
        <v>845200000</v>
      </c>
      <c r="S107" s="4">
        <v>816700000</v>
      </c>
    </row>
    <row r="108" spans="1:19" x14ac:dyDescent="0.2">
      <c r="A108" s="3" t="s">
        <v>118</v>
      </c>
      <c r="B108" s="4">
        <v>122600000</v>
      </c>
      <c r="C108" s="4">
        <v>129700000</v>
      </c>
      <c r="D108" s="4">
        <v>135400000</v>
      </c>
      <c r="E108" s="4">
        <v>143600000</v>
      </c>
      <c r="F108" s="4">
        <v>151100000</v>
      </c>
      <c r="G108" s="4">
        <v>159700000</v>
      </c>
      <c r="H108" s="4">
        <v>172000000</v>
      </c>
      <c r="I108" s="4">
        <v>475300000</v>
      </c>
      <c r="J108" s="4">
        <v>410100000</v>
      </c>
      <c r="K108" s="4">
        <v>501600000</v>
      </c>
      <c r="L108" s="4">
        <v>235800000</v>
      </c>
      <c r="M108" s="4">
        <v>706400000</v>
      </c>
      <c r="N108" s="4">
        <v>687000000</v>
      </c>
      <c r="O108" s="5">
        <v>282000000</v>
      </c>
      <c r="P108" s="4">
        <v>263000000</v>
      </c>
      <c r="Q108" s="4">
        <v>687000000</v>
      </c>
      <c r="R108" s="4">
        <v>275900000</v>
      </c>
      <c r="S108" s="4">
        <v>282000000</v>
      </c>
    </row>
    <row r="109" spans="1:19" x14ac:dyDescent="0.2">
      <c r="A109" s="3" t="s">
        <v>119</v>
      </c>
      <c r="B109" s="4" t="s">
        <v>24</v>
      </c>
      <c r="C109" s="4">
        <v>35700000</v>
      </c>
      <c r="D109" s="4">
        <v>23900000</v>
      </c>
      <c r="E109" s="4">
        <v>18900000</v>
      </c>
      <c r="F109" s="4">
        <v>24800000</v>
      </c>
      <c r="G109" s="4">
        <v>26300000</v>
      </c>
      <c r="H109" s="4">
        <v>27100000</v>
      </c>
      <c r="I109" s="4">
        <v>26600000</v>
      </c>
      <c r="J109" s="4">
        <v>22800000</v>
      </c>
      <c r="K109" s="4">
        <v>25500000</v>
      </c>
      <c r="L109" s="4">
        <v>26600000</v>
      </c>
      <c r="M109" s="4">
        <v>23800000</v>
      </c>
      <c r="N109" s="4">
        <v>23200000</v>
      </c>
      <c r="O109" s="5" t="s">
        <v>24</v>
      </c>
      <c r="P109" s="4" t="s">
        <v>24</v>
      </c>
      <c r="Q109" s="4">
        <v>23200000</v>
      </c>
      <c r="R109" s="4" t="s">
        <v>24</v>
      </c>
      <c r="S109" s="4" t="s">
        <v>24</v>
      </c>
    </row>
    <row r="110" spans="1:19" x14ac:dyDescent="0.2">
      <c r="A110" s="3" t="s">
        <v>109</v>
      </c>
      <c r="B110" s="4" t="s">
        <v>24</v>
      </c>
      <c r="C110" s="4" t="s">
        <v>24</v>
      </c>
      <c r="D110" s="4" t="s">
        <v>24</v>
      </c>
      <c r="E110" s="4" t="s">
        <v>24</v>
      </c>
      <c r="F110" s="4" t="s">
        <v>24</v>
      </c>
      <c r="G110" s="4" t="s">
        <v>24</v>
      </c>
      <c r="H110" s="4" t="s">
        <v>24</v>
      </c>
      <c r="I110" s="4" t="s">
        <v>24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5" t="s">
        <v>24</v>
      </c>
      <c r="P110" s="4" t="s">
        <v>24</v>
      </c>
      <c r="Q110" s="4" t="s">
        <v>24</v>
      </c>
      <c r="R110" s="4" t="s">
        <v>24</v>
      </c>
      <c r="S110" s="4" t="s">
        <v>24</v>
      </c>
    </row>
    <row r="111" spans="1:19" x14ac:dyDescent="0.2">
      <c r="A111" s="3" t="s">
        <v>111</v>
      </c>
      <c r="B111" s="4" t="s">
        <v>24</v>
      </c>
      <c r="C111" s="4" t="s">
        <v>24</v>
      </c>
      <c r="D111" s="4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5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</row>
    <row r="112" spans="1:19" x14ac:dyDescent="0.2">
      <c r="A112" s="3" t="s">
        <v>110</v>
      </c>
      <c r="B112" s="4" t="s">
        <v>24</v>
      </c>
      <c r="C112" s="4" t="s">
        <v>24</v>
      </c>
      <c r="D112" s="4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5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</row>
    <row r="113" spans="1:30" x14ac:dyDescent="0.2">
      <c r="A113" s="3" t="s">
        <v>120</v>
      </c>
      <c r="B113" s="4">
        <v>204700000</v>
      </c>
      <c r="C113" s="4">
        <v>259100000</v>
      </c>
      <c r="D113" s="4">
        <v>286800000</v>
      </c>
      <c r="E113" s="4">
        <v>228800000</v>
      </c>
      <c r="F113" s="4">
        <v>235800000</v>
      </c>
      <c r="G113" s="4">
        <v>216100000</v>
      </c>
      <c r="H113" s="4">
        <v>189900000</v>
      </c>
      <c r="I113" s="4">
        <v>24800000</v>
      </c>
      <c r="J113" s="4">
        <v>35500000</v>
      </c>
      <c r="K113" s="4">
        <v>23900000</v>
      </c>
      <c r="L113" s="4">
        <v>339900000</v>
      </c>
      <c r="M113" s="4">
        <v>77800000</v>
      </c>
      <c r="N113" s="4">
        <v>76700000</v>
      </c>
      <c r="O113" s="5">
        <v>534700000</v>
      </c>
      <c r="P113" s="4">
        <v>594900000</v>
      </c>
      <c r="Q113" s="4">
        <v>76700000</v>
      </c>
      <c r="R113" s="4">
        <v>569300000</v>
      </c>
      <c r="S113" s="4">
        <v>534700000</v>
      </c>
    </row>
    <row r="114" spans="1:30" x14ac:dyDescent="0.2">
      <c r="A114" s="3" t="s">
        <v>121</v>
      </c>
      <c r="B114" s="4">
        <v>732400000</v>
      </c>
      <c r="C114" s="4">
        <v>1028800000</v>
      </c>
      <c r="D114" s="4">
        <v>1198600000</v>
      </c>
      <c r="E114" s="4">
        <v>1142300000</v>
      </c>
      <c r="F114" s="4">
        <v>1161500000</v>
      </c>
      <c r="G114" s="4">
        <v>1000800000</v>
      </c>
      <c r="H114" s="4">
        <v>985400000</v>
      </c>
      <c r="I114" s="4">
        <v>2112900000</v>
      </c>
      <c r="J114" s="4">
        <v>2056200000</v>
      </c>
      <c r="K114" s="4">
        <v>1954200000</v>
      </c>
      <c r="L114" s="4">
        <v>2682500000</v>
      </c>
      <c r="M114" s="4">
        <v>3447800000</v>
      </c>
      <c r="N114" s="4">
        <v>3119200000</v>
      </c>
      <c r="O114" s="5">
        <v>3098900000</v>
      </c>
      <c r="P114" s="4">
        <v>3138200000</v>
      </c>
      <c r="Q114" s="4">
        <v>3119200000</v>
      </c>
      <c r="R114" s="4">
        <v>3127100000</v>
      </c>
      <c r="S114" s="4">
        <v>3098900000</v>
      </c>
    </row>
    <row r="115" spans="1:30" x14ac:dyDescent="0.2">
      <c r="A115" s="3" t="s">
        <v>122</v>
      </c>
      <c r="B115" s="4">
        <v>1188800000</v>
      </c>
      <c r="C115" s="4">
        <v>1642300000</v>
      </c>
      <c r="D115" s="4">
        <v>1669200000</v>
      </c>
      <c r="E115" s="4">
        <v>1514100000</v>
      </c>
      <c r="F115" s="4">
        <v>1553700000</v>
      </c>
      <c r="G115" s="4">
        <v>1606700000</v>
      </c>
      <c r="H115" s="4">
        <v>1498900000</v>
      </c>
      <c r="I115" s="4">
        <v>2771500000</v>
      </c>
      <c r="J115" s="4">
        <v>2651800000</v>
      </c>
      <c r="K115" s="4">
        <v>2853200000</v>
      </c>
      <c r="L115" s="4">
        <v>3328700000</v>
      </c>
      <c r="M115" s="4">
        <v>4617300000</v>
      </c>
      <c r="N115" s="4">
        <v>4197600000</v>
      </c>
      <c r="O115" s="5">
        <v>4144200000</v>
      </c>
      <c r="P115" s="4">
        <v>4690300000</v>
      </c>
      <c r="Q115" s="4">
        <v>4197600000</v>
      </c>
      <c r="R115" s="4">
        <v>4057100000</v>
      </c>
      <c r="S115" s="4">
        <v>4144200000</v>
      </c>
    </row>
    <row r="116" spans="1:30" x14ac:dyDescent="0.2">
      <c r="A116" s="3" t="s">
        <v>123</v>
      </c>
      <c r="B116" s="4" t="s">
        <v>24</v>
      </c>
      <c r="C116" s="4" t="s">
        <v>24</v>
      </c>
      <c r="D116" s="4" t="s">
        <v>24</v>
      </c>
      <c r="E116" s="4" t="s">
        <v>24</v>
      </c>
      <c r="F116" s="4" t="s">
        <v>24</v>
      </c>
      <c r="G116" s="4" t="s">
        <v>24</v>
      </c>
      <c r="H116" s="4" t="s">
        <v>24</v>
      </c>
      <c r="I116" s="4" t="s">
        <v>24</v>
      </c>
      <c r="J116" s="4" t="s">
        <v>24</v>
      </c>
      <c r="K116" s="4" t="s">
        <v>24</v>
      </c>
      <c r="L116" s="4" t="s">
        <v>24</v>
      </c>
      <c r="M116" s="4" t="s">
        <v>24</v>
      </c>
      <c r="N116" s="4" t="s">
        <v>24</v>
      </c>
      <c r="O116" s="5" t="s">
        <v>24</v>
      </c>
      <c r="P116" s="4" t="s">
        <v>24</v>
      </c>
      <c r="Q116" s="4" t="s">
        <v>24</v>
      </c>
      <c r="R116" s="4" t="s">
        <v>24</v>
      </c>
      <c r="S116" s="4" t="s">
        <v>24</v>
      </c>
    </row>
    <row r="117" spans="1:30" x14ac:dyDescent="0.2">
      <c r="A117" s="3" t="s">
        <v>124</v>
      </c>
      <c r="B117" s="4">
        <v>171100000</v>
      </c>
      <c r="C117" s="4">
        <v>198900000</v>
      </c>
      <c r="D117" s="4">
        <v>250100000</v>
      </c>
      <c r="E117" s="4">
        <v>279800000</v>
      </c>
      <c r="F117" s="4">
        <v>326500000</v>
      </c>
      <c r="G117" s="4">
        <v>372100000</v>
      </c>
      <c r="H117" s="4">
        <v>414000000</v>
      </c>
      <c r="I117" s="4">
        <v>432400000</v>
      </c>
      <c r="J117" s="4">
        <v>462500000</v>
      </c>
      <c r="K117" s="4">
        <v>492400000</v>
      </c>
      <c r="L117" s="4">
        <v>520400000</v>
      </c>
      <c r="M117" s="4">
        <v>560200000</v>
      </c>
      <c r="N117" s="4">
        <v>591300000</v>
      </c>
      <c r="O117" s="5">
        <v>610300000</v>
      </c>
      <c r="P117" s="4">
        <v>581300000</v>
      </c>
      <c r="Q117" s="4">
        <v>591300000</v>
      </c>
      <c r="R117" s="4">
        <v>594700000</v>
      </c>
      <c r="S117" s="4">
        <v>610300000</v>
      </c>
    </row>
    <row r="118" spans="1:30" x14ac:dyDescent="0.2">
      <c r="A118" s="3" t="s">
        <v>125</v>
      </c>
      <c r="B118" s="4">
        <v>78700000</v>
      </c>
      <c r="C118" s="4">
        <v>78700000</v>
      </c>
      <c r="D118" s="4">
        <v>78700000</v>
      </c>
      <c r="E118" s="4">
        <v>78700000</v>
      </c>
      <c r="F118" s="4">
        <v>78700000</v>
      </c>
      <c r="G118" s="4">
        <v>78700000</v>
      </c>
      <c r="H118" s="4">
        <v>78700000</v>
      </c>
      <c r="I118" s="4">
        <v>78700000</v>
      </c>
      <c r="J118" s="4">
        <v>78700000</v>
      </c>
      <c r="K118" s="4">
        <v>78700000</v>
      </c>
      <c r="L118" s="4">
        <v>78700000</v>
      </c>
      <c r="M118" s="4">
        <v>78700000</v>
      </c>
      <c r="N118" s="4">
        <v>78700000</v>
      </c>
      <c r="O118" s="5">
        <v>78700000</v>
      </c>
      <c r="P118" s="4">
        <v>78700000</v>
      </c>
      <c r="Q118" s="4">
        <v>78700000</v>
      </c>
      <c r="R118" s="4">
        <v>78700000</v>
      </c>
      <c r="S118" s="4">
        <v>78700000</v>
      </c>
    </row>
    <row r="119" spans="1:30" x14ac:dyDescent="0.2">
      <c r="A119" s="3" t="s">
        <v>126</v>
      </c>
      <c r="B119" s="4">
        <v>92400000</v>
      </c>
      <c r="C119" s="4">
        <v>120200000</v>
      </c>
      <c r="D119" s="4">
        <v>171400000</v>
      </c>
      <c r="E119" s="4">
        <v>201100000</v>
      </c>
      <c r="F119" s="4">
        <v>247800000</v>
      </c>
      <c r="G119" s="4">
        <v>293400000</v>
      </c>
      <c r="H119" s="4">
        <v>335300000</v>
      </c>
      <c r="I119" s="4">
        <v>353700000</v>
      </c>
      <c r="J119" s="4">
        <v>383800000</v>
      </c>
      <c r="K119" s="4">
        <v>413700000</v>
      </c>
      <c r="L119" s="4">
        <v>441700000</v>
      </c>
      <c r="M119" s="4">
        <v>481500000</v>
      </c>
      <c r="N119" s="4">
        <v>512600000</v>
      </c>
      <c r="O119" s="5">
        <v>531600000</v>
      </c>
      <c r="P119" s="4">
        <v>502600000</v>
      </c>
      <c r="Q119" s="4">
        <v>512600000</v>
      </c>
      <c r="R119" s="4">
        <v>516000000</v>
      </c>
      <c r="S119" s="4">
        <v>531600000</v>
      </c>
    </row>
    <row r="120" spans="1:30" x14ac:dyDescent="0.2">
      <c r="A120" s="3" t="s">
        <v>127</v>
      </c>
      <c r="B120" s="4">
        <v>221600000</v>
      </c>
      <c r="C120" s="4">
        <v>219900000</v>
      </c>
      <c r="D120" s="4">
        <v>215400000</v>
      </c>
      <c r="E120" s="4">
        <v>209500000</v>
      </c>
      <c r="F120" s="4">
        <v>200100000</v>
      </c>
      <c r="G120" s="4">
        <v>327400000</v>
      </c>
      <c r="H120" s="4">
        <v>382600000</v>
      </c>
      <c r="I120" s="4">
        <v>649600000</v>
      </c>
      <c r="J120" s="4">
        <v>1102400000</v>
      </c>
      <c r="K120" s="4">
        <v>1449700000</v>
      </c>
      <c r="L120" s="4">
        <v>1814400000</v>
      </c>
      <c r="M120" s="4">
        <v>2063200000</v>
      </c>
      <c r="N120" s="4">
        <v>2436200000</v>
      </c>
      <c r="O120" s="5">
        <v>-2680900000</v>
      </c>
      <c r="P120" s="4">
        <v>2241900000</v>
      </c>
      <c r="Q120" s="4">
        <v>2436200000</v>
      </c>
      <c r="R120" s="4">
        <v>2483600000</v>
      </c>
      <c r="S120" s="4">
        <v>-2680900000</v>
      </c>
    </row>
    <row r="121" spans="1:30" x14ac:dyDescent="0.2">
      <c r="A121" s="3" t="s">
        <v>128</v>
      </c>
      <c r="B121" s="4">
        <v>1429300000</v>
      </c>
      <c r="C121" s="4">
        <v>1566100000</v>
      </c>
      <c r="D121" s="4">
        <v>1788300000</v>
      </c>
      <c r="E121" s="4">
        <v>1944300000</v>
      </c>
      <c r="F121" s="4">
        <v>2134400000</v>
      </c>
      <c r="G121" s="4">
        <v>2381800000</v>
      </c>
      <c r="H121" s="4">
        <v>2547400000</v>
      </c>
      <c r="I121" s="4">
        <v>2820800000</v>
      </c>
      <c r="J121" s="4">
        <v>3351400000</v>
      </c>
      <c r="K121" s="4">
        <v>3721300000</v>
      </c>
      <c r="L121" s="4">
        <v>3928700000</v>
      </c>
      <c r="M121" s="4">
        <v>4237700000</v>
      </c>
      <c r="N121" s="4">
        <v>5027100000</v>
      </c>
      <c r="O121" s="5">
        <v>5246100000</v>
      </c>
      <c r="P121" s="4">
        <v>4891700000</v>
      </c>
      <c r="Q121" s="4">
        <v>5027100000</v>
      </c>
      <c r="R121" s="4">
        <v>5089800000</v>
      </c>
      <c r="S121" s="4">
        <v>5246100000</v>
      </c>
    </row>
    <row r="122" spans="1:30" x14ac:dyDescent="0.2">
      <c r="A122" s="3" t="s">
        <v>129</v>
      </c>
      <c r="B122" s="4">
        <v>-38100000</v>
      </c>
      <c r="C122" s="4">
        <v>-45000000</v>
      </c>
      <c r="D122" s="4">
        <v>-35500000</v>
      </c>
      <c r="E122" s="4">
        <v>-31500000</v>
      </c>
      <c r="F122" s="4">
        <v>-61800000</v>
      </c>
      <c r="G122" s="4">
        <v>-87100000</v>
      </c>
      <c r="H122" s="4">
        <v>-122200000</v>
      </c>
      <c r="I122" s="4">
        <v>-85700000</v>
      </c>
      <c r="J122" s="4">
        <v>-122100000</v>
      </c>
      <c r="K122" s="4">
        <v>-124100000</v>
      </c>
      <c r="L122" s="4">
        <v>-97000000</v>
      </c>
      <c r="M122" s="4">
        <v>-105200000</v>
      </c>
      <c r="N122" s="4">
        <v>-157800000</v>
      </c>
      <c r="O122" s="5">
        <v>-143500000</v>
      </c>
      <c r="P122" s="4">
        <v>-189400000</v>
      </c>
      <c r="Q122" s="4">
        <v>-157800000</v>
      </c>
      <c r="R122" s="4">
        <v>-142600000</v>
      </c>
      <c r="S122" s="4">
        <v>-143500000</v>
      </c>
    </row>
    <row r="123" spans="1:30" x14ac:dyDescent="0.2">
      <c r="A123" s="3" t="s">
        <v>130</v>
      </c>
      <c r="B123" s="4">
        <v>1340700000</v>
      </c>
      <c r="C123" s="4">
        <v>1500100000</v>
      </c>
      <c r="D123" s="4">
        <v>1788100000</v>
      </c>
      <c r="E123" s="4">
        <v>1986100000</v>
      </c>
      <c r="F123" s="4">
        <v>2205000000</v>
      </c>
      <c r="G123" s="4">
        <v>2347400000</v>
      </c>
      <c r="H123" s="4">
        <v>2466900000</v>
      </c>
      <c r="I123" s="4">
        <v>2528300000</v>
      </c>
      <c r="J123" s="4">
        <v>2597400000</v>
      </c>
      <c r="K123" s="4">
        <v>2642800000</v>
      </c>
      <c r="L123" s="4">
        <v>2537700000</v>
      </c>
      <c r="M123" s="4">
        <v>2629500000</v>
      </c>
      <c r="N123" s="4">
        <v>3024400000</v>
      </c>
      <c r="O123" s="5">
        <v>3032000000</v>
      </c>
      <c r="P123" s="4">
        <v>3041700000</v>
      </c>
      <c r="Q123" s="4">
        <v>3024400000</v>
      </c>
      <c r="R123" s="4">
        <v>3058300000</v>
      </c>
      <c r="S123" s="4">
        <v>3032000000</v>
      </c>
    </row>
    <row r="124" spans="1:30" x14ac:dyDescent="0.2">
      <c r="A124" s="3" t="s">
        <v>131</v>
      </c>
      <c r="B124" s="4" t="s">
        <v>24</v>
      </c>
      <c r="C124" s="4" t="s">
        <v>24</v>
      </c>
      <c r="D124" s="4" t="s">
        <v>24</v>
      </c>
      <c r="E124" s="4" t="s">
        <v>24</v>
      </c>
      <c r="F124" s="4" t="s">
        <v>24</v>
      </c>
      <c r="G124" s="4" t="s">
        <v>24</v>
      </c>
      <c r="H124" s="4" t="s">
        <v>24</v>
      </c>
      <c r="I124" s="4" t="s">
        <v>24</v>
      </c>
      <c r="J124" s="4" t="s">
        <v>24</v>
      </c>
      <c r="K124" s="4" t="s">
        <v>24</v>
      </c>
      <c r="L124" s="4" t="s">
        <v>24</v>
      </c>
      <c r="M124" s="4" t="s">
        <v>24</v>
      </c>
      <c r="N124" s="4" t="s">
        <v>24</v>
      </c>
      <c r="O124" s="5" t="s">
        <v>24</v>
      </c>
      <c r="P124" s="4" t="s">
        <v>24</v>
      </c>
      <c r="Q124" s="4" t="s">
        <v>24</v>
      </c>
      <c r="R124" s="4" t="s">
        <v>24</v>
      </c>
      <c r="S124" s="4" t="s">
        <v>24</v>
      </c>
    </row>
    <row r="125" spans="1:30" x14ac:dyDescent="0.2">
      <c r="A125" s="3" t="s">
        <v>132</v>
      </c>
      <c r="B125" s="4">
        <v>1340700000</v>
      </c>
      <c r="C125" s="4">
        <v>1500100000</v>
      </c>
      <c r="D125" s="4">
        <v>1788100000</v>
      </c>
      <c r="E125" s="4">
        <v>1986100000</v>
      </c>
      <c r="F125" s="4">
        <v>2205000000</v>
      </c>
      <c r="G125" s="4">
        <v>2347400000</v>
      </c>
      <c r="H125" s="4">
        <v>2466900000</v>
      </c>
      <c r="I125" s="4">
        <v>2528300000</v>
      </c>
      <c r="J125" s="4">
        <v>2597400000</v>
      </c>
      <c r="K125" s="4">
        <v>2642800000</v>
      </c>
      <c r="L125" s="4">
        <v>2537700000</v>
      </c>
      <c r="M125" s="4">
        <v>2629500000</v>
      </c>
      <c r="N125" s="4">
        <v>3024400000</v>
      </c>
      <c r="O125" s="5">
        <v>3032000000</v>
      </c>
      <c r="P125" s="4">
        <v>3041700000</v>
      </c>
      <c r="Q125" s="4">
        <v>3024400000</v>
      </c>
      <c r="R125" s="4">
        <v>3058300000</v>
      </c>
      <c r="S125" s="4">
        <v>3032000000</v>
      </c>
    </row>
    <row r="126" spans="1:30" x14ac:dyDescent="0.2">
      <c r="A126" s="3" t="s">
        <v>133</v>
      </c>
      <c r="B126" s="4">
        <v>2529500000</v>
      </c>
      <c r="C126" s="4">
        <v>3142400000</v>
      </c>
      <c r="D126" s="4">
        <v>3457300000</v>
      </c>
      <c r="E126" s="4">
        <v>3500200000</v>
      </c>
      <c r="F126" s="4">
        <v>3758700000</v>
      </c>
      <c r="G126" s="4">
        <v>3954100000</v>
      </c>
      <c r="H126" s="4">
        <v>3965800000</v>
      </c>
      <c r="I126" s="4">
        <v>5299800000</v>
      </c>
      <c r="J126" s="4">
        <v>5249200000</v>
      </c>
      <c r="K126" s="4">
        <v>5496000000</v>
      </c>
      <c r="L126" s="4">
        <v>5866400000</v>
      </c>
      <c r="M126" s="4">
        <v>7246800000</v>
      </c>
      <c r="N126" s="4">
        <v>7222000000</v>
      </c>
      <c r="O126" s="5">
        <v>7176200000</v>
      </c>
      <c r="P126" s="4">
        <v>7732000000</v>
      </c>
      <c r="Q126" s="4">
        <v>7222000000</v>
      </c>
      <c r="R126" s="4">
        <v>7115400000</v>
      </c>
      <c r="S126" s="4">
        <v>7176200000</v>
      </c>
    </row>
    <row r="127" spans="1:30" x14ac:dyDescent="0.2">
      <c r="A127" s="11" t="s">
        <v>134</v>
      </c>
      <c r="B127" s="12">
        <v>61024932</v>
      </c>
      <c r="C127" s="12">
        <v>61664813</v>
      </c>
      <c r="D127" s="12">
        <v>63127299</v>
      </c>
      <c r="E127" s="12">
        <v>63899767</v>
      </c>
      <c r="F127" s="12">
        <v>64938047</v>
      </c>
      <c r="G127" s="12">
        <v>64051600</v>
      </c>
      <c r="H127" s="12">
        <v>64257182</v>
      </c>
      <c r="I127" s="12">
        <v>61839734</v>
      </c>
      <c r="J127" s="12">
        <v>57957912</v>
      </c>
      <c r="K127" s="12">
        <v>55692544</v>
      </c>
      <c r="L127" s="12">
        <v>52900000</v>
      </c>
      <c r="M127" s="12">
        <v>52000000</v>
      </c>
      <c r="N127" s="12">
        <v>50900000</v>
      </c>
      <c r="O127" s="13">
        <v>50967646</v>
      </c>
      <c r="P127" s="12">
        <v>51600000</v>
      </c>
      <c r="Q127" s="12">
        <v>50900000</v>
      </c>
      <c r="R127" s="12">
        <v>50800000</v>
      </c>
      <c r="S127" s="12">
        <v>50967646</v>
      </c>
    </row>
    <row r="128" spans="1:30" ht="19" x14ac:dyDescent="0.25">
      <c r="A128" s="17" t="s">
        <v>198</v>
      </c>
      <c r="B128" s="22"/>
      <c r="C128" s="18">
        <f>(C127/B127)-1</f>
        <v>1.0485566784408817E-2</v>
      </c>
      <c r="D128" s="18">
        <f>(D127/C127)-1</f>
        <v>2.3716702100434528E-2</v>
      </c>
      <c r="E128" s="18">
        <f>(E127/D127)-1</f>
        <v>1.223667117454208E-2</v>
      </c>
      <c r="F128" s="18">
        <f t="shared" ref="F128:N128" si="7">(F127/E127)-1</f>
        <v>1.6248572549568241E-2</v>
      </c>
      <c r="G128" s="18">
        <f t="shared" si="7"/>
        <v>-1.3650656909962144E-2</v>
      </c>
      <c r="H128" s="18">
        <f t="shared" si="7"/>
        <v>3.2096309850182525E-3</v>
      </c>
      <c r="I128" s="18">
        <f t="shared" si="7"/>
        <v>-3.7621444401343296E-2</v>
      </c>
      <c r="J128" s="18">
        <f t="shared" si="7"/>
        <v>-6.277229458975353E-2</v>
      </c>
      <c r="K128" s="18">
        <f t="shared" si="7"/>
        <v>-3.9086432237241397E-2</v>
      </c>
      <c r="L128" s="18">
        <f t="shared" si="7"/>
        <v>-5.0142151883024066E-2</v>
      </c>
      <c r="M128" s="18">
        <f t="shared" si="7"/>
        <v>-1.7013232514177745E-2</v>
      </c>
      <c r="N128" s="18">
        <f t="shared" si="7"/>
        <v>-2.115384615384619E-2</v>
      </c>
      <c r="O128" s="18">
        <f>(O127/N127)-1</f>
        <v>1.3289980353634601E-3</v>
      </c>
      <c r="P128" s="18"/>
      <c r="Q128" s="18">
        <f t="shared" ref="Q128:S128" si="8">(Q127/P127)-1</f>
        <v>-1.3565891472868241E-2</v>
      </c>
      <c r="R128" s="18">
        <f t="shared" si="8"/>
        <v>-1.9646365422396617E-3</v>
      </c>
      <c r="S128" s="18">
        <f t="shared" si="8"/>
        <v>3.3001181102361166E-3</v>
      </c>
      <c r="T128" s="19"/>
      <c r="U128" s="19"/>
      <c r="V128" s="19"/>
      <c r="W128" s="19"/>
      <c r="X128" s="19"/>
      <c r="Y128" s="19"/>
      <c r="Z128" s="19"/>
      <c r="AA128" s="20"/>
      <c r="AB128" s="20"/>
      <c r="AC128" s="20"/>
      <c r="AD128" s="20"/>
    </row>
    <row r="129" spans="1:30" x14ac:dyDescent="0.2">
      <c r="A129" s="3" t="s">
        <v>135</v>
      </c>
      <c r="B129" s="4" t="s">
        <v>24</v>
      </c>
      <c r="C129" s="4" t="s">
        <v>24</v>
      </c>
      <c r="D129" s="4">
        <v>400000</v>
      </c>
      <c r="E129" s="4">
        <v>100000</v>
      </c>
      <c r="F129" s="4">
        <v>100000</v>
      </c>
      <c r="G129" s="4">
        <v>100000</v>
      </c>
      <c r="H129" s="4" t="s">
        <v>24</v>
      </c>
      <c r="I129" s="4" t="s">
        <v>24</v>
      </c>
      <c r="J129" s="4" t="s">
        <v>24</v>
      </c>
      <c r="K129" s="4">
        <v>61800000</v>
      </c>
      <c r="L129" s="4">
        <v>55100000</v>
      </c>
      <c r="M129" s="4">
        <v>64400000</v>
      </c>
      <c r="N129" s="4">
        <v>50800000</v>
      </c>
      <c r="O129" s="5" t="s">
        <v>24</v>
      </c>
      <c r="P129" s="4" t="s">
        <v>24</v>
      </c>
      <c r="Q129" s="4">
        <v>50800000</v>
      </c>
      <c r="R129" s="4" t="s">
        <v>24</v>
      </c>
      <c r="S129" s="4" t="s">
        <v>24</v>
      </c>
    </row>
    <row r="130" spans="1:30" x14ac:dyDescent="0.2">
      <c r="A130" s="3" t="s">
        <v>136</v>
      </c>
      <c r="B130" s="4">
        <v>384700000</v>
      </c>
      <c r="C130" s="4">
        <v>687700000</v>
      </c>
      <c r="D130" s="4">
        <v>640000000</v>
      </c>
      <c r="E130" s="4">
        <v>-3500000</v>
      </c>
      <c r="F130" s="4">
        <v>19000000</v>
      </c>
      <c r="G130" s="4">
        <v>337900000</v>
      </c>
      <c r="H130" s="4">
        <v>211100000</v>
      </c>
      <c r="I130" s="4">
        <v>1206600000</v>
      </c>
      <c r="J130" s="4">
        <v>784200000</v>
      </c>
      <c r="K130" s="4">
        <v>1240400000</v>
      </c>
      <c r="L130" s="4">
        <v>1184200000</v>
      </c>
      <c r="M130" s="4">
        <v>2603000000</v>
      </c>
      <c r="N130" s="4">
        <v>2183300000</v>
      </c>
      <c r="O130" s="5">
        <v>2204900000</v>
      </c>
      <c r="P130" s="4">
        <v>2306300000</v>
      </c>
      <c r="Q130" s="4">
        <v>2183300000</v>
      </c>
      <c r="R130" s="4">
        <v>2160000000</v>
      </c>
      <c r="S130" s="4">
        <v>2204900000</v>
      </c>
    </row>
    <row r="131" spans="1:30" x14ac:dyDescent="0.2">
      <c r="A131" s="3" t="s">
        <v>137</v>
      </c>
      <c r="B131" s="6">
        <v>28.69</v>
      </c>
      <c r="C131" s="6">
        <v>45.84</v>
      </c>
      <c r="D131" s="6">
        <v>35.79</v>
      </c>
      <c r="E131" s="6">
        <v>-0.18</v>
      </c>
      <c r="F131" s="6">
        <v>0.86</v>
      </c>
      <c r="G131" s="6">
        <v>14.39</v>
      </c>
      <c r="H131" s="6">
        <v>8.56</v>
      </c>
      <c r="I131" s="6">
        <v>47.72</v>
      </c>
      <c r="J131" s="6">
        <v>30.19</v>
      </c>
      <c r="K131" s="6">
        <v>46.94</v>
      </c>
      <c r="L131" s="6">
        <v>46.66</v>
      </c>
      <c r="M131" s="6">
        <v>98.99</v>
      </c>
      <c r="N131" s="6">
        <v>72.19</v>
      </c>
      <c r="O131" s="7">
        <v>72.72</v>
      </c>
      <c r="P131" s="6">
        <v>75.819999999999993</v>
      </c>
      <c r="Q131" s="6">
        <v>72.19</v>
      </c>
      <c r="R131" s="6">
        <v>70.63</v>
      </c>
      <c r="S131" s="6">
        <v>72.72</v>
      </c>
    </row>
    <row r="132" spans="1:30" x14ac:dyDescent="0.2">
      <c r="A132" s="3" t="s">
        <v>138</v>
      </c>
      <c r="B132" s="4">
        <v>24</v>
      </c>
      <c r="C132" s="4">
        <v>9</v>
      </c>
      <c r="D132" s="4">
        <v>11</v>
      </c>
      <c r="E132" s="4">
        <v>27</v>
      </c>
      <c r="F132" s="4">
        <v>29</v>
      </c>
      <c r="G132" s="4">
        <v>17</v>
      </c>
      <c r="H132" s="4">
        <v>26</v>
      </c>
      <c r="I132" s="4">
        <v>-12</v>
      </c>
      <c r="J132" s="4">
        <v>7</v>
      </c>
      <c r="K132" s="4">
        <v>-8</v>
      </c>
      <c r="L132" s="4">
        <v>-2</v>
      </c>
      <c r="M132" s="4">
        <v>-52</v>
      </c>
      <c r="N132" s="4">
        <v>-32</v>
      </c>
      <c r="O132" s="5">
        <v>-15</v>
      </c>
      <c r="P132" s="4">
        <v>-28</v>
      </c>
      <c r="Q132" s="4">
        <v>-32</v>
      </c>
      <c r="R132" s="4">
        <v>-30</v>
      </c>
      <c r="S132" s="4">
        <v>-15</v>
      </c>
    </row>
    <row r="133" spans="1:30" x14ac:dyDescent="0.2">
      <c r="A133" s="3" t="s">
        <v>139</v>
      </c>
      <c r="B133" s="6">
        <v>2.23</v>
      </c>
      <c r="C133" s="6">
        <v>1.98</v>
      </c>
      <c r="D133" s="6">
        <v>2.56</v>
      </c>
      <c r="E133" s="6">
        <v>4.12</v>
      </c>
      <c r="F133" s="6">
        <v>4.1100000000000003</v>
      </c>
      <c r="G133" s="6">
        <v>2.1800000000000002</v>
      </c>
      <c r="H133" s="6">
        <v>2.64</v>
      </c>
      <c r="I133" s="6">
        <v>2.5</v>
      </c>
      <c r="J133" s="6">
        <v>3.45</v>
      </c>
      <c r="K133" s="6">
        <v>1.95</v>
      </c>
      <c r="L133" s="6">
        <v>3.42</v>
      </c>
      <c r="M133" s="6">
        <v>1.84</v>
      </c>
      <c r="N133" s="6">
        <v>2.08</v>
      </c>
      <c r="O133" s="7">
        <v>2.58</v>
      </c>
      <c r="P133" s="6">
        <v>1.79</v>
      </c>
      <c r="Q133" s="6">
        <v>2.08</v>
      </c>
      <c r="R133" s="6">
        <v>2.31</v>
      </c>
      <c r="S133" s="6">
        <v>2.58</v>
      </c>
    </row>
    <row r="134" spans="1:30" x14ac:dyDescent="0.2">
      <c r="A134" s="3" t="s">
        <v>140</v>
      </c>
      <c r="B134" s="6">
        <v>41.87</v>
      </c>
      <c r="C134" s="6">
        <v>65.64</v>
      </c>
      <c r="D134" s="6">
        <v>85.9</v>
      </c>
      <c r="E134" s="6">
        <v>82.58</v>
      </c>
      <c r="F134" s="6">
        <v>67.62</v>
      </c>
      <c r="G134" s="6">
        <v>69.17</v>
      </c>
      <c r="H134" s="6">
        <v>70.69</v>
      </c>
      <c r="I134" s="6">
        <v>71.67</v>
      </c>
      <c r="J134" s="6">
        <v>71.290000000000006</v>
      </c>
      <c r="K134" s="6">
        <v>74.14</v>
      </c>
      <c r="L134" s="6">
        <v>81.73</v>
      </c>
      <c r="M134" s="6">
        <v>70.45</v>
      </c>
      <c r="N134" s="6">
        <v>69.22</v>
      </c>
      <c r="O134" s="7">
        <v>83.11</v>
      </c>
      <c r="P134" s="6">
        <v>72.89</v>
      </c>
      <c r="Q134" s="6">
        <v>69.22</v>
      </c>
      <c r="R134" s="6">
        <v>77.53</v>
      </c>
      <c r="S134" s="6">
        <v>83.11</v>
      </c>
    </row>
    <row r="135" spans="1:30" x14ac:dyDescent="0.2">
      <c r="A135" s="3" t="s">
        <v>141</v>
      </c>
      <c r="B135" s="4">
        <v>11000</v>
      </c>
      <c r="C135" s="4">
        <v>11000</v>
      </c>
      <c r="D135" s="4">
        <v>11600</v>
      </c>
      <c r="E135" s="4">
        <v>8000</v>
      </c>
      <c r="F135" s="4">
        <v>11000</v>
      </c>
      <c r="G135" s="4">
        <v>12000</v>
      </c>
      <c r="H135" s="4">
        <v>13600</v>
      </c>
      <c r="I135" s="4">
        <v>15600</v>
      </c>
      <c r="J135" s="4">
        <v>13000</v>
      </c>
      <c r="K135" s="4">
        <v>13000</v>
      </c>
      <c r="L135" s="4">
        <v>12000</v>
      </c>
      <c r="M135" s="4">
        <v>11000</v>
      </c>
      <c r="N135" s="4">
        <v>12100</v>
      </c>
      <c r="O135" s="5">
        <v>12100</v>
      </c>
      <c r="P135" s="4">
        <v>11000</v>
      </c>
      <c r="Q135" s="4">
        <v>12100</v>
      </c>
      <c r="R135" s="4">
        <v>12100</v>
      </c>
      <c r="S135" s="4">
        <v>12100</v>
      </c>
    </row>
    <row r="136" spans="1:30" ht="15" x14ac:dyDescent="0.2"/>
    <row r="137" spans="1:30" x14ac:dyDescent="0.2">
      <c r="A137" s="2" t="s">
        <v>24</v>
      </c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 t="s">
        <v>10</v>
      </c>
      <c r="M137" s="2" t="s">
        <v>11</v>
      </c>
      <c r="N137" s="2" t="s">
        <v>12</v>
      </c>
      <c r="O137" s="2" t="s">
        <v>13</v>
      </c>
      <c r="P137" s="2" t="s">
        <v>14</v>
      </c>
      <c r="Q137" s="2" t="s">
        <v>15</v>
      </c>
      <c r="R137" s="2" t="s">
        <v>16</v>
      </c>
      <c r="S137" s="2" t="s">
        <v>17</v>
      </c>
    </row>
    <row r="138" spans="1:30" x14ac:dyDescent="0.2">
      <c r="A138" s="3" t="s">
        <v>142</v>
      </c>
      <c r="B138" s="4">
        <v>145600000</v>
      </c>
      <c r="C138" s="4">
        <v>180300000</v>
      </c>
      <c r="D138" s="4">
        <v>270200000</v>
      </c>
      <c r="E138" s="4">
        <v>209700000</v>
      </c>
      <c r="F138" s="4">
        <v>251300000</v>
      </c>
      <c r="G138" s="4">
        <v>319600000</v>
      </c>
      <c r="H138" s="4">
        <v>250100000</v>
      </c>
      <c r="I138" s="4">
        <v>365500000</v>
      </c>
      <c r="J138" s="4">
        <v>611100000</v>
      </c>
      <c r="K138" s="4">
        <v>472800000</v>
      </c>
      <c r="L138" s="4">
        <v>320100000</v>
      </c>
      <c r="M138" s="4">
        <v>421700000</v>
      </c>
      <c r="N138" s="4">
        <v>1000900000</v>
      </c>
      <c r="O138" s="5">
        <v>802100000</v>
      </c>
      <c r="P138" s="4">
        <v>254700000</v>
      </c>
      <c r="Q138" s="4">
        <v>251100000</v>
      </c>
      <c r="R138" s="4">
        <v>101700000</v>
      </c>
      <c r="S138" s="4">
        <v>194600000</v>
      </c>
    </row>
    <row r="139" spans="1:30" x14ac:dyDescent="0.2">
      <c r="A139" s="3" t="s">
        <v>143</v>
      </c>
      <c r="B139" s="4">
        <v>71900000</v>
      </c>
      <c r="C139" s="4">
        <v>88000000</v>
      </c>
      <c r="D139" s="4">
        <v>104900000</v>
      </c>
      <c r="E139" s="4">
        <v>113900000</v>
      </c>
      <c r="F139" s="4">
        <v>104000000</v>
      </c>
      <c r="G139" s="4">
        <v>129300000</v>
      </c>
      <c r="H139" s="4">
        <v>137800000</v>
      </c>
      <c r="I139" s="4">
        <v>169100000</v>
      </c>
      <c r="J139" s="4">
        <v>190600000</v>
      </c>
      <c r="K139" s="4">
        <v>205400000</v>
      </c>
      <c r="L139" s="4">
        <v>224200000</v>
      </c>
      <c r="M139" s="4">
        <v>226200000</v>
      </c>
      <c r="N139" s="4">
        <v>251300000</v>
      </c>
      <c r="O139" s="5">
        <v>243100000</v>
      </c>
      <c r="P139" s="4">
        <v>63000000</v>
      </c>
      <c r="Q139" s="4">
        <v>61100000</v>
      </c>
      <c r="R139" s="4">
        <v>60500000</v>
      </c>
      <c r="S139" s="4">
        <v>58500000</v>
      </c>
    </row>
    <row r="140" spans="1:30" x14ac:dyDescent="0.2">
      <c r="A140" s="3" t="s">
        <v>144</v>
      </c>
      <c r="B140" s="4">
        <v>-200000</v>
      </c>
      <c r="C140" s="4">
        <v>14500000</v>
      </c>
      <c r="D140" s="4">
        <v>5400000</v>
      </c>
      <c r="E140" s="4">
        <v>43100000</v>
      </c>
      <c r="F140" s="4">
        <v>-9000000</v>
      </c>
      <c r="G140" s="4">
        <v>-14300000</v>
      </c>
      <c r="H140" s="4">
        <v>107900000</v>
      </c>
      <c r="I140" s="4">
        <v>-31400000</v>
      </c>
      <c r="J140" s="4">
        <v>-246100000</v>
      </c>
      <c r="K140" s="4">
        <v>50100000</v>
      </c>
      <c r="L140" s="4">
        <v>61700000</v>
      </c>
      <c r="M140" s="4">
        <v>63800000</v>
      </c>
      <c r="N140" s="4">
        <v>-11900000</v>
      </c>
      <c r="O140" s="5">
        <v>200000</v>
      </c>
      <c r="P140" s="4">
        <v>45700000</v>
      </c>
      <c r="Q140" s="4">
        <v>-91000000</v>
      </c>
      <c r="R140" s="4">
        <v>22100000</v>
      </c>
      <c r="S140" s="4">
        <v>23400000</v>
      </c>
    </row>
    <row r="141" spans="1:30" x14ac:dyDescent="0.2">
      <c r="A141" s="11" t="s">
        <v>145</v>
      </c>
      <c r="B141" s="9">
        <v>13300000</v>
      </c>
      <c r="C141" s="9">
        <v>15700000</v>
      </c>
      <c r="D141" s="9" t="s">
        <v>24</v>
      </c>
      <c r="E141" s="9" t="s">
        <v>24</v>
      </c>
      <c r="F141" s="9">
        <v>3300000</v>
      </c>
      <c r="G141" s="9">
        <v>2700000</v>
      </c>
      <c r="H141" s="9">
        <v>-2600000</v>
      </c>
      <c r="I141" s="9">
        <v>13200000</v>
      </c>
      <c r="J141" s="9">
        <v>23900000</v>
      </c>
      <c r="K141" s="9">
        <v>26100000</v>
      </c>
      <c r="L141" s="9">
        <v>29900000</v>
      </c>
      <c r="M141" s="9">
        <v>19400000</v>
      </c>
      <c r="N141" s="9">
        <v>31200000</v>
      </c>
      <c r="O141" s="10">
        <v>40300000</v>
      </c>
      <c r="P141" s="9">
        <v>5600000</v>
      </c>
      <c r="Q141" s="9">
        <v>9800000</v>
      </c>
      <c r="R141" s="9">
        <v>11400000</v>
      </c>
      <c r="S141" s="9">
        <v>13500000</v>
      </c>
    </row>
    <row r="142" spans="1:30" ht="19" x14ac:dyDescent="0.25">
      <c r="A142" s="23" t="s">
        <v>199</v>
      </c>
      <c r="B142" s="24">
        <f t="shared" ref="B142:R142" si="9">B141/B2</f>
        <v>5.2617003600110776E-3</v>
      </c>
      <c r="C142" s="24">
        <f t="shared" si="9"/>
        <v>4.8689719336331211E-3</v>
      </c>
      <c r="D142" s="24" t="e">
        <f t="shared" si="9"/>
        <v>#VALUE!</v>
      </c>
      <c r="E142" s="24" t="e">
        <f t="shared" si="9"/>
        <v>#VALUE!</v>
      </c>
      <c r="F142" s="24">
        <f t="shared" si="9"/>
        <v>1.0299625468164794E-3</v>
      </c>
      <c r="G142" s="24">
        <f t="shared" si="9"/>
        <v>7.6202303002935196E-4</v>
      </c>
      <c r="H142" s="24">
        <f t="shared" si="9"/>
        <v>-7.0740599662621757E-4</v>
      </c>
      <c r="I142" s="24">
        <f t="shared" si="9"/>
        <v>3.2274627741509573E-3</v>
      </c>
      <c r="J142" s="24">
        <f t="shared" si="9"/>
        <v>5.3354168992075009E-3</v>
      </c>
      <c r="K142" s="24">
        <f t="shared" si="9"/>
        <v>5.4243910549505361E-3</v>
      </c>
      <c r="L142" s="24">
        <f t="shared" si="9"/>
        <v>7.5316758608529183E-3</v>
      </c>
      <c r="M142" s="24">
        <f t="shared" si="9"/>
        <v>4.0330124940232415E-3</v>
      </c>
      <c r="N142" s="24">
        <f t="shared" si="9"/>
        <v>4.7330815091248353E-3</v>
      </c>
      <c r="O142" s="24">
        <f t="shared" si="9"/>
        <v>6.7692411059226661E-3</v>
      </c>
      <c r="P142" s="24">
        <f t="shared" si="9"/>
        <v>3.1213421771361686E-3</v>
      </c>
      <c r="Q142" s="24">
        <f t="shared" si="9"/>
        <v>6.7372473532242537E-3</v>
      </c>
      <c r="R142" s="24">
        <f t="shared" si="9"/>
        <v>9.6708517136070583E-3</v>
      </c>
      <c r="S142" s="24">
        <f>S141/S2</f>
        <v>8.8472376957860928E-3</v>
      </c>
      <c r="T142" s="19"/>
      <c r="U142" s="19"/>
      <c r="V142" s="19"/>
      <c r="W142" s="19"/>
      <c r="X142" s="19"/>
      <c r="Y142" s="19"/>
      <c r="Z142" s="19"/>
      <c r="AA142" s="20"/>
      <c r="AB142" s="20"/>
      <c r="AC142" s="20"/>
      <c r="AD142" s="20"/>
    </row>
    <row r="143" spans="1:30" x14ac:dyDescent="0.2">
      <c r="A143" s="3" t="s">
        <v>146</v>
      </c>
      <c r="B143" s="4">
        <v>7500000</v>
      </c>
      <c r="C143" s="4">
        <v>1800000</v>
      </c>
      <c r="D143" s="4">
        <v>-13800000</v>
      </c>
      <c r="E143" s="4">
        <v>-61700000</v>
      </c>
      <c r="F143" s="4">
        <v>-9900000</v>
      </c>
      <c r="G143" s="4">
        <v>-15800000</v>
      </c>
      <c r="H143" s="4">
        <v>-25000000</v>
      </c>
      <c r="I143" s="4">
        <v>-58500000</v>
      </c>
      <c r="J143" s="4">
        <v>-800000</v>
      </c>
      <c r="K143" s="4">
        <v>-8900000</v>
      </c>
      <c r="L143" s="4">
        <v>-27000000</v>
      </c>
      <c r="M143" s="4">
        <v>-5400000</v>
      </c>
      <c r="N143" s="4">
        <v>-33300000</v>
      </c>
      <c r="O143" s="5">
        <v>-56600000</v>
      </c>
      <c r="P143" s="4">
        <v>-1200000</v>
      </c>
      <c r="Q143" s="4">
        <v>-32500000</v>
      </c>
      <c r="R143" s="4">
        <v>1500000</v>
      </c>
      <c r="S143" s="4">
        <v>-24400000</v>
      </c>
    </row>
    <row r="144" spans="1:30" x14ac:dyDescent="0.2">
      <c r="A144" s="3" t="s">
        <v>147</v>
      </c>
      <c r="B144" s="4">
        <v>200000</v>
      </c>
      <c r="C144" s="4" t="s">
        <v>24</v>
      </c>
      <c r="D144" s="4">
        <v>6400000</v>
      </c>
      <c r="E144" s="4">
        <v>100300000</v>
      </c>
      <c r="F144" s="4" t="s">
        <v>24</v>
      </c>
      <c r="G144" s="4" t="s">
        <v>24</v>
      </c>
      <c r="H144" s="4">
        <v>141500000</v>
      </c>
      <c r="I144" s="4" t="s">
        <v>24</v>
      </c>
      <c r="J144" s="4" t="s">
        <v>24</v>
      </c>
      <c r="K144" s="4" t="s">
        <v>24</v>
      </c>
      <c r="L144" s="4" t="s">
        <v>24</v>
      </c>
      <c r="M144" s="4" t="s">
        <v>24</v>
      </c>
      <c r="N144" s="4" t="s">
        <v>24</v>
      </c>
      <c r="O144" s="5" t="s">
        <v>24</v>
      </c>
      <c r="P144" s="4" t="s">
        <v>24</v>
      </c>
      <c r="Q144" s="4" t="s">
        <v>24</v>
      </c>
      <c r="R144" s="4" t="s">
        <v>24</v>
      </c>
      <c r="S144" s="4" t="s">
        <v>24</v>
      </c>
    </row>
    <row r="145" spans="1:19" x14ac:dyDescent="0.2">
      <c r="A145" s="3" t="s">
        <v>148</v>
      </c>
      <c r="B145" s="4">
        <v>-21200000</v>
      </c>
      <c r="C145" s="4">
        <v>-3000000</v>
      </c>
      <c r="D145" s="4">
        <v>12800000</v>
      </c>
      <c r="E145" s="4">
        <v>4500000</v>
      </c>
      <c r="F145" s="4">
        <v>-2400000</v>
      </c>
      <c r="G145" s="4">
        <v>-1200000</v>
      </c>
      <c r="H145" s="4">
        <v>-6000000</v>
      </c>
      <c r="I145" s="4">
        <v>13900000</v>
      </c>
      <c r="J145" s="4">
        <v>-269200000</v>
      </c>
      <c r="K145" s="4">
        <v>32900000</v>
      </c>
      <c r="L145" s="4">
        <v>58800000</v>
      </c>
      <c r="M145" s="4">
        <v>49800000</v>
      </c>
      <c r="N145" s="4">
        <v>-9800000</v>
      </c>
      <c r="O145" s="5">
        <v>16500000</v>
      </c>
      <c r="P145" s="4">
        <v>41300000</v>
      </c>
      <c r="Q145" s="4">
        <v>-68300000</v>
      </c>
      <c r="R145" s="4">
        <v>9200000</v>
      </c>
      <c r="S145" s="4">
        <v>34300000</v>
      </c>
    </row>
    <row r="146" spans="1:19" x14ac:dyDescent="0.2">
      <c r="A146" s="3" t="s">
        <v>149</v>
      </c>
      <c r="B146" s="4">
        <v>-109900000</v>
      </c>
      <c r="C146" s="4">
        <v>-91600000</v>
      </c>
      <c r="D146" s="4">
        <v>105400000</v>
      </c>
      <c r="E146" s="4">
        <v>48000000</v>
      </c>
      <c r="F146" s="4">
        <v>-50400000</v>
      </c>
      <c r="G146" s="4">
        <v>94600000</v>
      </c>
      <c r="H146" s="4">
        <v>35400000</v>
      </c>
      <c r="I146" s="4">
        <v>-44500000</v>
      </c>
      <c r="J146" s="4">
        <v>-216400000</v>
      </c>
      <c r="K146" s="4">
        <v>-25200000</v>
      </c>
      <c r="L146" s="4">
        <v>90700000</v>
      </c>
      <c r="M146" s="4">
        <v>-290000000</v>
      </c>
      <c r="N146" s="4">
        <v>-239400000</v>
      </c>
      <c r="O146" s="5">
        <v>102700000</v>
      </c>
      <c r="P146" s="4">
        <v>1700000</v>
      </c>
      <c r="Q146" s="4">
        <v>191100000</v>
      </c>
      <c r="R146" s="4">
        <v>-34700000</v>
      </c>
      <c r="S146" s="4">
        <v>-55400000</v>
      </c>
    </row>
    <row r="147" spans="1:19" x14ac:dyDescent="0.2">
      <c r="A147" s="3" t="s">
        <v>150</v>
      </c>
      <c r="B147" s="4">
        <v>-69800000</v>
      </c>
      <c r="C147" s="4">
        <v>-64700000</v>
      </c>
      <c r="D147" s="4">
        <v>21000000</v>
      </c>
      <c r="E147" s="4">
        <v>8400000</v>
      </c>
      <c r="F147" s="4">
        <v>-18100000</v>
      </c>
      <c r="G147" s="4">
        <v>-11800000</v>
      </c>
      <c r="H147" s="4">
        <v>300000</v>
      </c>
      <c r="I147" s="4">
        <v>-53900000</v>
      </c>
      <c r="J147" s="4">
        <v>-54500000</v>
      </c>
      <c r="K147" s="4">
        <v>-25700000</v>
      </c>
      <c r="L147" s="4">
        <v>92200000</v>
      </c>
      <c r="M147" s="4">
        <v>-193800000</v>
      </c>
      <c r="N147" s="4">
        <v>-44800000</v>
      </c>
      <c r="O147" s="5">
        <v>146300000</v>
      </c>
      <c r="P147" s="4">
        <v>75100000</v>
      </c>
      <c r="Q147" s="4">
        <v>258800000</v>
      </c>
      <c r="R147" s="4">
        <v>103700000</v>
      </c>
      <c r="S147" s="4">
        <v>-291300000</v>
      </c>
    </row>
    <row r="148" spans="1:19" x14ac:dyDescent="0.2">
      <c r="A148" s="3" t="s">
        <v>151</v>
      </c>
      <c r="B148" s="4">
        <v>-56300000</v>
      </c>
      <c r="C148" s="4">
        <v>-75800000</v>
      </c>
      <c r="D148" s="4">
        <v>26500000</v>
      </c>
      <c r="E148" s="4">
        <v>35600000</v>
      </c>
      <c r="F148" s="4">
        <v>-27700000</v>
      </c>
      <c r="G148" s="4">
        <v>23000000</v>
      </c>
      <c r="H148" s="4">
        <v>-12200000</v>
      </c>
      <c r="I148" s="4">
        <v>-48500000</v>
      </c>
      <c r="J148" s="4">
        <v>-29000000</v>
      </c>
      <c r="K148" s="4">
        <v>-1900000</v>
      </c>
      <c r="L148" s="4">
        <v>16400000</v>
      </c>
      <c r="M148" s="4">
        <v>-136800000</v>
      </c>
      <c r="N148" s="4">
        <v>-165200000</v>
      </c>
      <c r="O148" s="5">
        <v>78700000</v>
      </c>
      <c r="P148" s="4">
        <v>-39000000</v>
      </c>
      <c r="Q148" s="4">
        <v>58200000</v>
      </c>
      <c r="R148" s="4">
        <v>-28900000</v>
      </c>
      <c r="S148" s="4">
        <v>88400000</v>
      </c>
    </row>
    <row r="149" spans="1:19" x14ac:dyDescent="0.2">
      <c r="A149" s="3" t="s">
        <v>152</v>
      </c>
      <c r="B149" s="4">
        <v>-17900000</v>
      </c>
      <c r="C149" s="4">
        <v>7300000</v>
      </c>
      <c r="D149" s="4">
        <v>48800000</v>
      </c>
      <c r="E149" s="4">
        <v>3800000</v>
      </c>
      <c r="F149" s="4">
        <v>-5500000</v>
      </c>
      <c r="G149" s="4">
        <v>6700000</v>
      </c>
      <c r="H149" s="4">
        <v>-9200000</v>
      </c>
      <c r="I149" s="4">
        <v>-20100000</v>
      </c>
      <c r="J149" s="4">
        <v>-2000000</v>
      </c>
      <c r="K149" s="4">
        <v>-3600000</v>
      </c>
      <c r="L149" s="4">
        <v>-6600000</v>
      </c>
      <c r="M149" s="4">
        <v>-34600000</v>
      </c>
      <c r="N149" s="4">
        <v>21600000</v>
      </c>
      <c r="O149" s="5">
        <v>55400000</v>
      </c>
      <c r="P149" s="4">
        <v>-1400000</v>
      </c>
      <c r="Q149" s="4">
        <v>-10400000</v>
      </c>
      <c r="R149" s="4">
        <v>20200000</v>
      </c>
      <c r="S149" s="4">
        <v>47000000</v>
      </c>
    </row>
    <row r="150" spans="1:19" x14ac:dyDescent="0.2">
      <c r="A150" s="3" t="s">
        <v>153</v>
      </c>
      <c r="B150" s="4">
        <v>16500000</v>
      </c>
      <c r="C150" s="4">
        <v>40000000</v>
      </c>
      <c r="D150" s="4">
        <v>-800000</v>
      </c>
      <c r="E150" s="4">
        <v>-12200000</v>
      </c>
      <c r="F150" s="4">
        <v>9400000</v>
      </c>
      <c r="G150" s="4">
        <v>75500000</v>
      </c>
      <c r="H150" s="4">
        <v>56400000</v>
      </c>
      <c r="I150" s="4">
        <v>63300000</v>
      </c>
      <c r="J150" s="4">
        <v>-139400000</v>
      </c>
      <c r="K150" s="4">
        <v>21700000</v>
      </c>
      <c r="L150" s="4">
        <v>-20500000</v>
      </c>
      <c r="M150" s="4">
        <v>90000000</v>
      </c>
      <c r="N150" s="4">
        <v>-40500000</v>
      </c>
      <c r="O150" s="5">
        <v>-176400000</v>
      </c>
      <c r="P150" s="4">
        <v>-34900000</v>
      </c>
      <c r="Q150" s="4">
        <v>-119500000</v>
      </c>
      <c r="R150" s="4">
        <v>-126400000</v>
      </c>
      <c r="S150" s="4">
        <v>104400000</v>
      </c>
    </row>
    <row r="151" spans="1:19" x14ac:dyDescent="0.2">
      <c r="A151" s="3" t="s">
        <v>154</v>
      </c>
      <c r="B151" s="4">
        <v>17600000</v>
      </c>
      <c r="C151" s="4">
        <v>1600000</v>
      </c>
      <c r="D151" s="4">
        <v>9900000</v>
      </c>
      <c r="E151" s="4">
        <v>12400000</v>
      </c>
      <c r="F151" s="4">
        <v>-8500000</v>
      </c>
      <c r="G151" s="4">
        <v>1200000</v>
      </c>
      <c r="H151" s="4">
        <v>100000</v>
      </c>
      <c r="I151" s="4">
        <v>14700000</v>
      </c>
      <c r="J151" s="4">
        <v>8500000</v>
      </c>
      <c r="K151" s="4">
        <v>-15700000</v>
      </c>
      <c r="L151" s="4">
        <v>9200000</v>
      </c>
      <c r="M151" s="4">
        <v>-14800000</v>
      </c>
      <c r="N151" s="4">
        <v>-10500000</v>
      </c>
      <c r="O151" s="5">
        <v>-1300000</v>
      </c>
      <c r="P151" s="4">
        <v>1900000</v>
      </c>
      <c r="Q151" s="4">
        <v>4000000</v>
      </c>
      <c r="R151" s="4">
        <v>-3300000</v>
      </c>
      <c r="S151" s="4">
        <v>-3900000</v>
      </c>
    </row>
    <row r="152" spans="1:19" x14ac:dyDescent="0.2">
      <c r="A152" s="3" t="s">
        <v>155</v>
      </c>
      <c r="B152" s="4" t="s">
        <v>24</v>
      </c>
      <c r="C152" s="4" t="s">
        <v>24</v>
      </c>
      <c r="D152" s="4" t="s">
        <v>24</v>
      </c>
      <c r="E152" s="4" t="s">
        <v>24</v>
      </c>
      <c r="F152" s="4" t="s">
        <v>24</v>
      </c>
      <c r="G152" s="4" t="s">
        <v>24</v>
      </c>
      <c r="H152" s="4" t="s">
        <v>24</v>
      </c>
      <c r="I152" s="4" t="s">
        <v>24</v>
      </c>
      <c r="J152" s="4" t="s">
        <v>24</v>
      </c>
      <c r="K152" s="4" t="s">
        <v>24</v>
      </c>
      <c r="L152" s="4" t="s">
        <v>24</v>
      </c>
      <c r="M152" s="4" t="s">
        <v>24</v>
      </c>
      <c r="N152" s="4" t="s">
        <v>24</v>
      </c>
      <c r="O152" s="5" t="s">
        <v>24</v>
      </c>
      <c r="P152" s="4" t="s">
        <v>24</v>
      </c>
      <c r="Q152" s="4" t="s">
        <v>24</v>
      </c>
      <c r="R152" s="4" t="s">
        <v>24</v>
      </c>
      <c r="S152" s="4" t="s">
        <v>24</v>
      </c>
    </row>
    <row r="153" spans="1:19" x14ac:dyDescent="0.2">
      <c r="A153" s="3" t="s">
        <v>156</v>
      </c>
      <c r="B153" s="4">
        <v>107400000</v>
      </c>
      <c r="C153" s="4">
        <v>191200000</v>
      </c>
      <c r="D153" s="4">
        <v>485900000</v>
      </c>
      <c r="E153" s="4">
        <v>414700000</v>
      </c>
      <c r="F153" s="4">
        <v>295900000</v>
      </c>
      <c r="G153" s="4">
        <v>529200000</v>
      </c>
      <c r="H153" s="4">
        <v>531200000</v>
      </c>
      <c r="I153" s="4">
        <v>458700000</v>
      </c>
      <c r="J153" s="4">
        <v>339200000</v>
      </c>
      <c r="K153" s="4">
        <v>703100000</v>
      </c>
      <c r="L153" s="4">
        <v>696700000</v>
      </c>
      <c r="M153" s="4">
        <v>421700000</v>
      </c>
      <c r="N153" s="4">
        <v>1000900000</v>
      </c>
      <c r="O153" s="5">
        <v>1148100000</v>
      </c>
      <c r="P153" s="4">
        <v>365100000</v>
      </c>
      <c r="Q153" s="4">
        <v>412300000</v>
      </c>
      <c r="R153" s="4">
        <v>149600000</v>
      </c>
      <c r="S153" s="4">
        <v>221100000</v>
      </c>
    </row>
    <row r="154" spans="1:19" x14ac:dyDescent="0.2">
      <c r="A154" s="3" t="s">
        <v>157</v>
      </c>
      <c r="B154" s="4" t="s">
        <v>24</v>
      </c>
      <c r="C154" s="4" t="s">
        <v>24</v>
      </c>
      <c r="D154" s="4" t="s">
        <v>24</v>
      </c>
      <c r="E154" s="4" t="s">
        <v>24</v>
      </c>
      <c r="F154" s="4" t="s">
        <v>24</v>
      </c>
      <c r="G154" s="4" t="s">
        <v>24</v>
      </c>
      <c r="H154" s="4" t="s">
        <v>24</v>
      </c>
      <c r="I154" s="4" t="s">
        <v>24</v>
      </c>
      <c r="J154" s="4" t="s">
        <v>24</v>
      </c>
      <c r="K154" s="4" t="s">
        <v>24</v>
      </c>
      <c r="L154" s="4" t="s">
        <v>24</v>
      </c>
      <c r="M154" s="4" t="s">
        <v>24</v>
      </c>
      <c r="N154" s="4" t="s">
        <v>24</v>
      </c>
      <c r="O154" s="5" t="s">
        <v>24</v>
      </c>
      <c r="P154" s="4" t="s">
        <v>24</v>
      </c>
      <c r="Q154" s="4" t="s">
        <v>24</v>
      </c>
      <c r="R154" s="4" t="s">
        <v>24</v>
      </c>
      <c r="S154" s="4" t="s">
        <v>24</v>
      </c>
    </row>
    <row r="155" spans="1:19" x14ac:dyDescent="0.2">
      <c r="A155" s="3" t="s">
        <v>158</v>
      </c>
      <c r="B155" s="4">
        <v>9100000</v>
      </c>
      <c r="C155" s="4">
        <v>3500000</v>
      </c>
      <c r="D155" s="4" t="s">
        <v>24</v>
      </c>
      <c r="E155" s="4">
        <v>11900000</v>
      </c>
      <c r="F155" s="4">
        <v>5300000</v>
      </c>
      <c r="G155" s="4">
        <v>200000</v>
      </c>
      <c r="H155" s="4" t="s">
        <v>24</v>
      </c>
      <c r="I155" s="4" t="s">
        <v>24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24</v>
      </c>
      <c r="O155" s="5" t="s">
        <v>24</v>
      </c>
      <c r="P155" s="4" t="s">
        <v>24</v>
      </c>
      <c r="Q155" s="4" t="s">
        <v>24</v>
      </c>
      <c r="R155" s="4" t="s">
        <v>24</v>
      </c>
      <c r="S155" s="4" t="s">
        <v>24</v>
      </c>
    </row>
    <row r="156" spans="1:19" x14ac:dyDescent="0.2">
      <c r="A156" s="3" t="s">
        <v>159</v>
      </c>
      <c r="B156" s="4">
        <v>9100000</v>
      </c>
      <c r="C156" s="4">
        <v>3500000</v>
      </c>
      <c r="D156" s="4" t="s">
        <v>24</v>
      </c>
      <c r="E156" s="4">
        <v>11900000</v>
      </c>
      <c r="F156" s="4">
        <v>5300000</v>
      </c>
      <c r="G156" s="4">
        <v>200000</v>
      </c>
      <c r="H156" s="4" t="s">
        <v>24</v>
      </c>
      <c r="I156" s="4" t="s">
        <v>24</v>
      </c>
      <c r="J156" s="4" t="s">
        <v>24</v>
      </c>
      <c r="K156" s="4" t="s">
        <v>24</v>
      </c>
      <c r="L156" s="4" t="s">
        <v>24</v>
      </c>
      <c r="M156" s="4" t="s">
        <v>24</v>
      </c>
      <c r="N156" s="4" t="s">
        <v>24</v>
      </c>
      <c r="O156" s="5" t="s">
        <v>24</v>
      </c>
      <c r="P156" s="4" t="s">
        <v>24</v>
      </c>
      <c r="Q156" s="4" t="s">
        <v>24</v>
      </c>
      <c r="R156" s="4" t="s">
        <v>24</v>
      </c>
      <c r="S156" s="4" t="s">
        <v>24</v>
      </c>
    </row>
    <row r="157" spans="1:19" x14ac:dyDescent="0.2">
      <c r="A157" s="3" t="s">
        <v>160</v>
      </c>
      <c r="B157" s="4" t="s">
        <v>24</v>
      </c>
      <c r="C157" s="4" t="s">
        <v>24</v>
      </c>
      <c r="D157" s="4" t="s">
        <v>24</v>
      </c>
      <c r="E157" s="4" t="s">
        <v>24</v>
      </c>
      <c r="F157" s="4" t="s">
        <v>24</v>
      </c>
      <c r="G157" s="4" t="s">
        <v>24</v>
      </c>
      <c r="H157" s="4" t="s">
        <v>24</v>
      </c>
      <c r="I157" s="4" t="s">
        <v>24</v>
      </c>
      <c r="J157" s="4" t="s">
        <v>24</v>
      </c>
      <c r="K157" s="4" t="s">
        <v>24</v>
      </c>
      <c r="L157" s="4" t="s">
        <v>24</v>
      </c>
      <c r="M157" s="4" t="s">
        <v>24</v>
      </c>
      <c r="N157" s="4" t="s">
        <v>24</v>
      </c>
      <c r="O157" s="5" t="s">
        <v>24</v>
      </c>
      <c r="P157" s="4" t="s">
        <v>24</v>
      </c>
      <c r="Q157" s="4" t="s">
        <v>24</v>
      </c>
      <c r="R157" s="4" t="s">
        <v>24</v>
      </c>
      <c r="S157" s="4" t="s">
        <v>24</v>
      </c>
    </row>
    <row r="158" spans="1:19" x14ac:dyDescent="0.2">
      <c r="A158" s="3" t="s">
        <v>161</v>
      </c>
      <c r="B158" s="4">
        <v>-64600000</v>
      </c>
      <c r="C158" s="4">
        <v>-79600000</v>
      </c>
      <c r="D158" s="4">
        <v>-140400000</v>
      </c>
      <c r="E158" s="4">
        <v>-110800000</v>
      </c>
      <c r="F158" s="4">
        <v>-118800000</v>
      </c>
      <c r="G158" s="4">
        <v>-72100000</v>
      </c>
      <c r="H158" s="4">
        <v>-108800000</v>
      </c>
      <c r="I158" s="4">
        <v>-159900000</v>
      </c>
      <c r="J158" s="4">
        <v>-120700000</v>
      </c>
      <c r="K158" s="4">
        <v>-88900000</v>
      </c>
      <c r="L158" s="4">
        <v>-95500000</v>
      </c>
      <c r="M158" s="4">
        <v>-134800000</v>
      </c>
      <c r="N158" s="4">
        <v>-183500000</v>
      </c>
      <c r="O158" s="5">
        <v>-170900000</v>
      </c>
      <c r="P158" s="4">
        <v>-47800000</v>
      </c>
      <c r="Q158" s="4">
        <v>-53000000</v>
      </c>
      <c r="R158" s="4">
        <v>-40200000</v>
      </c>
      <c r="S158" s="4">
        <v>-29900000</v>
      </c>
    </row>
    <row r="159" spans="1:19" x14ac:dyDescent="0.2">
      <c r="A159" s="3" t="s">
        <v>162</v>
      </c>
      <c r="B159" s="4">
        <v>-64600000</v>
      </c>
      <c r="C159" s="4">
        <v>-79600000</v>
      </c>
      <c r="D159" s="4">
        <v>-140400000</v>
      </c>
      <c r="E159" s="4">
        <v>-110800000</v>
      </c>
      <c r="F159" s="4">
        <v>-118800000</v>
      </c>
      <c r="G159" s="4">
        <v>-72100000</v>
      </c>
      <c r="H159" s="4">
        <v>-108800000</v>
      </c>
      <c r="I159" s="4">
        <v>-159900000</v>
      </c>
      <c r="J159" s="4">
        <v>-120700000</v>
      </c>
      <c r="K159" s="4">
        <v>-88900000</v>
      </c>
      <c r="L159" s="4">
        <v>-95500000</v>
      </c>
      <c r="M159" s="4">
        <v>-134800000</v>
      </c>
      <c r="N159" s="4">
        <v>-183500000</v>
      </c>
      <c r="O159" s="5">
        <v>-170900000</v>
      </c>
      <c r="P159" s="4">
        <v>-47800000</v>
      </c>
      <c r="Q159" s="4">
        <v>-53000000</v>
      </c>
      <c r="R159" s="4">
        <v>-40200000</v>
      </c>
      <c r="S159" s="4">
        <v>-29900000</v>
      </c>
    </row>
    <row r="160" spans="1:19" x14ac:dyDescent="0.2">
      <c r="A160" s="3" t="s">
        <v>163</v>
      </c>
      <c r="B160" s="4" t="s">
        <v>24</v>
      </c>
      <c r="C160" s="4" t="s">
        <v>24</v>
      </c>
      <c r="D160" s="4" t="s">
        <v>24</v>
      </c>
      <c r="E160" s="4" t="s">
        <v>24</v>
      </c>
      <c r="F160" s="4" t="s">
        <v>24</v>
      </c>
      <c r="G160" s="4" t="s">
        <v>24</v>
      </c>
      <c r="H160" s="4" t="s">
        <v>24</v>
      </c>
      <c r="I160" s="4" t="s">
        <v>24</v>
      </c>
      <c r="J160" s="4" t="s">
        <v>24</v>
      </c>
      <c r="K160" s="4" t="s">
        <v>24</v>
      </c>
      <c r="L160" s="4" t="s">
        <v>24</v>
      </c>
      <c r="M160" s="4" t="s">
        <v>24</v>
      </c>
      <c r="N160" s="4" t="s">
        <v>24</v>
      </c>
      <c r="O160" s="5" t="s">
        <v>24</v>
      </c>
      <c r="P160" s="4" t="s">
        <v>24</v>
      </c>
      <c r="Q160" s="4" t="s">
        <v>24</v>
      </c>
      <c r="R160" s="4" t="s">
        <v>24</v>
      </c>
      <c r="S160" s="4" t="s">
        <v>24</v>
      </c>
    </row>
    <row r="161" spans="1:19" x14ac:dyDescent="0.2">
      <c r="A161" s="3" t="s">
        <v>164</v>
      </c>
      <c r="B161" s="4" t="s">
        <v>24</v>
      </c>
      <c r="C161" s="4">
        <v>5300000</v>
      </c>
      <c r="D161" s="4">
        <v>400000</v>
      </c>
      <c r="E161" s="4" t="s">
        <v>24</v>
      </c>
      <c r="F161" s="4" t="s">
        <v>24</v>
      </c>
      <c r="G161" s="4" t="s">
        <v>24</v>
      </c>
      <c r="H161" s="4" t="s">
        <v>24</v>
      </c>
      <c r="I161" s="4" t="s">
        <v>24</v>
      </c>
      <c r="J161" s="4" t="s">
        <v>24</v>
      </c>
      <c r="K161" s="4" t="s">
        <v>24</v>
      </c>
      <c r="L161" s="4" t="s">
        <v>24</v>
      </c>
      <c r="M161" s="4">
        <v>-30200000</v>
      </c>
      <c r="N161" s="4">
        <v>10300000</v>
      </c>
      <c r="O161" s="5">
        <v>200000</v>
      </c>
      <c r="P161" s="4" t="s">
        <v>24</v>
      </c>
      <c r="Q161" s="4" t="s">
        <v>24</v>
      </c>
      <c r="R161" s="4">
        <v>500000</v>
      </c>
      <c r="S161" s="4">
        <v>-300000</v>
      </c>
    </row>
    <row r="162" spans="1:19" x14ac:dyDescent="0.2">
      <c r="A162" s="3" t="s">
        <v>165</v>
      </c>
      <c r="B162" s="4" t="s">
        <v>24</v>
      </c>
      <c r="C162" s="4">
        <v>5300000</v>
      </c>
      <c r="D162" s="4">
        <v>400000</v>
      </c>
      <c r="E162" s="4" t="s">
        <v>24</v>
      </c>
      <c r="F162" s="4" t="s">
        <v>24</v>
      </c>
      <c r="G162" s="4" t="s">
        <v>24</v>
      </c>
      <c r="H162" s="4" t="s">
        <v>24</v>
      </c>
      <c r="I162" s="4" t="s">
        <v>24</v>
      </c>
      <c r="J162" s="4" t="s">
        <v>24</v>
      </c>
      <c r="K162" s="4" t="s">
        <v>24</v>
      </c>
      <c r="L162" s="4" t="s">
        <v>24</v>
      </c>
      <c r="M162" s="4" t="s">
        <v>24</v>
      </c>
      <c r="N162" s="4">
        <v>10300000</v>
      </c>
      <c r="O162" s="5">
        <v>200000</v>
      </c>
      <c r="P162" s="4" t="s">
        <v>24</v>
      </c>
      <c r="Q162" s="4" t="s">
        <v>24</v>
      </c>
      <c r="R162" s="4">
        <v>500000</v>
      </c>
      <c r="S162" s="4">
        <v>-300000</v>
      </c>
    </row>
    <row r="163" spans="1:19" x14ac:dyDescent="0.2">
      <c r="A163" s="3" t="s">
        <v>166</v>
      </c>
      <c r="B163" s="4" t="s">
        <v>24</v>
      </c>
      <c r="C163" s="4" t="s">
        <v>24</v>
      </c>
      <c r="D163" s="4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>
        <v>-30200000</v>
      </c>
      <c r="N163" s="4" t="s">
        <v>24</v>
      </c>
      <c r="O163" s="5" t="s">
        <v>24</v>
      </c>
      <c r="P163" s="4" t="s">
        <v>24</v>
      </c>
      <c r="Q163" s="4" t="s">
        <v>24</v>
      </c>
      <c r="R163" s="4" t="s">
        <v>24</v>
      </c>
      <c r="S163" s="4" t="s">
        <v>24</v>
      </c>
    </row>
    <row r="164" spans="1:19" x14ac:dyDescent="0.2">
      <c r="A164" s="3" t="s">
        <v>167</v>
      </c>
      <c r="B164" s="4">
        <v>-283600000</v>
      </c>
      <c r="C164" s="4">
        <v>-387600000</v>
      </c>
      <c r="D164" s="4">
        <v>-288500000</v>
      </c>
      <c r="E164" s="4">
        <v>369000000</v>
      </c>
      <c r="F164" s="4">
        <v>-184300000</v>
      </c>
      <c r="G164" s="4">
        <v>-598900000</v>
      </c>
      <c r="H164" s="4">
        <v>-185500000</v>
      </c>
      <c r="I164" s="4">
        <v>-934300000</v>
      </c>
      <c r="J164" s="4">
        <v>738500000</v>
      </c>
      <c r="K164" s="4">
        <v>-616400000</v>
      </c>
      <c r="L164" s="4">
        <v>-35400000</v>
      </c>
      <c r="M164" s="4">
        <v>-1571300000</v>
      </c>
      <c r="N164" s="4">
        <v>-24700000</v>
      </c>
      <c r="O164" s="5" t="s">
        <v>24</v>
      </c>
      <c r="P164" s="4" t="s">
        <v>24</v>
      </c>
      <c r="Q164" s="4" t="s">
        <v>24</v>
      </c>
      <c r="R164" s="4" t="s">
        <v>24</v>
      </c>
      <c r="S164" s="4" t="s">
        <v>24</v>
      </c>
    </row>
    <row r="165" spans="1:19" x14ac:dyDescent="0.2">
      <c r="A165" s="3" t="s">
        <v>168</v>
      </c>
      <c r="B165" s="4">
        <v>59800000</v>
      </c>
      <c r="C165" s="4">
        <v>5300000</v>
      </c>
      <c r="D165" s="4">
        <v>25800000</v>
      </c>
      <c r="E165" s="4">
        <v>369000000</v>
      </c>
      <c r="F165" s="4">
        <v>9700000</v>
      </c>
      <c r="G165" s="4" t="s">
        <v>24</v>
      </c>
      <c r="H165" s="4" t="s">
        <v>24</v>
      </c>
      <c r="I165" s="4" t="s">
        <v>24</v>
      </c>
      <c r="J165" s="4">
        <v>758000000</v>
      </c>
      <c r="K165" s="4" t="s">
        <v>24</v>
      </c>
      <c r="L165" s="4" t="s">
        <v>24</v>
      </c>
      <c r="M165" s="4" t="s">
        <v>24</v>
      </c>
      <c r="N165" s="4" t="s">
        <v>24</v>
      </c>
      <c r="O165" s="5" t="s">
        <v>24</v>
      </c>
      <c r="P165" s="4" t="s">
        <v>24</v>
      </c>
      <c r="Q165" s="4" t="s">
        <v>24</v>
      </c>
      <c r="R165" s="4" t="s">
        <v>24</v>
      </c>
      <c r="S165" s="4" t="s">
        <v>24</v>
      </c>
    </row>
    <row r="166" spans="1:19" x14ac:dyDescent="0.2">
      <c r="A166" s="3" t="s">
        <v>169</v>
      </c>
      <c r="B166" s="4">
        <v>-343400000</v>
      </c>
      <c r="C166" s="4">
        <v>-392900000</v>
      </c>
      <c r="D166" s="4">
        <v>-314300000</v>
      </c>
      <c r="E166" s="4" t="s">
        <v>24</v>
      </c>
      <c r="F166" s="4">
        <v>-194000000</v>
      </c>
      <c r="G166" s="4">
        <v>-598900000</v>
      </c>
      <c r="H166" s="4">
        <v>-185500000</v>
      </c>
      <c r="I166" s="4">
        <v>-934300000</v>
      </c>
      <c r="J166" s="4">
        <v>-19500000</v>
      </c>
      <c r="K166" s="4">
        <v>-616400000</v>
      </c>
      <c r="L166" s="4">
        <v>-35400000</v>
      </c>
      <c r="M166" s="4">
        <v>-1571300000</v>
      </c>
      <c r="N166" s="4">
        <v>-24700000</v>
      </c>
      <c r="O166" s="5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</row>
    <row r="167" spans="1:19" x14ac:dyDescent="0.2">
      <c r="A167" s="3" t="s">
        <v>170</v>
      </c>
      <c r="B167" s="4" t="s">
        <v>24</v>
      </c>
      <c r="C167" s="4" t="s">
        <v>24</v>
      </c>
      <c r="D167" s="4" t="s">
        <v>24</v>
      </c>
      <c r="E167" s="4" t="s">
        <v>24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 t="s">
        <v>24</v>
      </c>
      <c r="M167" s="4" t="s">
        <v>24</v>
      </c>
      <c r="N167" s="4" t="s">
        <v>24</v>
      </c>
      <c r="O167" s="5" t="s">
        <v>24</v>
      </c>
      <c r="P167" s="4" t="s">
        <v>24</v>
      </c>
      <c r="Q167" s="4" t="s">
        <v>24</v>
      </c>
      <c r="R167" s="4" t="s">
        <v>24</v>
      </c>
      <c r="S167" s="4" t="s">
        <v>24</v>
      </c>
    </row>
    <row r="168" spans="1:19" x14ac:dyDescent="0.2">
      <c r="A168" s="3" t="s">
        <v>171</v>
      </c>
      <c r="B168" s="4">
        <v>-200000</v>
      </c>
      <c r="C168" s="4">
        <v>-5100000</v>
      </c>
      <c r="D168" s="4" t="s">
        <v>24</v>
      </c>
      <c r="E168" s="4" t="s">
        <v>24</v>
      </c>
      <c r="F168" s="4" t="s">
        <v>24</v>
      </c>
      <c r="G168" s="4" t="s">
        <v>24</v>
      </c>
      <c r="H168" s="4">
        <v>900000</v>
      </c>
      <c r="I168" s="4">
        <v>-100000</v>
      </c>
      <c r="J168" s="4">
        <v>11400000</v>
      </c>
      <c r="K168" s="4">
        <v>10400000</v>
      </c>
      <c r="L168" s="4">
        <v>8300000</v>
      </c>
      <c r="M168" s="4">
        <v>249900000</v>
      </c>
      <c r="N168" s="4">
        <v>136800000</v>
      </c>
      <c r="O168" s="5">
        <v>16800000</v>
      </c>
      <c r="P168" s="4">
        <v>200000</v>
      </c>
      <c r="Q168" s="4">
        <v>2600000</v>
      </c>
      <c r="R168" s="4">
        <v>8000000</v>
      </c>
      <c r="S168" s="4">
        <v>6000000</v>
      </c>
    </row>
    <row r="169" spans="1:19" x14ac:dyDescent="0.2">
      <c r="A169" s="3" t="s">
        <v>155</v>
      </c>
      <c r="B169" s="4" t="s">
        <v>24</v>
      </c>
      <c r="C169" s="4" t="s">
        <v>24</v>
      </c>
      <c r="D169" s="4" t="s">
        <v>24</v>
      </c>
      <c r="E169" s="4" t="s">
        <v>24</v>
      </c>
      <c r="F169" s="4" t="s">
        <v>24</v>
      </c>
      <c r="G169" s="4" t="s">
        <v>24</v>
      </c>
      <c r="H169" s="4" t="s">
        <v>24</v>
      </c>
      <c r="I169" s="4" t="s">
        <v>24</v>
      </c>
      <c r="J169" s="4">
        <v>758000000</v>
      </c>
      <c r="K169" s="4" t="s">
        <v>24</v>
      </c>
      <c r="L169" s="4" t="s">
        <v>24</v>
      </c>
      <c r="M169" s="4">
        <v>247700000</v>
      </c>
      <c r="N169" s="4">
        <v>132000000</v>
      </c>
      <c r="O169" s="5" t="s">
        <v>24</v>
      </c>
      <c r="P169" s="4" t="s">
        <v>24</v>
      </c>
      <c r="Q169" s="4" t="s">
        <v>24</v>
      </c>
      <c r="R169" s="4" t="s">
        <v>24</v>
      </c>
      <c r="S169" s="4" t="s">
        <v>24</v>
      </c>
    </row>
    <row r="170" spans="1:19" x14ac:dyDescent="0.2">
      <c r="A170" s="3" t="s">
        <v>172</v>
      </c>
      <c r="B170" s="4">
        <v>-339300000</v>
      </c>
      <c r="C170" s="4">
        <v>-463500000</v>
      </c>
      <c r="D170" s="4">
        <v>-428500000</v>
      </c>
      <c r="E170" s="4">
        <v>270100000</v>
      </c>
      <c r="F170" s="4">
        <v>-297800000</v>
      </c>
      <c r="G170" s="4">
        <v>-670800000</v>
      </c>
      <c r="H170" s="4">
        <v>-293400000</v>
      </c>
      <c r="I170" s="4">
        <v>-1094300000</v>
      </c>
      <c r="J170" s="4">
        <v>629200000</v>
      </c>
      <c r="K170" s="4">
        <v>-694900000</v>
      </c>
      <c r="L170" s="4">
        <v>-122600000</v>
      </c>
      <c r="M170" s="4">
        <v>-1486400000</v>
      </c>
      <c r="N170" s="4">
        <v>-61100000</v>
      </c>
      <c r="O170" s="5">
        <v>-153900000</v>
      </c>
      <c r="P170" s="4">
        <v>-47600000</v>
      </c>
      <c r="Q170" s="4">
        <v>-50400000</v>
      </c>
      <c r="R170" s="4">
        <v>-31700000</v>
      </c>
      <c r="S170" s="4">
        <v>-24200000</v>
      </c>
    </row>
    <row r="171" spans="1:19" x14ac:dyDescent="0.2">
      <c r="A171" s="3" t="s">
        <v>173</v>
      </c>
      <c r="B171" s="4">
        <v>-40600000</v>
      </c>
      <c r="C171" s="4">
        <v>-43500000</v>
      </c>
      <c r="D171" s="4">
        <v>-48000000</v>
      </c>
      <c r="E171" s="4">
        <v>-53800000</v>
      </c>
      <c r="F171" s="4">
        <v>-61200000</v>
      </c>
      <c r="G171" s="4">
        <v>-72300000</v>
      </c>
      <c r="H171" s="4">
        <v>-84500000</v>
      </c>
      <c r="I171" s="4">
        <v>-92100000</v>
      </c>
      <c r="J171" s="4">
        <v>-93500000</v>
      </c>
      <c r="K171" s="4">
        <v>-102900000</v>
      </c>
      <c r="L171" s="4">
        <v>-112400000</v>
      </c>
      <c r="M171" s="4">
        <v>-112500000</v>
      </c>
      <c r="N171" s="4">
        <v>-134400000</v>
      </c>
      <c r="O171" s="5">
        <v>-154900000</v>
      </c>
      <c r="P171" s="4">
        <v>-38900000</v>
      </c>
      <c r="Q171" s="4">
        <v>-38800000</v>
      </c>
      <c r="R171" s="4">
        <v>-38900000</v>
      </c>
      <c r="S171" s="4">
        <v>-38300000</v>
      </c>
    </row>
    <row r="172" spans="1:19" x14ac:dyDescent="0.2">
      <c r="A172" s="3" t="s">
        <v>174</v>
      </c>
      <c r="B172" s="4">
        <v>258900000</v>
      </c>
      <c r="C172" s="4">
        <v>-59000000</v>
      </c>
      <c r="D172" s="4">
        <v>348900000</v>
      </c>
      <c r="E172" s="4">
        <v>-1500000</v>
      </c>
      <c r="F172" s="4">
        <v>-1500000</v>
      </c>
      <c r="G172" s="4">
        <v>-1500000</v>
      </c>
      <c r="H172" s="4">
        <v>-150000000</v>
      </c>
      <c r="I172" s="4">
        <v>997200000</v>
      </c>
      <c r="J172" s="4" t="s">
        <v>24</v>
      </c>
      <c r="K172" s="4" t="s">
        <v>24</v>
      </c>
      <c r="L172" s="4">
        <v>482200000</v>
      </c>
      <c r="M172" s="4">
        <v>842600000</v>
      </c>
      <c r="N172" s="4">
        <v>-350000000</v>
      </c>
      <c r="O172" s="5">
        <v>-350000000</v>
      </c>
      <c r="P172" s="4" t="s">
        <v>24</v>
      </c>
      <c r="Q172" s="4">
        <v>-350000000</v>
      </c>
      <c r="R172" s="4" t="s">
        <v>24</v>
      </c>
      <c r="S172" s="4" t="s">
        <v>24</v>
      </c>
    </row>
    <row r="173" spans="1:19" x14ac:dyDescent="0.2">
      <c r="A173" s="3" t="s">
        <v>175</v>
      </c>
      <c r="B173" s="4">
        <v>258900000</v>
      </c>
      <c r="C173" s="4" t="s">
        <v>24</v>
      </c>
      <c r="D173" s="4">
        <v>348900000</v>
      </c>
      <c r="E173" s="4" t="s">
        <v>24</v>
      </c>
      <c r="F173" s="4" t="s">
        <v>24</v>
      </c>
      <c r="G173" s="4" t="s">
        <v>24</v>
      </c>
      <c r="H173" s="4" t="s">
        <v>24</v>
      </c>
      <c r="I173" s="4">
        <v>2186200000</v>
      </c>
      <c r="J173" s="4" t="s">
        <v>24</v>
      </c>
      <c r="K173" s="4" t="s">
        <v>24</v>
      </c>
      <c r="L173" s="4">
        <v>1240700000</v>
      </c>
      <c r="M173" s="4">
        <v>1492600000</v>
      </c>
      <c r="N173" s="4" t="s">
        <v>24</v>
      </c>
      <c r="O173" s="5" t="s">
        <v>24</v>
      </c>
      <c r="P173" s="4" t="s">
        <v>24</v>
      </c>
      <c r="Q173" s="4" t="s">
        <v>24</v>
      </c>
      <c r="R173" s="4" t="s">
        <v>24</v>
      </c>
      <c r="S173" s="4" t="s">
        <v>24</v>
      </c>
    </row>
    <row r="174" spans="1:19" x14ac:dyDescent="0.2">
      <c r="A174" s="3" t="s">
        <v>176</v>
      </c>
      <c r="B174" s="4" t="s">
        <v>24</v>
      </c>
      <c r="C174" s="4">
        <v>-59000000</v>
      </c>
      <c r="D174" s="4" t="s">
        <v>24</v>
      </c>
      <c r="E174" s="4">
        <v>-1500000</v>
      </c>
      <c r="F174" s="4">
        <v>-1500000</v>
      </c>
      <c r="G174" s="4">
        <v>-1500000</v>
      </c>
      <c r="H174" s="4">
        <v>-150000000</v>
      </c>
      <c r="I174" s="4">
        <v>-1189000000</v>
      </c>
      <c r="J174" s="4" t="s">
        <v>24</v>
      </c>
      <c r="K174" s="4" t="s">
        <v>24</v>
      </c>
      <c r="L174" s="4">
        <v>-758500000</v>
      </c>
      <c r="M174" s="4">
        <v>-650000000</v>
      </c>
      <c r="N174" s="4">
        <v>-350000000</v>
      </c>
      <c r="O174" s="5">
        <v>-350000000</v>
      </c>
      <c r="P174" s="4" t="s">
        <v>24</v>
      </c>
      <c r="Q174" s="4">
        <v>-350000000</v>
      </c>
      <c r="R174" s="4" t="s">
        <v>24</v>
      </c>
      <c r="S174" s="4" t="s">
        <v>24</v>
      </c>
    </row>
    <row r="175" spans="1:19" x14ac:dyDescent="0.2">
      <c r="A175" s="3" t="s">
        <v>177</v>
      </c>
      <c r="B175" s="4">
        <v>6100000</v>
      </c>
      <c r="C175" s="4">
        <v>10600000</v>
      </c>
      <c r="D175" s="4" t="s">
        <v>24</v>
      </c>
      <c r="E175" s="4" t="s">
        <v>24</v>
      </c>
      <c r="F175" s="4" t="s">
        <v>24</v>
      </c>
      <c r="G175" s="4">
        <v>-137200000</v>
      </c>
      <c r="H175" s="4">
        <v>-75000000</v>
      </c>
      <c r="I175" s="4">
        <v>-268400000</v>
      </c>
      <c r="J175" s="4">
        <v>-459800000</v>
      </c>
      <c r="K175" s="4">
        <v>-382100000</v>
      </c>
      <c r="L175" s="4">
        <v>-382400000</v>
      </c>
      <c r="M175" s="4">
        <v>-315600000</v>
      </c>
      <c r="N175" s="4">
        <v>-400000000</v>
      </c>
      <c r="O175" s="5">
        <v>-475000000</v>
      </c>
      <c r="P175" s="4">
        <v>-26100000</v>
      </c>
      <c r="Q175" s="4">
        <v>-198900000</v>
      </c>
      <c r="R175" s="4">
        <v>-50000000</v>
      </c>
      <c r="S175" s="4">
        <v>-200000000</v>
      </c>
    </row>
    <row r="176" spans="1:19" x14ac:dyDescent="0.2">
      <c r="A176" s="3" t="s">
        <v>178</v>
      </c>
      <c r="B176" s="4">
        <v>6100000</v>
      </c>
      <c r="C176" s="4">
        <v>10600000</v>
      </c>
      <c r="D176" s="4" t="s">
        <v>24</v>
      </c>
      <c r="E176" s="4" t="s">
        <v>24</v>
      </c>
      <c r="F176" s="4" t="s">
        <v>24</v>
      </c>
      <c r="G176" s="4" t="s">
        <v>24</v>
      </c>
      <c r="H176" s="4" t="s">
        <v>24</v>
      </c>
      <c r="I176" s="4" t="s">
        <v>24</v>
      </c>
      <c r="J176" s="4" t="s">
        <v>24</v>
      </c>
      <c r="K176" s="4" t="s">
        <v>24</v>
      </c>
      <c r="L176" s="4" t="s">
        <v>24</v>
      </c>
      <c r="M176" s="4" t="s">
        <v>24</v>
      </c>
      <c r="N176" s="4" t="s">
        <v>24</v>
      </c>
      <c r="O176" s="5" t="s">
        <v>24</v>
      </c>
      <c r="P176" s="4" t="s">
        <v>24</v>
      </c>
      <c r="Q176" s="4" t="s">
        <v>24</v>
      </c>
      <c r="R176" s="4" t="s">
        <v>24</v>
      </c>
      <c r="S176" s="4" t="s">
        <v>24</v>
      </c>
    </row>
    <row r="177" spans="1:30" x14ac:dyDescent="0.2">
      <c r="A177" s="3" t="s">
        <v>179</v>
      </c>
      <c r="B177" s="4" t="s">
        <v>24</v>
      </c>
      <c r="C177" s="4" t="s">
        <v>24</v>
      </c>
      <c r="D177" s="4" t="s">
        <v>24</v>
      </c>
      <c r="E177" s="4" t="s">
        <v>24</v>
      </c>
      <c r="F177" s="4" t="s">
        <v>24</v>
      </c>
      <c r="G177" s="4">
        <v>-137200000</v>
      </c>
      <c r="H177" s="4">
        <v>-75000000</v>
      </c>
      <c r="I177" s="4">
        <v>-268400000</v>
      </c>
      <c r="J177" s="4">
        <v>-459800000</v>
      </c>
      <c r="K177" s="4">
        <v>-382100000</v>
      </c>
      <c r="L177" s="4">
        <v>-382400000</v>
      </c>
      <c r="M177" s="4">
        <v>-315600000</v>
      </c>
      <c r="N177" s="4">
        <v>-400000000</v>
      </c>
      <c r="O177" s="5">
        <v>-475000000</v>
      </c>
      <c r="P177" s="4">
        <v>-26100000</v>
      </c>
      <c r="Q177" s="4">
        <v>-198900000</v>
      </c>
      <c r="R177" s="4">
        <v>-50000000</v>
      </c>
      <c r="S177" s="4">
        <v>-200000000</v>
      </c>
    </row>
    <row r="178" spans="1:30" x14ac:dyDescent="0.2">
      <c r="A178" s="3" t="s">
        <v>180</v>
      </c>
      <c r="B178" s="4">
        <v>-600000</v>
      </c>
      <c r="C178" s="4">
        <v>348300000</v>
      </c>
      <c r="D178" s="4">
        <v>-321500000</v>
      </c>
      <c r="E178" s="4">
        <v>13800000</v>
      </c>
      <c r="F178" s="4">
        <v>42500000</v>
      </c>
      <c r="G178" s="4">
        <v>38000000</v>
      </c>
      <c r="H178" s="4">
        <v>48400000</v>
      </c>
      <c r="I178" s="4">
        <v>-9500000</v>
      </c>
      <c r="J178" s="4">
        <v>12600000</v>
      </c>
      <c r="K178" s="4">
        <v>23800000</v>
      </c>
      <c r="L178" s="4">
        <v>-12100000</v>
      </c>
      <c r="M178" s="4">
        <v>73600000</v>
      </c>
      <c r="N178" s="4">
        <v>22400000</v>
      </c>
      <c r="O178" s="5">
        <v>20700000</v>
      </c>
      <c r="P178" s="4">
        <v>21700000</v>
      </c>
      <c r="Q178" s="4">
        <v>-1100000</v>
      </c>
      <c r="R178" s="4">
        <v>-5900000</v>
      </c>
      <c r="S178" s="4">
        <v>6000000</v>
      </c>
    </row>
    <row r="179" spans="1:30" x14ac:dyDescent="0.2">
      <c r="A179" s="3" t="s">
        <v>155</v>
      </c>
      <c r="B179" s="4" t="s">
        <v>24</v>
      </c>
      <c r="C179" s="4" t="s">
        <v>24</v>
      </c>
      <c r="D179" s="4" t="s">
        <v>24</v>
      </c>
      <c r="E179" s="4" t="s">
        <v>24</v>
      </c>
      <c r="F179" s="4" t="s">
        <v>24</v>
      </c>
      <c r="G179" s="4" t="s">
        <v>24</v>
      </c>
      <c r="H179" s="4" t="s">
        <v>24</v>
      </c>
      <c r="I179" s="4" t="s">
        <v>24</v>
      </c>
      <c r="J179" s="4" t="s">
        <v>24</v>
      </c>
      <c r="K179" s="4" t="s">
        <v>24</v>
      </c>
      <c r="L179" s="4" t="s">
        <v>24</v>
      </c>
      <c r="M179" s="4" t="s">
        <v>24</v>
      </c>
      <c r="N179" s="4" t="s">
        <v>24</v>
      </c>
      <c r="O179" s="5" t="s">
        <v>24</v>
      </c>
      <c r="P179" s="4" t="s">
        <v>24</v>
      </c>
      <c r="Q179" s="4" t="s">
        <v>24</v>
      </c>
      <c r="R179" s="4" t="s">
        <v>24</v>
      </c>
      <c r="S179" s="4" t="s">
        <v>24</v>
      </c>
    </row>
    <row r="180" spans="1:30" x14ac:dyDescent="0.2">
      <c r="A180" s="3" t="s">
        <v>181</v>
      </c>
      <c r="B180" s="4">
        <v>223800000</v>
      </c>
      <c r="C180" s="4">
        <v>256400000</v>
      </c>
      <c r="D180" s="4">
        <v>-20600000</v>
      </c>
      <c r="E180" s="4">
        <v>-41500000</v>
      </c>
      <c r="F180" s="4">
        <v>-20200000</v>
      </c>
      <c r="G180" s="4">
        <v>-173000000</v>
      </c>
      <c r="H180" s="4">
        <v>-261100000</v>
      </c>
      <c r="I180" s="4">
        <v>627200000</v>
      </c>
      <c r="J180" s="4">
        <v>-540700000</v>
      </c>
      <c r="K180" s="4">
        <v>-461200000</v>
      </c>
      <c r="L180" s="4">
        <v>-24700000</v>
      </c>
      <c r="M180" s="4">
        <v>488100000</v>
      </c>
      <c r="N180" s="4">
        <v>-862000000</v>
      </c>
      <c r="O180" s="5">
        <v>-959200000</v>
      </c>
      <c r="P180" s="4">
        <v>-43300000</v>
      </c>
      <c r="Q180" s="4">
        <v>-588800000</v>
      </c>
      <c r="R180" s="4">
        <v>-94800000</v>
      </c>
      <c r="S180" s="4">
        <v>-232300000</v>
      </c>
    </row>
    <row r="181" spans="1:30" x14ac:dyDescent="0.2">
      <c r="A181" s="3" t="s">
        <v>182</v>
      </c>
      <c r="B181" s="4">
        <v>1200000</v>
      </c>
      <c r="C181" s="4">
        <v>1200000</v>
      </c>
      <c r="D181" s="4">
        <v>1000000</v>
      </c>
      <c r="E181" s="4">
        <v>-1300000</v>
      </c>
      <c r="F181" s="4">
        <v>-1600000</v>
      </c>
      <c r="G181" s="4">
        <v>-5500000</v>
      </c>
      <c r="H181" s="4">
        <v>-2100000</v>
      </c>
      <c r="I181" s="4">
        <v>2700000</v>
      </c>
      <c r="J181" s="4">
        <v>-1100000</v>
      </c>
      <c r="K181" s="4">
        <v>600000</v>
      </c>
      <c r="L181" s="4">
        <v>1600000</v>
      </c>
      <c r="M181" s="4">
        <v>-1200000</v>
      </c>
      <c r="N181" s="4">
        <v>-2200000</v>
      </c>
      <c r="O181" s="5">
        <v>300000</v>
      </c>
      <c r="P181" s="4">
        <v>-2000000</v>
      </c>
      <c r="Q181" s="4">
        <v>1500000</v>
      </c>
      <c r="R181" s="4">
        <v>800000</v>
      </c>
      <c r="S181" s="4" t="s">
        <v>24</v>
      </c>
    </row>
    <row r="182" spans="1:30" x14ac:dyDescent="0.2">
      <c r="A182" s="3" t="s">
        <v>183</v>
      </c>
      <c r="B182" s="4">
        <v>-8100000</v>
      </c>
      <c r="C182" s="4">
        <v>-15900000</v>
      </c>
      <c r="D182" s="4">
        <v>36800000</v>
      </c>
      <c r="E182" s="4">
        <v>643300000</v>
      </c>
      <c r="F182" s="4">
        <v>-22100000</v>
      </c>
      <c r="G182" s="4">
        <v>-314600000</v>
      </c>
      <c r="H182" s="4">
        <v>-23300000</v>
      </c>
      <c r="I182" s="4">
        <v>-8400000</v>
      </c>
      <c r="J182" s="4">
        <v>427700000</v>
      </c>
      <c r="K182" s="4">
        <v>-453000000</v>
      </c>
      <c r="L182" s="4">
        <v>549400000</v>
      </c>
      <c r="M182" s="4">
        <v>-576600000</v>
      </c>
      <c r="N182" s="4">
        <v>77800000</v>
      </c>
      <c r="O182" s="5">
        <v>35000000</v>
      </c>
      <c r="P182" s="4">
        <v>274200000</v>
      </c>
      <c r="Q182" s="4">
        <v>-226900000</v>
      </c>
      <c r="R182" s="4">
        <v>23100000</v>
      </c>
      <c r="S182" s="4">
        <v>-35400000</v>
      </c>
    </row>
    <row r="183" spans="1:30" x14ac:dyDescent="0.2">
      <c r="A183" s="3" t="s">
        <v>54</v>
      </c>
      <c r="B183" s="4">
        <v>268000000</v>
      </c>
      <c r="C183" s="4">
        <v>363100000</v>
      </c>
      <c r="D183" s="4">
        <v>529200000</v>
      </c>
      <c r="E183" s="4">
        <v>480700000</v>
      </c>
      <c r="F183" s="4">
        <v>512300000</v>
      </c>
      <c r="G183" s="4">
        <v>631200000</v>
      </c>
      <c r="H183" s="4">
        <v>720400000</v>
      </c>
      <c r="I183" s="4">
        <v>674800000</v>
      </c>
      <c r="J183" s="4">
        <v>699600000</v>
      </c>
      <c r="K183" s="4">
        <v>859600000</v>
      </c>
      <c r="L183" s="4">
        <v>712000000</v>
      </c>
      <c r="M183" s="4">
        <v>793700000</v>
      </c>
      <c r="N183" s="4">
        <v>1527000000</v>
      </c>
      <c r="O183" s="5">
        <v>1299500000</v>
      </c>
      <c r="P183" s="4">
        <v>411200000</v>
      </c>
      <c r="Q183" s="4">
        <v>300700000</v>
      </c>
      <c r="R183" s="4">
        <v>201500000</v>
      </c>
      <c r="S183" s="4">
        <v>386100000</v>
      </c>
    </row>
    <row r="184" spans="1:30" x14ac:dyDescent="0.2">
      <c r="A184" s="3" t="s">
        <v>55</v>
      </c>
      <c r="B184" s="6">
        <v>10.6</v>
      </c>
      <c r="C184" s="6">
        <v>11.26</v>
      </c>
      <c r="D184" s="6">
        <v>14.58</v>
      </c>
      <c r="E184" s="6">
        <v>16.329999999999998</v>
      </c>
      <c r="F184" s="6">
        <v>15.99</v>
      </c>
      <c r="G184" s="6">
        <v>17.809999999999999</v>
      </c>
      <c r="H184" s="6">
        <v>19.600000000000001</v>
      </c>
      <c r="I184" s="6">
        <v>16.5</v>
      </c>
      <c r="J184" s="6">
        <v>15.62</v>
      </c>
      <c r="K184" s="6">
        <v>17.87</v>
      </c>
      <c r="L184" s="6">
        <v>17.93</v>
      </c>
      <c r="M184" s="6">
        <v>16.5</v>
      </c>
      <c r="N184" s="6">
        <v>23.16</v>
      </c>
      <c r="O184" s="7">
        <v>21.83</v>
      </c>
      <c r="P184" s="6">
        <v>22.57</v>
      </c>
      <c r="Q184" s="6">
        <v>23.16</v>
      </c>
      <c r="R184" s="6">
        <v>22.1</v>
      </c>
      <c r="S184" s="6">
        <v>21.83</v>
      </c>
    </row>
    <row r="185" spans="1:30" x14ac:dyDescent="0.2">
      <c r="A185" s="3" t="s">
        <v>184</v>
      </c>
      <c r="B185" s="4">
        <v>283600000</v>
      </c>
      <c r="C185" s="4">
        <v>387600000</v>
      </c>
      <c r="D185" s="4">
        <v>288500000</v>
      </c>
      <c r="E185" s="4">
        <v>-369000000</v>
      </c>
      <c r="F185" s="4">
        <v>184300000</v>
      </c>
      <c r="G185" s="4">
        <v>598900000</v>
      </c>
      <c r="H185" s="4">
        <v>185500000</v>
      </c>
      <c r="I185" s="4">
        <v>934300000</v>
      </c>
      <c r="J185" s="4">
        <v>-738500000</v>
      </c>
      <c r="K185" s="4">
        <v>616400000</v>
      </c>
      <c r="L185" s="4">
        <v>35400000</v>
      </c>
      <c r="M185" s="4">
        <v>1571300000</v>
      </c>
      <c r="N185" s="4">
        <v>24700000</v>
      </c>
      <c r="O185" s="5" t="s">
        <v>24</v>
      </c>
      <c r="P185" s="4" t="s">
        <v>24</v>
      </c>
      <c r="Q185" s="4" t="s">
        <v>24</v>
      </c>
      <c r="R185" s="4" t="s">
        <v>24</v>
      </c>
      <c r="S185" s="4" t="s">
        <v>24</v>
      </c>
    </row>
    <row r="186" spans="1:30" x14ac:dyDescent="0.2">
      <c r="A186" s="3" t="s">
        <v>185</v>
      </c>
      <c r="B186" s="4">
        <v>42800000</v>
      </c>
      <c r="C186" s="4">
        <v>111600000</v>
      </c>
      <c r="D186" s="4">
        <v>345500000</v>
      </c>
      <c r="E186" s="4">
        <v>303900000</v>
      </c>
      <c r="F186" s="4">
        <v>177100000</v>
      </c>
      <c r="G186" s="4">
        <v>457100000</v>
      </c>
      <c r="H186" s="4">
        <v>422400000</v>
      </c>
      <c r="I186" s="4">
        <v>298800000</v>
      </c>
      <c r="J186" s="4">
        <v>218500000</v>
      </c>
      <c r="K186" s="4">
        <v>614200000</v>
      </c>
      <c r="L186" s="4">
        <v>601200000</v>
      </c>
      <c r="M186" s="4">
        <v>286900000</v>
      </c>
      <c r="N186" s="4">
        <v>817400000</v>
      </c>
      <c r="O186" s="5">
        <v>977200000</v>
      </c>
      <c r="P186" s="4">
        <v>317300000</v>
      </c>
      <c r="Q186" s="4">
        <v>359300000</v>
      </c>
      <c r="R186" s="4">
        <v>109400000</v>
      </c>
      <c r="S186" s="4">
        <v>191200000</v>
      </c>
    </row>
    <row r="187" spans="1:30" x14ac:dyDescent="0.2">
      <c r="A187" s="11" t="s">
        <v>186</v>
      </c>
      <c r="B187" s="12">
        <v>48571991</v>
      </c>
      <c r="C187" s="12">
        <v>127146396</v>
      </c>
      <c r="D187" s="12">
        <v>362591650</v>
      </c>
      <c r="E187" s="12">
        <v>327773153</v>
      </c>
      <c r="F187" s="12">
        <v>198649428</v>
      </c>
      <c r="G187" s="12">
        <v>480323766</v>
      </c>
      <c r="H187" s="12">
        <v>441095445</v>
      </c>
      <c r="I187" s="12">
        <v>324937441</v>
      </c>
      <c r="J187" s="12">
        <v>261525566</v>
      </c>
      <c r="K187" s="12">
        <v>666797967</v>
      </c>
      <c r="L187" s="12">
        <v>662923454</v>
      </c>
      <c r="M187" s="12">
        <v>351306425</v>
      </c>
      <c r="N187" s="12">
        <v>883872633</v>
      </c>
      <c r="O187" s="13">
        <v>1038393100</v>
      </c>
      <c r="P187" s="12">
        <v>334916127</v>
      </c>
      <c r="Q187" s="12">
        <v>373788507</v>
      </c>
      <c r="R187" s="12">
        <v>124028750</v>
      </c>
      <c r="S187" s="12">
        <v>205700798</v>
      </c>
    </row>
    <row r="188" spans="1:30" x14ac:dyDescent="0.2">
      <c r="A188" s="14" t="s">
        <v>191</v>
      </c>
      <c r="B188" s="15"/>
      <c r="C188" s="16">
        <f>(C187/B187)-1</f>
        <v>1.6176896063412349</v>
      </c>
      <c r="D188" s="16">
        <f>(D187/C187)-1</f>
        <v>1.8517650630065834</v>
      </c>
      <c r="E188" s="16">
        <f>(E187/D187)-1</f>
        <v>-9.6026747995989425E-2</v>
      </c>
      <c r="F188" s="16">
        <f t="shared" ref="F188:N188" si="10">(F187/E187)-1</f>
        <v>-0.39394234646179216</v>
      </c>
      <c r="G188" s="16">
        <f t="shared" si="10"/>
        <v>1.4179468868140912</v>
      </c>
      <c r="H188" s="16">
        <f t="shared" si="10"/>
        <v>-8.1670580922285629E-2</v>
      </c>
      <c r="I188" s="16">
        <f t="shared" si="10"/>
        <v>-0.26333984020170509</v>
      </c>
      <c r="J188" s="16">
        <f t="shared" si="10"/>
        <v>-0.19515102600934187</v>
      </c>
      <c r="K188" s="16">
        <f t="shared" si="10"/>
        <v>1.5496473526416152</v>
      </c>
      <c r="L188" s="16">
        <f t="shared" si="10"/>
        <v>-5.8106250944823801E-3</v>
      </c>
      <c r="M188" s="16">
        <f t="shared" si="10"/>
        <v>-0.47006487267834696</v>
      </c>
      <c r="N188" s="16">
        <f t="shared" si="10"/>
        <v>1.5159592028526094</v>
      </c>
      <c r="O188" s="16">
        <f>(O187/N187)-1</f>
        <v>0.17482209679412031</v>
      </c>
      <c r="P188" s="16"/>
      <c r="Q188" s="16">
        <f t="shared" ref="Q188:S188" si="11">(Q187/P187)-1</f>
        <v>0.11606601434274921</v>
      </c>
      <c r="R188" s="16">
        <f t="shared" si="11"/>
        <v>-0.66818468819320875</v>
      </c>
      <c r="S188" s="16">
        <f t="shared" si="11"/>
        <v>0.65849287362809017</v>
      </c>
    </row>
    <row r="189" spans="1:30" ht="19" x14ac:dyDescent="0.25">
      <c r="A189" s="17" t="s">
        <v>192</v>
      </c>
      <c r="B189" s="18">
        <f t="shared" ref="B189:R189" si="12">B187/B2</f>
        <v>1.9215884400838708E-2</v>
      </c>
      <c r="C189" s="18">
        <f t="shared" si="12"/>
        <v>3.9431352457745386E-2</v>
      </c>
      <c r="D189" s="18">
        <f t="shared" si="12"/>
        <v>9.9904019948200806E-2</v>
      </c>
      <c r="E189" s="18">
        <f t="shared" si="12"/>
        <v>0.1113738202514441</v>
      </c>
      <c r="F189" s="18">
        <f t="shared" si="12"/>
        <v>6.2000445692883897E-2</v>
      </c>
      <c r="G189" s="18">
        <f t="shared" si="12"/>
        <v>0.13556213761571462</v>
      </c>
      <c r="H189" s="18">
        <f t="shared" si="12"/>
        <v>0.12001290879904228</v>
      </c>
      <c r="I189" s="18">
        <f t="shared" si="12"/>
        <v>7.9448749602679766E-2</v>
      </c>
      <c r="J189" s="18">
        <f t="shared" si="12"/>
        <v>5.8382758343565128E-2</v>
      </c>
      <c r="K189" s="18">
        <f t="shared" si="12"/>
        <v>0.13858133822429131</v>
      </c>
      <c r="L189" s="18">
        <f t="shared" si="12"/>
        <v>0.16698744401622206</v>
      </c>
      <c r="M189" s="18">
        <f t="shared" si="12"/>
        <v>7.3032123776063856E-2</v>
      </c>
      <c r="N189" s="18">
        <f t="shared" si="12"/>
        <v>0.13408465434851863</v>
      </c>
      <c r="O189" s="18">
        <f t="shared" si="12"/>
        <v>0.17442018006517285</v>
      </c>
      <c r="P189" s="18">
        <f t="shared" si="12"/>
        <v>0.18667639875146314</v>
      </c>
      <c r="Q189" s="18">
        <f t="shared" si="12"/>
        <v>0.25696996218891793</v>
      </c>
      <c r="R189" s="18">
        <f t="shared" si="12"/>
        <v>0.10521610960298609</v>
      </c>
      <c r="S189" s="18">
        <f>S187/S2</f>
        <v>0.13480621141621338</v>
      </c>
      <c r="T189" s="19"/>
      <c r="U189" s="19"/>
      <c r="V189" s="19"/>
      <c r="W189" s="19"/>
      <c r="X189" s="19"/>
      <c r="Y189" s="19"/>
      <c r="Z189" s="19"/>
      <c r="AA189" s="20"/>
      <c r="AB189" s="20"/>
      <c r="AC189" s="20"/>
      <c r="AD189" s="20"/>
    </row>
    <row r="190" spans="1:30" x14ac:dyDescent="0.2">
      <c r="A190" s="3" t="s">
        <v>187</v>
      </c>
      <c r="B190" s="4">
        <v>310800000</v>
      </c>
      <c r="C190" s="4">
        <v>56100000</v>
      </c>
      <c r="D190" s="4">
        <v>694400000</v>
      </c>
      <c r="E190" s="4">
        <v>314300000</v>
      </c>
      <c r="F190" s="4">
        <v>180900000</v>
      </c>
      <c r="G190" s="4">
        <v>455800000</v>
      </c>
      <c r="H190" s="4">
        <v>272400000</v>
      </c>
      <c r="I190" s="4">
        <v>1296000000</v>
      </c>
      <c r="J190" s="4">
        <v>218500000</v>
      </c>
      <c r="K190" s="4">
        <v>614200000</v>
      </c>
      <c r="L190" s="4">
        <v>1083400000</v>
      </c>
      <c r="M190" s="4">
        <v>1129500000</v>
      </c>
      <c r="N190" s="4">
        <v>467400000</v>
      </c>
      <c r="O190" s="5">
        <v>627200000</v>
      </c>
      <c r="P190" s="4">
        <v>317300000</v>
      </c>
      <c r="Q190" s="4">
        <v>9300000</v>
      </c>
      <c r="R190" s="4">
        <v>109400000</v>
      </c>
      <c r="S190" s="4">
        <v>191200000</v>
      </c>
    </row>
    <row r="191" spans="1:30" x14ac:dyDescent="0.2">
      <c r="A191" s="3" t="s">
        <v>188</v>
      </c>
      <c r="B191" s="6">
        <v>0.7</v>
      </c>
      <c r="C191" s="6">
        <v>1.8</v>
      </c>
      <c r="D191" s="6">
        <v>5.53</v>
      </c>
      <c r="E191" s="6">
        <v>4.79</v>
      </c>
      <c r="F191" s="6">
        <v>2.76</v>
      </c>
      <c r="G191" s="6">
        <v>7.05</v>
      </c>
      <c r="H191" s="6">
        <v>6.58</v>
      </c>
      <c r="I191" s="6">
        <v>4.74</v>
      </c>
      <c r="J191" s="6">
        <v>3.62</v>
      </c>
      <c r="K191" s="6">
        <v>10.79</v>
      </c>
      <c r="L191" s="6">
        <v>11.03</v>
      </c>
      <c r="M191" s="6">
        <v>5.46</v>
      </c>
      <c r="N191" s="6">
        <v>15.78</v>
      </c>
      <c r="O191" s="7">
        <v>19.05</v>
      </c>
      <c r="P191" s="6">
        <v>6.11</v>
      </c>
      <c r="Q191" s="6">
        <v>6.98</v>
      </c>
      <c r="R191" s="6">
        <v>2.14</v>
      </c>
      <c r="S191" s="6">
        <v>3.77</v>
      </c>
    </row>
    <row r="192" spans="1:30" x14ac:dyDescent="0.2">
      <c r="A192" s="3" t="s">
        <v>189</v>
      </c>
      <c r="B192" s="6">
        <v>14.23</v>
      </c>
      <c r="C192" s="6">
        <v>10.31</v>
      </c>
      <c r="D192" s="6">
        <v>5.97</v>
      </c>
      <c r="E192" s="6">
        <v>9.7899999999999991</v>
      </c>
      <c r="F192" s="6">
        <v>14.21</v>
      </c>
      <c r="G192" s="6">
        <v>9.7100000000000009</v>
      </c>
      <c r="H192" s="6">
        <v>11.18</v>
      </c>
      <c r="I192" s="6">
        <v>11.68</v>
      </c>
      <c r="J192" s="6">
        <v>13.29</v>
      </c>
      <c r="K192" s="6">
        <v>11.76</v>
      </c>
      <c r="L192" s="6">
        <v>10.84</v>
      </c>
      <c r="M192" s="6">
        <v>23.72</v>
      </c>
      <c r="N192" s="6">
        <v>10.45</v>
      </c>
      <c r="O192" s="7">
        <v>10.09</v>
      </c>
      <c r="P192" s="6">
        <v>17.27</v>
      </c>
      <c r="Q192" s="6">
        <v>10.73</v>
      </c>
      <c r="R192" s="6">
        <v>9.4700000000000006</v>
      </c>
      <c r="S192" s="6">
        <v>10.47</v>
      </c>
    </row>
    <row r="193" spans="1:19" x14ac:dyDescent="0.2">
      <c r="A193" s="3" t="s">
        <v>190</v>
      </c>
      <c r="B193" s="6">
        <v>0.74</v>
      </c>
      <c r="C193" s="6">
        <v>1.06</v>
      </c>
      <c r="D193" s="6">
        <v>1.8</v>
      </c>
      <c r="E193" s="6">
        <v>1.98</v>
      </c>
      <c r="F193" s="6">
        <v>1.18</v>
      </c>
      <c r="G193" s="6">
        <v>1.66</v>
      </c>
      <c r="H193" s="6">
        <v>2.12</v>
      </c>
      <c r="I193" s="6">
        <v>1.25</v>
      </c>
      <c r="J193" s="6">
        <v>0.56000000000000005</v>
      </c>
      <c r="K193" s="6">
        <v>1.49</v>
      </c>
      <c r="L193" s="6">
        <v>2.1800000000000002</v>
      </c>
      <c r="M193" s="4">
        <v>1</v>
      </c>
      <c r="N193" s="6">
        <v>1.08</v>
      </c>
      <c r="O193" s="7">
        <v>1.58</v>
      </c>
      <c r="P193" s="6">
        <v>1.43</v>
      </c>
      <c r="Q193" s="6">
        <v>2.37</v>
      </c>
      <c r="R193" s="6">
        <v>1.47</v>
      </c>
      <c r="S193" s="6">
        <v>1.1399999999999999</v>
      </c>
    </row>
    <row r="194" spans="1:19" ht="15" x14ac:dyDescent="0.2"/>
    <row r="195" spans="1:19" x14ac:dyDescent="0.2">
      <c r="A195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A190:S194 B1:S1 A143:S187 A2:S2 A4:S10 A12:S12 A14:S15 A17:S31 A33:S127 A129:S1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3BC1-A683-374C-AAB9-8EA6658B1C27}">
  <dimension ref="A1:O33"/>
  <sheetViews>
    <sheetView tabSelected="1" workbookViewId="0">
      <selection activeCell="H32" sqref="H32"/>
    </sheetView>
  </sheetViews>
  <sheetFormatPr baseColWidth="10" defaultRowHeight="15" x14ac:dyDescent="0.2"/>
  <cols>
    <col min="1" max="11" width="15.83203125" customWidth="1"/>
    <col min="12" max="12" width="19.83203125" customWidth="1"/>
    <col min="13" max="15" width="15.83203125" customWidth="1"/>
  </cols>
  <sheetData>
    <row r="1" spans="1:15" s="62" customFormat="1" ht="20" customHeight="1" x14ac:dyDescent="0.2">
      <c r="A1" s="62" t="e" vm="1">
        <v>#VALUE!</v>
      </c>
    </row>
    <row r="2" spans="1:15" s="62" customFormat="1" ht="20" customHeight="1" x14ac:dyDescent="0.2"/>
    <row r="3" spans="1:15" ht="16" x14ac:dyDescent="0.2">
      <c r="A3" s="25" cm="1">
        <f t="array" ref="A3">_FV(A1,"Market cap",TRUE)</f>
        <v>12547640000</v>
      </c>
      <c r="B3" s="26" t="s">
        <v>200</v>
      </c>
      <c r="C3" s="27">
        <f>Financials!O46*0.01</f>
        <v>0.3211</v>
      </c>
      <c r="D3" s="26" t="s">
        <v>201</v>
      </c>
      <c r="E3" s="27"/>
      <c r="F3" s="26" t="s">
        <v>202</v>
      </c>
      <c r="G3" s="28">
        <v>2.5000000000000001E-2</v>
      </c>
      <c r="H3" s="29" t="s">
        <v>203</v>
      </c>
      <c r="I3" s="30">
        <f>J14*(1+G3)/(G4-G3)</f>
        <v>15706350109.999998</v>
      </c>
      <c r="J3" s="26" t="s">
        <v>204</v>
      </c>
      <c r="K3" s="31">
        <f>A6*(1+(5*I6))</f>
        <v>40426021.93228633</v>
      </c>
      <c r="L3" s="32" t="s">
        <v>205</v>
      </c>
      <c r="M3" s="33"/>
      <c r="N3" s="33"/>
      <c r="O3" s="33"/>
    </row>
    <row r="4" spans="1:15" ht="16" x14ac:dyDescent="0.2">
      <c r="A4" s="34" cm="1">
        <f t="array" ref="A4">_FV(A1,"P/E",TRUE)</f>
        <v>16.976500000000001</v>
      </c>
      <c r="B4" s="35" t="s">
        <v>206</v>
      </c>
      <c r="C4" s="36">
        <f>Financials!O43*0.01</f>
        <v>0.21829999999999999</v>
      </c>
      <c r="D4" s="35" t="s">
        <v>207</v>
      </c>
      <c r="E4" s="36">
        <f>SUM(C11:E11)/3</f>
        <v>0.13571116142614559</v>
      </c>
      <c r="F4" s="37" t="s">
        <v>208</v>
      </c>
      <c r="G4" s="38">
        <f>10%</f>
        <v>0.1</v>
      </c>
      <c r="H4" s="37" t="s">
        <v>209</v>
      </c>
      <c r="I4" s="39">
        <f>NPV(G4,F14,G14,H14,I14,(J14+I3))</f>
        <v>13807739250.171429</v>
      </c>
      <c r="J4" s="37" t="s">
        <v>210</v>
      </c>
      <c r="K4" s="40" cm="1">
        <f t="array" ref="K4">_FV(A1,"Price")</f>
        <v>277.43</v>
      </c>
      <c r="L4" s="41" t="s">
        <v>211</v>
      </c>
      <c r="M4" s="33"/>
      <c r="N4" s="33"/>
      <c r="O4" s="33"/>
    </row>
    <row r="5" spans="1:15" ht="16" x14ac:dyDescent="0.2">
      <c r="A5" s="42">
        <f>Financials!O55-Financials!O95-Financials!O104</f>
        <v>-2204900000</v>
      </c>
      <c r="B5" s="35" t="s">
        <v>212</v>
      </c>
      <c r="C5" s="36">
        <f>Financials!O48*0.01</f>
        <v>0.12180000000000001</v>
      </c>
      <c r="D5" s="35" t="s">
        <v>213</v>
      </c>
      <c r="E5" s="36">
        <f>SUM(C13:E13)/3</f>
        <v>0.3951874683258505</v>
      </c>
      <c r="F5" s="37" t="s">
        <v>214</v>
      </c>
      <c r="G5" s="39">
        <f>Financials!O55</f>
        <v>379300000</v>
      </c>
      <c r="H5" s="37" t="s">
        <v>215</v>
      </c>
      <c r="I5" s="39">
        <f>I4+G5-G6</f>
        <v>11602839250.171429</v>
      </c>
      <c r="J5" s="37" t="s">
        <v>216</v>
      </c>
      <c r="K5" s="43">
        <f>I5/K3</f>
        <v>287.01412346745889</v>
      </c>
      <c r="L5" s="44" t="s">
        <v>217</v>
      </c>
      <c r="M5" s="33"/>
      <c r="N5" s="33"/>
      <c r="O5" s="33"/>
    </row>
    <row r="6" spans="1:15" ht="16" x14ac:dyDescent="0.2">
      <c r="A6" s="45" cm="1">
        <f t="array" ref="A6">_FV(A1,"Shares outstanding",TRUE)</f>
        <v>49919020</v>
      </c>
      <c r="B6" s="46" t="s">
        <v>218</v>
      </c>
      <c r="C6" s="47">
        <f>Financials!O189</f>
        <v>0.17442018006517285</v>
      </c>
      <c r="D6" s="46" t="s">
        <v>192</v>
      </c>
      <c r="E6" s="47">
        <f>SUM(C15:E15)/3</f>
        <v>0.34669456835992668</v>
      </c>
      <c r="F6" s="48" t="s">
        <v>219</v>
      </c>
      <c r="G6" s="49">
        <f>Financials!O95+Financials!O104</f>
        <v>2584200000</v>
      </c>
      <c r="H6" s="48" t="s">
        <v>220</v>
      </c>
      <c r="I6" s="47">
        <f>SUM(Financials!J128:N128)/5</f>
        <v>-3.8033591475608586E-2</v>
      </c>
      <c r="J6" s="48" t="s">
        <v>221</v>
      </c>
      <c r="K6" s="50">
        <f>K5/K4-1</f>
        <v>3.4546096195288367E-2</v>
      </c>
      <c r="L6" s="51" t="s">
        <v>222</v>
      </c>
      <c r="M6" s="33"/>
      <c r="N6" s="33"/>
      <c r="O6" s="33"/>
    </row>
    <row r="7" spans="1:15" x14ac:dyDescent="0.2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15" ht="16" x14ac:dyDescent="0.2">
      <c r="A8" s="5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15" ht="16" x14ac:dyDescent="0.2">
      <c r="A9" s="53"/>
      <c r="B9" s="53" t="s">
        <v>9</v>
      </c>
      <c r="C9" s="53" t="s">
        <v>10</v>
      </c>
      <c r="D9" s="53" t="s">
        <v>11</v>
      </c>
      <c r="E9" s="53" t="s">
        <v>12</v>
      </c>
      <c r="F9" s="54">
        <v>2023</v>
      </c>
      <c r="G9" s="54">
        <v>2025</v>
      </c>
      <c r="H9" s="54">
        <v>2026</v>
      </c>
      <c r="I9" s="54">
        <v>2027</v>
      </c>
      <c r="J9" s="54">
        <v>2028</v>
      </c>
      <c r="K9" s="55"/>
      <c r="L9" s="56"/>
      <c r="M9" s="56"/>
      <c r="N9" s="56"/>
      <c r="O9" s="56"/>
    </row>
    <row r="10" spans="1:15" ht="16" x14ac:dyDescent="0.2">
      <c r="A10" s="57" t="s">
        <v>223</v>
      </c>
      <c r="B10" s="58">
        <v>4811600000</v>
      </c>
      <c r="C10" s="58">
        <v>3969900000</v>
      </c>
      <c r="D10" s="58">
        <v>4810300000</v>
      </c>
      <c r="E10" s="58">
        <v>6591900000</v>
      </c>
      <c r="F10" s="59">
        <v>5615000000</v>
      </c>
      <c r="G10" s="59">
        <v>5971063000</v>
      </c>
      <c r="H10" s="59">
        <v>6331526000</v>
      </c>
      <c r="I10" s="59">
        <v>6553289000</v>
      </c>
      <c r="J10" s="59">
        <v>6684052000</v>
      </c>
      <c r="K10" s="55"/>
      <c r="L10" s="56"/>
      <c r="M10" s="56"/>
      <c r="N10" s="56"/>
      <c r="O10" s="56"/>
    </row>
    <row r="11" spans="1:15" ht="16" x14ac:dyDescent="0.2">
      <c r="A11" s="60"/>
      <c r="B11" s="61"/>
      <c r="C11" s="61">
        <f t="shared" ref="C11:E11" si="0">(C10/B10)-1</f>
        <v>-0.17493141574528226</v>
      </c>
      <c r="D11" s="61">
        <f t="shared" si="0"/>
        <v>0.21169298974785256</v>
      </c>
      <c r="E11" s="61">
        <f t="shared" si="0"/>
        <v>0.37037191027586647</v>
      </c>
      <c r="F11" s="61">
        <f>(F10/E10)-1</f>
        <v>-0.14819702968795034</v>
      </c>
      <c r="G11" s="61">
        <f>(G10/F10)-1</f>
        <v>6.3412822796081958E-2</v>
      </c>
      <c r="H11" s="61">
        <f>(H10/G10)-1</f>
        <v>6.0368312978777761E-2</v>
      </c>
      <c r="I11" s="61">
        <f>(I10/H10)-1</f>
        <v>3.5025205613938848E-2</v>
      </c>
      <c r="J11" s="61">
        <f>(J10/I10)-1</f>
        <v>1.9953797245932492E-2</v>
      </c>
      <c r="K11" s="56"/>
      <c r="L11" s="56"/>
      <c r="M11" s="56"/>
      <c r="N11" s="56"/>
      <c r="O11" s="56"/>
    </row>
    <row r="12" spans="1:15" ht="16" x14ac:dyDescent="0.2">
      <c r="A12" s="57" t="s">
        <v>142</v>
      </c>
      <c r="B12" s="58">
        <v>472800000</v>
      </c>
      <c r="C12" s="58">
        <v>320100000</v>
      </c>
      <c r="D12" s="58">
        <v>421700000</v>
      </c>
      <c r="E12" s="58">
        <v>924000000</v>
      </c>
      <c r="F12" s="59">
        <v>879140000</v>
      </c>
      <c r="G12" s="59">
        <v>989140001</v>
      </c>
      <c r="H12" s="59">
        <v>1074040002</v>
      </c>
      <c r="I12" s="59">
        <v>1112400030</v>
      </c>
      <c r="J12" s="59">
        <v>1134014000</v>
      </c>
      <c r="K12" s="56"/>
      <c r="L12" s="56"/>
      <c r="M12" s="56"/>
      <c r="N12" s="56"/>
      <c r="O12" s="56"/>
    </row>
    <row r="13" spans="1:15" ht="16" x14ac:dyDescent="0.2">
      <c r="A13" s="60"/>
      <c r="B13" s="61"/>
      <c r="C13" s="61">
        <f t="shared" ref="C13:E13" si="1">(C12/B12)-1</f>
        <v>-0.32296954314720816</v>
      </c>
      <c r="D13" s="61">
        <f t="shared" si="1"/>
        <v>0.31740081224617311</v>
      </c>
      <c r="E13" s="61">
        <f t="shared" si="1"/>
        <v>1.1911311358785865</v>
      </c>
      <c r="F13" s="61">
        <f>(F12/E12)-1</f>
        <v>-4.8549783549783565E-2</v>
      </c>
      <c r="G13" s="61">
        <f t="shared" ref="G13:J13" si="2">(G12/F12)-1</f>
        <v>0.1251222797279159</v>
      </c>
      <c r="H13" s="61">
        <f t="shared" si="2"/>
        <v>8.583213793211053E-2</v>
      </c>
      <c r="I13" s="61">
        <f t="shared" si="2"/>
        <v>3.5715641809028309E-2</v>
      </c>
      <c r="J13" s="61">
        <f t="shared" si="2"/>
        <v>1.9430033636370858E-2</v>
      </c>
      <c r="K13" s="56"/>
      <c r="L13" s="56"/>
      <c r="M13" s="56"/>
      <c r="N13" s="56"/>
      <c r="O13" s="56"/>
    </row>
    <row r="14" spans="1:15" ht="16" x14ac:dyDescent="0.2">
      <c r="A14" s="57" t="s">
        <v>224</v>
      </c>
      <c r="B14" s="58">
        <v>666797967</v>
      </c>
      <c r="C14" s="58">
        <v>662923454</v>
      </c>
      <c r="D14" s="58">
        <v>351306425</v>
      </c>
      <c r="E14" s="58">
        <v>883872633</v>
      </c>
      <c r="F14" s="59">
        <v>1115245126</v>
      </c>
      <c r="G14" s="59">
        <v>954245127</v>
      </c>
      <c r="H14" s="59">
        <v>1041245128</v>
      </c>
      <c r="I14" s="59">
        <v>1108245129</v>
      </c>
      <c r="J14" s="59">
        <v>1149245130</v>
      </c>
      <c r="K14" s="56"/>
      <c r="L14" s="56"/>
      <c r="M14" s="56"/>
      <c r="N14" s="56"/>
      <c r="O14" s="56"/>
    </row>
    <row r="15" spans="1:15" ht="16" x14ac:dyDescent="0.2">
      <c r="A15" s="56"/>
      <c r="B15" s="61"/>
      <c r="C15" s="61">
        <f t="shared" ref="C15:E15" si="3">(C14/B14)-1</f>
        <v>-5.8106250944823801E-3</v>
      </c>
      <c r="D15" s="61">
        <f t="shared" si="3"/>
        <v>-0.47006487267834696</v>
      </c>
      <c r="E15" s="61">
        <f t="shared" si="3"/>
        <v>1.5159592028526094</v>
      </c>
      <c r="F15" s="61">
        <f>(F14/E14)-1</f>
        <v>0.26177130545912042</v>
      </c>
      <c r="G15" s="61">
        <f t="shared" ref="G15:J15" si="4">(G14/F14)-1</f>
        <v>-0.14436288063185854</v>
      </c>
      <c r="H15" s="61">
        <f t="shared" si="4"/>
        <v>9.1171543388976595E-2</v>
      </c>
      <c r="I15" s="61">
        <f t="shared" si="4"/>
        <v>6.4346040330284238E-2</v>
      </c>
      <c r="J15" s="61">
        <f t="shared" si="4"/>
        <v>3.699542630698982E-2</v>
      </c>
      <c r="K15" s="56"/>
      <c r="L15" s="56"/>
      <c r="M15" s="56"/>
      <c r="N15" s="56"/>
      <c r="O15" s="56"/>
    </row>
    <row r="16" spans="1:15" x14ac:dyDescent="0.2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</row>
    <row r="17" spans="1:15" x14ac:dyDescent="0.2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</row>
    <row r="18" spans="1:15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</row>
    <row r="19" spans="1:15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</row>
    <row r="20" spans="1:15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</row>
    <row r="21" spans="1:15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</row>
    <row r="22" spans="1:15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</row>
    <row r="23" spans="1:15" x14ac:dyDescent="0.2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</row>
    <row r="24" spans="1:15" x14ac:dyDescent="0.2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</row>
    <row r="25" spans="1:15" x14ac:dyDescent="0.2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</row>
    <row r="26" spans="1:15" x14ac:dyDescent="0.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</row>
    <row r="27" spans="1:15" x14ac:dyDescent="0.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</row>
    <row r="28" spans="1:15" x14ac:dyDescent="0.2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</row>
    <row r="29" spans="1:15" x14ac:dyDescent="0.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</row>
    <row r="30" spans="1:15" x14ac:dyDescent="0.2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</row>
    <row r="31" spans="1:15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</row>
    <row r="32" spans="1:15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</row>
    <row r="33" spans="1:15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</row>
  </sheetData>
  <mergeCells count="1">
    <mergeCell ref="A1:XFD2"/>
  </mergeCells>
  <hyperlinks>
    <hyperlink ref="F9" r:id="rId1" display="https://finbox.com/NYSE:CSL/explorer/revenue_proj" xr:uid="{832B5F8F-B5A2-EF44-844D-D116C813F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modified xsi:type="dcterms:W3CDTF">2023-09-11T16:02:08Z</dcterms:modified>
</cp:coreProperties>
</file>