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FBBF2796-3566-FF4E-88A0-88B28C7063BB}" xr6:coauthVersionLast="47" xr6:coauthVersionMax="47" xr10:uidLastSave="{00000000-0000-0000-0000-000000000000}"/>
  <bookViews>
    <workbookView xWindow="0" yWindow="500" windowWidth="28800" windowHeight="17500" activeTab="3"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Industrials" sheetId="22" r:id="rId9"/>
    <sheet name="Real Estate" sheetId="27" r:id="rId10"/>
    <sheet name="To Be Modeled" sheetId="35" state="hidden" r:id="rId11"/>
    <sheet name="Fashion + Beauty" sheetId="29" r:id="rId12"/>
    <sheet name="Treasuries" sheetId="20" r:id="rId13"/>
    <sheet name="All Stars" sheetId="37" state="hidden" r:id="rId14"/>
    <sheet name="ROIC Port" sheetId="36" r:id="rId15"/>
    <sheet name="Growth Port" sheetId="41" r:id="rId16"/>
    <sheet name="Compounders" sheetId="42" r:id="rId17"/>
    <sheet name="Small Cap Gems" sheetId="39" state="hidden" r:id="rId18"/>
    <sheet name="Private Companies" sheetId="40"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s>
  <definedNames>
    <definedName name="_xlnm._FilterDatabase" localSheetId="13" hidden="1">'All Stars'!$A$1:$N$26</definedName>
    <definedName name="_xlnm._FilterDatabase" localSheetId="16" hidden="1">Compounders!$A$1:$L$1</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11" hidden="1">'Fashion + Beauty'!$A$1:$L$1</definedName>
    <definedName name="_xlnm._FilterDatabase" localSheetId="6" hidden="1">'Financial Services'!$A$1:$L$1</definedName>
    <definedName name="_xlnm._FilterDatabase" localSheetId="15" hidden="1">'Growth Port'!$A$1:$L$1</definedName>
    <definedName name="_xlnm._FilterDatabase" localSheetId="3" hidden="1">Hardware!$A$1:$L$1</definedName>
    <definedName name="_xlnm._FilterDatabase" localSheetId="7" hidden="1">Healthcare!$A$1:$L$1</definedName>
    <definedName name="_xlnm._FilterDatabase" localSheetId="8" hidden="1">Industrials!$A$1:$L$1</definedName>
    <definedName name="_xlnm._FilterDatabase" localSheetId="9" hidden="1">'Real Estate'!$A$1:$L$1</definedName>
    <definedName name="_xlnm._FilterDatabase" localSheetId="14" hidden="1">'ROIC Port'!$A$1:$L$1</definedName>
    <definedName name="_xlnm._FilterDatabase" localSheetId="17" hidden="1">'Small Cap Gems'!$A$1:$L$26</definedName>
    <definedName name="_xlnm._FilterDatabase" localSheetId="4" hidden="1">Software!$A$1:$L$1</definedName>
    <definedName name="_xlnm._FilterDatabase" localSheetId="10"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9" i="42" l="1" a="1"/>
  <c r="O19" i="42" s="1"/>
  <c r="N19" i="42" a="1"/>
  <c r="N19" i="42" s="1"/>
  <c r="M19" i="42" a="1"/>
  <c r="M19" i="42" s="1"/>
  <c r="K14" i="42"/>
  <c r="J14" i="42"/>
  <c r="I14" i="42"/>
  <c r="F14" i="42"/>
  <c r="E14" i="42"/>
  <c r="D14" i="42"/>
  <c r="O18" i="42" l="1" a="1"/>
  <c r="O18" i="42" s="1"/>
  <c r="N18" i="42" a="1"/>
  <c r="N18" i="42" s="1"/>
  <c r="M18" i="42" a="1"/>
  <c r="M18" i="42" s="1"/>
  <c r="L7" i="42"/>
  <c r="K7" i="42"/>
  <c r="J7" i="42"/>
  <c r="I7" i="42"/>
  <c r="H7" i="42"/>
  <c r="G7" i="42"/>
  <c r="F7" i="42"/>
  <c r="E7" i="42"/>
  <c r="D7" i="42"/>
  <c r="B7" i="42"/>
  <c r="C7" i="42" s="1" a="1"/>
  <c r="C7" i="42" s="1"/>
  <c r="O17" i="42" a="1"/>
  <c r="O17" i="42" s="1"/>
  <c r="N17" i="42" a="1"/>
  <c r="N17" i="42" s="1"/>
  <c r="M17" i="42" a="1"/>
  <c r="M17" i="42" s="1"/>
  <c r="L8" i="42"/>
  <c r="K8" i="42"/>
  <c r="J8" i="42"/>
  <c r="I8" i="42"/>
  <c r="H8" i="42"/>
  <c r="G8" i="42"/>
  <c r="F8" i="42"/>
  <c r="E8" i="42"/>
  <c r="D8" i="42"/>
  <c r="B8" i="42"/>
  <c r="C8" i="42" s="1" a="1"/>
  <c r="C8" i="42" s="1"/>
  <c r="L17" i="42"/>
  <c r="K17" i="42"/>
  <c r="J17" i="42"/>
  <c r="I17" i="42"/>
  <c r="H17" i="42"/>
  <c r="G17" i="42"/>
  <c r="F17" i="42"/>
  <c r="E17" i="42"/>
  <c r="D17" i="42"/>
  <c r="B17" i="42"/>
  <c r="C17" i="42" s="1" a="1"/>
  <c r="C17" i="42" s="1"/>
  <c r="O16" i="42" a="1"/>
  <c r="O16" i="42" s="1"/>
  <c r="N16" i="42" a="1"/>
  <c r="N16" i="42" s="1"/>
  <c r="M16" i="42" a="1"/>
  <c r="M16" i="42" s="1"/>
  <c r="L5" i="42"/>
  <c r="K5" i="42"/>
  <c r="J5" i="42"/>
  <c r="I5" i="42"/>
  <c r="H5" i="42"/>
  <c r="G5" i="42"/>
  <c r="F5" i="42"/>
  <c r="E5" i="42"/>
  <c r="D5" i="42"/>
  <c r="B5" i="42"/>
  <c r="C5" i="42" s="1" a="1"/>
  <c r="C5" i="42" s="1"/>
  <c r="O15" i="42" a="1"/>
  <c r="O15" i="42" s="1"/>
  <c r="N15" i="42" a="1"/>
  <c r="N15" i="42" s="1"/>
  <c r="M15" i="42" a="1"/>
  <c r="M15" i="42" s="1"/>
  <c r="L10" i="42"/>
  <c r="K10" i="42"/>
  <c r="J10" i="42"/>
  <c r="I10" i="42"/>
  <c r="H10" i="42"/>
  <c r="G10" i="42"/>
  <c r="F10" i="42"/>
  <c r="E10" i="42"/>
  <c r="D10" i="42"/>
  <c r="B10" i="42"/>
  <c r="C10" i="42" s="1" a="1"/>
  <c r="C10" i="42" s="1"/>
  <c r="O14" i="42" a="1"/>
  <c r="O14" i="42" s="1"/>
  <c r="N14" i="42" a="1"/>
  <c r="N14" i="42" s="1"/>
  <c r="M14" i="42" a="1"/>
  <c r="M14" i="42" s="1"/>
  <c r="L15" i="42"/>
  <c r="K15" i="42"/>
  <c r="J15" i="42"/>
  <c r="I15" i="42"/>
  <c r="H15" i="42"/>
  <c r="G15" i="42"/>
  <c r="F15" i="42"/>
  <c r="E15" i="42"/>
  <c r="D15" i="42"/>
  <c r="B15" i="42"/>
  <c r="C15" i="42" s="1" a="1"/>
  <c r="C15" i="42" s="1"/>
  <c r="O13" i="42" a="1"/>
  <c r="O13" i="42" s="1"/>
  <c r="N13" i="42" a="1"/>
  <c r="N13" i="42" s="1"/>
  <c r="M13" i="42" a="1"/>
  <c r="M13" i="42" s="1"/>
  <c r="L19" i="42"/>
  <c r="K19" i="42"/>
  <c r="J19" i="42"/>
  <c r="I19" i="42"/>
  <c r="H19" i="42"/>
  <c r="G19" i="42"/>
  <c r="F19" i="42"/>
  <c r="E19" i="42"/>
  <c r="D19" i="42"/>
  <c r="B19" i="42"/>
  <c r="C19" i="42" s="1" a="1"/>
  <c r="C19" i="42" s="1"/>
  <c r="O12" i="42" a="1"/>
  <c r="O12" i="42" s="1"/>
  <c r="N12" i="42" a="1"/>
  <c r="N12" i="42" s="1"/>
  <c r="M12" i="42" a="1"/>
  <c r="M12" i="42" s="1"/>
  <c r="L2" i="42"/>
  <c r="K2" i="42"/>
  <c r="J2" i="42"/>
  <c r="I2" i="42"/>
  <c r="H2" i="42"/>
  <c r="G2" i="42"/>
  <c r="F2" i="42"/>
  <c r="E2" i="42"/>
  <c r="D2" i="42"/>
  <c r="B2" i="42"/>
  <c r="C2" i="42" s="1" a="1"/>
  <c r="C2" i="42" s="1"/>
  <c r="O11" i="42" l="1" a="1"/>
  <c r="O11" i="42" s="1"/>
  <c r="N11" i="42" a="1"/>
  <c r="N11" i="42" s="1"/>
  <c r="M11" i="42" a="1"/>
  <c r="M11" i="42" s="1"/>
  <c r="L12" i="42"/>
  <c r="K12" i="42"/>
  <c r="J12" i="42"/>
  <c r="I12" i="42"/>
  <c r="H12" i="42"/>
  <c r="G12" i="42"/>
  <c r="F12" i="42"/>
  <c r="E12" i="42"/>
  <c r="D12" i="42"/>
  <c r="B12" i="42"/>
  <c r="C12" i="42" s="1" a="1"/>
  <c r="C12" i="42" s="1"/>
  <c r="O10" i="42" a="1"/>
  <c r="O10" i="42" s="1"/>
  <c r="N10" i="42" a="1"/>
  <c r="N10" i="42" s="1"/>
  <c r="M10" i="42" a="1"/>
  <c r="M10" i="42" s="1"/>
  <c r="L11" i="42"/>
  <c r="K11" i="42"/>
  <c r="J11" i="42"/>
  <c r="I11" i="42"/>
  <c r="H11" i="42"/>
  <c r="G11" i="42"/>
  <c r="F11" i="42"/>
  <c r="E11" i="42"/>
  <c r="D11" i="42"/>
  <c r="B11" i="42"/>
  <c r="C11" i="42" s="1" a="1"/>
  <c r="C11" i="42" s="1"/>
  <c r="D9" i="16"/>
  <c r="E9" i="16"/>
  <c r="F9" i="16"/>
  <c r="I9" i="16"/>
  <c r="J9" i="16"/>
  <c r="K9" i="16"/>
  <c r="M49" i="16" a="1"/>
  <c r="M49" i="16" s="1"/>
  <c r="N49" i="16" a="1"/>
  <c r="N49" i="16" s="1"/>
  <c r="O49" i="16" a="1"/>
  <c r="O49" i="16" s="1"/>
  <c r="L14" i="42" l="1"/>
  <c r="L9" i="16"/>
  <c r="G14" i="42" l="1"/>
  <c r="G9" i="16"/>
  <c r="H14" i="42"/>
  <c r="H9" i="16"/>
  <c r="B14" i="42" l="1"/>
  <c r="B9" i="16"/>
  <c r="C14" i="42" l="1"/>
  <c r="C9" i="16"/>
  <c r="O9" i="42" a="1"/>
  <c r="O9" i="42" s="1"/>
  <c r="N9" i="42" a="1"/>
  <c r="N9" i="42" s="1"/>
  <c r="M9" i="42" a="1"/>
  <c r="M9" i="42" s="1"/>
  <c r="L3" i="42"/>
  <c r="K3" i="42"/>
  <c r="J3" i="42"/>
  <c r="I3" i="42"/>
  <c r="H3" i="42"/>
  <c r="G3" i="42"/>
  <c r="F3" i="42"/>
  <c r="E3" i="42"/>
  <c r="D3" i="42"/>
  <c r="B3" i="42"/>
  <c r="C3" i="42" s="1" a="1"/>
  <c r="C3" i="42" s="1"/>
  <c r="O8" i="42" a="1"/>
  <c r="O8" i="42" s="1"/>
  <c r="N8" i="42" a="1"/>
  <c r="N8" i="42" s="1"/>
  <c r="M8" i="42" a="1"/>
  <c r="M8" i="42" s="1"/>
  <c r="L9" i="42"/>
  <c r="K9" i="42"/>
  <c r="J9" i="42"/>
  <c r="I9" i="42"/>
  <c r="H9" i="42"/>
  <c r="G9" i="42"/>
  <c r="F9" i="42"/>
  <c r="E9" i="42"/>
  <c r="D9" i="42"/>
  <c r="B9" i="42"/>
  <c r="C9" i="42" s="1" a="1"/>
  <c r="C9" i="42" s="1"/>
  <c r="B7" i="16"/>
  <c r="C7" i="16" s="1" a="1"/>
  <c r="C7" i="16" s="1"/>
  <c r="D7" i="16"/>
  <c r="E7" i="16"/>
  <c r="F7" i="16"/>
  <c r="G7" i="16"/>
  <c r="H7" i="16"/>
  <c r="I7" i="16"/>
  <c r="J7" i="16"/>
  <c r="K7" i="16"/>
  <c r="L7" i="16"/>
  <c r="M2" i="16" a="1"/>
  <c r="M2" i="16" s="1"/>
  <c r="N2" i="16" a="1"/>
  <c r="N2" i="16" s="1"/>
  <c r="O2" i="16" a="1"/>
  <c r="O2" i="16" s="1"/>
  <c r="O7" i="42" a="1"/>
  <c r="O7" i="42" s="1"/>
  <c r="N7" i="42" a="1"/>
  <c r="N7" i="42" s="1"/>
  <c r="M7" i="42" a="1"/>
  <c r="M7" i="42" s="1"/>
  <c r="L16" i="42"/>
  <c r="K16" i="42"/>
  <c r="J16" i="42"/>
  <c r="I16" i="42"/>
  <c r="H16" i="42"/>
  <c r="G16" i="42"/>
  <c r="F16" i="42"/>
  <c r="E16" i="42"/>
  <c r="D16" i="42"/>
  <c r="B16" i="42"/>
  <c r="C16" i="42" s="1" a="1"/>
  <c r="C16" i="42" s="1"/>
  <c r="O6" i="42" a="1"/>
  <c r="O6" i="42" s="1"/>
  <c r="N6" i="42" a="1"/>
  <c r="N6" i="42" s="1"/>
  <c r="M6" i="42" a="1"/>
  <c r="M6" i="42" s="1"/>
  <c r="L18" i="42"/>
  <c r="K18" i="42"/>
  <c r="J18" i="42"/>
  <c r="I18" i="42"/>
  <c r="H18" i="42"/>
  <c r="G18" i="42"/>
  <c r="F18" i="42"/>
  <c r="E18" i="42"/>
  <c r="D18" i="42"/>
  <c r="B18" i="42"/>
  <c r="C18" i="42" s="1" a="1"/>
  <c r="C18" i="42" s="1"/>
  <c r="O5" i="42" a="1"/>
  <c r="O5" i="42" s="1"/>
  <c r="N5" i="42" a="1"/>
  <c r="N5" i="42" s="1"/>
  <c r="M5" i="42" a="1"/>
  <c r="M5" i="42" s="1"/>
  <c r="L4" i="42" a="1"/>
  <c r="L4" i="42" s="1"/>
  <c r="K4" i="42"/>
  <c r="J4" i="42"/>
  <c r="I4" i="42"/>
  <c r="H4" i="42"/>
  <c r="G4" i="42"/>
  <c r="F4" i="42"/>
  <c r="E4" i="42"/>
  <c r="D4" i="42"/>
  <c r="B4" i="42"/>
  <c r="C4" i="42" s="1" a="1"/>
  <c r="C4" i="42" s="1"/>
  <c r="O4" i="42" a="1"/>
  <c r="O4" i="42" s="1"/>
  <c r="N4" i="42" a="1"/>
  <c r="N4" i="42" s="1"/>
  <c r="M4" i="42" a="1"/>
  <c r="M4" i="42" s="1"/>
  <c r="L6" i="42"/>
  <c r="K6" i="42"/>
  <c r="J6" i="42"/>
  <c r="I6" i="42"/>
  <c r="H6" i="42"/>
  <c r="G6" i="42"/>
  <c r="F6" i="42"/>
  <c r="E6" i="42"/>
  <c r="D6" i="42"/>
  <c r="B6" i="42"/>
  <c r="C6" i="42" s="1" a="1"/>
  <c r="C6" i="42" s="1"/>
  <c r="O3" i="42" a="1"/>
  <c r="O3" i="42" s="1"/>
  <c r="N3" i="42" a="1"/>
  <c r="N3" i="42" s="1"/>
  <c r="M3" i="42" a="1"/>
  <c r="M3" i="42" s="1"/>
  <c r="O2" i="42" a="1"/>
  <c r="O2" i="42" s="1"/>
  <c r="N2" i="42" a="1"/>
  <c r="N2" i="42" s="1"/>
  <c r="M2" i="42" a="1"/>
  <c r="M2" i="42" s="1"/>
  <c r="L13" i="42"/>
  <c r="K13" i="42"/>
  <c r="J13" i="42"/>
  <c r="I13" i="42"/>
  <c r="H13" i="42"/>
  <c r="G13" i="42"/>
  <c r="F13" i="42"/>
  <c r="E13" i="42"/>
  <c r="D13" i="42"/>
  <c r="B13" i="42"/>
  <c r="C13" i="42" s="1" a="1"/>
  <c r="C13" i="42" s="1"/>
  <c r="O7" i="41" a="1"/>
  <c r="O7" i="41" s="1"/>
  <c r="N7" i="41" a="1"/>
  <c r="N7" i="41" s="1"/>
  <c r="M7" i="41" a="1"/>
  <c r="M7" i="41" s="1"/>
  <c r="L7" i="41"/>
  <c r="K7" i="41"/>
  <c r="J7" i="41"/>
  <c r="I7" i="41"/>
  <c r="H7" i="41"/>
  <c r="G7" i="41"/>
  <c r="F7" i="41"/>
  <c r="E7" i="41"/>
  <c r="D7" i="41"/>
  <c r="B7" i="41"/>
  <c r="C7" i="41" s="1" a="1"/>
  <c r="C7" i="41" s="1"/>
  <c r="B12" i="36"/>
  <c r="C12" i="36" s="1" a="1"/>
  <c r="C12" i="36" s="1"/>
  <c r="D12" i="36"/>
  <c r="E12" i="36"/>
  <c r="F12" i="36"/>
  <c r="G12" i="36"/>
  <c r="H12" i="36"/>
  <c r="I12" i="36"/>
  <c r="J12" i="36"/>
  <c r="K12" i="36"/>
  <c r="L12" i="36"/>
  <c r="M3" i="36" a="1"/>
  <c r="M3" i="36" s="1"/>
  <c r="N3" i="36" a="1"/>
  <c r="N3" i="36" s="1"/>
  <c r="O3" i="36" a="1"/>
  <c r="O3" i="36" s="1"/>
  <c r="O8" i="41" a="1"/>
  <c r="O8" i="41" s="1"/>
  <c r="N8" i="41" a="1"/>
  <c r="N8" i="41" s="1"/>
  <c r="M8" i="41" a="1"/>
  <c r="M8" i="41" s="1"/>
  <c r="L9" i="41"/>
  <c r="K9" i="41"/>
  <c r="J9" i="41"/>
  <c r="I9" i="41"/>
  <c r="H9" i="41"/>
  <c r="G9" i="41"/>
  <c r="F9" i="41"/>
  <c r="E9" i="41"/>
  <c r="D9" i="41"/>
  <c r="B9" i="41"/>
  <c r="C9" i="41" s="1" a="1"/>
  <c r="C9" i="41" s="1"/>
  <c r="O14" i="41" l="1" a="1"/>
  <c r="O14" i="41" s="1"/>
  <c r="N14" i="41" a="1"/>
  <c r="N14" i="41" s="1"/>
  <c r="M14" i="41" a="1"/>
  <c r="M14" i="41" s="1"/>
  <c r="O6" i="41" a="1"/>
  <c r="O6" i="41" s="1"/>
  <c r="N6" i="41" a="1"/>
  <c r="N6" i="41" s="1"/>
  <c r="M6" i="41" a="1"/>
  <c r="M6" i="41" s="1"/>
  <c r="O13" i="36" a="1"/>
  <c r="O13" i="36" s="1"/>
  <c r="N13" i="36" a="1"/>
  <c r="N13" i="36" s="1"/>
  <c r="M13" i="36" a="1"/>
  <c r="M13" i="36" s="1"/>
  <c r="L8" i="36"/>
  <c r="K8" i="36"/>
  <c r="J8" i="36"/>
  <c r="I8" i="36"/>
  <c r="H8" i="36"/>
  <c r="G8" i="36"/>
  <c r="F8" i="36"/>
  <c r="E8" i="36"/>
  <c r="D8" i="36"/>
  <c r="B8" i="36"/>
  <c r="C8" i="36" s="1" a="1"/>
  <c r="C8" i="36" s="1"/>
  <c r="O12" i="36" l="1" a="1"/>
  <c r="O12" i="36" s="1"/>
  <c r="N12" i="36" a="1"/>
  <c r="N12" i="36" s="1"/>
  <c r="M12" i="36" a="1"/>
  <c r="M12" i="36" s="1"/>
  <c r="L3" i="36"/>
  <c r="K3" i="36"/>
  <c r="J3" i="36"/>
  <c r="I3" i="36"/>
  <c r="H3" i="36"/>
  <c r="G3" i="36"/>
  <c r="F3" i="36"/>
  <c r="E3" i="36"/>
  <c r="D3" i="36"/>
  <c r="B3" i="36"/>
  <c r="C3" i="36" s="1" a="1"/>
  <c r="C3" i="36" s="1"/>
  <c r="O9" i="36" a="1"/>
  <c r="O9" i="36" s="1"/>
  <c r="N9" i="36" a="1"/>
  <c r="N9" i="36" s="1"/>
  <c r="M9" i="36" a="1"/>
  <c r="M9" i="36" s="1"/>
  <c r="L7" i="36"/>
  <c r="K7" i="36"/>
  <c r="J7" i="36"/>
  <c r="I7" i="36"/>
  <c r="H7" i="36"/>
  <c r="G7" i="36"/>
  <c r="F7" i="36"/>
  <c r="E7" i="36"/>
  <c r="D7" i="36"/>
  <c r="B7" i="36"/>
  <c r="C7" i="36" s="1" a="1"/>
  <c r="C7" i="36" s="1"/>
  <c r="L12" i="41"/>
  <c r="K12" i="41"/>
  <c r="J12" i="41"/>
  <c r="I12" i="41"/>
  <c r="H12" i="41"/>
  <c r="G12" i="41"/>
  <c r="F12" i="41"/>
  <c r="E12" i="41"/>
  <c r="D12" i="41"/>
  <c r="B12" i="41"/>
  <c r="C12" i="41" s="1" a="1"/>
  <c r="C12" i="41" s="1"/>
  <c r="O13" i="41" a="1"/>
  <c r="O13" i="41" s="1"/>
  <c r="N13" i="41" a="1"/>
  <c r="N13" i="41" s="1"/>
  <c r="M13" i="41" a="1"/>
  <c r="M13" i="41" s="1"/>
  <c r="L14" i="41"/>
  <c r="K14" i="41"/>
  <c r="J14" i="41"/>
  <c r="I14" i="41"/>
  <c r="H14" i="41"/>
  <c r="G14" i="41"/>
  <c r="F14" i="41"/>
  <c r="E14" i="41"/>
  <c r="D14" i="41"/>
  <c r="B14" i="41"/>
  <c r="C14" i="41" s="1" a="1"/>
  <c r="C14" i="41" s="1"/>
  <c r="L10" i="41"/>
  <c r="K10" i="41"/>
  <c r="J10" i="41"/>
  <c r="I10" i="41"/>
  <c r="H10" i="41"/>
  <c r="G10" i="41"/>
  <c r="F10" i="41"/>
  <c r="E10" i="41"/>
  <c r="D10" i="41"/>
  <c r="L11" i="41"/>
  <c r="K11" i="41"/>
  <c r="J11" i="41"/>
  <c r="I11" i="41"/>
  <c r="H11" i="41"/>
  <c r="G11" i="41"/>
  <c r="F11" i="41"/>
  <c r="E11" i="41"/>
  <c r="D11" i="41"/>
  <c r="B11" i="41"/>
  <c r="C11" i="41" s="1" a="1"/>
  <c r="C11" i="41" s="1"/>
  <c r="O3" i="41" a="1"/>
  <c r="O3" i="41" s="1"/>
  <c r="N3" i="41" a="1"/>
  <c r="N3" i="41" s="1"/>
  <c r="M3" i="41" a="1"/>
  <c r="M3" i="41" s="1"/>
  <c r="L3" i="41"/>
  <c r="K3" i="41"/>
  <c r="J3" i="41"/>
  <c r="I3" i="41"/>
  <c r="H3" i="41"/>
  <c r="G3" i="41"/>
  <c r="F3" i="41"/>
  <c r="E3" i="41"/>
  <c r="D3" i="41"/>
  <c r="B3" i="41"/>
  <c r="C3" i="41" s="1" a="1"/>
  <c r="C3" i="41" s="1"/>
  <c r="O10" i="41" a="1"/>
  <c r="O10" i="41" s="1"/>
  <c r="N10" i="41" a="1"/>
  <c r="N10" i="41" s="1"/>
  <c r="M10" i="41" a="1"/>
  <c r="M10" i="41" s="1"/>
  <c r="L13" i="41"/>
  <c r="K13" i="41"/>
  <c r="J13" i="41"/>
  <c r="I13" i="41"/>
  <c r="H13" i="41"/>
  <c r="G13" i="41"/>
  <c r="F13" i="41"/>
  <c r="E13" i="41"/>
  <c r="D13" i="41"/>
  <c r="B13" i="41"/>
  <c r="C13" i="41" s="1" a="1"/>
  <c r="C13" i="41" s="1"/>
  <c r="O5" i="41" a="1"/>
  <c r="O5" i="41" s="1"/>
  <c r="N5" i="41" a="1"/>
  <c r="N5" i="41" s="1"/>
  <c r="M5" i="41" a="1"/>
  <c r="M5" i="41" s="1"/>
  <c r="L6" i="41"/>
  <c r="K6" i="41"/>
  <c r="J6" i="41"/>
  <c r="I6" i="41"/>
  <c r="H6" i="41"/>
  <c r="G6" i="41"/>
  <c r="F6" i="41"/>
  <c r="E6" i="41"/>
  <c r="D6" i="41"/>
  <c r="B6" i="41"/>
  <c r="C6" i="41" s="1" a="1"/>
  <c r="C6" i="41" s="1"/>
  <c r="O9" i="41" a="1"/>
  <c r="O9" i="41" s="1"/>
  <c r="N9" i="41" a="1"/>
  <c r="N9" i="41" s="1"/>
  <c r="M9" i="41" a="1"/>
  <c r="M9" i="41" s="1"/>
  <c r="L4" i="41"/>
  <c r="K4" i="41"/>
  <c r="J4" i="41"/>
  <c r="I4" i="41"/>
  <c r="H4" i="41"/>
  <c r="G4" i="41"/>
  <c r="F4" i="41"/>
  <c r="E4" i="41"/>
  <c r="D4" i="41"/>
  <c r="B4" i="41"/>
  <c r="C4" i="41" s="1" a="1"/>
  <c r="C4" i="41" s="1"/>
  <c r="O4" i="41" a="1"/>
  <c r="O4" i="41" s="1"/>
  <c r="N4" i="41" a="1"/>
  <c r="N4" i="41" s="1"/>
  <c r="M4" i="41" a="1"/>
  <c r="M4" i="41" s="1"/>
  <c r="L8" i="41"/>
  <c r="K8" i="41"/>
  <c r="J8" i="41"/>
  <c r="I8" i="41"/>
  <c r="H8" i="41"/>
  <c r="G8" i="41"/>
  <c r="F8" i="41"/>
  <c r="E8" i="41"/>
  <c r="D8" i="41"/>
  <c r="B8" i="41"/>
  <c r="C8" i="41" s="1" a="1"/>
  <c r="C8" i="41" s="1"/>
  <c r="O12" i="41" a="1"/>
  <c r="O12" i="41" s="1"/>
  <c r="N12" i="41" a="1"/>
  <c r="N12" i="41" s="1"/>
  <c r="M12" i="41" a="1"/>
  <c r="M12" i="41" s="1"/>
  <c r="L5" i="41"/>
  <c r="K5" i="41"/>
  <c r="J5" i="41"/>
  <c r="I5" i="41"/>
  <c r="H5" i="41"/>
  <c r="G5" i="41"/>
  <c r="F5" i="41"/>
  <c r="E5" i="41"/>
  <c r="D5" i="41"/>
  <c r="B5" i="41"/>
  <c r="C5" i="41" s="1" a="1"/>
  <c r="C5" i="41" s="1"/>
  <c r="O2" i="41" a="1"/>
  <c r="O2" i="41" s="1"/>
  <c r="N2" i="41" a="1"/>
  <c r="N2" i="41" s="1"/>
  <c r="M2" i="41" a="1"/>
  <c r="M2" i="41" s="1"/>
  <c r="O11" i="41" a="1"/>
  <c r="O11" i="41" s="1"/>
  <c r="N11" i="41" a="1"/>
  <c r="N11" i="41" s="1"/>
  <c r="M11" i="41" a="1"/>
  <c r="M11" i="41" s="1"/>
  <c r="L2" i="41"/>
  <c r="K2" i="41"/>
  <c r="J2" i="41"/>
  <c r="I2" i="41"/>
  <c r="H2" i="41"/>
  <c r="G2" i="41"/>
  <c r="F2" i="41"/>
  <c r="E2" i="41"/>
  <c r="D2" i="41"/>
  <c r="B2" i="41"/>
  <c r="C2" i="41" s="1" a="1"/>
  <c r="C2" i="41" s="1"/>
  <c r="O9" i="39" l="1" a="1"/>
  <c r="O9" i="39" s="1"/>
  <c r="N9" i="39" a="1"/>
  <c r="N9" i="39" s="1"/>
  <c r="M9" i="39" a="1"/>
  <c r="M9" i="39" s="1"/>
  <c r="L9" i="39"/>
  <c r="K9" i="39"/>
  <c r="J9" i="39"/>
  <c r="I9" i="39"/>
  <c r="H9" i="39"/>
  <c r="G9" i="39"/>
  <c r="F9" i="39"/>
  <c r="E9" i="39"/>
  <c r="D9" i="39"/>
  <c r="B9" i="39"/>
  <c r="C9" i="39" s="1" a="1"/>
  <c r="C9" i="39" s="1"/>
  <c r="O8" i="39" a="1"/>
  <c r="O8" i="39" s="1"/>
  <c r="N8" i="39" a="1"/>
  <c r="N8" i="39" s="1"/>
  <c r="M8" i="39" a="1"/>
  <c r="M8" i="39" s="1"/>
  <c r="L8" i="39"/>
  <c r="K8" i="39"/>
  <c r="J8" i="39"/>
  <c r="I8" i="39"/>
  <c r="H8" i="39"/>
  <c r="G8" i="39"/>
  <c r="F8" i="39"/>
  <c r="E8" i="39"/>
  <c r="D8" i="39"/>
  <c r="B8" i="39"/>
  <c r="C8" i="39" s="1" a="1"/>
  <c r="C8" i="39" s="1"/>
  <c r="O7" i="39" a="1"/>
  <c r="O7" i="39" s="1"/>
  <c r="N7" i="39" a="1"/>
  <c r="N7" i="39" s="1"/>
  <c r="M7" i="39" a="1"/>
  <c r="M7" i="39" s="1"/>
  <c r="L7" i="39"/>
  <c r="K7" i="39"/>
  <c r="J7" i="39"/>
  <c r="I7" i="39"/>
  <c r="H7" i="39"/>
  <c r="G7" i="39"/>
  <c r="F7" i="39"/>
  <c r="E7" i="39"/>
  <c r="D7" i="39"/>
  <c r="B7" i="39"/>
  <c r="C7" i="39" s="1" a="1"/>
  <c r="C7" i="39" s="1"/>
  <c r="O6" i="39" a="1"/>
  <c r="O6" i="39" s="1"/>
  <c r="N6" i="39" a="1"/>
  <c r="N6" i="39" s="1"/>
  <c r="M6" i="39" a="1"/>
  <c r="M6" i="39" s="1"/>
  <c r="L6" i="39"/>
  <c r="K6" i="39"/>
  <c r="J6" i="39"/>
  <c r="I6" i="39"/>
  <c r="H6" i="39"/>
  <c r="G6" i="39"/>
  <c r="F6" i="39"/>
  <c r="E6" i="39"/>
  <c r="D6" i="39"/>
  <c r="B6" i="39"/>
  <c r="C6" i="39" s="1" a="1"/>
  <c r="C6" i="39" s="1"/>
  <c r="O5" i="39" a="1"/>
  <c r="O5" i="39" s="1"/>
  <c r="N5" i="39" a="1"/>
  <c r="N5" i="39" s="1"/>
  <c r="M5" i="39" a="1"/>
  <c r="M5" i="39" s="1"/>
  <c r="L5" i="39"/>
  <c r="K5" i="39"/>
  <c r="J5" i="39"/>
  <c r="I5" i="39"/>
  <c r="H5" i="39"/>
  <c r="G5" i="39"/>
  <c r="F5" i="39"/>
  <c r="E5" i="39"/>
  <c r="D5" i="39"/>
  <c r="B5" i="39"/>
  <c r="C5" i="39" s="1" a="1"/>
  <c r="C5" i="39" s="1"/>
  <c r="O4" i="39" a="1"/>
  <c r="O4" i="39" s="1"/>
  <c r="N4" i="39" a="1"/>
  <c r="N4" i="39" s="1"/>
  <c r="M4" i="39" a="1"/>
  <c r="M4" i="39" s="1"/>
  <c r="L4" i="39"/>
  <c r="K4" i="39"/>
  <c r="J4" i="39"/>
  <c r="I4" i="39"/>
  <c r="H4" i="39"/>
  <c r="G4" i="39"/>
  <c r="F4" i="39"/>
  <c r="E4" i="39"/>
  <c r="D4" i="39"/>
  <c r="B4" i="39"/>
  <c r="C4" i="39" s="1" a="1"/>
  <c r="C4" i="39" s="1"/>
  <c r="O3" i="39" a="1"/>
  <c r="O3" i="39" s="1"/>
  <c r="N3" i="39" a="1"/>
  <c r="N3" i="39" s="1"/>
  <c r="M3" i="39" a="1"/>
  <c r="M3" i="39" s="1"/>
  <c r="L3" i="39"/>
  <c r="K3" i="39"/>
  <c r="J3" i="39"/>
  <c r="I3" i="39"/>
  <c r="H3" i="39"/>
  <c r="G3" i="39"/>
  <c r="F3" i="39"/>
  <c r="E3" i="39"/>
  <c r="D3" i="39"/>
  <c r="B3" i="39"/>
  <c r="C3" i="39" s="1" a="1"/>
  <c r="C3" i="39" s="1"/>
  <c r="O2" i="39" a="1"/>
  <c r="O2" i="39" s="1"/>
  <c r="N2" i="39" a="1"/>
  <c r="N2" i="39" s="1"/>
  <c r="M2" i="39" a="1"/>
  <c r="M2" i="39" s="1"/>
  <c r="L2" i="39"/>
  <c r="K2" i="39"/>
  <c r="J2" i="39"/>
  <c r="I2" i="39"/>
  <c r="H2" i="39"/>
  <c r="G2" i="39"/>
  <c r="F2" i="39"/>
  <c r="E2" i="39"/>
  <c r="D2" i="39"/>
  <c r="B2" i="39"/>
  <c r="C2" i="39" s="1" a="1"/>
  <c r="C2" i="39" s="1"/>
  <c r="B10" i="41" l="1"/>
  <c r="C10" i="41" s="1" a="1"/>
  <c r="C10" i="41" s="1"/>
  <c r="M10" i="37" a="1"/>
  <c r="M10" i="37" s="1"/>
  <c r="Q13" i="37" a="1"/>
  <c r="Q13" i="37" s="1"/>
  <c r="P13" i="37" a="1"/>
  <c r="P13" i="37" s="1"/>
  <c r="O13" i="37" a="1"/>
  <c r="O13" i="37" s="1"/>
  <c r="L10" i="37"/>
  <c r="K10" i="37"/>
  <c r="J10" i="37"/>
  <c r="I10" i="37"/>
  <c r="H10" i="37"/>
  <c r="G10" i="37"/>
  <c r="F10" i="37"/>
  <c r="E10" i="37"/>
  <c r="D10" i="37"/>
  <c r="B10" i="37"/>
  <c r="C10" i="37" s="1" a="1"/>
  <c r="C10" i="37" s="1"/>
  <c r="M13" i="37" l="1" a="1"/>
  <c r="M13" i="37" s="1"/>
  <c r="M8" i="37" a="1"/>
  <c r="M8" i="37" s="1"/>
  <c r="Q7" i="37" a="1"/>
  <c r="Q7" i="37" s="1"/>
  <c r="P7" i="37" a="1"/>
  <c r="P7" i="37" s="1"/>
  <c r="O7" i="37" a="1"/>
  <c r="O7" i="37" s="1"/>
  <c r="L7" i="37"/>
  <c r="K7" i="37"/>
  <c r="J7" i="37"/>
  <c r="I7" i="37"/>
  <c r="H7" i="37"/>
  <c r="G7" i="37"/>
  <c r="F7" i="37"/>
  <c r="E7" i="37"/>
  <c r="D7" i="37"/>
  <c r="B7" i="37"/>
  <c r="C7" i="37" s="1" a="1"/>
  <c r="C7" i="37" s="1"/>
  <c r="B2" i="19"/>
  <c r="C2" i="19" s="1" a="1"/>
  <c r="C2" i="19" s="1"/>
  <c r="D2" i="19"/>
  <c r="E2" i="19"/>
  <c r="F2" i="19"/>
  <c r="G2" i="19"/>
  <c r="H2" i="19"/>
  <c r="I2" i="19"/>
  <c r="J2" i="19"/>
  <c r="K2" i="19"/>
  <c r="L2"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B9" i="37"/>
  <c r="C9" i="37" s="1" a="1"/>
  <c r="C9" i="37" s="1"/>
  <c r="Q9" i="37" a="1"/>
  <c r="Q9" i="37" s="1"/>
  <c r="P9" i="37" a="1"/>
  <c r="P9" i="37" s="1"/>
  <c r="O9" i="37" a="1"/>
  <c r="O9" i="37" s="1"/>
  <c r="L6" i="37"/>
  <c r="K6" i="37"/>
  <c r="J6" i="37"/>
  <c r="I6" i="37"/>
  <c r="H6" i="37"/>
  <c r="G6" i="37"/>
  <c r="F6" i="37"/>
  <c r="E6" i="37"/>
  <c r="D6" i="37"/>
  <c r="B6" i="37"/>
  <c r="C6" i="37" s="1" a="1"/>
  <c r="C6" i="37" s="1"/>
  <c r="Q4" i="37" l="1" a="1"/>
  <c r="Q4" i="37" s="1"/>
  <c r="P4" i="37" a="1"/>
  <c r="P4" i="37" s="1"/>
  <c r="O4" i="37" a="1"/>
  <c r="O4" i="37" s="1"/>
  <c r="L8" i="37"/>
  <c r="K8" i="37"/>
  <c r="J8" i="37"/>
  <c r="I8" i="37"/>
  <c r="H8" i="37"/>
  <c r="G8" i="37"/>
  <c r="F8" i="37"/>
  <c r="E8" i="37"/>
  <c r="D8" i="37"/>
  <c r="B8" i="37"/>
  <c r="C8" i="37" s="1" a="1"/>
  <c r="C8" i="37" s="1"/>
  <c r="L13" i="37"/>
  <c r="K13" i="37"/>
  <c r="J13" i="37"/>
  <c r="I13" i="37"/>
  <c r="H13" i="37"/>
  <c r="G13" i="37"/>
  <c r="F13" i="37"/>
  <c r="E13" i="37"/>
  <c r="D13" i="37"/>
  <c r="B13" i="37"/>
  <c r="C13" i="37" s="1" a="1"/>
  <c r="C13" i="37" s="1"/>
  <c r="L12" i="37"/>
  <c r="K12" i="37"/>
  <c r="J12" i="37"/>
  <c r="I12" i="37"/>
  <c r="H12" i="37"/>
  <c r="G12" i="37"/>
  <c r="F12" i="37"/>
  <c r="E12" i="37"/>
  <c r="D12" i="37"/>
  <c r="B12" i="37"/>
  <c r="C12" i="37" s="1" a="1"/>
  <c r="C12" i="37" s="1"/>
  <c r="L11" i="37"/>
  <c r="K11" i="37"/>
  <c r="J11" i="37"/>
  <c r="I11" i="37"/>
  <c r="H11" i="37"/>
  <c r="G11" i="37"/>
  <c r="F11" i="37"/>
  <c r="E11" i="37"/>
  <c r="D11" i="37"/>
  <c r="B11" i="37"/>
  <c r="C11" i="37" s="1" a="1"/>
  <c r="C11" i="37" s="1"/>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B4" i="37"/>
  <c r="C4" i="37" s="1" a="1"/>
  <c r="C4" i="37" s="1"/>
  <c r="Q10" i="37" a="1"/>
  <c r="Q10" i="37" s="1"/>
  <c r="P10" i="37" a="1"/>
  <c r="P10" i="37" s="1"/>
  <c r="O10" i="37" a="1"/>
  <c r="O10" i="37" s="1"/>
  <c r="L2" i="37"/>
  <c r="K2" i="37"/>
  <c r="J2" i="37"/>
  <c r="I2" i="37"/>
  <c r="H2" i="37"/>
  <c r="G2" i="37"/>
  <c r="F2" i="37"/>
  <c r="E2" i="37"/>
  <c r="D2" i="37"/>
  <c r="B2" i="37"/>
  <c r="C2" i="37" s="1" a="1"/>
  <c r="C2" i="37" s="1"/>
  <c r="L5" i="36" l="1" a="1"/>
  <c r="L5" i="36" s="1"/>
  <c r="K5" i="36"/>
  <c r="J5" i="36"/>
  <c r="I5" i="36"/>
  <c r="H5" i="36"/>
  <c r="G5" i="36"/>
  <c r="F5" i="36"/>
  <c r="E5" i="36"/>
  <c r="D5" i="36"/>
  <c r="B5" i="36"/>
  <c r="C5" i="36" s="1" a="1"/>
  <c r="C5" i="36" s="1"/>
  <c r="L6" i="36" l="1"/>
  <c r="K6" i="36"/>
  <c r="J6" i="36"/>
  <c r="I6" i="36"/>
  <c r="H6" i="36"/>
  <c r="G6" i="36"/>
  <c r="F6" i="36"/>
  <c r="E6" i="36"/>
  <c r="D6" i="36"/>
  <c r="B6" i="36"/>
  <c r="C6" i="36" s="1" a="1"/>
  <c r="C6" i="36" s="1"/>
  <c r="L13" i="36"/>
  <c r="K13" i="36"/>
  <c r="J13" i="36"/>
  <c r="I13" i="36"/>
  <c r="H13" i="36"/>
  <c r="G13" i="36"/>
  <c r="F13" i="36"/>
  <c r="E13" i="36"/>
  <c r="D13" i="36"/>
  <c r="B13" i="36"/>
  <c r="C13" i="36" s="1" a="1"/>
  <c r="C13" i="36" s="1"/>
  <c r="L9" i="36"/>
  <c r="K9" i="36"/>
  <c r="J9" i="36"/>
  <c r="I9" i="36"/>
  <c r="H9" i="36"/>
  <c r="G9" i="36"/>
  <c r="F9" i="36"/>
  <c r="E9" i="36"/>
  <c r="D9" i="36"/>
  <c r="B9" i="36"/>
  <c r="C9" i="36" s="1" a="1"/>
  <c r="C9" i="36" s="1"/>
  <c r="O11" i="36" a="1"/>
  <c r="O11" i="36" s="1"/>
  <c r="N11" i="36" a="1"/>
  <c r="N11" i="36" s="1"/>
  <c r="M11" i="36" a="1"/>
  <c r="M11" i="36" s="1"/>
  <c r="O10" i="36" a="1"/>
  <c r="O10" i="36" s="1"/>
  <c r="N10" i="36" a="1"/>
  <c r="N10" i="36" s="1"/>
  <c r="M10" i="36" a="1"/>
  <c r="M10" i="36" s="1"/>
  <c r="O4" i="36" a="1"/>
  <c r="O4" i="36" s="1"/>
  <c r="N4" i="36" a="1"/>
  <c r="N4" i="36" s="1"/>
  <c r="M4" i="36" a="1"/>
  <c r="M4" i="36" s="1"/>
  <c r="O7" i="36" a="1"/>
  <c r="O7" i="36" s="1"/>
  <c r="N7" i="36" a="1"/>
  <c r="N7" i="36" s="1"/>
  <c r="M7" i="36" a="1"/>
  <c r="M7" i="36" s="1"/>
  <c r="O8" i="36" a="1"/>
  <c r="O8" i="36" s="1"/>
  <c r="N8" i="36" a="1"/>
  <c r="N8" i="36" s="1"/>
  <c r="M8" i="36" a="1"/>
  <c r="M8" i="36" s="1"/>
  <c r="L11" i="36"/>
  <c r="K11" i="36"/>
  <c r="J11" i="36"/>
  <c r="I11" i="36"/>
  <c r="H11" i="36"/>
  <c r="G11" i="36"/>
  <c r="F11" i="36"/>
  <c r="E11" i="36"/>
  <c r="D11" i="36"/>
  <c r="B11" i="36"/>
  <c r="C11" i="36" s="1" a="1"/>
  <c r="C11" i="36" s="1"/>
  <c r="O6" i="36" a="1"/>
  <c r="O6" i="36" s="1"/>
  <c r="N6" i="36" a="1"/>
  <c r="N6" i="36" s="1"/>
  <c r="M6" i="36" a="1"/>
  <c r="M6" i="36" s="1"/>
  <c r="L2" i="36"/>
  <c r="K2" i="36"/>
  <c r="J2" i="36"/>
  <c r="I2" i="36"/>
  <c r="H2" i="36"/>
  <c r="G2" i="36"/>
  <c r="F2" i="36"/>
  <c r="E2" i="36"/>
  <c r="D2" i="36"/>
  <c r="B2" i="36"/>
  <c r="C2" i="36" s="1" a="1"/>
  <c r="C2" i="36" s="1"/>
  <c r="O2" i="36" l="1" a="1"/>
  <c r="O2" i="36" s="1"/>
  <c r="N2" i="36" a="1"/>
  <c r="N2" i="36" s="1"/>
  <c r="M2" i="36" a="1"/>
  <c r="M2" i="36" s="1"/>
  <c r="L4" i="36"/>
  <c r="K4" i="36"/>
  <c r="J4" i="36"/>
  <c r="I4" i="36"/>
  <c r="H4" i="36"/>
  <c r="G4" i="36"/>
  <c r="F4" i="36"/>
  <c r="E4" i="36"/>
  <c r="D4" i="36"/>
  <c r="B4" i="36"/>
  <c r="C4" i="36" s="1" a="1"/>
  <c r="C4" i="36" s="1"/>
  <c r="O5" i="36" a="1"/>
  <c r="O5" i="36" s="1"/>
  <c r="N5" i="36" a="1"/>
  <c r="N5" i="36" s="1"/>
  <c r="M5" i="36" a="1"/>
  <c r="M5" i="36" s="1"/>
  <c r="L10" i="36"/>
  <c r="K10" i="36"/>
  <c r="J10" i="36"/>
  <c r="I10" i="36"/>
  <c r="H10" i="36"/>
  <c r="G10" i="36"/>
  <c r="F10" i="36"/>
  <c r="E10" i="36"/>
  <c r="D10" i="36"/>
  <c r="B10" i="36"/>
  <c r="C10" i="36" s="1" a="1"/>
  <c r="C10" i="36" s="1"/>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C19" i="32"/>
  <c r="B19" i="32"/>
  <c r="Y19" i="32" a="1"/>
  <c r="Y19" i="32" s="1"/>
  <c r="X19" i="32" a="1"/>
  <c r="X19" i="32" s="1"/>
  <c r="W19" i="32" a="1"/>
  <c r="W19" i="32" s="1"/>
  <c r="V8" i="32"/>
  <c r="S8" i="32"/>
  <c r="Q8" i="32"/>
  <c r="O8" i="32"/>
  <c r="M8" i="32"/>
  <c r="K8" i="32"/>
  <c r="I8" i="32"/>
  <c r="G8" i="32"/>
  <c r="E8" i="32"/>
  <c r="C8" i="32"/>
  <c r="B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C9" i="32"/>
  <c r="B9" i="32"/>
  <c r="Y16" i="32" a="1"/>
  <c r="Y16" i="32" s="1"/>
  <c r="X16" i="32" a="1"/>
  <c r="X16" i="32" s="1"/>
  <c r="W16" i="32" a="1"/>
  <c r="W16" i="32" s="1"/>
  <c r="V14" i="32"/>
  <c r="S14" i="32"/>
  <c r="Q14" i="32"/>
  <c r="O14" i="32"/>
  <c r="M14" i="32"/>
  <c r="K14" i="32"/>
  <c r="I14" i="32"/>
  <c r="G14" i="32"/>
  <c r="E14" i="32"/>
  <c r="C14" i="32"/>
  <c r="B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C18" i="32"/>
  <c r="B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C3" i="32"/>
  <c r="B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4" i="16"/>
  <c r="K4" i="16"/>
  <c r="J4" i="16"/>
  <c r="I4" i="16"/>
  <c r="H4" i="16"/>
  <c r="G4" i="16"/>
  <c r="F4" i="16"/>
  <c r="E4" i="16"/>
  <c r="D4" i="16"/>
  <c r="B4" i="16"/>
  <c r="C4" i="16" s="1" a="1"/>
  <c r="C4" i="16" s="1"/>
  <c r="E24" i="32" l="1"/>
  <c r="S24" i="32"/>
  <c r="I24" i="32"/>
  <c r="K24" i="32"/>
  <c r="M24" i="32"/>
  <c r="O24" i="32"/>
  <c r="Q24" i="32"/>
  <c r="G24" i="32"/>
  <c r="E23" i="32"/>
  <c r="M23" i="32"/>
  <c r="C23" i="32"/>
  <c r="G23" i="32"/>
  <c r="O23" i="32"/>
  <c r="C24" i="32"/>
  <c r="I23" i="32"/>
  <c r="Q23" i="32"/>
  <c r="K23" i="32"/>
  <c r="S23" i="32"/>
  <c r="I20" i="18"/>
  <c r="F2" i="32" l="1"/>
  <c r="R4" i="32"/>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D15" i="32"/>
  <c r="H7" i="32"/>
  <c r="H6" i="32"/>
  <c r="D3" i="32"/>
  <c r="F12" i="32"/>
  <c r="F9" i="32"/>
  <c r="F3" i="32"/>
  <c r="F21" i="32"/>
  <c r="F13" i="32"/>
  <c r="F17" i="32"/>
  <c r="F16" i="32"/>
  <c r="F11" i="32"/>
  <c r="F5" i="32"/>
  <c r="D8" i="32"/>
  <c r="F7" i="32"/>
  <c r="F19" i="32"/>
  <c r="F8" i="32"/>
  <c r="D19" i="32"/>
  <c r="F10" i="32"/>
  <c r="F4" i="32"/>
  <c r="F20" i="32"/>
  <c r="F6" i="32"/>
  <c r="F14" i="32"/>
  <c r="F15" i="32"/>
  <c r="F18" i="32"/>
  <c r="D4" i="32"/>
  <c r="D16" i="32"/>
  <c r="D20" i="32"/>
  <c r="D11" i="32"/>
  <c r="D6" i="32"/>
  <c r="D10" i="32"/>
  <c r="D18" i="32"/>
  <c r="D9" i="32"/>
  <c r="D13" i="32"/>
  <c r="D2" i="32"/>
  <c r="D14" i="32"/>
  <c r="D12" i="32"/>
  <c r="D17" i="32"/>
  <c r="D7" i="32"/>
  <c r="D5" i="32"/>
  <c r="D21" i="32"/>
  <c r="I13" i="18"/>
  <c r="U21" i="32" l="1"/>
  <c r="U9" i="32"/>
  <c r="U13" i="32"/>
  <c r="U4" i="32"/>
  <c r="U19" i="32"/>
  <c r="U15" i="32"/>
  <c r="U8" i="32"/>
  <c r="U18" i="32"/>
  <c r="U10" i="32"/>
  <c r="U11" i="32"/>
  <c r="U5" i="32"/>
  <c r="U17" i="32"/>
  <c r="U12" i="32"/>
  <c r="U20" i="32"/>
  <c r="U3" i="32"/>
  <c r="U7" i="32"/>
  <c r="U6" i="32"/>
  <c r="U14" i="32"/>
  <c r="U2" i="32"/>
  <c r="U16" i="32"/>
  <c r="I22" i="18"/>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B5" i="30"/>
  <c r="C5" i="30" s="1" a="1"/>
  <c r="C5" i="30" s="1"/>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7" i="18"/>
  <c r="C7" i="18" s="1" a="1"/>
  <c r="C7" i="18" s="1"/>
  <c r="D7" i="18"/>
  <c r="E7" i="18"/>
  <c r="F7" i="18"/>
  <c r="G7" i="18"/>
  <c r="H7" i="18"/>
  <c r="I7" i="18"/>
  <c r="J7" i="18"/>
  <c r="K7" i="18"/>
  <c r="L7" i="18"/>
  <c r="M22" i="18" a="1"/>
  <c r="M22" i="18" s="1"/>
  <c r="N22" i="18" a="1"/>
  <c r="N22" i="18" s="1"/>
  <c r="O22" i="18" a="1"/>
  <c r="O22" i="18" s="1"/>
  <c r="M14" i="22" a="1"/>
  <c r="M14" i="22" s="1"/>
  <c r="N14" i="22" a="1"/>
  <c r="N14" i="22" s="1"/>
  <c r="O14" i="22" a="1"/>
  <c r="O14" i="22" s="1"/>
  <c r="L12" i="22"/>
  <c r="K12" i="22"/>
  <c r="J12" i="22"/>
  <c r="I12" i="22"/>
  <c r="H12" i="22"/>
  <c r="G12" i="22"/>
  <c r="F12" i="22"/>
  <c r="E12" i="22"/>
  <c r="D12" i="22"/>
  <c r="B12" i="22"/>
  <c r="C12" i="22" s="1" a="1"/>
  <c r="C12" i="22" s="1"/>
  <c r="L5" i="22" l="1"/>
  <c r="K5" i="22"/>
  <c r="J5" i="22"/>
  <c r="I5" i="22"/>
  <c r="H5" i="22"/>
  <c r="G5" i="22"/>
  <c r="F5" i="22"/>
  <c r="E5" i="22"/>
  <c r="D5" i="22"/>
  <c r="B5" i="22"/>
  <c r="C5" i="22" s="1" a="1"/>
  <c r="C5" i="22" s="1"/>
  <c r="M13" i="22" a="1"/>
  <c r="M13" i="22" s="1"/>
  <c r="N13" i="22" a="1"/>
  <c r="N13" i="22" s="1"/>
  <c r="O13" i="22" a="1"/>
  <c r="O13" i="22" s="1"/>
  <c r="M12" i="22" l="1" a="1"/>
  <c r="M12" i="22" s="1"/>
  <c r="N12" i="22" a="1"/>
  <c r="N12" i="22" s="1"/>
  <c r="O12" i="22" a="1"/>
  <c r="O12" i="22" s="1"/>
  <c r="L6" i="22"/>
  <c r="K6" i="22"/>
  <c r="J6" i="22"/>
  <c r="I6" i="22"/>
  <c r="H6" i="22"/>
  <c r="G6" i="22"/>
  <c r="F6" i="22"/>
  <c r="E6" i="22"/>
  <c r="D6" i="22"/>
  <c r="B6" i="22"/>
  <c r="C6" i="22" s="1" a="1"/>
  <c r="C6" i="22" s="1"/>
  <c r="M21" i="18" l="1" a="1"/>
  <c r="M21" i="18" s="1"/>
  <c r="N21" i="18" a="1"/>
  <c r="N21" i="18" s="1"/>
  <c r="O21" i="18" a="1"/>
  <c r="O21" i="18" s="1"/>
  <c r="L13" i="18"/>
  <c r="K13" i="18"/>
  <c r="J13" i="18"/>
  <c r="H13" i="18"/>
  <c r="G13" i="18"/>
  <c r="F13" i="18"/>
  <c r="E13" i="18"/>
  <c r="D13" i="18"/>
  <c r="B13" i="18"/>
  <c r="C13" i="18" s="1" a="1"/>
  <c r="C13" i="18" s="1"/>
  <c r="K17" i="16" l="1"/>
  <c r="J17" i="16"/>
  <c r="I17" i="16"/>
  <c r="F17" i="16"/>
  <c r="E17" i="16"/>
  <c r="D17" i="16"/>
  <c r="M48" i="16" a="1"/>
  <c r="M48" i="16" s="1"/>
  <c r="N48" i="16" a="1"/>
  <c r="N48" i="16" s="1"/>
  <c r="O48" i="16" a="1"/>
  <c r="O48" i="16" s="1"/>
  <c r="L17" i="16"/>
  <c r="H17" i="16" l="1"/>
  <c r="G17" i="16"/>
  <c r="B17" i="16" l="1"/>
  <c r="C17" i="16" s="1" a="1"/>
  <c r="C17" i="16" s="1"/>
  <c r="M31" i="7" l="1" a="1"/>
  <c r="M31" i="7" s="1"/>
  <c r="N31" i="7" a="1"/>
  <c r="N31" i="7" s="1"/>
  <c r="O31" i="7" a="1"/>
  <c r="O31" i="7" s="1"/>
  <c r="K11" i="7"/>
  <c r="J11" i="7"/>
  <c r="I11" i="7"/>
  <c r="F11" i="7"/>
  <c r="E11" i="7"/>
  <c r="D11" i="7"/>
  <c r="L11" i="7"/>
  <c r="H11" i="7" l="1"/>
  <c r="G11" i="7"/>
  <c r="B11" i="7" l="1"/>
  <c r="C11" i="7" s="1" a="1"/>
  <c r="C11" i="7" s="1"/>
  <c r="L18" i="18"/>
  <c r="K18" i="18"/>
  <c r="J18" i="18"/>
  <c r="I18" i="18"/>
  <c r="H18" i="18"/>
  <c r="G18" i="18"/>
  <c r="F18" i="18"/>
  <c r="E18" i="18"/>
  <c r="D18" i="18"/>
  <c r="B18" i="18"/>
  <c r="C18" i="18" s="1" a="1"/>
  <c r="C18" i="18" s="1"/>
  <c r="M20" i="18" l="1" a="1"/>
  <c r="M20" i="18" s="1"/>
  <c r="N20" i="18" a="1"/>
  <c r="N20" i="18" s="1"/>
  <c r="O20" i="18" a="1"/>
  <c r="O20" i="18" s="1"/>
  <c r="M36" i="19" l="1" a="1"/>
  <c r="M36" i="19" s="1"/>
  <c r="N36" i="19" a="1"/>
  <c r="N36" i="19" s="1"/>
  <c r="O36" i="19" a="1"/>
  <c r="O36" i="19" s="1"/>
  <c r="K10" i="19"/>
  <c r="J10" i="19"/>
  <c r="I10" i="19"/>
  <c r="F10" i="19"/>
  <c r="E10" i="19"/>
  <c r="D10" i="19"/>
  <c r="L10" i="19"/>
  <c r="H10" i="19" l="1"/>
  <c r="G10" i="19"/>
  <c r="B10" i="19" l="1"/>
  <c r="C10" i="19" s="1" a="1"/>
  <c r="C10" i="19" s="1"/>
  <c r="L15" i="30" l="1"/>
  <c r="K15" i="30"/>
  <c r="J15" i="30"/>
  <c r="I15" i="30"/>
  <c r="H15" i="30"/>
  <c r="G15" i="30"/>
  <c r="F15" i="30"/>
  <c r="E15" i="30"/>
  <c r="D15" i="30"/>
  <c r="B15" i="30"/>
  <c r="C15" i="30" s="1" a="1"/>
  <c r="C15" i="30" s="1"/>
  <c r="L3" i="30"/>
  <c r="K3" i="30"/>
  <c r="J3" i="30"/>
  <c r="I3" i="30"/>
  <c r="H3" i="30"/>
  <c r="G3" i="30"/>
  <c r="F3" i="30"/>
  <c r="E3" i="30"/>
  <c r="D3" i="30"/>
  <c r="B3" i="30"/>
  <c r="C3" i="30" s="1" a="1"/>
  <c r="C3" i="30" s="1"/>
  <c r="L18" i="30"/>
  <c r="K18" i="30"/>
  <c r="J18" i="30"/>
  <c r="I18" i="30"/>
  <c r="H18" i="30"/>
  <c r="G18" i="30"/>
  <c r="F18" i="30"/>
  <c r="E18" i="30"/>
  <c r="D18" i="30"/>
  <c r="B18" i="30"/>
  <c r="C18" i="30" s="1" a="1"/>
  <c r="C18" i="30" s="1"/>
  <c r="L9" i="30"/>
  <c r="K9" i="30"/>
  <c r="J9" i="30"/>
  <c r="I9" i="30"/>
  <c r="H9" i="30"/>
  <c r="G9" i="30"/>
  <c r="F9" i="30"/>
  <c r="E9" i="30"/>
  <c r="D9" i="30"/>
  <c r="B9" i="30"/>
  <c r="C9" i="30" s="1" a="1"/>
  <c r="C9" i="30" s="1"/>
  <c r="L20" i="30"/>
  <c r="K20" i="30"/>
  <c r="J20" i="30"/>
  <c r="I20" i="30"/>
  <c r="H20" i="30"/>
  <c r="G20" i="30"/>
  <c r="F20" i="30"/>
  <c r="E20" i="30"/>
  <c r="D20" i="30"/>
  <c r="B20" i="30"/>
  <c r="C20" i="30" s="1" a="1"/>
  <c r="C20" i="30" s="1"/>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B6" i="30"/>
  <c r="C6" i="30" s="1" a="1"/>
  <c r="C6" i="30" s="1"/>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22" i="19"/>
  <c r="J22" i="19"/>
  <c r="I22" i="19"/>
  <c r="F22" i="19"/>
  <c r="E22" i="19"/>
  <c r="D22" i="19"/>
  <c r="L22" i="19" l="1"/>
  <c r="G22" i="19" l="1"/>
  <c r="H22" i="19"/>
  <c r="B22" i="19" l="1"/>
  <c r="C22" i="19" s="1" a="1"/>
  <c r="C22" i="19" s="1"/>
  <c r="K23" i="16" l="1"/>
  <c r="J23" i="16"/>
  <c r="I23" i="16"/>
  <c r="F23" i="16"/>
  <c r="E23" i="16"/>
  <c r="D23" i="16"/>
  <c r="M47" i="16" a="1"/>
  <c r="M47" i="16" s="1"/>
  <c r="N47" i="16" a="1"/>
  <c r="N47" i="16" s="1"/>
  <c r="O47" i="16" a="1"/>
  <c r="O47" i="16" s="1"/>
  <c r="L23" i="16" l="1"/>
  <c r="H23" i="16" l="1"/>
  <c r="G23" i="16"/>
  <c r="B23" i="16" l="1"/>
  <c r="C23" i="16" s="1" a="1"/>
  <c r="C23" i="16" s="1"/>
  <c r="F31" i="7" l="1"/>
  <c r="M18" i="21" l="1" a="1"/>
  <c r="M18" i="21" s="1"/>
  <c r="N18" i="21" a="1"/>
  <c r="N18" i="21" s="1"/>
  <c r="O18" i="21" a="1"/>
  <c r="O18" i="21" s="1"/>
  <c r="L5" i="21" a="1"/>
  <c r="L5" i="21" s="1"/>
  <c r="K5" i="21"/>
  <c r="J5" i="21"/>
  <c r="I5" i="21"/>
  <c r="H5" i="21"/>
  <c r="G5" i="21"/>
  <c r="F5" i="21"/>
  <c r="E5" i="21"/>
  <c r="D5" i="21"/>
  <c r="B5" i="21" l="1"/>
  <c r="C5" i="21" s="1" a="1"/>
  <c r="C5" i="21" s="1"/>
  <c r="L12" i="21" l="1"/>
  <c r="K12" i="21"/>
  <c r="J12" i="21"/>
  <c r="I12" i="21"/>
  <c r="H12" i="21"/>
  <c r="G12" i="21"/>
  <c r="F12" i="21"/>
  <c r="E12" i="21"/>
  <c r="D12" i="21"/>
  <c r="B12" i="21"/>
  <c r="C12" i="21" s="1" a="1"/>
  <c r="C12" i="21" s="1"/>
  <c r="M17" i="21" l="1" a="1"/>
  <c r="M17" i="21" s="1"/>
  <c r="N17" i="21" a="1"/>
  <c r="N17" i="21" s="1"/>
  <c r="O17" i="21" a="1"/>
  <c r="O17" i="21" s="1"/>
  <c r="M46" i="16" l="1" a="1"/>
  <c r="M46" i="16" s="1"/>
  <c r="N46" i="16" a="1"/>
  <c r="N46" i="16" s="1"/>
  <c r="O46" i="16" a="1"/>
  <c r="O46" i="16" s="1"/>
  <c r="K18" i="16"/>
  <c r="J18" i="16"/>
  <c r="I18" i="16"/>
  <c r="F18" i="16"/>
  <c r="E18" i="16"/>
  <c r="D18" i="16"/>
  <c r="L18" i="16"/>
  <c r="H18" i="16" l="1"/>
  <c r="G18" i="16"/>
  <c r="B18" i="16" l="1"/>
  <c r="C18" i="16" s="1" a="1"/>
  <c r="C18" i="16" s="1"/>
  <c r="M35" i="19" l="1" a="1"/>
  <c r="M35" i="19" s="1"/>
  <c r="N35" i="19" a="1"/>
  <c r="N35" i="19" s="1"/>
  <c r="O35" i="19" a="1"/>
  <c r="O35" i="19" s="1"/>
  <c r="L19" i="18" l="1"/>
  <c r="K19" i="18"/>
  <c r="J19" i="18"/>
  <c r="I19" i="18"/>
  <c r="H19" i="18"/>
  <c r="G19" i="18"/>
  <c r="F19" i="18"/>
  <c r="E19" i="18"/>
  <c r="D19" i="18"/>
  <c r="M19" i="18" a="1"/>
  <c r="M19" i="18" s="1"/>
  <c r="N19" i="18" a="1"/>
  <c r="N19" i="18" s="1"/>
  <c r="O19" i="18" a="1"/>
  <c r="O19" i="18" s="1"/>
  <c r="B19" i="18"/>
  <c r="C19" i="18" s="1" a="1"/>
  <c r="C19" i="18" s="1"/>
  <c r="M30" i="7" l="1" a="1"/>
  <c r="M30" i="7" s="1"/>
  <c r="N30" i="7" a="1"/>
  <c r="N30" i="7" s="1"/>
  <c r="O30" i="7" a="1"/>
  <c r="O30" i="7" s="1"/>
  <c r="K4" i="7"/>
  <c r="J4" i="7"/>
  <c r="I4" i="7"/>
  <c r="F4" i="7"/>
  <c r="E4" i="7"/>
  <c r="D4" i="7"/>
  <c r="L4" i="7"/>
  <c r="H4" i="7" l="1"/>
  <c r="G4" i="7"/>
  <c r="B4" i="7" l="1"/>
  <c r="C4" i="7" s="1" a="1"/>
  <c r="C4" i="7" s="1"/>
  <c r="N15" i="29" l="1" a="1"/>
  <c r="N15" i="29" s="1"/>
  <c r="O16" i="29" l="1" a="1"/>
  <c r="O16" i="29" s="1"/>
  <c r="N16" i="29" a="1"/>
  <c r="N16" i="29" s="1"/>
  <c r="M16" i="29" a="1"/>
  <c r="M16" i="29" s="1"/>
  <c r="L16" i="29"/>
  <c r="K16" i="29"/>
  <c r="J16" i="29"/>
  <c r="I16" i="29"/>
  <c r="H16" i="29"/>
  <c r="G16" i="29"/>
  <c r="F16" i="29"/>
  <c r="E16" i="29"/>
  <c r="D16" i="29"/>
  <c r="B16" i="29"/>
  <c r="C16" i="29" s="1" a="1"/>
  <c r="C16" i="29" s="1"/>
  <c r="O15" i="29" a="1"/>
  <c r="O15" i="29" s="1"/>
  <c r="M15" i="29" a="1"/>
  <c r="M15" i="29" s="1"/>
  <c r="L14" i="29"/>
  <c r="K14" i="29"/>
  <c r="J14" i="29"/>
  <c r="I14" i="29"/>
  <c r="H14" i="29"/>
  <c r="G14" i="29"/>
  <c r="F14" i="29"/>
  <c r="E14" i="29"/>
  <c r="D14" i="29"/>
  <c r="B14" i="29"/>
  <c r="C14" i="29" s="1" a="1"/>
  <c r="C14" i="29" s="1"/>
  <c r="O14" i="29" a="1"/>
  <c r="O14" i="29" s="1"/>
  <c r="N14" i="29" a="1"/>
  <c r="N14" i="29" s="1"/>
  <c r="M14" i="29" a="1"/>
  <c r="M14" i="29" s="1"/>
  <c r="L7" i="29"/>
  <c r="K7" i="29"/>
  <c r="J7" i="29"/>
  <c r="I7" i="29"/>
  <c r="H7" i="29"/>
  <c r="G7" i="29"/>
  <c r="F7" i="29"/>
  <c r="E7" i="29"/>
  <c r="D7" i="29"/>
  <c r="B7" i="29"/>
  <c r="C7" i="29" s="1" a="1"/>
  <c r="C7" i="29" s="1"/>
  <c r="O13" i="29" a="1"/>
  <c r="O13" i="29" s="1"/>
  <c r="N13" i="29" a="1"/>
  <c r="N13" i="29" s="1"/>
  <c r="M13" i="29" a="1"/>
  <c r="M13" i="29" s="1"/>
  <c r="L3" i="29"/>
  <c r="K3" i="29"/>
  <c r="J3" i="29"/>
  <c r="I3" i="29"/>
  <c r="H3" i="29"/>
  <c r="G3" i="29"/>
  <c r="F3" i="29"/>
  <c r="E3" i="29"/>
  <c r="D3" i="29"/>
  <c r="B3" i="29"/>
  <c r="C3" i="29" s="1" a="1"/>
  <c r="C3" i="29" s="1"/>
  <c r="O12" i="29" a="1"/>
  <c r="O12" i="29" s="1"/>
  <c r="N12" i="29" a="1"/>
  <c r="N12" i="29" s="1"/>
  <c r="M12" i="29" a="1"/>
  <c r="M12" i="29" s="1"/>
  <c r="L6" i="29"/>
  <c r="K6" i="29"/>
  <c r="J6" i="29"/>
  <c r="I6" i="29"/>
  <c r="H6" i="29"/>
  <c r="G6" i="29"/>
  <c r="F6" i="29"/>
  <c r="E6" i="29"/>
  <c r="D6" i="29"/>
  <c r="B6" i="29"/>
  <c r="C6" i="29" s="1" a="1"/>
  <c r="C6" i="29" s="1"/>
  <c r="O11" i="29" a="1"/>
  <c r="O11" i="29" s="1"/>
  <c r="N11" i="29" a="1"/>
  <c r="N11" i="29" s="1"/>
  <c r="M11" i="29" a="1"/>
  <c r="M11" i="29" s="1"/>
  <c r="L8" i="29"/>
  <c r="K8" i="29"/>
  <c r="J8" i="29"/>
  <c r="I8" i="29"/>
  <c r="H8" i="29"/>
  <c r="G8" i="29"/>
  <c r="F8" i="29"/>
  <c r="E8" i="29"/>
  <c r="D8" i="29"/>
  <c r="B8" i="29"/>
  <c r="C8" i="29" s="1" a="1"/>
  <c r="C8" i="29" s="1"/>
  <c r="O10" i="29" a="1"/>
  <c r="O10" i="29" s="1"/>
  <c r="N10" i="29" a="1"/>
  <c r="N10" i="29" s="1"/>
  <c r="M10" i="29" a="1"/>
  <c r="M10" i="29" s="1"/>
  <c r="L9" i="29"/>
  <c r="K9" i="29"/>
  <c r="J9" i="29"/>
  <c r="I9" i="29"/>
  <c r="H9" i="29"/>
  <c r="G9" i="29"/>
  <c r="F9" i="29"/>
  <c r="E9" i="29"/>
  <c r="D9" i="29"/>
  <c r="B9" i="29"/>
  <c r="C9" i="29" s="1" a="1"/>
  <c r="C9" i="29" s="1"/>
  <c r="O9" i="29" a="1"/>
  <c r="O9" i="29" s="1"/>
  <c r="N9" i="29" a="1"/>
  <c r="N9" i="29" s="1"/>
  <c r="M9" i="29" a="1"/>
  <c r="M9" i="29" s="1"/>
  <c r="L4" i="29"/>
  <c r="K4" i="29"/>
  <c r="J4" i="29"/>
  <c r="I4" i="29"/>
  <c r="H4" i="29"/>
  <c r="G4" i="29"/>
  <c r="F4" i="29"/>
  <c r="E4" i="29"/>
  <c r="D4" i="29"/>
  <c r="B4" i="29"/>
  <c r="C4" i="29" s="1" a="1"/>
  <c r="C4" i="29" s="1"/>
  <c r="O8" i="29" a="1"/>
  <c r="O8" i="29" s="1"/>
  <c r="N8" i="29" a="1"/>
  <c r="N8" i="29" s="1"/>
  <c r="M8" i="29" a="1"/>
  <c r="M8" i="29" s="1"/>
  <c r="L15" i="29"/>
  <c r="K15" i="29"/>
  <c r="J15" i="29"/>
  <c r="I15" i="29"/>
  <c r="H15" i="29"/>
  <c r="G15" i="29"/>
  <c r="F15" i="29"/>
  <c r="E15" i="29"/>
  <c r="D15" i="29"/>
  <c r="B15" i="29"/>
  <c r="C15" i="29" s="1" a="1"/>
  <c r="C15" i="29" s="1"/>
  <c r="O7" i="29" a="1"/>
  <c r="O7" i="29" s="1"/>
  <c r="N7" i="29" a="1"/>
  <c r="N7" i="29" s="1"/>
  <c r="M7" i="29" a="1"/>
  <c r="M7" i="29" s="1"/>
  <c r="L12" i="29"/>
  <c r="K12" i="29"/>
  <c r="J12" i="29"/>
  <c r="I12" i="29"/>
  <c r="H12" i="29"/>
  <c r="G12" i="29"/>
  <c r="F12" i="29"/>
  <c r="E12" i="29"/>
  <c r="D12" i="29"/>
  <c r="B12" i="29"/>
  <c r="C12" i="29" s="1" a="1"/>
  <c r="C12" i="29" s="1"/>
  <c r="O6" i="29" a="1"/>
  <c r="O6" i="29" s="1"/>
  <c r="N6" i="29" a="1"/>
  <c r="N6" i="29" s="1"/>
  <c r="M6" i="29" a="1"/>
  <c r="M6" i="29" s="1"/>
  <c r="L13" i="29"/>
  <c r="K13" i="29"/>
  <c r="J13" i="29"/>
  <c r="I13" i="29"/>
  <c r="H13" i="29"/>
  <c r="G13" i="29"/>
  <c r="F13" i="29"/>
  <c r="E13" i="29"/>
  <c r="D13" i="29"/>
  <c r="B13" i="29"/>
  <c r="C13" i="29" s="1" a="1"/>
  <c r="C13" i="29" s="1"/>
  <c r="O5" i="29" a="1"/>
  <c r="O5" i="29" s="1"/>
  <c r="N5" i="29" a="1"/>
  <c r="N5" i="29" s="1"/>
  <c r="M5" i="29" a="1"/>
  <c r="M5" i="29" s="1"/>
  <c r="L2" i="29"/>
  <c r="K2" i="29"/>
  <c r="J2" i="29"/>
  <c r="I2" i="29"/>
  <c r="H2" i="29"/>
  <c r="G2" i="29"/>
  <c r="F2" i="29"/>
  <c r="E2" i="29"/>
  <c r="D2" i="29"/>
  <c r="B2" i="29"/>
  <c r="C2" i="29" s="1" a="1"/>
  <c r="C2" i="29" s="1"/>
  <c r="O4" i="29" a="1"/>
  <c r="O4" i="29" s="1"/>
  <c r="N4" i="29" a="1"/>
  <c r="N4" i="29" s="1"/>
  <c r="M4" i="29" a="1"/>
  <c r="M4" i="29" s="1"/>
  <c r="L10" i="29"/>
  <c r="K10" i="29"/>
  <c r="J10" i="29"/>
  <c r="I10" i="29"/>
  <c r="H10" i="29"/>
  <c r="G10" i="29"/>
  <c r="F10" i="29"/>
  <c r="E10" i="29"/>
  <c r="D10" i="29"/>
  <c r="B10" i="29"/>
  <c r="C10" i="29" s="1" a="1"/>
  <c r="C10" i="29" s="1"/>
  <c r="O3" i="29" a="1"/>
  <c r="O3" i="29" s="1"/>
  <c r="N3" i="29" a="1"/>
  <c r="N3" i="29" s="1"/>
  <c r="M3" i="29" a="1"/>
  <c r="M3" i="29" s="1"/>
  <c r="L11" i="29"/>
  <c r="K11" i="29"/>
  <c r="J11" i="29"/>
  <c r="I11" i="29"/>
  <c r="H11" i="29"/>
  <c r="G11" i="29"/>
  <c r="F11" i="29"/>
  <c r="E11" i="29"/>
  <c r="D11" i="29"/>
  <c r="B11" i="29"/>
  <c r="C11" i="29" s="1" a="1"/>
  <c r="C11" i="29" s="1"/>
  <c r="O2" i="29" a="1"/>
  <c r="O2" i="29" s="1"/>
  <c r="N2" i="29" a="1"/>
  <c r="N2" i="29" s="1"/>
  <c r="M2" i="29" a="1"/>
  <c r="M2" i="29" s="1"/>
  <c r="L5" i="29"/>
  <c r="K5" i="29"/>
  <c r="J5" i="29"/>
  <c r="I5" i="29"/>
  <c r="H5" i="29"/>
  <c r="G5" i="29"/>
  <c r="F5" i="29"/>
  <c r="E5" i="29"/>
  <c r="D5" i="29"/>
  <c r="B5" i="29"/>
  <c r="C5" i="29" s="1" a="1"/>
  <c r="C5" i="29" s="1"/>
  <c r="M34" i="19" l="1" a="1"/>
  <c r="M34" i="19" s="1"/>
  <c r="N34" i="19" a="1"/>
  <c r="N34" i="19" s="1"/>
  <c r="O34" i="19" a="1"/>
  <c r="O34" i="19" s="1"/>
  <c r="K9" i="19"/>
  <c r="J9" i="19"/>
  <c r="I9" i="19"/>
  <c r="F9" i="19"/>
  <c r="E9" i="19"/>
  <c r="D9" i="19"/>
  <c r="L9" i="19"/>
  <c r="H9" i="19" l="1"/>
  <c r="G9" i="19"/>
  <c r="B9" i="19" l="1"/>
  <c r="C9" i="19" s="1" a="1"/>
  <c r="C9" i="19" s="1"/>
  <c r="M11" i="22" l="1" a="1"/>
  <c r="M11" i="22" s="1"/>
  <c r="N11" i="22" a="1"/>
  <c r="N11" i="22" s="1"/>
  <c r="O11" i="22" a="1"/>
  <c r="O11" i="22" s="1"/>
  <c r="K7" i="22"/>
  <c r="J7" i="22"/>
  <c r="I7" i="22"/>
  <c r="F7" i="22"/>
  <c r="E7" i="22"/>
  <c r="D7" i="22"/>
  <c r="L7" i="22"/>
  <c r="H7" i="22" l="1"/>
  <c r="G7" i="22"/>
  <c r="B7" i="22" l="1"/>
  <c r="C7" i="22" s="1" a="1"/>
  <c r="C7"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10" i="7" l="1"/>
  <c r="M29" i="7" l="1" a="1"/>
  <c r="M29" i="7" s="1"/>
  <c r="N29" i="7" a="1"/>
  <c r="N29" i="7" s="1"/>
  <c r="O29" i="7" a="1"/>
  <c r="O29" i="7" s="1"/>
  <c r="K10" i="7"/>
  <c r="J10" i="7"/>
  <c r="I10" i="7"/>
  <c r="H10" i="7"/>
  <c r="G10" i="7"/>
  <c r="F10" i="7"/>
  <c r="E10" i="7"/>
  <c r="D10" i="7"/>
  <c r="B10" i="7"/>
  <c r="C10" i="7" s="1" a="1"/>
  <c r="C10" i="7" s="1"/>
  <c r="M45" i="16" l="1" a="1"/>
  <c r="M45" i="16" s="1"/>
  <c r="N45" i="16" a="1"/>
  <c r="N45" i="16" s="1"/>
  <c r="O45" i="16" a="1"/>
  <c r="O45" i="16" s="1"/>
  <c r="K3" i="16"/>
  <c r="J3" i="16"/>
  <c r="I3" i="16"/>
  <c r="F3" i="16"/>
  <c r="E3" i="16"/>
  <c r="D3" i="16"/>
  <c r="L3" i="16"/>
  <c r="H3" i="16" l="1"/>
  <c r="G3" i="16"/>
  <c r="B3" i="16" l="1"/>
  <c r="C3" i="16" s="1" a="1"/>
  <c r="C3" i="16" s="1"/>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20" i="7" a="1"/>
  <c r="N20"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44" i="16" a="1"/>
  <c r="N44" i="16" s="1"/>
  <c r="N29" i="16" a="1"/>
  <c r="N29" i="16" s="1"/>
  <c r="N30" i="16" a="1"/>
  <c r="N30" i="16" s="1"/>
  <c r="N31" i="16" a="1"/>
  <c r="N31" i="16" s="1"/>
  <c r="N28" i="16" a="1"/>
  <c r="N28"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31" i="19" a="1"/>
  <c r="N31" i="19" s="1"/>
  <c r="N28" i="19" a="1"/>
  <c r="N28" i="19" s="1"/>
  <c r="N29" i="19" a="1"/>
  <c r="N29" i="19" s="1"/>
  <c r="N30" i="19" a="1"/>
  <c r="N30" i="19" s="1"/>
  <c r="N32" i="19" a="1"/>
  <c r="N32" i="19" s="1"/>
  <c r="N33" i="19" a="1"/>
  <c r="N33" i="19" s="1"/>
  <c r="N27" i="19" a="1"/>
  <c r="N27" i="19" s="1"/>
  <c r="L9" i="22" l="1"/>
  <c r="K9" i="22"/>
  <c r="J9" i="22"/>
  <c r="I9" i="22"/>
  <c r="H9" i="22"/>
  <c r="G9" i="22"/>
  <c r="F9" i="22"/>
  <c r="E9" i="22"/>
  <c r="D9" i="22"/>
  <c r="B9" i="22"/>
  <c r="C9" i="22" s="1" a="1"/>
  <c r="C9" i="22" s="1"/>
  <c r="L8" i="22" l="1"/>
  <c r="K8" i="22"/>
  <c r="J8" i="22"/>
  <c r="I8" i="22"/>
  <c r="H8" i="22"/>
  <c r="G8" i="22"/>
  <c r="F8" i="22"/>
  <c r="E8" i="22"/>
  <c r="D8" i="22"/>
  <c r="B8" i="22"/>
  <c r="C8" i="22" s="1" a="1"/>
  <c r="C8" i="22" s="1"/>
  <c r="L4" i="22"/>
  <c r="K4" i="22"/>
  <c r="J4" i="22"/>
  <c r="I4" i="22"/>
  <c r="H4" i="22"/>
  <c r="G4" i="22"/>
  <c r="F4" i="22"/>
  <c r="E4" i="22"/>
  <c r="D4" i="22"/>
  <c r="B4" i="22"/>
  <c r="C4" i="22" s="1" a="1"/>
  <c r="C4" i="22" s="1"/>
  <c r="L2" i="22" l="1"/>
  <c r="K2" i="22"/>
  <c r="J2" i="22"/>
  <c r="I2" i="22"/>
  <c r="H2" i="22"/>
  <c r="G2" i="22"/>
  <c r="F2" i="22"/>
  <c r="E2" i="22"/>
  <c r="D2" i="22"/>
  <c r="B2" i="22"/>
  <c r="C2" i="22" s="1" a="1"/>
  <c r="C2" i="22" s="1"/>
  <c r="L11" i="22" l="1"/>
  <c r="K11" i="22"/>
  <c r="J11" i="22"/>
  <c r="I11" i="22"/>
  <c r="H11" i="22"/>
  <c r="G11" i="22"/>
  <c r="F11" i="22"/>
  <c r="E11" i="22"/>
  <c r="D11" i="22"/>
  <c r="B11" i="22"/>
  <c r="C11" i="22" s="1" a="1"/>
  <c r="C11" i="22" s="1"/>
  <c r="L3" i="22" l="1"/>
  <c r="K3" i="22"/>
  <c r="J3" i="22"/>
  <c r="I3" i="22"/>
  <c r="H3" i="22"/>
  <c r="G3" i="22"/>
  <c r="F3" i="22"/>
  <c r="E3" i="22"/>
  <c r="D3" i="22"/>
  <c r="B3" i="22"/>
  <c r="C3" i="22" s="1" a="1"/>
  <c r="C3" i="22" s="1"/>
  <c r="L14" i="22" l="1"/>
  <c r="K14" i="22"/>
  <c r="J14" i="22"/>
  <c r="I14" i="22"/>
  <c r="H14" i="22"/>
  <c r="G14" i="22"/>
  <c r="F14" i="22"/>
  <c r="E14" i="22"/>
  <c r="D14" i="22"/>
  <c r="B14" i="22"/>
  <c r="C14" i="22" s="1" a="1"/>
  <c r="C14" i="22" s="1"/>
  <c r="L13" i="22" l="1"/>
  <c r="K13" i="22"/>
  <c r="J13" i="22"/>
  <c r="I13" i="22"/>
  <c r="H13" i="22"/>
  <c r="G13" i="22"/>
  <c r="F13" i="22"/>
  <c r="E13" i="22"/>
  <c r="D13" i="22"/>
  <c r="B13" i="22"/>
  <c r="C13" i="22" s="1" a="1"/>
  <c r="C13"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0" i="22"/>
  <c r="K10" i="22"/>
  <c r="J10" i="22"/>
  <c r="I10" i="22"/>
  <c r="H10" i="22"/>
  <c r="G10" i="22"/>
  <c r="F10" i="22"/>
  <c r="E10" i="22"/>
  <c r="D10" i="22"/>
  <c r="B10" i="22"/>
  <c r="C10" i="22" s="1" a="1"/>
  <c r="C10" i="22" s="1"/>
  <c r="L15" i="21" l="1"/>
  <c r="K15" i="21"/>
  <c r="J15" i="21"/>
  <c r="I15" i="21"/>
  <c r="H15" i="21"/>
  <c r="G15" i="21"/>
  <c r="F15" i="21"/>
  <c r="E15" i="21"/>
  <c r="D15" i="21"/>
  <c r="B15" i="21"/>
  <c r="C15" i="21" s="1" a="1"/>
  <c r="C15" i="21" s="1"/>
  <c r="L14" i="21"/>
  <c r="K14" i="21"/>
  <c r="J14" i="21"/>
  <c r="I14" i="21"/>
  <c r="H14" i="21"/>
  <c r="G14" i="21"/>
  <c r="F14" i="21"/>
  <c r="E14" i="21"/>
  <c r="D14" i="21"/>
  <c r="B14" i="21"/>
  <c r="C14" i="21" s="1" a="1"/>
  <c r="C14" i="21" s="1"/>
  <c r="L2" i="21" l="1"/>
  <c r="K2" i="21"/>
  <c r="J2" i="21"/>
  <c r="I2" i="21"/>
  <c r="H2" i="21"/>
  <c r="G2" i="21"/>
  <c r="F2" i="21"/>
  <c r="E2" i="21"/>
  <c r="D2" i="21"/>
  <c r="B2" i="21"/>
  <c r="C2" i="21" s="1" a="1"/>
  <c r="C2" i="21" s="1"/>
  <c r="L8" i="21" l="1"/>
  <c r="K8" i="21"/>
  <c r="J8" i="21"/>
  <c r="I8" i="21"/>
  <c r="H8" i="21"/>
  <c r="G8" i="21"/>
  <c r="F8" i="21"/>
  <c r="E8" i="21"/>
  <c r="D8" i="21"/>
  <c r="B8" i="21"/>
  <c r="C8" i="21" s="1" a="1"/>
  <c r="C8" i="21" s="1"/>
  <c r="L18" i="21" l="1"/>
  <c r="K18" i="21"/>
  <c r="J18" i="21"/>
  <c r="I18" i="21"/>
  <c r="H18" i="21"/>
  <c r="G18" i="21"/>
  <c r="F18" i="21"/>
  <c r="E18" i="21"/>
  <c r="D18" i="21"/>
  <c r="B18" i="21"/>
  <c r="C18" i="21" s="1" a="1"/>
  <c r="C18" i="21" s="1"/>
  <c r="L7" i="21" l="1"/>
  <c r="K7" i="21"/>
  <c r="J7" i="21"/>
  <c r="I7" i="21"/>
  <c r="H7" i="21"/>
  <c r="G7" i="21"/>
  <c r="F7" i="21"/>
  <c r="E7" i="21"/>
  <c r="D7" i="21"/>
  <c r="B7" i="21"/>
  <c r="C7" i="21" s="1" a="1"/>
  <c r="C7" i="21" s="1"/>
  <c r="L4" i="21"/>
  <c r="K4" i="21"/>
  <c r="J4" i="21"/>
  <c r="I4" i="21"/>
  <c r="H4" i="21"/>
  <c r="G4" i="21"/>
  <c r="F4" i="21"/>
  <c r="E4" i="21"/>
  <c r="D4" i="21"/>
  <c r="B4" i="21"/>
  <c r="C4" i="21" s="1" a="1"/>
  <c r="C4" i="21" s="1"/>
  <c r="L11" i="21" l="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c r="K13" i="21"/>
  <c r="J13" i="21"/>
  <c r="I13" i="21"/>
  <c r="H13" i="21"/>
  <c r="G13" i="21"/>
  <c r="F13" i="21"/>
  <c r="E13" i="21"/>
  <c r="D13" i="21"/>
  <c r="B13" i="21"/>
  <c r="C13" i="21" s="1" a="1"/>
  <c r="C13" i="21" s="1"/>
  <c r="L3" i="21" l="1"/>
  <c r="K3" i="21"/>
  <c r="J3" i="21"/>
  <c r="I3" i="21"/>
  <c r="H3" i="21"/>
  <c r="G3" i="21"/>
  <c r="F3" i="21"/>
  <c r="E3" i="21"/>
  <c r="D3" i="21"/>
  <c r="B3" i="21"/>
  <c r="C3" i="21" s="1" a="1"/>
  <c r="C3" i="21" s="1"/>
  <c r="L16" i="21" l="1"/>
  <c r="K16" i="21"/>
  <c r="J16" i="21"/>
  <c r="I16" i="21"/>
  <c r="H16" i="21"/>
  <c r="G16" i="21"/>
  <c r="F16" i="21"/>
  <c r="E16" i="21"/>
  <c r="D16" i="21"/>
  <c r="B16" i="21"/>
  <c r="C16" i="21" s="1" a="1"/>
  <c r="C16" i="21" s="1"/>
  <c r="L10" i="21" l="1"/>
  <c r="K10" i="21"/>
  <c r="J10" i="21"/>
  <c r="I10" i="21"/>
  <c r="H10" i="21"/>
  <c r="G10" i="21"/>
  <c r="F10" i="21"/>
  <c r="E10" i="21"/>
  <c r="D10" i="21"/>
  <c r="B10" i="21" l="1"/>
  <c r="C10" i="21" s="1" a="1"/>
  <c r="C10" i="21" s="1"/>
  <c r="L6" i="21"/>
  <c r="K6" i="21"/>
  <c r="J6" i="21"/>
  <c r="I6" i="21"/>
  <c r="H6" i="21"/>
  <c r="G6" i="21"/>
  <c r="F6" i="21"/>
  <c r="E6" i="21"/>
  <c r="D6" i="21"/>
  <c r="B6" i="21"/>
  <c r="C6" i="21" s="1" a="1"/>
  <c r="C6"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4" i="19" l="1"/>
  <c r="J34" i="19"/>
  <c r="I34" i="19"/>
  <c r="F34" i="19"/>
  <c r="E34" i="19"/>
  <c r="D34" i="19"/>
  <c r="L34" i="19"/>
  <c r="H34" i="19" l="1"/>
  <c r="G34" i="19"/>
  <c r="B34" i="19" l="1"/>
  <c r="C34" i="19" s="1" a="1"/>
  <c r="C34" i="19" s="1"/>
  <c r="L32" i="19"/>
  <c r="K32" i="19"/>
  <c r="J32" i="19"/>
  <c r="I32" i="19"/>
  <c r="H32" i="19"/>
  <c r="G32" i="19"/>
  <c r="F32" i="19"/>
  <c r="E32" i="19"/>
  <c r="D32" i="19"/>
  <c r="B32" i="19"/>
  <c r="C32" i="19" s="1" a="1"/>
  <c r="C32" i="19" s="1"/>
  <c r="L27" i="19" l="1"/>
  <c r="K27" i="19"/>
  <c r="J27" i="19"/>
  <c r="I27" i="19"/>
  <c r="H27" i="19"/>
  <c r="G27" i="19"/>
  <c r="F27" i="19"/>
  <c r="E27" i="19"/>
  <c r="D27" i="19"/>
  <c r="B27" i="19"/>
  <c r="C27" i="19" s="1" a="1"/>
  <c r="C27" i="19" s="1"/>
  <c r="L29" i="19" l="1"/>
  <c r="K29" i="19"/>
  <c r="J29" i="19"/>
  <c r="I29" i="19"/>
  <c r="H29" i="19"/>
  <c r="G29" i="19"/>
  <c r="F29" i="19"/>
  <c r="E29" i="19"/>
  <c r="D29" i="19"/>
  <c r="B29" i="19"/>
  <c r="C29" i="19" s="1" a="1"/>
  <c r="C29" i="19" s="1"/>
  <c r="L24" i="19" l="1"/>
  <c r="K24" i="19"/>
  <c r="J24" i="19"/>
  <c r="I24" i="19"/>
  <c r="H24" i="19"/>
  <c r="G24" i="19"/>
  <c r="F24" i="19"/>
  <c r="E24" i="19"/>
  <c r="D24" i="19"/>
  <c r="B24" i="19"/>
  <c r="C24" i="19" s="1" a="1"/>
  <c r="C24" i="19" s="1"/>
  <c r="L36" i="19"/>
  <c r="K36" i="19"/>
  <c r="J36" i="19"/>
  <c r="I36" i="19"/>
  <c r="H36" i="19"/>
  <c r="G36" i="19"/>
  <c r="F36" i="19"/>
  <c r="E36" i="19"/>
  <c r="D36" i="19"/>
  <c r="B36" i="19"/>
  <c r="C36" i="19" s="1" a="1"/>
  <c r="C36" i="19" s="1"/>
  <c r="L16" i="19" l="1"/>
  <c r="K16" i="19"/>
  <c r="J16" i="19"/>
  <c r="I16" i="19"/>
  <c r="H16" i="19"/>
  <c r="G16" i="19"/>
  <c r="F16" i="19"/>
  <c r="E16" i="19"/>
  <c r="D16" i="19"/>
  <c r="B16" i="19"/>
  <c r="C16" i="19" s="1" a="1"/>
  <c r="C16" i="19" s="1"/>
  <c r="L33" i="19" l="1"/>
  <c r="K33" i="19"/>
  <c r="J33" i="19"/>
  <c r="I33" i="19"/>
  <c r="H33" i="19"/>
  <c r="G33" i="19"/>
  <c r="F33" i="19"/>
  <c r="E33" i="19"/>
  <c r="D33" i="19"/>
  <c r="B33" i="19"/>
  <c r="C33" i="19" s="1" a="1"/>
  <c r="C33" i="19" s="1"/>
  <c r="L35" i="19" l="1"/>
  <c r="K35" i="19"/>
  <c r="J35" i="19"/>
  <c r="I35" i="19"/>
  <c r="H35" i="19"/>
  <c r="G35" i="19"/>
  <c r="F35" i="19"/>
  <c r="E35" i="19"/>
  <c r="D35" i="19"/>
  <c r="B35" i="19"/>
  <c r="C35" i="19" s="1" a="1"/>
  <c r="C35" i="19" s="1"/>
  <c r="L17" i="19" l="1"/>
  <c r="K17" i="19"/>
  <c r="J17" i="19"/>
  <c r="I17" i="19"/>
  <c r="H17" i="19"/>
  <c r="G17" i="19"/>
  <c r="F17" i="19"/>
  <c r="E17" i="19"/>
  <c r="D17" i="19"/>
  <c r="B17" i="19"/>
  <c r="C17" i="19" s="1" a="1"/>
  <c r="C17" i="19" s="1"/>
  <c r="L11" i="19" l="1"/>
  <c r="K11" i="19"/>
  <c r="J11" i="19"/>
  <c r="I11" i="19"/>
  <c r="H11" i="19"/>
  <c r="G11" i="19"/>
  <c r="F11" i="19"/>
  <c r="E11" i="19"/>
  <c r="D11" i="19"/>
  <c r="B11" i="19"/>
  <c r="C11" i="19" s="1" a="1"/>
  <c r="C11" i="19" s="1"/>
  <c r="L31" i="19" l="1"/>
  <c r="K31" i="19"/>
  <c r="J31" i="19"/>
  <c r="I31" i="19"/>
  <c r="H31" i="19"/>
  <c r="G31" i="19"/>
  <c r="F31" i="19"/>
  <c r="E31" i="19"/>
  <c r="D31" i="19"/>
  <c r="B31" i="19"/>
  <c r="C31" i="19" s="1" a="1"/>
  <c r="C31" i="19" s="1"/>
  <c r="L18" i="19" l="1"/>
  <c r="K18" i="19"/>
  <c r="J18" i="19"/>
  <c r="I18" i="19"/>
  <c r="H18" i="19"/>
  <c r="G18" i="19"/>
  <c r="F18" i="19"/>
  <c r="E18" i="19"/>
  <c r="D18" i="19"/>
  <c r="B18" i="19" l="1"/>
  <c r="C18" i="19" s="1" a="1"/>
  <c r="C18" i="19" s="1"/>
  <c r="L14" i="19"/>
  <c r="K14" i="19"/>
  <c r="J14" i="19"/>
  <c r="I14" i="19"/>
  <c r="H14" i="19"/>
  <c r="G14" i="19"/>
  <c r="F14" i="19"/>
  <c r="E14" i="19"/>
  <c r="D14" i="19"/>
  <c r="B14" i="19"/>
  <c r="C14" i="19" s="1" a="1"/>
  <c r="C14" i="19" s="1"/>
  <c r="L28" i="19" l="1"/>
  <c r="K28" i="19"/>
  <c r="J28" i="19"/>
  <c r="I28" i="19"/>
  <c r="H28" i="19"/>
  <c r="G28" i="19"/>
  <c r="F28" i="19"/>
  <c r="E28" i="19"/>
  <c r="D28" i="19"/>
  <c r="B28" i="19"/>
  <c r="C28" i="19" s="1" a="1"/>
  <c r="C28" i="19" s="1"/>
  <c r="L5" i="19"/>
  <c r="K5" i="19"/>
  <c r="J5" i="19"/>
  <c r="I5" i="19"/>
  <c r="H5" i="19"/>
  <c r="G5" i="19"/>
  <c r="F5" i="19"/>
  <c r="E5" i="19"/>
  <c r="D5" i="19"/>
  <c r="B5" i="19"/>
  <c r="C5" i="19" s="1" a="1"/>
  <c r="C5" i="19" s="1"/>
  <c r="L19" i="19" l="1"/>
  <c r="K19" i="19"/>
  <c r="J19" i="19"/>
  <c r="I19" i="19"/>
  <c r="H19" i="19"/>
  <c r="G19" i="19"/>
  <c r="F19" i="19"/>
  <c r="E19" i="19"/>
  <c r="D19" i="19"/>
  <c r="B19" i="19"/>
  <c r="C19" i="19" s="1" a="1"/>
  <c r="C19" i="19" s="1"/>
  <c r="L25" i="19" l="1"/>
  <c r="K25" i="19"/>
  <c r="J25" i="19"/>
  <c r="I25" i="19"/>
  <c r="H25" i="19"/>
  <c r="G25" i="19"/>
  <c r="F25" i="19"/>
  <c r="E25" i="19"/>
  <c r="D25" i="19"/>
  <c r="B25" i="19"/>
  <c r="C25" i="19" s="1" a="1"/>
  <c r="C25" i="19" s="1"/>
  <c r="L26" i="19" l="1"/>
  <c r="K26" i="19"/>
  <c r="J26" i="19"/>
  <c r="I26" i="19"/>
  <c r="H26" i="19"/>
  <c r="G26" i="19"/>
  <c r="F26" i="19"/>
  <c r="E26" i="19"/>
  <c r="D26" i="19"/>
  <c r="B26" i="19"/>
  <c r="C26" i="19" s="1" a="1"/>
  <c r="C26" i="19" s="1"/>
  <c r="L21" i="19" l="1"/>
  <c r="K21" i="19"/>
  <c r="J21" i="19"/>
  <c r="I21" i="19"/>
  <c r="H21" i="19"/>
  <c r="G21" i="19"/>
  <c r="F21" i="19"/>
  <c r="E21" i="19"/>
  <c r="D21" i="19"/>
  <c r="B21" i="19"/>
  <c r="C21" i="19" s="1" a="1"/>
  <c r="C21" i="19" s="1"/>
  <c r="L8" i="19" l="1"/>
  <c r="K8" i="19"/>
  <c r="J8" i="19"/>
  <c r="I8" i="19"/>
  <c r="H8" i="19"/>
  <c r="G8" i="19"/>
  <c r="F8" i="19"/>
  <c r="E8" i="19"/>
  <c r="D8" i="19"/>
  <c r="B8" i="19"/>
  <c r="C8" i="19" s="1" a="1"/>
  <c r="C8" i="19" s="1"/>
  <c r="L7" i="19" l="1"/>
  <c r="K7" i="19"/>
  <c r="J7" i="19"/>
  <c r="I7" i="19"/>
  <c r="H7" i="19"/>
  <c r="G7" i="19"/>
  <c r="F7" i="19"/>
  <c r="E7" i="19"/>
  <c r="D7" i="19"/>
  <c r="B7" i="19"/>
  <c r="C7" i="19" s="1" a="1"/>
  <c r="C7" i="19" s="1"/>
  <c r="L37" i="19" l="1"/>
  <c r="K37" i="19"/>
  <c r="J37" i="19"/>
  <c r="I37" i="19"/>
  <c r="H37" i="19"/>
  <c r="G37" i="19"/>
  <c r="F37" i="19"/>
  <c r="E37" i="19"/>
  <c r="D37" i="19"/>
  <c r="B37" i="19"/>
  <c r="C37" i="19" s="1" a="1"/>
  <c r="C37" i="19" s="1"/>
  <c r="L3" i="19" l="1"/>
  <c r="K3" i="19"/>
  <c r="J3" i="19"/>
  <c r="I3" i="19"/>
  <c r="H3" i="19"/>
  <c r="G3" i="19"/>
  <c r="F3" i="19"/>
  <c r="E3" i="19"/>
  <c r="D3" i="19"/>
  <c r="B3" i="19"/>
  <c r="C3" i="19" s="1" a="1"/>
  <c r="C3" i="19" s="1"/>
  <c r="L4" i="19" l="1"/>
  <c r="K4" i="19"/>
  <c r="J4" i="19"/>
  <c r="I4" i="19"/>
  <c r="H4" i="19"/>
  <c r="G4" i="19"/>
  <c r="F4" i="19"/>
  <c r="E4" i="19"/>
  <c r="D4" i="19"/>
  <c r="B4" i="19"/>
  <c r="C4" i="19" s="1" a="1"/>
  <c r="C4" i="19" s="1"/>
  <c r="L15" i="19" l="1"/>
  <c r="K15" i="19"/>
  <c r="J15" i="19"/>
  <c r="I15" i="19"/>
  <c r="H15" i="19"/>
  <c r="G15" i="19"/>
  <c r="F15" i="19"/>
  <c r="E15" i="19"/>
  <c r="D15" i="19"/>
  <c r="B15" i="19"/>
  <c r="C15" i="19" s="1" a="1"/>
  <c r="C15" i="19" s="1"/>
  <c r="L23" i="19"/>
  <c r="K23" i="19"/>
  <c r="J23" i="19"/>
  <c r="I23" i="19"/>
  <c r="H23" i="19"/>
  <c r="G23" i="19"/>
  <c r="F23" i="19"/>
  <c r="E23" i="19"/>
  <c r="D23" i="19"/>
  <c r="B23" i="19"/>
  <c r="C23" i="19" s="1" a="1"/>
  <c r="C23" i="19" s="1"/>
  <c r="L13" i="19" l="1"/>
  <c r="K13" i="19"/>
  <c r="J13" i="19"/>
  <c r="I13" i="19"/>
  <c r="H13" i="19"/>
  <c r="G13" i="19"/>
  <c r="F13" i="19"/>
  <c r="E13" i="19"/>
  <c r="D13" i="19"/>
  <c r="B13" i="19"/>
  <c r="C13" i="19" s="1" a="1"/>
  <c r="C13" i="19" s="1"/>
  <c r="C10" i="20" a="1"/>
  <c r="C10" i="20" s="1"/>
  <c r="C8" i="20" a="1"/>
  <c r="C8" i="20" s="1"/>
  <c r="C11" i="20" s="1"/>
  <c r="C7" i="20" a="1"/>
  <c r="C7" i="20" s="1"/>
  <c r="C5" i="20" a="1"/>
  <c r="C5" i="20" s="1"/>
  <c r="C4" i="20" a="1"/>
  <c r="C4" i="20" s="1"/>
  <c r="C2" i="20" a="1"/>
  <c r="C2" i="20" s="1"/>
  <c r="C3" i="20" a="1"/>
  <c r="C3" i="20" s="1"/>
  <c r="L30" i="19"/>
  <c r="K30" i="19"/>
  <c r="J30" i="19"/>
  <c r="I30" i="19"/>
  <c r="H30" i="19"/>
  <c r="G30" i="19"/>
  <c r="F30" i="19"/>
  <c r="E30" i="19"/>
  <c r="D30" i="19"/>
  <c r="B30" i="19"/>
  <c r="C30" i="19" s="1" a="1"/>
  <c r="C30" i="19" s="1"/>
  <c r="L12" i="19" l="1"/>
  <c r="K12" i="19"/>
  <c r="J12" i="19"/>
  <c r="I12" i="19"/>
  <c r="H12" i="19"/>
  <c r="G12" i="19"/>
  <c r="F12" i="19"/>
  <c r="E12" i="19"/>
  <c r="D12" i="19"/>
  <c r="B12" i="19"/>
  <c r="C12" i="19" s="1" a="1"/>
  <c r="C12" i="19" s="1"/>
  <c r="L6" i="19"/>
  <c r="K6" i="19"/>
  <c r="J6" i="19"/>
  <c r="I6" i="19"/>
  <c r="H6" i="19"/>
  <c r="G6" i="19"/>
  <c r="F6" i="19"/>
  <c r="E6" i="19"/>
  <c r="D6" i="19"/>
  <c r="B6" i="19"/>
  <c r="C6" i="19" s="1" a="1"/>
  <c r="C6" i="19" s="1"/>
  <c r="M4" i="19" l="1"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0" i="19"/>
  <c r="K20" i="19"/>
  <c r="J20" i="19"/>
  <c r="I20" i="19"/>
  <c r="H20" i="19"/>
  <c r="G20" i="19"/>
  <c r="F20" i="19"/>
  <c r="E20" i="19"/>
  <c r="D20" i="19"/>
  <c r="B20" i="19"/>
  <c r="C20" i="19" s="1" a="1"/>
  <c r="C20" i="19" s="1"/>
  <c r="L5" i="18" l="1"/>
  <c r="K5" i="18"/>
  <c r="J5" i="18"/>
  <c r="I5" i="18"/>
  <c r="H5" i="18"/>
  <c r="G5" i="18"/>
  <c r="F5" i="18"/>
  <c r="E5" i="18"/>
  <c r="D5" i="18"/>
  <c r="B5" i="18"/>
  <c r="C5" i="18" s="1" a="1"/>
  <c r="C5" i="18" s="1"/>
  <c r="L17" i="18" l="1"/>
  <c r="K17" i="18"/>
  <c r="J17" i="18"/>
  <c r="I17" i="18"/>
  <c r="H17" i="18"/>
  <c r="G17" i="18"/>
  <c r="F17" i="18"/>
  <c r="E17" i="18"/>
  <c r="D17" i="18"/>
  <c r="B17" i="18"/>
  <c r="C17" i="18" s="1" a="1"/>
  <c r="C17" i="18" s="1"/>
  <c r="L11" i="18" l="1"/>
  <c r="K11" i="18"/>
  <c r="J11" i="18"/>
  <c r="I11" i="18"/>
  <c r="H11" i="18"/>
  <c r="G11" i="18"/>
  <c r="F11" i="18"/>
  <c r="E11" i="18"/>
  <c r="D11" i="18"/>
  <c r="B11" i="18"/>
  <c r="C11" i="18" s="1" a="1"/>
  <c r="C11" i="18" s="1"/>
  <c r="L12" i="18" l="1"/>
  <c r="K12" i="18"/>
  <c r="J12" i="18"/>
  <c r="I12" i="18"/>
  <c r="H12" i="18"/>
  <c r="G12" i="18"/>
  <c r="F12" i="18"/>
  <c r="E12" i="18"/>
  <c r="D12" i="18"/>
  <c r="B12" i="18"/>
  <c r="C12" i="18" s="1" a="1"/>
  <c r="C12" i="18" s="1"/>
  <c r="L6" i="18" l="1"/>
  <c r="K6" i="18"/>
  <c r="J6" i="18"/>
  <c r="I6" i="18"/>
  <c r="H6" i="18"/>
  <c r="G6" i="18"/>
  <c r="F6" i="18"/>
  <c r="E6" i="18"/>
  <c r="D6" i="18"/>
  <c r="B6" i="18"/>
  <c r="C6" i="18" s="1" a="1"/>
  <c r="C6" i="18" s="1"/>
  <c r="L20" i="18" l="1"/>
  <c r="K20" i="18"/>
  <c r="J20" i="18"/>
  <c r="H20" i="18"/>
  <c r="G20" i="18"/>
  <c r="F20" i="18"/>
  <c r="E20" i="18"/>
  <c r="D20" i="18"/>
  <c r="B20" i="18"/>
  <c r="C20" i="18" s="1" a="1"/>
  <c r="C20" i="18" s="1"/>
  <c r="L4" i="18" l="1"/>
  <c r="K4" i="18"/>
  <c r="J4" i="18"/>
  <c r="I4" i="18"/>
  <c r="H4" i="18"/>
  <c r="G4" i="18"/>
  <c r="F4" i="18"/>
  <c r="E4" i="18"/>
  <c r="D4" i="18"/>
  <c r="B4" i="18"/>
  <c r="C4" i="18" s="1" a="1"/>
  <c r="C4" i="18" s="1"/>
  <c r="L8" i="18" l="1"/>
  <c r="K8" i="18"/>
  <c r="J8" i="18"/>
  <c r="I8" i="18"/>
  <c r="H8" i="18"/>
  <c r="G8" i="18"/>
  <c r="F8" i="18"/>
  <c r="E8" i="18"/>
  <c r="D8" i="18"/>
  <c r="B8" i="18"/>
  <c r="C8" i="18" s="1" a="1"/>
  <c r="C8" i="18" s="1"/>
  <c r="L2" i="18" l="1"/>
  <c r="K2" i="18"/>
  <c r="J2" i="18"/>
  <c r="I2" i="18"/>
  <c r="H2" i="18"/>
  <c r="G2" i="18"/>
  <c r="F2" i="18"/>
  <c r="E2" i="18"/>
  <c r="D2" i="18"/>
  <c r="B2" i="18"/>
  <c r="C2" i="18" s="1" a="1"/>
  <c r="C2" i="18" s="1"/>
  <c r="L15" i="18" l="1"/>
  <c r="K15" i="18"/>
  <c r="J15" i="18"/>
  <c r="I15" i="18"/>
  <c r="H15" i="18"/>
  <c r="G15" i="18"/>
  <c r="F15" i="18"/>
  <c r="E15" i="18"/>
  <c r="D15" i="18"/>
  <c r="B15" i="18"/>
  <c r="C15" i="18" s="1" a="1"/>
  <c r="C15" i="18" s="1"/>
  <c r="L16" i="18"/>
  <c r="K16" i="18"/>
  <c r="J16" i="18"/>
  <c r="I16" i="18"/>
  <c r="H16" i="18"/>
  <c r="G16" i="18"/>
  <c r="F16" i="18"/>
  <c r="E16" i="18"/>
  <c r="D16" i="18"/>
  <c r="B16" i="18"/>
  <c r="C16" i="18" s="1" a="1"/>
  <c r="C16" i="18" s="1"/>
  <c r="L3" i="18"/>
  <c r="K3" i="18"/>
  <c r="J3" i="18"/>
  <c r="I3" i="18"/>
  <c r="H3" i="18"/>
  <c r="G3" i="18"/>
  <c r="F3" i="18"/>
  <c r="E3" i="18"/>
  <c r="D3" i="18"/>
  <c r="B3" i="18"/>
  <c r="C3" i="18" s="1" a="1"/>
  <c r="C3" i="18" s="1"/>
  <c r="L10" i="18" l="1"/>
  <c r="K10" i="18"/>
  <c r="J10" i="18"/>
  <c r="I10" i="18"/>
  <c r="H10" i="18"/>
  <c r="G10" i="18"/>
  <c r="F10" i="18"/>
  <c r="E10" i="18"/>
  <c r="D10" i="18"/>
  <c r="B10" i="18"/>
  <c r="C10" i="18" s="1" a="1"/>
  <c r="C10" i="18" s="1"/>
  <c r="L21" i="18" l="1"/>
  <c r="J21" i="18"/>
  <c r="I21" i="18"/>
  <c r="H21" i="18"/>
  <c r="G21" i="18"/>
  <c r="F21" i="18"/>
  <c r="E21" i="18"/>
  <c r="D21" i="18"/>
  <c r="K21" i="18" l="1"/>
  <c r="B21" i="18" l="1"/>
  <c r="C21" i="18" s="1" a="1"/>
  <c r="C21" i="18" s="1"/>
  <c r="L14" i="18"/>
  <c r="K14" i="18"/>
  <c r="J14" i="18"/>
  <c r="I14" i="18"/>
  <c r="H14" i="18"/>
  <c r="G14" i="18"/>
  <c r="F14" i="18"/>
  <c r="E14" i="18"/>
  <c r="D14" i="18"/>
  <c r="B14" i="18"/>
  <c r="C14" i="18" s="1" a="1"/>
  <c r="C14" i="18" s="1"/>
  <c r="L9" i="18" l="1"/>
  <c r="K9" i="18"/>
  <c r="J9" i="18"/>
  <c r="I9" i="18"/>
  <c r="H9" i="18"/>
  <c r="G9" i="18"/>
  <c r="F9" i="18"/>
  <c r="E9" i="18"/>
  <c r="D9" i="18"/>
  <c r="B9" i="18"/>
  <c r="C9" i="18" s="1" a="1"/>
  <c r="C9"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22" i="18"/>
  <c r="K22" i="18"/>
  <c r="J22" i="18"/>
  <c r="H22" i="18"/>
  <c r="G22" i="18"/>
  <c r="F22" i="18"/>
  <c r="E22" i="18"/>
  <c r="D22" i="18"/>
  <c r="B22" i="18"/>
  <c r="C22" i="18" s="1" a="1"/>
  <c r="C22" i="18" s="1"/>
  <c r="F15" i="16" l="1"/>
  <c r="E15" i="16"/>
  <c r="D15" i="16"/>
  <c r="G15" i="16" l="1"/>
  <c r="D34" i="16" l="1"/>
  <c r="E34" i="16"/>
  <c r="F34" i="16"/>
  <c r="E21" i="7" l="1"/>
  <c r="E26" i="7" l="1"/>
  <c r="E23" i="7" l="1"/>
  <c r="E19" i="7" l="1"/>
  <c r="D12" i="7" l="1"/>
  <c r="E12" i="7"/>
  <c r="E8" i="7" l="1"/>
  <c r="E28" i="7" l="1"/>
  <c r="E9" i="7" l="1"/>
  <c r="E16" i="7" l="1"/>
  <c r="E29" i="7" l="1"/>
  <c r="E25" i="7" l="1"/>
  <c r="E13" i="7" l="1"/>
  <c r="E22" i="7" l="1"/>
  <c r="E15" i="7" l="1"/>
  <c r="E30" i="7" l="1"/>
  <c r="E3" i="7" l="1"/>
  <c r="E6" i="7" l="1"/>
  <c r="E18" i="7" l="1"/>
  <c r="E7" i="7" l="1"/>
  <c r="E2" i="7" l="1"/>
  <c r="E31" i="7" l="1"/>
  <c r="E24" i="7" l="1"/>
  <c r="E20" i="7" l="1"/>
  <c r="E5" i="7" l="1"/>
  <c r="E14" i="7" l="1"/>
  <c r="E17" i="7" l="1"/>
  <c r="E27" i="7" l="1"/>
  <c r="L42" i="16" l="1"/>
  <c r="K42" i="16"/>
  <c r="J42" i="16"/>
  <c r="I42" i="16"/>
  <c r="H42" i="16"/>
  <c r="G42" i="16"/>
  <c r="F42" i="16"/>
  <c r="E42" i="16"/>
  <c r="D42" i="16"/>
  <c r="B42" i="16"/>
  <c r="C42" i="16" s="1" a="1"/>
  <c r="C42" i="16" s="1"/>
  <c r="L20" i="16" l="1"/>
  <c r="K20" i="16"/>
  <c r="J20" i="16"/>
  <c r="I20" i="16"/>
  <c r="H20" i="16"/>
  <c r="G20" i="16"/>
  <c r="F20" i="16"/>
  <c r="E20" i="16"/>
  <c r="D20" i="16"/>
  <c r="B20" i="16"/>
  <c r="C20" i="16" s="1" a="1"/>
  <c r="C20" i="16" s="1"/>
  <c r="L26" i="16" l="1"/>
  <c r="K26" i="16"/>
  <c r="J26" i="16"/>
  <c r="I26" i="16"/>
  <c r="H26" i="16"/>
  <c r="G26" i="16"/>
  <c r="F26" i="16"/>
  <c r="E26" i="16"/>
  <c r="D26" i="16"/>
  <c r="B26" i="16"/>
  <c r="C26" i="16" s="1" a="1"/>
  <c r="C26" i="16" s="1"/>
  <c r="L19" i="16" l="1"/>
  <c r="K19" i="16"/>
  <c r="J19" i="16"/>
  <c r="I19" i="16"/>
  <c r="H19" i="16"/>
  <c r="G19" i="16"/>
  <c r="F19" i="16"/>
  <c r="E19" i="16"/>
  <c r="D19" i="16"/>
  <c r="B19" i="16"/>
  <c r="C19" i="16" s="1" a="1"/>
  <c r="C19" i="16" s="1"/>
  <c r="L34" i="16" l="1"/>
  <c r="K34" i="16"/>
  <c r="J34" i="16"/>
  <c r="I34" i="16"/>
  <c r="H34" i="16"/>
  <c r="G34" i="16"/>
  <c r="B34" i="16"/>
  <c r="C34" i="16" s="1" a="1"/>
  <c r="C34" i="16" s="1"/>
  <c r="L49" i="16" l="1"/>
  <c r="K49" i="16"/>
  <c r="J49" i="16"/>
  <c r="I49" i="16"/>
  <c r="H49" i="16"/>
  <c r="G49" i="16"/>
  <c r="F49" i="16"/>
  <c r="E49" i="16"/>
  <c r="D49" i="16"/>
  <c r="B49" i="16"/>
  <c r="C49" i="16" s="1" a="1"/>
  <c r="C49" i="16" s="1"/>
  <c r="L22" i="16" l="1"/>
  <c r="K22" i="16"/>
  <c r="J22" i="16"/>
  <c r="I22" i="16"/>
  <c r="H22" i="16"/>
  <c r="G22" i="16"/>
  <c r="F22" i="16"/>
  <c r="E22" i="16"/>
  <c r="D22" i="16"/>
  <c r="B22" i="16" l="1"/>
  <c r="C22" i="16" s="1" a="1"/>
  <c r="C22" i="16" s="1"/>
  <c r="L13" i="16"/>
  <c r="K13" i="16"/>
  <c r="J13" i="16"/>
  <c r="I13" i="16"/>
  <c r="H13" i="16"/>
  <c r="G13" i="16"/>
  <c r="F13" i="16"/>
  <c r="E13" i="16"/>
  <c r="D13" i="16"/>
  <c r="B13" i="16"/>
  <c r="C13" i="16" s="1" a="1"/>
  <c r="C13" i="16" s="1"/>
  <c r="L29" i="16" l="1"/>
  <c r="K29" i="16"/>
  <c r="J29" i="16"/>
  <c r="I29" i="16"/>
  <c r="H29" i="16"/>
  <c r="G29" i="16"/>
  <c r="F29" i="16"/>
  <c r="E29" i="16"/>
  <c r="D29" i="16"/>
  <c r="B29" i="16"/>
  <c r="C29" i="16" s="1" a="1"/>
  <c r="C29" i="16" s="1"/>
  <c r="L37" i="16" l="1"/>
  <c r="K37" i="16"/>
  <c r="J37" i="16"/>
  <c r="I37" i="16"/>
  <c r="H37" i="16"/>
  <c r="G37" i="16"/>
  <c r="F37" i="16"/>
  <c r="E37" i="16"/>
  <c r="D37" i="16"/>
  <c r="B37" i="16"/>
  <c r="C37" i="16" s="1" a="1"/>
  <c r="C37" i="16" s="1"/>
  <c r="L21" i="16" l="1"/>
  <c r="K21" i="16"/>
  <c r="J21" i="16"/>
  <c r="I21" i="16"/>
  <c r="H21" i="16"/>
  <c r="G21" i="16"/>
  <c r="F21" i="16"/>
  <c r="E21" i="16"/>
  <c r="D21" i="16"/>
  <c r="B21" i="16"/>
  <c r="C21" i="16" s="1" a="1"/>
  <c r="C21" i="16" s="1"/>
  <c r="L43" i="16" l="1"/>
  <c r="K43" i="16"/>
  <c r="J43" i="16"/>
  <c r="I43" i="16"/>
  <c r="H43" i="16"/>
  <c r="G43" i="16"/>
  <c r="F43" i="16"/>
  <c r="E43" i="16"/>
  <c r="D43" i="16"/>
  <c r="B43" i="16"/>
  <c r="C43" i="16" s="1" a="1"/>
  <c r="C43" i="16" s="1"/>
  <c r="L45" i="16" l="1"/>
  <c r="K45" i="16"/>
  <c r="J45" i="16"/>
  <c r="I45" i="16"/>
  <c r="H45" i="16"/>
  <c r="G45" i="16"/>
  <c r="F45" i="16"/>
  <c r="E45" i="16"/>
  <c r="D45" i="16"/>
  <c r="B45" i="16"/>
  <c r="C45" i="16" s="1" a="1"/>
  <c r="C45" i="16" s="1"/>
  <c r="L24" i="16" l="1"/>
  <c r="K24" i="16"/>
  <c r="J24" i="16"/>
  <c r="I24" i="16"/>
  <c r="H24" i="16"/>
  <c r="G24" i="16"/>
  <c r="F24" i="16"/>
  <c r="E24" i="16"/>
  <c r="D24" i="16"/>
  <c r="B24" i="16"/>
  <c r="C24" i="16" s="1" a="1"/>
  <c r="C24" i="16" s="1"/>
  <c r="L35" i="16" l="1"/>
  <c r="K35" i="16"/>
  <c r="J35" i="16"/>
  <c r="I35" i="16"/>
  <c r="H35" i="16"/>
  <c r="G35" i="16"/>
  <c r="F35" i="16"/>
  <c r="E35" i="16"/>
  <c r="D35" i="16"/>
  <c r="B35" i="16"/>
  <c r="C35" i="16" s="1" a="1"/>
  <c r="C35" i="16" s="1"/>
  <c r="L14" i="16"/>
  <c r="K14" i="16"/>
  <c r="J14" i="16"/>
  <c r="I14" i="16"/>
  <c r="H14" i="16"/>
  <c r="G14" i="16"/>
  <c r="F14" i="16"/>
  <c r="E14" i="16"/>
  <c r="D14" i="16"/>
  <c r="B14" i="16"/>
  <c r="C14" i="16" s="1" a="1"/>
  <c r="C14" i="16" s="1"/>
  <c r="L40" i="16" l="1"/>
  <c r="K40" i="16"/>
  <c r="J40" i="16"/>
  <c r="I40" i="16"/>
  <c r="H40" i="16"/>
  <c r="G40" i="16"/>
  <c r="F40" i="16"/>
  <c r="E40" i="16"/>
  <c r="D40" i="16"/>
  <c r="B40" i="16"/>
  <c r="C40" i="16" s="1" a="1"/>
  <c r="C40" i="16" s="1"/>
  <c r="L12" i="16" l="1"/>
  <c r="K12" i="16"/>
  <c r="J12" i="16"/>
  <c r="I12" i="16"/>
  <c r="H12" i="16"/>
  <c r="G12" i="16"/>
  <c r="F12" i="16"/>
  <c r="E12" i="16"/>
  <c r="D12" i="16"/>
  <c r="B12" i="16"/>
  <c r="C12" i="16" s="1" a="1"/>
  <c r="C12" i="16" s="1"/>
  <c r="L16" i="16" l="1"/>
  <c r="K16" i="16"/>
  <c r="J16" i="16"/>
  <c r="I16" i="16"/>
  <c r="H16" i="16"/>
  <c r="G16" i="16"/>
  <c r="F16" i="16"/>
  <c r="E16" i="16"/>
  <c r="D16" i="16"/>
  <c r="B16" i="16"/>
  <c r="C16" i="16" s="1" a="1"/>
  <c r="C16" i="16" s="1"/>
  <c r="L30" i="16"/>
  <c r="K30" i="16"/>
  <c r="J30" i="16"/>
  <c r="I30" i="16"/>
  <c r="H30" i="16"/>
  <c r="G30" i="16"/>
  <c r="F30" i="16"/>
  <c r="E30" i="16"/>
  <c r="D30" i="16"/>
  <c r="B30" i="16"/>
  <c r="C30" i="16" s="1" a="1"/>
  <c r="C30" i="16" s="1"/>
  <c r="L44" i="16" l="1"/>
  <c r="K44" i="16"/>
  <c r="J44" i="16"/>
  <c r="I44" i="16"/>
  <c r="H44" i="16"/>
  <c r="G44" i="16"/>
  <c r="F44" i="16"/>
  <c r="E44" i="16"/>
  <c r="D44" i="16"/>
  <c r="B44" i="16"/>
  <c r="C44" i="16" s="1" a="1"/>
  <c r="C44" i="16" s="1"/>
  <c r="L41" i="16" l="1"/>
  <c r="K41" i="16"/>
  <c r="J41" i="16"/>
  <c r="I41" i="16"/>
  <c r="H41" i="16"/>
  <c r="G41" i="16"/>
  <c r="F41" i="16"/>
  <c r="E41" i="16"/>
  <c r="D41" i="16"/>
  <c r="B41" i="16" l="1"/>
  <c r="C41" i="16" s="1" a="1"/>
  <c r="C41" i="16" s="1"/>
  <c r="L47" i="16" l="1"/>
  <c r="K47" i="16"/>
  <c r="J47" i="16"/>
  <c r="I47" i="16"/>
  <c r="H47" i="16"/>
  <c r="G47" i="16"/>
  <c r="F47" i="16"/>
  <c r="E47" i="16"/>
  <c r="D47" i="16"/>
  <c r="B47" i="16"/>
  <c r="C47" i="16" s="1" a="1"/>
  <c r="C47" i="16" s="1"/>
  <c r="L6" i="16" l="1"/>
  <c r="K6" i="16"/>
  <c r="J6" i="16"/>
  <c r="I6" i="16"/>
  <c r="H6" i="16"/>
  <c r="G6" i="16"/>
  <c r="F6" i="16"/>
  <c r="E6" i="16"/>
  <c r="D6" i="16"/>
  <c r="B6" i="16"/>
  <c r="C6" i="16" s="1" a="1"/>
  <c r="C6" i="16" s="1"/>
  <c r="L39" i="16" l="1"/>
  <c r="K39" i="16"/>
  <c r="J39" i="16"/>
  <c r="I39" i="16"/>
  <c r="H39" i="16"/>
  <c r="G39" i="16"/>
  <c r="F39" i="16"/>
  <c r="E39" i="16"/>
  <c r="D39" i="16"/>
  <c r="B39" i="16"/>
  <c r="C39" i="16" s="1" a="1"/>
  <c r="C39" i="16" s="1"/>
  <c r="L36" i="16" l="1"/>
  <c r="K36" i="16"/>
  <c r="J36" i="16"/>
  <c r="I36" i="16"/>
  <c r="H36" i="16"/>
  <c r="G36" i="16"/>
  <c r="F36" i="16"/>
  <c r="E36" i="16"/>
  <c r="D36" i="16"/>
  <c r="B36" i="16"/>
  <c r="C36" i="16" s="1" a="1"/>
  <c r="C36" i="16" s="1"/>
  <c r="L25" i="16" l="1"/>
  <c r="K25" i="16"/>
  <c r="J25" i="16"/>
  <c r="I25" i="16"/>
  <c r="H25" i="16"/>
  <c r="G25" i="16"/>
  <c r="F25" i="16"/>
  <c r="E25" i="16"/>
  <c r="D25" i="16"/>
  <c r="B25" i="16"/>
  <c r="C25" i="16" s="1" a="1"/>
  <c r="C25" i="16" s="1"/>
  <c r="L27" i="16" l="1"/>
  <c r="K27" i="16"/>
  <c r="J27" i="16"/>
  <c r="I27" i="16"/>
  <c r="H27" i="16"/>
  <c r="G27" i="16"/>
  <c r="F27" i="16"/>
  <c r="E27" i="16"/>
  <c r="D27" i="16"/>
  <c r="B27" i="16"/>
  <c r="C27" i="16" s="1" a="1"/>
  <c r="C27" i="16" s="1"/>
  <c r="L31" i="16" l="1"/>
  <c r="K31" i="16"/>
  <c r="J31" i="16"/>
  <c r="I31" i="16"/>
  <c r="H31" i="16"/>
  <c r="G31" i="16"/>
  <c r="F31" i="16"/>
  <c r="E31" i="16"/>
  <c r="D31" i="16"/>
  <c r="B31" i="16"/>
  <c r="C31" i="16" s="1" a="1"/>
  <c r="C31" i="16" s="1"/>
  <c r="K46" i="16" l="1"/>
  <c r="J46" i="16"/>
  <c r="I46" i="16"/>
  <c r="F46" i="16"/>
  <c r="E46" i="16"/>
  <c r="D46" i="16"/>
  <c r="L46" i="16"/>
  <c r="G46" i="16" l="1"/>
  <c r="H46" i="16"/>
  <c r="B46" i="16" l="1"/>
  <c r="C46" i="16" s="1" a="1"/>
  <c r="C46" i="16" s="1"/>
  <c r="L33" i="16" l="1"/>
  <c r="K33" i="16"/>
  <c r="J33" i="16"/>
  <c r="I33" i="16"/>
  <c r="H33" i="16"/>
  <c r="G33" i="16"/>
  <c r="F33" i="16"/>
  <c r="E33" i="16"/>
  <c r="D33" i="16"/>
  <c r="B33" i="16"/>
  <c r="C33" i="16" s="1" a="1"/>
  <c r="C33" i="16" s="1"/>
  <c r="L38" i="16" l="1"/>
  <c r="K38" i="16"/>
  <c r="J38" i="16"/>
  <c r="I38" i="16"/>
  <c r="H38" i="16"/>
  <c r="G38" i="16"/>
  <c r="F38" i="16"/>
  <c r="E38" i="16"/>
  <c r="D38" i="16"/>
  <c r="B38" i="16"/>
  <c r="C38" i="16" s="1" a="1"/>
  <c r="C38" i="16" s="1"/>
  <c r="L2" i="16"/>
  <c r="K2" i="16"/>
  <c r="J2" i="16"/>
  <c r="I2" i="16"/>
  <c r="H2" i="16"/>
  <c r="G2" i="16"/>
  <c r="F2" i="16"/>
  <c r="E2" i="16"/>
  <c r="D2" i="16"/>
  <c r="B2" i="16"/>
  <c r="C2" i="16" s="1" a="1"/>
  <c r="C2" i="16" s="1"/>
  <c r="L28" i="16" l="1"/>
  <c r="K28" i="16"/>
  <c r="J28" i="16"/>
  <c r="I28" i="16"/>
  <c r="H28" i="16"/>
  <c r="G28" i="16"/>
  <c r="F28" i="16"/>
  <c r="E28" i="16"/>
  <c r="D28" i="16"/>
  <c r="B28" i="16"/>
  <c r="C28" i="16" s="1" a="1"/>
  <c r="C28" i="16" s="1"/>
  <c r="L11" i="16" l="1"/>
  <c r="K11" i="16"/>
  <c r="J11" i="16"/>
  <c r="I11" i="16"/>
  <c r="H11" i="16"/>
  <c r="G11" i="16"/>
  <c r="F11" i="16"/>
  <c r="E11" i="16"/>
  <c r="D11" i="16"/>
  <c r="B11" i="16"/>
  <c r="C11" i="16" s="1" a="1"/>
  <c r="C11" i="16" s="1"/>
  <c r="L32" i="16" l="1"/>
  <c r="K32" i="16"/>
  <c r="J32" i="16"/>
  <c r="I32" i="16"/>
  <c r="H32" i="16"/>
  <c r="G32" i="16"/>
  <c r="F32" i="16"/>
  <c r="E32" i="16"/>
  <c r="D32" i="16"/>
  <c r="B32" i="16"/>
  <c r="C32" i="16" s="1" a="1"/>
  <c r="C32" i="16" s="1"/>
  <c r="L48" i="16" l="1"/>
  <c r="K48" i="16" l="1"/>
  <c r="J48" i="16"/>
  <c r="I48" i="16"/>
  <c r="H48" i="16"/>
  <c r="G48" i="16"/>
  <c r="F48" i="16"/>
  <c r="E48" i="16"/>
  <c r="D48" i="16"/>
  <c r="B48" i="16"/>
  <c r="C48" i="16" s="1" a="1"/>
  <c r="C48" i="16" s="1"/>
  <c r="L10" i="16" l="1"/>
  <c r="K10" i="16"/>
  <c r="J10" i="16"/>
  <c r="I10" i="16"/>
  <c r="H10" i="16"/>
  <c r="G10" i="16"/>
  <c r="F10" i="16"/>
  <c r="E10" i="16"/>
  <c r="E8" i="16"/>
  <c r="E5" i="16"/>
  <c r="D10" i="16"/>
  <c r="B10" i="16" l="1"/>
  <c r="C10" i="16" s="1" a="1"/>
  <c r="C10" i="16" s="1"/>
  <c r="L15" i="16"/>
  <c r="K15" i="16"/>
  <c r="J15" i="16"/>
  <c r="I15" i="16"/>
  <c r="H15" i="16"/>
  <c r="B15" i="16"/>
  <c r="C15" i="16" s="1" a="1"/>
  <c r="C15" i="16" s="1"/>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M44" i="16" a="1"/>
  <c r="M44" i="16" s="1"/>
  <c r="O44" i="16" a="1"/>
  <c r="O44" i="16" s="1"/>
  <c r="L8" i="16"/>
  <c r="K8" i="16"/>
  <c r="J8" i="16"/>
  <c r="I8" i="16"/>
  <c r="H8" i="16"/>
  <c r="G8" i="16"/>
  <c r="F8" i="16"/>
  <c r="D8" i="16"/>
  <c r="B8" i="16"/>
  <c r="C8" i="16" s="1" a="1"/>
  <c r="C8" i="16" s="1"/>
  <c r="L5" i="16" l="1"/>
  <c r="K5" i="16"/>
  <c r="J5" i="16"/>
  <c r="I5" i="16"/>
  <c r="H5" i="16"/>
  <c r="G5" i="16"/>
  <c r="F5" i="16"/>
  <c r="D5" i="16"/>
  <c r="B5" i="16"/>
  <c r="C5" i="16" s="1" a="1"/>
  <c r="C5" i="16" s="1"/>
  <c r="H17" i="7" l="1"/>
  <c r="H20" i="7"/>
  <c r="F20" i="7" l="1"/>
  <c r="F17" i="7" l="1"/>
  <c r="F27"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0" i="7" a="1"/>
  <c r="O20"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17" i="7"/>
  <c r="J17" i="7"/>
  <c r="I17" i="7"/>
  <c r="D17" i="7"/>
  <c r="L17" i="7"/>
  <c r="G17" i="7" l="1"/>
  <c r="B17" i="7" l="1"/>
  <c r="C17" i="7" s="1" a="1"/>
  <c r="C17" i="7" s="1"/>
  <c r="B20" i="7" l="1"/>
  <c r="C20" i="7" s="1" a="1"/>
  <c r="C20" i="7" s="1"/>
  <c r="L20" i="7"/>
  <c r="K20" i="7"/>
  <c r="J20" i="7"/>
  <c r="I20" i="7"/>
  <c r="G20" i="7"/>
  <c r="D20" i="7"/>
  <c r="K7" i="7" l="1"/>
  <c r="J7" i="7"/>
  <c r="I7" i="7"/>
  <c r="F7" i="7"/>
  <c r="D7" i="7"/>
  <c r="L7" i="7"/>
  <c r="G7" i="7" l="1"/>
  <c r="H7" i="7"/>
  <c r="B7" i="7" l="1"/>
  <c r="C7" i="7" s="1" a="1"/>
  <c r="C7" i="7" s="1"/>
  <c r="L12" i="7" l="1"/>
  <c r="K12" i="7"/>
  <c r="J12" i="7"/>
  <c r="I12" i="7"/>
  <c r="H12" i="7"/>
  <c r="G12" i="7"/>
  <c r="F12" i="7"/>
  <c r="B12" i="7"/>
  <c r="C12" i="7" s="1" a="1"/>
  <c r="C12" i="7" s="1"/>
  <c r="L21" i="7" l="1"/>
  <c r="K21" i="7"/>
  <c r="J21" i="7"/>
  <c r="I21" i="7"/>
  <c r="H21" i="7"/>
  <c r="G21" i="7"/>
  <c r="F21" i="7"/>
  <c r="D21" i="7"/>
  <c r="B21" i="7"/>
  <c r="C21" i="7" s="1" a="1"/>
  <c r="C21" i="7" s="1"/>
  <c r="L26" i="7" l="1"/>
  <c r="K26" i="7"/>
  <c r="J26" i="7"/>
  <c r="I26" i="7"/>
  <c r="H26" i="7"/>
  <c r="G26" i="7"/>
  <c r="F26" i="7"/>
  <c r="D26" i="7"/>
  <c r="B26" i="7"/>
  <c r="C26" i="7" s="1" a="1"/>
  <c r="C26" i="7" s="1"/>
  <c r="L24" i="7" l="1"/>
  <c r="K24" i="7"/>
  <c r="J24" i="7"/>
  <c r="I24" i="7"/>
  <c r="H24" i="7"/>
  <c r="G24" i="7"/>
  <c r="F24" i="7"/>
  <c r="D24" i="7"/>
  <c r="B24" i="7"/>
  <c r="C24" i="7" s="1" a="1"/>
  <c r="C24" i="7" s="1"/>
  <c r="L27" i="7" l="1"/>
  <c r="K27" i="7"/>
  <c r="J27" i="7"/>
  <c r="I27" i="7"/>
  <c r="H27" i="7"/>
  <c r="G27" i="7"/>
  <c r="D27" i="7"/>
  <c r="L31" i="7"/>
  <c r="K31" i="7"/>
  <c r="J31" i="7"/>
  <c r="I31" i="7"/>
  <c r="H31" i="7"/>
  <c r="G31" i="7"/>
  <c r="D31" i="7"/>
  <c r="B31" i="7"/>
  <c r="C31" i="7" s="1" a="1"/>
  <c r="C31" i="7" s="1"/>
  <c r="L13" i="7" l="1"/>
  <c r="K13" i="7"/>
  <c r="J13" i="7"/>
  <c r="I13" i="7"/>
  <c r="H13" i="7"/>
  <c r="G13" i="7"/>
  <c r="F13" i="7"/>
  <c r="D13" i="7"/>
  <c r="B13" i="7"/>
  <c r="C13" i="7" s="1" a="1"/>
  <c r="C13" i="7" s="1"/>
  <c r="L23" i="7" l="1"/>
  <c r="K23" i="7"/>
  <c r="J23" i="7"/>
  <c r="I23" i="7"/>
  <c r="H23" i="7"/>
  <c r="G23" i="7"/>
  <c r="F23" i="7"/>
  <c r="D23" i="7"/>
  <c r="B23" i="7"/>
  <c r="C23" i="7" s="1" a="1"/>
  <c r="C23" i="7" s="1"/>
  <c r="B27" i="7" l="1"/>
  <c r="C27" i="7" s="1" a="1"/>
  <c r="C27" i="7" s="1"/>
  <c r="L8" i="7"/>
  <c r="K8" i="7"/>
  <c r="J8" i="7"/>
  <c r="I8" i="7"/>
  <c r="H8" i="7"/>
  <c r="G8" i="7"/>
  <c r="F8" i="7"/>
  <c r="D8" i="7"/>
  <c r="B8" i="7"/>
  <c r="C8" i="7" s="1" a="1"/>
  <c r="C8" i="7" s="1"/>
  <c r="L30" i="7" l="1"/>
  <c r="K30" i="7"/>
  <c r="J30" i="7"/>
  <c r="I30" i="7"/>
  <c r="H30" i="7"/>
  <c r="G30" i="7"/>
  <c r="F30" i="7"/>
  <c r="D30" i="7"/>
  <c r="B30" i="7"/>
  <c r="C30" i="7" s="1" a="1"/>
  <c r="C30" i="7" s="1"/>
  <c r="L22" i="7" l="1"/>
  <c r="K22" i="7"/>
  <c r="J22" i="7"/>
  <c r="I22" i="7"/>
  <c r="H22" i="7"/>
  <c r="G22" i="7"/>
  <c r="F22" i="7"/>
  <c r="D22" i="7"/>
  <c r="B22" i="7"/>
  <c r="C22" i="7" s="1" a="1"/>
  <c r="C22" i="7" s="1"/>
  <c r="L18" i="7"/>
  <c r="K18" i="7"/>
  <c r="J18" i="7"/>
  <c r="I18" i="7"/>
  <c r="H18" i="7"/>
  <c r="G18" i="7"/>
  <c r="F18" i="7"/>
  <c r="D18" i="7"/>
  <c r="B18" i="7"/>
  <c r="C18" i="7" s="1" a="1"/>
  <c r="C18" i="7" s="1"/>
  <c r="L3" i="7"/>
  <c r="K3" i="7"/>
  <c r="J3" i="7"/>
  <c r="I3" i="7"/>
  <c r="H3" i="7"/>
  <c r="G3" i="7"/>
  <c r="F3" i="7"/>
  <c r="D3" i="7"/>
  <c r="B3" i="7"/>
  <c r="C3" i="7" s="1" a="1"/>
  <c r="C3" i="7" s="1"/>
  <c r="L5" i="7" l="1"/>
  <c r="K5" i="7"/>
  <c r="J5" i="7"/>
  <c r="I5" i="7"/>
  <c r="H5" i="7"/>
  <c r="G5" i="7"/>
  <c r="F5" i="7"/>
  <c r="D5" i="7"/>
  <c r="B5" i="7"/>
  <c r="C5" i="7" s="1" a="1"/>
  <c r="C5" i="7" s="1"/>
  <c r="L16" i="7" l="1"/>
  <c r="K16" i="7"/>
  <c r="J16" i="7"/>
  <c r="I16" i="7"/>
  <c r="H16" i="7"/>
  <c r="G16" i="7"/>
  <c r="F16" i="7"/>
  <c r="D16" i="7"/>
  <c r="B16" i="7"/>
  <c r="C16" i="7" s="1" a="1"/>
  <c r="C16" i="7" s="1"/>
  <c r="L14" i="7"/>
  <c r="K14" i="7"/>
  <c r="J14" i="7"/>
  <c r="I14" i="7"/>
  <c r="H14" i="7"/>
  <c r="G14" i="7"/>
  <c r="F14" i="7"/>
  <c r="D14" i="7"/>
  <c r="B14" i="7"/>
  <c r="C14" i="7" s="1" a="1"/>
  <c r="C14" i="7" s="1"/>
  <c r="L28" i="7"/>
  <c r="K28" i="7"/>
  <c r="J28" i="7"/>
  <c r="I28" i="7"/>
  <c r="H28" i="7"/>
  <c r="G28" i="7"/>
  <c r="F28" i="7"/>
  <c r="D28" i="7"/>
  <c r="B28" i="7"/>
  <c r="C28" i="7" s="1" a="1"/>
  <c r="C28" i="7" s="1"/>
  <c r="L15" i="7" l="1"/>
  <c r="K15" i="7"/>
  <c r="J15" i="7"/>
  <c r="I15" i="7"/>
  <c r="H15" i="7"/>
  <c r="G15" i="7"/>
  <c r="F15" i="7"/>
  <c r="D15" i="7"/>
  <c r="B15" i="7"/>
  <c r="C15" i="7" s="1" a="1"/>
  <c r="C15" i="7" s="1"/>
  <c r="L9" i="7" l="1"/>
  <c r="K9" i="7"/>
  <c r="J9" i="7"/>
  <c r="I9" i="7"/>
  <c r="H9" i="7"/>
  <c r="G9" i="7"/>
  <c r="F9" i="7"/>
  <c r="D9" i="7"/>
  <c r="B9" i="7"/>
  <c r="C9" i="7" s="1" a="1"/>
  <c r="C9" i="7" s="1"/>
  <c r="L6" i="7" l="1"/>
  <c r="K6" i="7"/>
  <c r="J6" i="7"/>
  <c r="I6" i="7"/>
  <c r="H6" i="7"/>
  <c r="G6" i="7"/>
  <c r="F6" i="7"/>
  <c r="D6" i="7"/>
  <c r="B6" i="7"/>
  <c r="C6" i="7" s="1" a="1"/>
  <c r="C6" i="7" s="1"/>
  <c r="L2" i="7" l="1"/>
  <c r="K2" i="7"/>
  <c r="J2" i="7"/>
  <c r="I2" i="7"/>
  <c r="H2" i="7"/>
  <c r="G2" i="7"/>
  <c r="F2" i="7"/>
  <c r="D2" i="7"/>
  <c r="B2" i="7"/>
  <c r="C2" i="7" s="1" a="1"/>
  <c r="C2" i="7" s="1"/>
  <c r="L25" i="7" l="1"/>
  <c r="K25" i="7"/>
  <c r="J25" i="7"/>
  <c r="I25" i="7"/>
  <c r="H25" i="7"/>
  <c r="G25" i="7"/>
  <c r="F25" i="7"/>
  <c r="D25" i="7"/>
  <c r="B25" i="7"/>
  <c r="C25" i="7" s="1" a="1"/>
  <c r="C25" i="7" s="1"/>
  <c r="L29" i="7"/>
  <c r="K29" i="7"/>
  <c r="J29" i="7"/>
  <c r="I29" i="7"/>
  <c r="H29" i="7"/>
  <c r="G29" i="7"/>
  <c r="F29" i="7"/>
  <c r="D29" i="7"/>
  <c r="B29" i="7"/>
  <c r="C29" i="7" s="1" a="1"/>
  <c r="C29" i="7" s="1"/>
  <c r="L19" i="7" l="1"/>
  <c r="K19" i="7"/>
  <c r="J19" i="7"/>
  <c r="I19" i="7"/>
  <c r="H19" i="7"/>
  <c r="G19" i="7"/>
  <c r="F19" i="7"/>
  <c r="D19" i="7"/>
  <c r="B19" i="7"/>
  <c r="C19" i="7" s="1" a="1"/>
  <c r="C1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futureMetadata>
  <futureMetadata name="XLDAPR" count="1">
    <bk>
      <extLst>
        <ext uri="{bdbb8cdc-fa1e-496e-a857-3c3f30c029c3}">
          <xda:dynamicArrayProperties fDynamic="1" fCollapsed="0"/>
        </ext>
      </extLst>
    </bk>
  </futureMetadata>
  <cellMetadata count="1">
    <bk>
      <rc t="2" v="0"/>
    </bk>
  </cellMetadata>
  <valueMetadata count="18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valueMetadata>
</metadata>
</file>

<file path=xl/sharedStrings.xml><?xml version="1.0" encoding="utf-8"?>
<sst xmlns="http://schemas.openxmlformats.org/spreadsheetml/2006/main" count="303" uniqueCount="72">
  <si>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</si>
  <si>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</si>
  <si>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</si>
  <si>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</si>
  <si>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</si>
  <si>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</si>
  <si>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</si>
  <si>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</si>
  <si>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</si>
  <si>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</si>
  <si>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</si>
  <si>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</si>
  <si>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</si>
  <si>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</si>
  <si>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</si>
  <si>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</si>
  <si>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</si>
  <si>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</si>
  <si>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</si>
  <si>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</si>
  <si>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</si>
  <si>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</si>
  <si>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</si>
  <si>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</si>
  <si>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</si>
  <si>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</si>
  <si>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</si>
  <si>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</si>
  <si>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</si>
  <si>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</si>
  <si>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</si>
  <si>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</si>
  <si>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</si>
  <si>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</si>
  <si>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</si>
  <si>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</si>
  <si>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</si>
  <si>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</si>
  <si>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</si>
  <si>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</si>
  <si>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</si>
  <si>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</si>
  <si>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</si>
  <si>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</si>
  <si>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</si>
  <si>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</si>
  <si>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</si>
  <si>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</si>
  <si>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</si>
  <si>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</si>
  <si>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</si>
  <si>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</si>
  <si>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</si>
  <si>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</si>
  <si>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</si>
  <si>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</si>
  <si>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</si>
  <si>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</si>
  <si>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</si>
  <si>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</si>
  <si>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</si>
  <si>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</si>
  <si>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</si>
  <si>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</si>
  <si>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</si>
  <si>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</si>
  <si>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</si>
  <si>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</si>
  <si>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</si>
  <si>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</si>
  <si>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</si>
  <si>
    <t>10Y - 2Y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</si>
</sst>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164" formatCode="0.0"/>
    <numFmt numFmtId="165" formatCode="#,###,,;\(#,###,,\);\ \-\ \-"/>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49">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10" fontId="18" fillId="3" borderId="0" xfId="0" applyNumberFormat="1" applyFont="1" applyFill="1" applyAlignment="1">
      <alignment horizontal="center" vertical="center"/>
    </xf>
    <xf numFmtId="0" fontId="18" fillId="3" borderId="1" xfId="0" applyFont="1" applyFill="1" applyBorder="1" applyAlignment="1">
      <alignment horizontal="center" vertical="center" wrapText="1"/>
    </xf>
    <xf numFmtId="10" fontId="17" fillId="3" borderId="1" xfId="0" applyNumberFormat="1" applyFont="1" applyFill="1" applyBorder="1" applyAlignment="1">
      <alignment horizontal="center" vertical="center"/>
    </xf>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8.xml"/><Relationship Id="rId21" Type="http://schemas.openxmlformats.org/officeDocument/2006/relationships/externalLink" Target="externalLinks/externalLink2.xml"/><Relationship Id="rId42" Type="http://schemas.openxmlformats.org/officeDocument/2006/relationships/externalLink" Target="externalLinks/externalLink23.xml"/><Relationship Id="rId63" Type="http://schemas.openxmlformats.org/officeDocument/2006/relationships/externalLink" Target="externalLinks/externalLink44.xml"/><Relationship Id="rId84" Type="http://schemas.openxmlformats.org/officeDocument/2006/relationships/externalLink" Target="externalLinks/externalLink65.xml"/><Relationship Id="rId138" Type="http://schemas.openxmlformats.org/officeDocument/2006/relationships/externalLink" Target="externalLinks/externalLink119.xml"/><Relationship Id="rId159" Type="http://schemas.openxmlformats.org/officeDocument/2006/relationships/externalLink" Target="externalLinks/externalLink140.xml"/><Relationship Id="rId170" Type="http://schemas.openxmlformats.org/officeDocument/2006/relationships/externalLink" Target="externalLinks/externalLink151.xml"/><Relationship Id="rId191" Type="http://schemas.openxmlformats.org/officeDocument/2006/relationships/styles" Target="styles.xml"/><Relationship Id="rId107" Type="http://schemas.openxmlformats.org/officeDocument/2006/relationships/externalLink" Target="externalLinks/externalLink88.xml"/><Relationship Id="rId11" Type="http://schemas.openxmlformats.org/officeDocument/2006/relationships/worksheet" Target="worksheets/sheet11.xml"/><Relationship Id="rId32" Type="http://schemas.openxmlformats.org/officeDocument/2006/relationships/externalLink" Target="externalLinks/externalLink13.xml"/><Relationship Id="rId53" Type="http://schemas.openxmlformats.org/officeDocument/2006/relationships/externalLink" Target="externalLinks/externalLink34.xml"/><Relationship Id="rId74" Type="http://schemas.openxmlformats.org/officeDocument/2006/relationships/externalLink" Target="externalLinks/externalLink55.xml"/><Relationship Id="rId128" Type="http://schemas.openxmlformats.org/officeDocument/2006/relationships/externalLink" Target="externalLinks/externalLink109.xml"/><Relationship Id="rId149" Type="http://schemas.openxmlformats.org/officeDocument/2006/relationships/externalLink" Target="externalLinks/externalLink130.xml"/><Relationship Id="rId5" Type="http://schemas.openxmlformats.org/officeDocument/2006/relationships/worksheet" Target="worksheets/sheet5.xml"/><Relationship Id="rId95" Type="http://schemas.openxmlformats.org/officeDocument/2006/relationships/externalLink" Target="externalLinks/externalLink76.xml"/><Relationship Id="rId160" Type="http://schemas.openxmlformats.org/officeDocument/2006/relationships/externalLink" Target="externalLinks/externalLink141.xml"/><Relationship Id="rId181" Type="http://schemas.openxmlformats.org/officeDocument/2006/relationships/externalLink" Target="externalLinks/externalLink162.xml"/><Relationship Id="rId22" Type="http://schemas.openxmlformats.org/officeDocument/2006/relationships/externalLink" Target="externalLinks/externalLink3.xml"/><Relationship Id="rId43" Type="http://schemas.openxmlformats.org/officeDocument/2006/relationships/externalLink" Target="externalLinks/externalLink24.xml"/><Relationship Id="rId64" Type="http://schemas.openxmlformats.org/officeDocument/2006/relationships/externalLink" Target="externalLinks/externalLink45.xml"/><Relationship Id="rId118" Type="http://schemas.openxmlformats.org/officeDocument/2006/relationships/externalLink" Target="externalLinks/externalLink99.xml"/><Relationship Id="rId139" Type="http://schemas.openxmlformats.org/officeDocument/2006/relationships/externalLink" Target="externalLinks/externalLink120.xml"/><Relationship Id="rId85" Type="http://schemas.openxmlformats.org/officeDocument/2006/relationships/externalLink" Target="externalLinks/externalLink66.xml"/><Relationship Id="rId150" Type="http://schemas.openxmlformats.org/officeDocument/2006/relationships/externalLink" Target="externalLinks/externalLink131.xml"/><Relationship Id="rId171" Type="http://schemas.openxmlformats.org/officeDocument/2006/relationships/externalLink" Target="externalLinks/externalLink152.xml"/><Relationship Id="rId192" Type="http://schemas.openxmlformats.org/officeDocument/2006/relationships/sharedStrings" Target="sharedStrings.xml"/><Relationship Id="rId12" Type="http://schemas.openxmlformats.org/officeDocument/2006/relationships/worksheet" Target="worksheets/sheet12.xml"/><Relationship Id="rId33" Type="http://schemas.openxmlformats.org/officeDocument/2006/relationships/externalLink" Target="externalLinks/externalLink14.xml"/><Relationship Id="rId108" Type="http://schemas.openxmlformats.org/officeDocument/2006/relationships/externalLink" Target="externalLinks/externalLink89.xml"/><Relationship Id="rId129" Type="http://schemas.openxmlformats.org/officeDocument/2006/relationships/externalLink" Target="externalLinks/externalLink110.xml"/><Relationship Id="rId54" Type="http://schemas.openxmlformats.org/officeDocument/2006/relationships/externalLink" Target="externalLinks/externalLink35.xml"/><Relationship Id="rId75" Type="http://schemas.openxmlformats.org/officeDocument/2006/relationships/externalLink" Target="externalLinks/externalLink56.xml"/><Relationship Id="rId96" Type="http://schemas.openxmlformats.org/officeDocument/2006/relationships/externalLink" Target="externalLinks/externalLink77.xml"/><Relationship Id="rId140" Type="http://schemas.openxmlformats.org/officeDocument/2006/relationships/externalLink" Target="externalLinks/externalLink121.xml"/><Relationship Id="rId161" Type="http://schemas.openxmlformats.org/officeDocument/2006/relationships/externalLink" Target="externalLinks/externalLink142.xml"/><Relationship Id="rId182" Type="http://schemas.openxmlformats.org/officeDocument/2006/relationships/externalLink" Target="externalLinks/externalLink163.xml"/><Relationship Id="rId6" Type="http://schemas.openxmlformats.org/officeDocument/2006/relationships/worksheet" Target="worksheets/sheet6.xml"/><Relationship Id="rId23" Type="http://schemas.openxmlformats.org/officeDocument/2006/relationships/externalLink" Target="externalLinks/externalLink4.xml"/><Relationship Id="rId119" Type="http://schemas.openxmlformats.org/officeDocument/2006/relationships/externalLink" Target="externalLinks/externalLink100.xml"/><Relationship Id="rId44" Type="http://schemas.openxmlformats.org/officeDocument/2006/relationships/externalLink" Target="externalLinks/externalLink25.xml"/><Relationship Id="rId65" Type="http://schemas.openxmlformats.org/officeDocument/2006/relationships/externalLink" Target="externalLinks/externalLink46.xml"/><Relationship Id="rId86" Type="http://schemas.openxmlformats.org/officeDocument/2006/relationships/externalLink" Target="externalLinks/externalLink67.xml"/><Relationship Id="rId130" Type="http://schemas.openxmlformats.org/officeDocument/2006/relationships/externalLink" Target="externalLinks/externalLink111.xml"/><Relationship Id="rId151" Type="http://schemas.openxmlformats.org/officeDocument/2006/relationships/externalLink" Target="externalLinks/externalLink132.xml"/><Relationship Id="rId172" Type="http://schemas.openxmlformats.org/officeDocument/2006/relationships/externalLink" Target="externalLinks/externalLink153.xml"/><Relationship Id="rId193" Type="http://schemas.openxmlformats.org/officeDocument/2006/relationships/sheetMetadata" Target="metadata.xml"/><Relationship Id="rId13" Type="http://schemas.openxmlformats.org/officeDocument/2006/relationships/worksheet" Target="worksheets/sheet13.xml"/><Relationship Id="rId109" Type="http://schemas.openxmlformats.org/officeDocument/2006/relationships/externalLink" Target="externalLinks/externalLink90.xml"/><Relationship Id="rId34" Type="http://schemas.openxmlformats.org/officeDocument/2006/relationships/externalLink" Target="externalLinks/externalLink15.xml"/><Relationship Id="rId55" Type="http://schemas.openxmlformats.org/officeDocument/2006/relationships/externalLink" Target="externalLinks/externalLink36.xml"/><Relationship Id="rId76" Type="http://schemas.openxmlformats.org/officeDocument/2006/relationships/externalLink" Target="externalLinks/externalLink57.xml"/><Relationship Id="rId97" Type="http://schemas.openxmlformats.org/officeDocument/2006/relationships/externalLink" Target="externalLinks/externalLink78.xml"/><Relationship Id="rId120" Type="http://schemas.openxmlformats.org/officeDocument/2006/relationships/externalLink" Target="externalLinks/externalLink101.xml"/><Relationship Id="rId141" Type="http://schemas.openxmlformats.org/officeDocument/2006/relationships/externalLink" Target="externalLinks/externalLink122.xml"/><Relationship Id="rId7" Type="http://schemas.openxmlformats.org/officeDocument/2006/relationships/worksheet" Target="worksheets/sheet7.xml"/><Relationship Id="rId71" Type="http://schemas.openxmlformats.org/officeDocument/2006/relationships/externalLink" Target="externalLinks/externalLink52.xml"/><Relationship Id="rId92" Type="http://schemas.openxmlformats.org/officeDocument/2006/relationships/externalLink" Target="externalLinks/externalLink73.xml"/><Relationship Id="rId162" Type="http://schemas.openxmlformats.org/officeDocument/2006/relationships/externalLink" Target="externalLinks/externalLink143.xml"/><Relationship Id="rId183" Type="http://schemas.openxmlformats.org/officeDocument/2006/relationships/externalLink" Target="externalLinks/externalLink164.xml"/><Relationship Id="rId2" Type="http://schemas.openxmlformats.org/officeDocument/2006/relationships/worksheet" Target="worksheets/sheet2.xml"/><Relationship Id="rId29" Type="http://schemas.openxmlformats.org/officeDocument/2006/relationships/externalLink" Target="externalLinks/externalLink10.xml"/><Relationship Id="rId24" Type="http://schemas.openxmlformats.org/officeDocument/2006/relationships/externalLink" Target="externalLinks/externalLink5.xml"/><Relationship Id="rId40" Type="http://schemas.openxmlformats.org/officeDocument/2006/relationships/externalLink" Target="externalLinks/externalLink21.xml"/><Relationship Id="rId45" Type="http://schemas.openxmlformats.org/officeDocument/2006/relationships/externalLink" Target="externalLinks/externalLink26.xml"/><Relationship Id="rId66" Type="http://schemas.openxmlformats.org/officeDocument/2006/relationships/externalLink" Target="externalLinks/externalLink47.xml"/><Relationship Id="rId87" Type="http://schemas.openxmlformats.org/officeDocument/2006/relationships/externalLink" Target="externalLinks/externalLink68.xml"/><Relationship Id="rId110" Type="http://schemas.openxmlformats.org/officeDocument/2006/relationships/externalLink" Target="externalLinks/externalLink91.xml"/><Relationship Id="rId115" Type="http://schemas.openxmlformats.org/officeDocument/2006/relationships/externalLink" Target="externalLinks/externalLink96.xml"/><Relationship Id="rId131" Type="http://schemas.openxmlformats.org/officeDocument/2006/relationships/externalLink" Target="externalLinks/externalLink112.xml"/><Relationship Id="rId136" Type="http://schemas.openxmlformats.org/officeDocument/2006/relationships/externalLink" Target="externalLinks/externalLink117.xml"/><Relationship Id="rId157" Type="http://schemas.openxmlformats.org/officeDocument/2006/relationships/externalLink" Target="externalLinks/externalLink138.xml"/><Relationship Id="rId178" Type="http://schemas.openxmlformats.org/officeDocument/2006/relationships/externalLink" Target="externalLinks/externalLink159.xml"/><Relationship Id="rId61" Type="http://schemas.openxmlformats.org/officeDocument/2006/relationships/externalLink" Target="externalLinks/externalLink42.xml"/><Relationship Id="rId82" Type="http://schemas.openxmlformats.org/officeDocument/2006/relationships/externalLink" Target="externalLinks/externalLink63.xml"/><Relationship Id="rId152" Type="http://schemas.openxmlformats.org/officeDocument/2006/relationships/externalLink" Target="externalLinks/externalLink133.xml"/><Relationship Id="rId173" Type="http://schemas.openxmlformats.org/officeDocument/2006/relationships/externalLink" Target="externalLinks/externalLink154.xml"/><Relationship Id="rId194" Type="http://schemas.microsoft.com/office/2017/06/relationships/rdRichValue" Target="richData/rdrichvalue.xml"/><Relationship Id="rId199" Type="http://schemas.microsoft.com/office/2017/06/relationships/rdRichValueTypes" Target="richData/rdRichValueTyp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11.xml"/><Relationship Id="rId35" Type="http://schemas.openxmlformats.org/officeDocument/2006/relationships/externalLink" Target="externalLinks/externalLink16.xml"/><Relationship Id="rId56" Type="http://schemas.openxmlformats.org/officeDocument/2006/relationships/externalLink" Target="externalLinks/externalLink37.xml"/><Relationship Id="rId77" Type="http://schemas.openxmlformats.org/officeDocument/2006/relationships/externalLink" Target="externalLinks/externalLink58.xml"/><Relationship Id="rId100" Type="http://schemas.openxmlformats.org/officeDocument/2006/relationships/externalLink" Target="externalLinks/externalLink81.xml"/><Relationship Id="rId105" Type="http://schemas.openxmlformats.org/officeDocument/2006/relationships/externalLink" Target="externalLinks/externalLink86.xml"/><Relationship Id="rId126" Type="http://schemas.openxmlformats.org/officeDocument/2006/relationships/externalLink" Target="externalLinks/externalLink107.xml"/><Relationship Id="rId147" Type="http://schemas.openxmlformats.org/officeDocument/2006/relationships/externalLink" Target="externalLinks/externalLink128.xml"/><Relationship Id="rId168" Type="http://schemas.openxmlformats.org/officeDocument/2006/relationships/externalLink" Target="externalLinks/externalLink149.xml"/><Relationship Id="rId8" Type="http://schemas.openxmlformats.org/officeDocument/2006/relationships/worksheet" Target="worksheets/sheet8.xml"/><Relationship Id="rId51" Type="http://schemas.openxmlformats.org/officeDocument/2006/relationships/externalLink" Target="externalLinks/externalLink32.xml"/><Relationship Id="rId72" Type="http://schemas.openxmlformats.org/officeDocument/2006/relationships/externalLink" Target="externalLinks/externalLink53.xml"/><Relationship Id="rId93" Type="http://schemas.openxmlformats.org/officeDocument/2006/relationships/externalLink" Target="externalLinks/externalLink74.xml"/><Relationship Id="rId98" Type="http://schemas.openxmlformats.org/officeDocument/2006/relationships/externalLink" Target="externalLinks/externalLink79.xml"/><Relationship Id="rId121" Type="http://schemas.openxmlformats.org/officeDocument/2006/relationships/externalLink" Target="externalLinks/externalLink102.xml"/><Relationship Id="rId142" Type="http://schemas.openxmlformats.org/officeDocument/2006/relationships/externalLink" Target="externalLinks/externalLink123.xml"/><Relationship Id="rId163" Type="http://schemas.openxmlformats.org/officeDocument/2006/relationships/externalLink" Target="externalLinks/externalLink144.xml"/><Relationship Id="rId184" Type="http://schemas.openxmlformats.org/officeDocument/2006/relationships/externalLink" Target="externalLinks/externalLink165.xml"/><Relationship Id="rId189" Type="http://schemas.openxmlformats.org/officeDocument/2006/relationships/externalLink" Target="externalLinks/externalLink170.xml"/><Relationship Id="rId3" Type="http://schemas.openxmlformats.org/officeDocument/2006/relationships/worksheet" Target="worksheets/sheet3.xml"/><Relationship Id="rId25" Type="http://schemas.openxmlformats.org/officeDocument/2006/relationships/externalLink" Target="externalLinks/externalLink6.xml"/><Relationship Id="rId46" Type="http://schemas.openxmlformats.org/officeDocument/2006/relationships/externalLink" Target="externalLinks/externalLink27.xml"/><Relationship Id="rId67" Type="http://schemas.openxmlformats.org/officeDocument/2006/relationships/externalLink" Target="externalLinks/externalLink48.xml"/><Relationship Id="rId116" Type="http://schemas.openxmlformats.org/officeDocument/2006/relationships/externalLink" Target="externalLinks/externalLink97.xml"/><Relationship Id="rId137" Type="http://schemas.openxmlformats.org/officeDocument/2006/relationships/externalLink" Target="externalLinks/externalLink118.xml"/><Relationship Id="rId158" Type="http://schemas.openxmlformats.org/officeDocument/2006/relationships/externalLink" Target="externalLinks/externalLink139.xml"/><Relationship Id="rId20" Type="http://schemas.openxmlformats.org/officeDocument/2006/relationships/externalLink" Target="externalLinks/externalLink1.xml"/><Relationship Id="rId41" Type="http://schemas.openxmlformats.org/officeDocument/2006/relationships/externalLink" Target="externalLinks/externalLink22.xml"/><Relationship Id="rId62" Type="http://schemas.openxmlformats.org/officeDocument/2006/relationships/externalLink" Target="externalLinks/externalLink43.xml"/><Relationship Id="rId83" Type="http://schemas.openxmlformats.org/officeDocument/2006/relationships/externalLink" Target="externalLinks/externalLink64.xml"/><Relationship Id="rId88" Type="http://schemas.openxmlformats.org/officeDocument/2006/relationships/externalLink" Target="externalLinks/externalLink69.xml"/><Relationship Id="rId111" Type="http://schemas.openxmlformats.org/officeDocument/2006/relationships/externalLink" Target="externalLinks/externalLink92.xml"/><Relationship Id="rId132" Type="http://schemas.openxmlformats.org/officeDocument/2006/relationships/externalLink" Target="externalLinks/externalLink113.xml"/><Relationship Id="rId153" Type="http://schemas.openxmlformats.org/officeDocument/2006/relationships/externalLink" Target="externalLinks/externalLink134.xml"/><Relationship Id="rId174" Type="http://schemas.openxmlformats.org/officeDocument/2006/relationships/externalLink" Target="externalLinks/externalLink155.xml"/><Relationship Id="rId179" Type="http://schemas.openxmlformats.org/officeDocument/2006/relationships/externalLink" Target="externalLinks/externalLink160.xml"/><Relationship Id="rId195" Type="http://schemas.microsoft.com/office/2017/06/relationships/rdRichValueStructure" Target="richData/rdrichvaluestructure.xml"/><Relationship Id="rId190"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externalLink" Target="externalLinks/externalLink17.xml"/><Relationship Id="rId57" Type="http://schemas.openxmlformats.org/officeDocument/2006/relationships/externalLink" Target="externalLinks/externalLink38.xml"/><Relationship Id="rId106" Type="http://schemas.openxmlformats.org/officeDocument/2006/relationships/externalLink" Target="externalLinks/externalLink87.xml"/><Relationship Id="rId127" Type="http://schemas.openxmlformats.org/officeDocument/2006/relationships/externalLink" Target="externalLinks/externalLink108.xml"/><Relationship Id="rId10" Type="http://schemas.openxmlformats.org/officeDocument/2006/relationships/worksheet" Target="worksheets/sheet10.xml"/><Relationship Id="rId31" Type="http://schemas.openxmlformats.org/officeDocument/2006/relationships/externalLink" Target="externalLinks/externalLink12.xml"/><Relationship Id="rId52" Type="http://schemas.openxmlformats.org/officeDocument/2006/relationships/externalLink" Target="externalLinks/externalLink33.xml"/><Relationship Id="rId73" Type="http://schemas.openxmlformats.org/officeDocument/2006/relationships/externalLink" Target="externalLinks/externalLink54.xml"/><Relationship Id="rId78" Type="http://schemas.openxmlformats.org/officeDocument/2006/relationships/externalLink" Target="externalLinks/externalLink59.xml"/><Relationship Id="rId94" Type="http://schemas.openxmlformats.org/officeDocument/2006/relationships/externalLink" Target="externalLinks/externalLink75.xml"/><Relationship Id="rId99" Type="http://schemas.openxmlformats.org/officeDocument/2006/relationships/externalLink" Target="externalLinks/externalLink80.xml"/><Relationship Id="rId101" Type="http://schemas.openxmlformats.org/officeDocument/2006/relationships/externalLink" Target="externalLinks/externalLink82.xml"/><Relationship Id="rId122" Type="http://schemas.openxmlformats.org/officeDocument/2006/relationships/externalLink" Target="externalLinks/externalLink103.xml"/><Relationship Id="rId143" Type="http://schemas.openxmlformats.org/officeDocument/2006/relationships/externalLink" Target="externalLinks/externalLink124.xml"/><Relationship Id="rId148" Type="http://schemas.openxmlformats.org/officeDocument/2006/relationships/externalLink" Target="externalLinks/externalLink129.xml"/><Relationship Id="rId164" Type="http://schemas.openxmlformats.org/officeDocument/2006/relationships/externalLink" Target="externalLinks/externalLink145.xml"/><Relationship Id="rId169" Type="http://schemas.openxmlformats.org/officeDocument/2006/relationships/externalLink" Target="externalLinks/externalLink150.xml"/><Relationship Id="rId185" Type="http://schemas.openxmlformats.org/officeDocument/2006/relationships/externalLink" Target="externalLinks/externalLink166.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1.xml"/><Relationship Id="rId26" Type="http://schemas.openxmlformats.org/officeDocument/2006/relationships/externalLink" Target="externalLinks/externalLink7.xml"/><Relationship Id="rId47" Type="http://schemas.openxmlformats.org/officeDocument/2006/relationships/externalLink" Target="externalLinks/externalLink28.xml"/><Relationship Id="rId68" Type="http://schemas.openxmlformats.org/officeDocument/2006/relationships/externalLink" Target="externalLinks/externalLink49.xml"/><Relationship Id="rId89" Type="http://schemas.openxmlformats.org/officeDocument/2006/relationships/externalLink" Target="externalLinks/externalLink70.xml"/><Relationship Id="rId112" Type="http://schemas.openxmlformats.org/officeDocument/2006/relationships/externalLink" Target="externalLinks/externalLink93.xml"/><Relationship Id="rId133" Type="http://schemas.openxmlformats.org/officeDocument/2006/relationships/externalLink" Target="externalLinks/externalLink114.xml"/><Relationship Id="rId154" Type="http://schemas.openxmlformats.org/officeDocument/2006/relationships/externalLink" Target="externalLinks/externalLink135.xml"/><Relationship Id="rId175" Type="http://schemas.openxmlformats.org/officeDocument/2006/relationships/externalLink" Target="externalLinks/externalLink156.xml"/><Relationship Id="rId196" Type="http://schemas.microsoft.com/office/2017/06/relationships/richStyles" Target="richData/richStyles.xml"/><Relationship Id="rId200" Type="http://schemas.openxmlformats.org/officeDocument/2006/relationships/calcChain" Target="calcChain.xml"/><Relationship Id="rId16" Type="http://schemas.openxmlformats.org/officeDocument/2006/relationships/worksheet" Target="worksheets/sheet16.xml"/><Relationship Id="rId37" Type="http://schemas.openxmlformats.org/officeDocument/2006/relationships/externalLink" Target="externalLinks/externalLink18.xml"/><Relationship Id="rId58" Type="http://schemas.openxmlformats.org/officeDocument/2006/relationships/externalLink" Target="externalLinks/externalLink39.xml"/><Relationship Id="rId79" Type="http://schemas.openxmlformats.org/officeDocument/2006/relationships/externalLink" Target="externalLinks/externalLink60.xml"/><Relationship Id="rId102" Type="http://schemas.openxmlformats.org/officeDocument/2006/relationships/externalLink" Target="externalLinks/externalLink83.xml"/><Relationship Id="rId123" Type="http://schemas.openxmlformats.org/officeDocument/2006/relationships/externalLink" Target="externalLinks/externalLink104.xml"/><Relationship Id="rId144" Type="http://schemas.openxmlformats.org/officeDocument/2006/relationships/externalLink" Target="externalLinks/externalLink125.xml"/><Relationship Id="rId90" Type="http://schemas.openxmlformats.org/officeDocument/2006/relationships/externalLink" Target="externalLinks/externalLink71.xml"/><Relationship Id="rId165" Type="http://schemas.openxmlformats.org/officeDocument/2006/relationships/externalLink" Target="externalLinks/externalLink146.xml"/><Relationship Id="rId186" Type="http://schemas.openxmlformats.org/officeDocument/2006/relationships/externalLink" Target="externalLinks/externalLink167.xml"/><Relationship Id="rId27" Type="http://schemas.openxmlformats.org/officeDocument/2006/relationships/externalLink" Target="externalLinks/externalLink8.xml"/><Relationship Id="rId48" Type="http://schemas.openxmlformats.org/officeDocument/2006/relationships/externalLink" Target="externalLinks/externalLink29.xml"/><Relationship Id="rId69" Type="http://schemas.openxmlformats.org/officeDocument/2006/relationships/externalLink" Target="externalLinks/externalLink50.xml"/><Relationship Id="rId113" Type="http://schemas.openxmlformats.org/officeDocument/2006/relationships/externalLink" Target="externalLinks/externalLink94.xml"/><Relationship Id="rId134" Type="http://schemas.openxmlformats.org/officeDocument/2006/relationships/externalLink" Target="externalLinks/externalLink115.xml"/><Relationship Id="rId80" Type="http://schemas.openxmlformats.org/officeDocument/2006/relationships/externalLink" Target="externalLinks/externalLink61.xml"/><Relationship Id="rId155" Type="http://schemas.openxmlformats.org/officeDocument/2006/relationships/externalLink" Target="externalLinks/externalLink136.xml"/><Relationship Id="rId176" Type="http://schemas.openxmlformats.org/officeDocument/2006/relationships/externalLink" Target="externalLinks/externalLink157.xml"/><Relationship Id="rId197" Type="http://schemas.microsoft.com/office/2017/06/relationships/rdSupportingPropertyBagStructure" Target="richData/rdsupportingpropertybagstructure.xml"/><Relationship Id="rId17" Type="http://schemas.openxmlformats.org/officeDocument/2006/relationships/worksheet" Target="worksheets/sheet17.xml"/><Relationship Id="rId38" Type="http://schemas.openxmlformats.org/officeDocument/2006/relationships/externalLink" Target="externalLinks/externalLink19.xml"/><Relationship Id="rId59" Type="http://schemas.openxmlformats.org/officeDocument/2006/relationships/externalLink" Target="externalLinks/externalLink40.xml"/><Relationship Id="rId103" Type="http://schemas.openxmlformats.org/officeDocument/2006/relationships/externalLink" Target="externalLinks/externalLink84.xml"/><Relationship Id="rId124" Type="http://schemas.openxmlformats.org/officeDocument/2006/relationships/externalLink" Target="externalLinks/externalLink105.xml"/><Relationship Id="rId70" Type="http://schemas.openxmlformats.org/officeDocument/2006/relationships/externalLink" Target="externalLinks/externalLink51.xml"/><Relationship Id="rId91" Type="http://schemas.openxmlformats.org/officeDocument/2006/relationships/externalLink" Target="externalLinks/externalLink72.xml"/><Relationship Id="rId145" Type="http://schemas.openxmlformats.org/officeDocument/2006/relationships/externalLink" Target="externalLinks/externalLink126.xml"/><Relationship Id="rId166" Type="http://schemas.openxmlformats.org/officeDocument/2006/relationships/externalLink" Target="externalLinks/externalLink147.xml"/><Relationship Id="rId187" Type="http://schemas.openxmlformats.org/officeDocument/2006/relationships/externalLink" Target="externalLinks/externalLink168.xml"/><Relationship Id="rId1" Type="http://schemas.openxmlformats.org/officeDocument/2006/relationships/worksheet" Target="worksheets/sheet1.xml"/><Relationship Id="rId28" Type="http://schemas.openxmlformats.org/officeDocument/2006/relationships/externalLink" Target="externalLinks/externalLink9.xml"/><Relationship Id="rId49" Type="http://schemas.openxmlformats.org/officeDocument/2006/relationships/externalLink" Target="externalLinks/externalLink30.xml"/><Relationship Id="rId114" Type="http://schemas.openxmlformats.org/officeDocument/2006/relationships/externalLink" Target="externalLinks/externalLink95.xml"/><Relationship Id="rId60" Type="http://schemas.openxmlformats.org/officeDocument/2006/relationships/externalLink" Target="externalLinks/externalLink41.xml"/><Relationship Id="rId81" Type="http://schemas.openxmlformats.org/officeDocument/2006/relationships/externalLink" Target="externalLinks/externalLink62.xml"/><Relationship Id="rId135" Type="http://schemas.openxmlformats.org/officeDocument/2006/relationships/externalLink" Target="externalLinks/externalLink116.xml"/><Relationship Id="rId156" Type="http://schemas.openxmlformats.org/officeDocument/2006/relationships/externalLink" Target="externalLinks/externalLink137.xml"/><Relationship Id="rId177" Type="http://schemas.openxmlformats.org/officeDocument/2006/relationships/externalLink" Target="externalLinks/externalLink158.xml"/><Relationship Id="rId198" Type="http://schemas.microsoft.com/office/2017/06/relationships/rdSupportingPropertyBag" Target="richData/rdsupportingpropertybag.xml"/><Relationship Id="rId18" Type="http://schemas.openxmlformats.org/officeDocument/2006/relationships/worksheet" Target="worksheets/sheet18.xml"/><Relationship Id="rId39" Type="http://schemas.openxmlformats.org/officeDocument/2006/relationships/externalLink" Target="externalLinks/externalLink20.xml"/><Relationship Id="rId50" Type="http://schemas.openxmlformats.org/officeDocument/2006/relationships/externalLink" Target="externalLinks/externalLink31.xml"/><Relationship Id="rId104" Type="http://schemas.openxmlformats.org/officeDocument/2006/relationships/externalLink" Target="externalLinks/externalLink85.xml"/><Relationship Id="rId125" Type="http://schemas.openxmlformats.org/officeDocument/2006/relationships/externalLink" Target="externalLinks/externalLink106.xml"/><Relationship Id="rId146" Type="http://schemas.openxmlformats.org/officeDocument/2006/relationships/externalLink" Target="externalLinks/externalLink127.xml"/><Relationship Id="rId167" Type="http://schemas.openxmlformats.org/officeDocument/2006/relationships/externalLink" Target="externalLinks/externalLink148.xml"/><Relationship Id="rId188" Type="http://schemas.openxmlformats.org/officeDocument/2006/relationships/externalLink" Target="externalLinks/externalLink16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5.2659999999999998E-2</c:v>
                </c:pt>
                <c:pt idx="1">
                  <c:v>5.3109999999999997E-2</c:v>
                </c:pt>
                <c:pt idx="2">
                  <c:v>5.4489999999999997E-2</c:v>
                </c:pt>
                <c:pt idx="3">
                  <c:v>5.2499999999999998E-2</c:v>
                </c:pt>
                <c:pt idx="4">
                  <c:v>4.4729999999999999E-2</c:v>
                </c:pt>
                <c:pt idx="5">
                  <c:v>3.8210000000000001E-2</c:v>
                </c:pt>
                <c:pt idx="6">
                  <c:v>3.696E-2</c:v>
                </c:pt>
                <c:pt idx="7">
                  <c:v>4.0660000000000002E-2</c:v>
                </c:pt>
                <c:pt idx="8">
                  <c:v>3.9009999999999996E-2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Consumer/Lululemon.xlsx"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Consumer/Burberry.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Consumer/Planet%20Fitness.xlsx"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Consumer/Chipotle%20Mexican%20Grill.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Consumer/Starbucks.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Consumer/Hershey's.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Consumer/Costco%20Wholesale.xlsx"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Consumer/TJX%20Companies.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Consumer/Kering.xlsx"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Consumer/Universal%20Music%20Group.xlsx"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Consumer/McDonalds.xlsx"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Consumer/Coca%20Cola.xlsx"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Consumer/PepsiCo.xlsx"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Consumer/Walmart.xlsx"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Consumer/Richemont.xlsx"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Consumer/Warner%20Music%20Group.xlsx"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Consumer/Proctor%20&amp;%20Gamble.xlsx"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Consumer/Tapestry.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nancial%20Services/PayPal.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Healthcare/United%20Healthcare.xlsx" TargetMode="External"/></Relationships>
</file>

<file path=xl/externalLinks/_rels/externalLink140.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Healthcare/Thermo%20Fisher%20Scientific.xlsx"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47.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48.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Healthcare/Dexcom.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56.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59.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Industrials/Waste%20Management.xlsx"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62.xml.rels><?xml version="1.0" encoding="UTF-8" standalone="yes"?>
<Relationships xmlns="http://schemas.openxmlformats.org/package/2006/relationships"><Relationship Id="rId1" Type="http://schemas.openxmlformats.org/officeDocument/2006/relationships/externalLinkPath" Target="Industrials/Raytheon%20Technologie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5.2810391047712741</v>
          </cell>
          <cell r="Q16">
            <v>15.702160877513711</v>
          </cell>
        </row>
        <row r="20">
          <cell r="I20">
            <v>7.4345616264294794</v>
          </cell>
        </row>
        <row r="101">
          <cell r="Q101">
            <v>4294541000</v>
          </cell>
        </row>
        <row r="115">
          <cell r="K115">
            <v>21.851831850666294</v>
          </cell>
        </row>
        <row r="117">
          <cell r="K117">
            <v>-7.4467096541029454E-2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0.33561376912836693</v>
          </cell>
          <cell r="W4">
            <v>0.3908070324083881</v>
          </cell>
        </row>
        <row r="7">
          <cell r="AB7">
            <v>0.54679999999999995</v>
          </cell>
          <cell r="AE7">
            <v>0.26329167549248039</v>
          </cell>
        </row>
        <row r="13">
          <cell r="AD13">
            <v>0.41643173580346354</v>
          </cell>
        </row>
        <row r="16">
          <cell r="AC16">
            <v>6.6453563195297605</v>
          </cell>
          <cell r="AD16">
            <v>130.17729122199171</v>
          </cell>
        </row>
        <row r="20">
          <cell r="V20">
            <v>1.2624978939514286</v>
          </cell>
        </row>
        <row r="101">
          <cell r="AD101">
            <v>62745454369</v>
          </cell>
        </row>
        <row r="115">
          <cell r="X115">
            <v>1339.8100803171492</v>
          </cell>
        </row>
        <row r="117">
          <cell r="X117">
            <v>7.2088212013210251E-2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20">
          <cell r="AM20">
            <v>0.17445025537511083</v>
          </cell>
        </row>
        <row r="115">
          <cell r="AO115">
            <v>168.06963195602466</v>
          </cell>
        </row>
        <row r="117">
          <cell r="AO117">
            <v>5.1684074563698612E-2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9.8043621946767896</v>
          </cell>
          <cell r="AP16">
            <v>26.357560942805538</v>
          </cell>
        </row>
        <row r="20">
          <cell r="AH20">
            <v>0.52030848329048851</v>
          </cell>
        </row>
        <row r="101">
          <cell r="AP101">
            <v>87559817452</v>
          </cell>
        </row>
        <row r="115">
          <cell r="AJ115">
            <v>551.33360167657725</v>
          </cell>
        </row>
        <row r="117">
          <cell r="AJ117">
            <v>0.62171250897601915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5.1943275377165721</v>
          </cell>
          <cell r="R16">
            <v>82.275378940296633</v>
          </cell>
        </row>
        <row r="20">
          <cell r="J20">
            <v>0.10236921892448203</v>
          </cell>
        </row>
        <row r="101">
          <cell r="R101">
            <v>46414750000</v>
          </cell>
        </row>
        <row r="115">
          <cell r="L115">
            <v>2098.6089102593987</v>
          </cell>
        </row>
        <row r="117">
          <cell r="L117">
            <v>0.38907129352621039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0.24388402295379041</v>
          </cell>
        </row>
        <row r="7">
          <cell r="L7">
            <v>0.57762005436424047</v>
          </cell>
          <cell r="O7">
            <v>0.20084566596194503</v>
          </cell>
        </row>
        <row r="13">
          <cell r="N13">
            <v>0.61547310900201324</v>
          </cell>
        </row>
        <row r="16">
          <cell r="M16">
            <v>8.5575123138024765</v>
          </cell>
          <cell r="N16">
            <v>36.989455967362922</v>
          </cell>
        </row>
        <row r="20">
          <cell r="F20">
            <v>0.10344827586206895</v>
          </cell>
        </row>
        <row r="101">
          <cell r="N101">
            <v>56667846542</v>
          </cell>
        </row>
        <row r="115">
          <cell r="H115">
            <v>1694.385163451409</v>
          </cell>
        </row>
        <row r="117">
          <cell r="H117">
            <v>-0.36636706326983148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0.16514394069987937</v>
          </cell>
        </row>
        <row r="7">
          <cell r="AC7">
            <v>0.70789999999999997</v>
          </cell>
          <cell r="AF7">
            <v>0.36062747802103085</v>
          </cell>
        </row>
        <row r="13">
          <cell r="AE13">
            <v>0.32674782608695652</v>
          </cell>
        </row>
        <row r="16">
          <cell r="AD16">
            <v>17.727141872091018</v>
          </cell>
          <cell r="AE16">
            <v>61.084140184140182</v>
          </cell>
        </row>
        <row r="20">
          <cell r="W20">
            <v>0.30801479654747221</v>
          </cell>
        </row>
        <row r="101">
          <cell r="AE101">
            <v>205670300000</v>
          </cell>
        </row>
        <row r="115">
          <cell r="Y115">
            <v>1282.0345355019663</v>
          </cell>
        </row>
        <row r="117">
          <cell r="Y117">
            <v>-0.34369072616874874</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J17">
            <v>12.874743782292876</v>
          </cell>
          <cell r="AK17">
            <v>42.223958736698627</v>
          </cell>
        </row>
        <row r="21">
          <cell r="AC21">
            <v>-5.8558316061478877E-2</v>
          </cell>
        </row>
        <row r="101">
          <cell r="AK101">
            <v>272602100000</v>
          </cell>
        </row>
        <row r="116">
          <cell r="AE116">
            <v>391.36954574913392</v>
          </cell>
        </row>
        <row r="118">
          <cell r="AE118">
            <v>-0.42706844422612511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2.7594920820096687</v>
          </cell>
          <cell r="AP16">
            <v>18.458934048511608</v>
          </cell>
        </row>
        <row r="20">
          <cell r="AH20">
            <v>0.10762750001712518</v>
          </cell>
        </row>
        <row r="101">
          <cell r="AP101">
            <v>44847900000</v>
          </cell>
        </row>
        <row r="115">
          <cell r="AJ115">
            <v>5155.6750008267982</v>
          </cell>
        </row>
        <row r="117">
          <cell r="AJ117">
            <v>1.0951300195574585</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1.9017737064994649</v>
          </cell>
          <cell r="AD16">
            <v>12.516272060633998</v>
          </cell>
        </row>
        <row r="20">
          <cell r="V20">
            <v>0.24589531020025879</v>
          </cell>
        </row>
        <row r="101">
          <cell r="AD101">
            <v>6760777000</v>
          </cell>
        </row>
        <row r="115">
          <cell r="X115">
            <v>146.25862569866152</v>
          </cell>
        </row>
        <row r="117">
          <cell r="X117">
            <v>0.34182225411616063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12.48398446724164</v>
          </cell>
          <cell r="AT16">
            <v>34.028975230553492</v>
          </cell>
        </row>
        <row r="20">
          <cell r="AL20">
            <v>0.17742617520614568</v>
          </cell>
        </row>
        <row r="101">
          <cell r="AT101">
            <v>2475199600320</v>
          </cell>
        </row>
        <row r="115">
          <cell r="AN115">
            <v>241.99236149131318</v>
          </cell>
        </row>
        <row r="117">
          <cell r="AN117">
            <v>-0.27558041762815999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0.13120609596380528</v>
          </cell>
          <cell r="I5">
            <v>0.12967056099357954</v>
          </cell>
        </row>
        <row r="8">
          <cell r="N8">
            <v>0.82150000000000001</v>
          </cell>
          <cell r="Q8">
            <v>0.3630144195347858</v>
          </cell>
        </row>
        <row r="14">
          <cell r="P14">
            <v>0.11803217358772915</v>
          </cell>
        </row>
        <row r="17">
          <cell r="O17">
            <v>7.1887338174928956</v>
          </cell>
          <cell r="P17">
            <v>30.989183303085298</v>
          </cell>
        </row>
        <row r="21">
          <cell r="H21">
            <v>0.54823304680038198</v>
          </cell>
        </row>
        <row r="101">
          <cell r="P101">
            <v>68300160000</v>
          </cell>
        </row>
        <row r="116">
          <cell r="J116">
            <v>71.276531046721459</v>
          </cell>
        </row>
        <row r="118">
          <cell r="J118">
            <v>-0.33267923371667951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0.13792168162764806</v>
          </cell>
        </row>
        <row r="7">
          <cell r="S7">
            <v>0.48010000000000003</v>
          </cell>
          <cell r="V7">
            <v>0.11750562386094981</v>
          </cell>
        </row>
        <row r="13">
          <cell r="U13">
            <v>0.22994240500192797</v>
          </cell>
        </row>
        <row r="16">
          <cell r="T16">
            <v>10.276100072734353</v>
          </cell>
          <cell r="U16">
            <v>56.142562732277234</v>
          </cell>
        </row>
        <row r="20">
          <cell r="M20">
            <v>0.15464188318967986</v>
          </cell>
        </row>
        <row r="101">
          <cell r="U101">
            <v>52359340000</v>
          </cell>
        </row>
        <row r="115">
          <cell r="O115">
            <v>161.34969446246163</v>
          </cell>
        </row>
        <row r="117">
          <cell r="O117">
            <v>-0.40307179259170689</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9.8052801736636539</v>
          </cell>
          <cell r="AQ16">
            <v>51.930485992225734</v>
          </cell>
        </row>
        <row r="20">
          <cell r="AI20">
            <v>-0.11793695526076731</v>
          </cell>
        </row>
        <row r="101">
          <cell r="AQ101">
            <v>61881613440</v>
          </cell>
        </row>
        <row r="115">
          <cell r="AK115">
            <v>52.869384649916299</v>
          </cell>
        </row>
        <row r="117">
          <cell r="AK117">
            <v>-0.10572759387827635</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5.5613005416566494</v>
          </cell>
          <cell r="AF16">
            <v>26.227839658507303</v>
          </cell>
        </row>
        <row r="20">
          <cell r="X20">
            <v>-0.15366930381275301</v>
          </cell>
        </row>
        <row r="101">
          <cell r="AF101">
            <v>1572936000000</v>
          </cell>
        </row>
        <row r="115">
          <cell r="Z115">
            <v>111.6613940257061</v>
          </cell>
        </row>
        <row r="117">
          <cell r="Z117">
            <v>-0.10391305653072702</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0.18272868530692499</v>
          </cell>
          <cell r="W4">
            <v>8.2582288401253923E-2</v>
          </cell>
        </row>
        <row r="7">
          <cell r="AB7">
            <v>0.39620983542319749</v>
          </cell>
          <cell r="AE7">
            <v>0.11459531739811912</v>
          </cell>
        </row>
        <row r="13">
          <cell r="AD13">
            <v>0.42418211606717809</v>
          </cell>
        </row>
        <row r="16">
          <cell r="AC16">
            <v>2.0109928877351098</v>
          </cell>
          <cell r="AD16">
            <v>16.522925961519888</v>
          </cell>
        </row>
        <row r="20">
          <cell r="V20">
            <v>0.12058803578079469</v>
          </cell>
        </row>
        <row r="101">
          <cell r="AD101">
            <v>20528215398</v>
          </cell>
        </row>
        <row r="115">
          <cell r="X115">
            <v>469.57849333369558</v>
          </cell>
        </row>
        <row r="117">
          <cell r="X117">
            <v>0.13920061458926636</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7.740200040412204E-2</v>
          </cell>
        </row>
        <row r="7">
          <cell r="AC7">
            <v>0.68440000000000001</v>
          </cell>
          <cell r="AF7">
            <v>0.16105526368963427</v>
          </cell>
        </row>
        <row r="13">
          <cell r="AE13">
            <v>0.2326800137385466</v>
          </cell>
        </row>
        <row r="16">
          <cell r="AD16">
            <v>5.3258322388361288</v>
          </cell>
          <cell r="AE16">
            <v>29.943247656915648</v>
          </cell>
        </row>
        <row r="20">
          <cell r="W20">
            <v>0.15191440445662741</v>
          </cell>
        </row>
        <row r="101">
          <cell r="AE101">
            <v>421720700000</v>
          </cell>
        </row>
        <row r="115">
          <cell r="Y115">
            <v>536.73759268464482</v>
          </cell>
        </row>
        <row r="117">
          <cell r="Y117">
            <v>-0.35796938674085543</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-7.3351115421920188E-3</v>
          </cell>
        </row>
        <row r="7">
          <cell r="AL7">
            <v>0.12559999999999999</v>
          </cell>
          <cell r="AO7">
            <v>9.2931619786614933E-2</v>
          </cell>
        </row>
        <row r="13">
          <cell r="AN13">
            <v>0.33804413848957277</v>
          </cell>
        </row>
        <row r="16">
          <cell r="AM16">
            <v>1.7530962051406402</v>
          </cell>
          <cell r="AN16">
            <v>20.180792044661548</v>
          </cell>
        </row>
        <row r="20">
          <cell r="AF20">
            <v>-8.1830644310872058E-2</v>
          </cell>
        </row>
        <row r="101">
          <cell r="AN101">
            <v>115676300000</v>
          </cell>
        </row>
        <row r="115">
          <cell r="AH115">
            <v>499.77648504564917</v>
          </cell>
        </row>
        <row r="117">
          <cell r="AH117">
            <v>9.9642423476092201E-2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6.9866686920533159</v>
          </cell>
          <cell r="AU16">
            <v>27.604772321473302</v>
          </cell>
        </row>
        <row r="20">
          <cell r="AM20">
            <v>8.1227260914760846E-2</v>
          </cell>
        </row>
        <row r="101">
          <cell r="AU101">
            <v>2755039092000</v>
          </cell>
        </row>
        <row r="115">
          <cell r="AO115">
            <v>147.39748651936929</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4.5920687141882013</v>
          </cell>
          <cell r="AT16">
            <v>17.17759696791904</v>
          </cell>
        </row>
        <row r="20">
          <cell r="AL20">
            <v>0.16884297967155582</v>
          </cell>
        </row>
        <row r="101">
          <cell r="AT101">
            <v>79107746830</v>
          </cell>
        </row>
        <row r="115">
          <cell r="AN115">
            <v>403.80466080907394</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2.668054298642534</v>
          </cell>
          <cell r="AP16">
            <v>9.1162646876932598</v>
          </cell>
        </row>
        <row r="20">
          <cell r="AH20">
            <v>0.3854208618606525</v>
          </cell>
        </row>
        <row r="101">
          <cell r="AP101">
            <v>117928000000</v>
          </cell>
        </row>
        <row r="115">
          <cell r="AJ115">
            <v>120.60998300280038</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6.3095614649035383</v>
          </cell>
          <cell r="AT16">
            <v>17.497386812659496</v>
          </cell>
        </row>
        <row r="20">
          <cell r="AL20">
            <v>0.40693836306159481</v>
          </cell>
        </row>
        <row r="101">
          <cell r="AT101">
            <v>58122941996</v>
          </cell>
        </row>
        <row r="115">
          <cell r="AN115">
            <v>388.43455461806354</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4.1608602241613344</v>
          </cell>
          <cell r="AU16">
            <v>16.442571782375477</v>
          </cell>
        </row>
        <row r="20">
          <cell r="AM20">
            <v>0.11755168220510748</v>
          </cell>
        </row>
        <row r="101">
          <cell r="AU101">
            <v>107287780880</v>
          </cell>
        </row>
        <row r="115">
          <cell r="AO115">
            <v>89.248475056894449</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7.692489164469742</v>
          </cell>
          <cell r="AU16">
            <v>17.609460851068693</v>
          </cell>
        </row>
        <row r="20">
          <cell r="AM20">
            <v>0.11613801332405282</v>
          </cell>
        </row>
        <row r="101">
          <cell r="AU101">
            <v>154065172986</v>
          </cell>
        </row>
        <row r="115">
          <cell r="AO115">
            <v>142.44868738510962</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12.907296031319602</v>
          </cell>
          <cell r="AG16">
            <v>52.91085415562339</v>
          </cell>
        </row>
        <row r="20">
          <cell r="Y20">
            <v>0.67950280750587888</v>
          </cell>
        </row>
        <row r="101">
          <cell r="AG101">
            <v>23157599360</v>
          </cell>
        </row>
        <row r="115">
          <cell r="AA115">
            <v>235.10064655310114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10.990725002339483</v>
          </cell>
          <cell r="U16">
            <v>35.604950852011839</v>
          </cell>
        </row>
        <row r="20">
          <cell r="M20">
            <v>0.67666537168109353</v>
          </cell>
        </row>
        <row r="101">
          <cell r="U101">
            <v>48153773360</v>
          </cell>
        </row>
        <row r="115">
          <cell r="O115">
            <v>101.54510221830986</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-3.7506788554757198E-2</v>
          </cell>
        </row>
        <row r="7">
          <cell r="AG7">
            <v>0.59560000000000002</v>
          </cell>
          <cell r="AJ7">
            <v>0.23012268028989794</v>
          </cell>
        </row>
        <row r="13">
          <cell r="AI13">
            <v>0.2924698104329268</v>
          </cell>
        </row>
        <row r="16">
          <cell r="AH16">
            <v>6.5062399648118792</v>
          </cell>
          <cell r="AI16">
            <v>14.489898371927346</v>
          </cell>
        </row>
        <row r="20">
          <cell r="AA20">
            <v>0.4608732333342842</v>
          </cell>
        </row>
        <row r="102">
          <cell r="AJ102">
            <v>486070860000</v>
          </cell>
        </row>
        <row r="115">
          <cell r="AC115">
            <v>66.664304657083264</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2.5273325892857144</v>
          </cell>
          <cell r="AK16">
            <v>10.293136363636364</v>
          </cell>
        </row>
        <row r="20">
          <cell r="AC20">
            <v>0.42451726155646585</v>
          </cell>
        </row>
        <row r="101">
          <cell r="AK101">
            <v>40760820000</v>
          </cell>
        </row>
        <row r="115">
          <cell r="AE115">
            <v>11.630556716795986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7.8266851371191475</v>
          </cell>
          <cell r="Y18">
            <v>50.778705371137306</v>
          </cell>
        </row>
        <row r="22">
          <cell r="Q22">
            <v>0.85536842105263156</v>
          </cell>
        </row>
        <row r="102">
          <cell r="Y102">
            <v>637577424640</v>
          </cell>
        </row>
        <row r="117">
          <cell r="S117">
            <v>71.448932296604454</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4.4213251509692295</v>
          </cell>
          <cell r="AG16">
            <v>19.352769147303121</v>
          </cell>
        </row>
        <row r="20">
          <cell r="Y20">
            <v>0.59682472256146135</v>
          </cell>
        </row>
        <row r="100">
          <cell r="AG100">
            <v>36812837472</v>
          </cell>
        </row>
        <row r="115">
          <cell r="AA115">
            <v>45.119313071799205</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8.518159881095082</v>
          </cell>
          <cell r="Y16">
            <v>24.604476949282297</v>
          </cell>
        </row>
        <row r="20">
          <cell r="Q20">
            <v>0.30385950581988963</v>
          </cell>
        </row>
        <row r="101">
          <cell r="Y101">
            <v>282828462532</v>
          </cell>
        </row>
        <row r="115">
          <cell r="S115">
            <v>707.29795291140374</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0.36688156653379678</v>
          </cell>
        </row>
        <row r="7">
          <cell r="V7">
            <v>0.41810000000000003</v>
          </cell>
          <cell r="Y7">
            <v>0.2996216406611657</v>
          </cell>
        </row>
        <row r="13">
          <cell r="X13">
            <v>0.21185058106837182</v>
          </cell>
        </row>
        <row r="16">
          <cell r="W16">
            <v>9.5466275947045993</v>
          </cell>
          <cell r="X16">
            <v>55.998775849225645</v>
          </cell>
        </row>
        <row r="20">
          <cell r="P20">
            <v>1.6074531908784548</v>
          </cell>
        </row>
        <row r="101">
          <cell r="X101">
            <v>22251785569</v>
          </cell>
        </row>
        <row r="115">
          <cell r="R115">
            <v>92.081977179653776</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3.4888712580083303</v>
          </cell>
          <cell r="X16">
            <v>16.530514876928596</v>
          </cell>
        </row>
        <row r="20">
          <cell r="P20">
            <v>0.20985691573926868</v>
          </cell>
        </row>
        <row r="101">
          <cell r="X101">
            <v>46070544962</v>
          </cell>
        </row>
        <row r="115">
          <cell r="R115">
            <v>208.04910623980882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9.8113070287273931</v>
          </cell>
          <cell r="M16">
            <v>63.159585443064479</v>
          </cell>
        </row>
        <row r="20">
          <cell r="E20">
            <v>2.8567865182210865</v>
          </cell>
        </row>
        <row r="101">
          <cell r="M101">
            <v>7541696619</v>
          </cell>
        </row>
        <row r="115">
          <cell r="G115">
            <v>9.5111174784740964</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2.4041950061772548</v>
          </cell>
          <cell r="AU16">
            <v>8.5125164038218024</v>
          </cell>
        </row>
        <row r="20">
          <cell r="AM20">
            <v>0.33417641479607973</v>
          </cell>
        </row>
        <row r="101">
          <cell r="AU101">
            <v>73948230000</v>
          </cell>
        </row>
        <row r="115">
          <cell r="AO115">
            <v>65.389291849912937</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0.30116843424268858</v>
          </cell>
        </row>
        <row r="7">
          <cell r="AB7">
            <v>0.154</v>
          </cell>
          <cell r="AE7">
            <v>-9.3528433542163072E-2</v>
          </cell>
        </row>
        <row r="13">
          <cell r="AD13">
            <v>0.16380460955976109</v>
          </cell>
        </row>
        <row r="16">
          <cell r="AC16">
            <v>1.6648312582189062</v>
          </cell>
          <cell r="AD16">
            <v>30.33573091880784</v>
          </cell>
        </row>
        <row r="20">
          <cell r="V20">
            <v>1.5217132420335719</v>
          </cell>
        </row>
        <row r="101">
          <cell r="AD101">
            <v>8650628036</v>
          </cell>
        </row>
        <row r="115">
          <cell r="X115">
            <v>101.9812376007974</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6.2883812986556027</v>
          </cell>
          <cell r="AM16">
            <v>33.366332166472191</v>
          </cell>
        </row>
        <row r="20">
          <cell r="AE20">
            <v>0.55241390495756071</v>
          </cell>
        </row>
        <row r="101">
          <cell r="AM101">
            <v>42892420000</v>
          </cell>
        </row>
        <row r="115">
          <cell r="AG115">
            <v>55.404306213108782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0.57273670942388977</v>
          </cell>
        </row>
        <row r="7">
          <cell r="AF7">
            <v>0.56930000000000003</v>
          </cell>
          <cell r="AI7">
            <v>0.14117298138948617</v>
          </cell>
        </row>
        <row r="13">
          <cell r="AH13">
            <v>0.12439627753563436</v>
          </cell>
        </row>
        <row r="16">
          <cell r="AG16">
            <v>36.729506191147031</v>
          </cell>
          <cell r="AH16">
            <v>226.81815476190476</v>
          </cell>
        </row>
        <row r="20">
          <cell r="Z20">
            <v>-0.43960884503567965</v>
          </cell>
        </row>
        <row r="101">
          <cell r="AH101">
            <v>990741700000</v>
          </cell>
        </row>
        <row r="115">
          <cell r="AB115">
            <v>174.73026873179651</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14.23290165855675</v>
          </cell>
          <cell r="AN16">
            <v>-452.34270048916841</v>
          </cell>
        </row>
        <row r="20">
          <cell r="AF20">
            <v>-1.0546448785598386</v>
          </cell>
        </row>
        <row r="101">
          <cell r="AN101">
            <v>6473024044</v>
          </cell>
        </row>
        <row r="115">
          <cell r="AH115">
            <v>50.411857397123441</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8.0223450870000903</v>
          </cell>
          <cell r="AU16">
            <v>35.065649561716114</v>
          </cell>
        </row>
        <row r="20">
          <cell r="AM20">
            <v>1.1623964085862886</v>
          </cell>
        </row>
        <row r="101">
          <cell r="AU101">
            <v>96380076825</v>
          </cell>
        </row>
        <row r="115">
          <cell r="AO115">
            <v>86.870366153481655</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5.3796238279588424</v>
          </cell>
          <cell r="V16">
            <v>178.42087269004787</v>
          </cell>
        </row>
        <row r="20">
          <cell r="N20">
            <v>-2.4957845770596232E-2</v>
          </cell>
        </row>
        <row r="101">
          <cell r="V101">
            <v>16732131020</v>
          </cell>
        </row>
        <row r="115">
          <cell r="P115">
            <v>126.55238583687503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2.7048089767178003</v>
          </cell>
          <cell r="S16">
            <v>101.92159680310931</v>
          </cell>
        </row>
        <row r="20">
          <cell r="K20">
            <v>-23.178126442085834</v>
          </cell>
        </row>
        <row r="101">
          <cell r="S101">
            <v>7447513000</v>
          </cell>
        </row>
        <row r="115">
          <cell r="M115">
            <v>41.155980626373221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12.223408947547554</v>
          </cell>
          <cell r="AG16">
            <v>98.8525280585025</v>
          </cell>
        </row>
        <row r="20">
          <cell r="Y20">
            <v>-3.3026382996466284</v>
          </cell>
        </row>
        <row r="101">
          <cell r="AG101">
            <v>14545062126</v>
          </cell>
        </row>
        <row r="115">
          <cell r="AA115">
            <v>57.485365614101021</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7.2203934934960383</v>
          </cell>
          <cell r="AU16">
            <v>129.09735366666666</v>
          </cell>
        </row>
        <row r="20">
          <cell r="AM20">
            <v>-0.18839884947267493</v>
          </cell>
        </row>
        <row r="101">
          <cell r="AU101">
            <v>170408506840</v>
          </cell>
        </row>
        <row r="115">
          <cell r="AO115">
            <v>37.983801380817333</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19.367742108079188</v>
          </cell>
          <cell r="M16">
            <v>-441.44280487804878</v>
          </cell>
        </row>
        <row r="20">
          <cell r="E20">
            <v>0.18432203389830515</v>
          </cell>
        </row>
        <row r="101">
          <cell r="M101">
            <v>36198310000</v>
          </cell>
        </row>
        <row r="115">
          <cell r="G115">
            <v>27.578654485489295</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11.237993283468144</v>
          </cell>
          <cell r="W16">
            <v>-231.55737846067416</v>
          </cell>
        </row>
        <row r="29">
          <cell r="O29">
            <v>-0.46482260974143119</v>
          </cell>
        </row>
        <row r="101">
          <cell r="W101">
            <v>61825820049</v>
          </cell>
        </row>
        <row r="115">
          <cell r="Q115">
            <v>190.79017656786354</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4.0552855357997082</v>
          </cell>
          <cell r="T16">
            <v>469.04132134936384</v>
          </cell>
        </row>
        <row r="20">
          <cell r="L20">
            <v>1.7354196301564722</v>
          </cell>
        </row>
        <row r="101">
          <cell r="T101">
            <v>4018277000</v>
          </cell>
        </row>
        <row r="115">
          <cell r="N115">
            <v>47.711992133455645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16.509755070531266</v>
          </cell>
          <cell r="AI16">
            <v>34.913550014841199</v>
          </cell>
        </row>
        <row r="20">
          <cell r="AA20">
            <v>9.7421322642306851E-2</v>
          </cell>
        </row>
        <row r="101">
          <cell r="AI101">
            <v>23524750000</v>
          </cell>
        </row>
        <row r="115">
          <cell r="AC115">
            <v>176.60545860973116</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3.1128398360854952</v>
          </cell>
          <cell r="AE16">
            <v>27.879670585381863</v>
          </cell>
        </row>
        <row r="20">
          <cell r="W20">
            <v>0.17053291550722505</v>
          </cell>
        </row>
        <row r="101">
          <cell r="AE101">
            <v>191733206280</v>
          </cell>
        </row>
        <row r="115">
          <cell r="Y115">
            <v>254.26921589031022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15.921472824486864</v>
          </cell>
          <cell r="Y16">
            <v>87.694044947264331</v>
          </cell>
        </row>
        <row r="20">
          <cell r="Q20">
            <v>0.14645017510347014</v>
          </cell>
        </row>
        <row r="101">
          <cell r="Y101">
            <v>53212746474</v>
          </cell>
        </row>
        <row r="115">
          <cell r="S115">
            <v>57.427538060388329</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10.822412416221743</v>
          </cell>
          <cell r="AT16">
            <v>40.062950588730025</v>
          </cell>
        </row>
        <row r="20">
          <cell r="AL20">
            <v>5.6009688162276694E-2</v>
          </cell>
        </row>
        <row r="101">
          <cell r="AT101">
            <v>190539393000</v>
          </cell>
        </row>
        <row r="115">
          <cell r="AN115">
            <v>349.92193143968694</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8.5104759740259741</v>
          </cell>
          <cell r="AU16">
            <v>51.755689246658569</v>
          </cell>
        </row>
        <row r="20">
          <cell r="AM20">
            <v>0.59792368125701456</v>
          </cell>
        </row>
        <row r="101">
          <cell r="AU101">
            <v>42594932250</v>
          </cell>
        </row>
        <row r="115">
          <cell r="AO115">
            <v>175.25138351424255</v>
          </cell>
        </row>
      </sheetData>
      <sheetData sheetId="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5.7588890504163484</v>
          </cell>
          <cell r="V16">
            <v>28.945616089655172</v>
          </cell>
        </row>
        <row r="20">
          <cell r="N20">
            <v>-0.32185166570936241</v>
          </cell>
        </row>
        <row r="101">
          <cell r="V101">
            <v>671538293280</v>
          </cell>
        </row>
        <row r="115">
          <cell r="P115">
            <v>167.3563265430362</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13.316811886628114</v>
          </cell>
          <cell r="AP16">
            <v>68.728774406506645</v>
          </cell>
        </row>
        <row r="20">
          <cell r="AH20">
            <v>0.33349018261596974</v>
          </cell>
        </row>
        <row r="101">
          <cell r="AP101">
            <v>67669938908</v>
          </cell>
        </row>
        <row r="115">
          <cell r="AJ115">
            <v>248.80711772721779</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5.3273699798991316</v>
          </cell>
          <cell r="AF16">
            <v>37.495677123655696</v>
          </cell>
        </row>
        <row r="20">
          <cell r="X20">
            <v>6.7654853878562848E-2</v>
          </cell>
        </row>
        <row r="101">
          <cell r="AF101">
            <v>168427731968</v>
          </cell>
        </row>
        <row r="115">
          <cell r="Z115">
            <v>302.35195810323756</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9.2083435699355647</v>
          </cell>
          <cell r="AM16">
            <v>56.720900421587608</v>
          </cell>
        </row>
        <row r="20">
          <cell r="AE20">
            <v>0.14280868385345991</v>
          </cell>
        </row>
        <row r="101">
          <cell r="AM101">
            <v>117185380271</v>
          </cell>
        </row>
        <row r="115">
          <cell r="AG115">
            <v>298.01489390048556</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8.9189084014519473</v>
          </cell>
          <cell r="AR16">
            <v>100.47369702873843</v>
          </cell>
        </row>
        <row r="20">
          <cell r="AJ20">
            <v>0.17974350666712802</v>
          </cell>
        </row>
        <row r="101">
          <cell r="AR101">
            <v>16501800000</v>
          </cell>
        </row>
        <row r="115">
          <cell r="AL115">
            <v>190.25381750834256</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8.6035318761384332</v>
          </cell>
          <cell r="N16">
            <v>149.47275316455696</v>
          </cell>
        </row>
        <row r="20">
          <cell r="F20">
            <v>0.39771283354510811</v>
          </cell>
        </row>
        <row r="101">
          <cell r="N101">
            <v>9446678000</v>
          </cell>
        </row>
        <row r="115">
          <cell r="H115">
            <v>17.707932042562408</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0.175983436853002</v>
          </cell>
        </row>
        <row r="7">
          <cell r="W7">
            <v>0.78290000000000004</v>
          </cell>
          <cell r="Z7">
            <v>0.29993098688750863</v>
          </cell>
        </row>
        <row r="13">
          <cell r="Y13">
            <v>4.8871145374449337E-2</v>
          </cell>
        </row>
        <row r="16">
          <cell r="X16">
            <v>15.114168964251208</v>
          </cell>
          <cell r="Y16">
            <v>336.9297050646154</v>
          </cell>
        </row>
        <row r="20">
          <cell r="Q20">
            <v>0.14686248331108143</v>
          </cell>
        </row>
        <row r="101">
          <cell r="Y101">
            <v>109502154146</v>
          </cell>
        </row>
        <row r="115">
          <cell r="S115">
            <v>359.96260439437515</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20.966253537373358</v>
          </cell>
          <cell r="R16">
            <v>619.65814367331643</v>
          </cell>
        </row>
        <row r="20">
          <cell r="J20">
            <v>0.18443882986819271</v>
          </cell>
        </row>
        <row r="101">
          <cell r="R101">
            <v>33080450000</v>
          </cell>
        </row>
        <row r="115">
          <cell r="L115">
            <v>22.645194691909026</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2.2956809855578881</v>
          </cell>
          <cell r="AJ16">
            <v>-433.48310066127846</v>
          </cell>
        </row>
        <row r="20">
          <cell r="AB20">
            <v>-0.48358470239698359</v>
          </cell>
        </row>
        <row r="101">
          <cell r="AJ101">
            <v>1179941000000</v>
          </cell>
        </row>
        <row r="115">
          <cell r="AD115">
            <v>65.440947542682935</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0.24656502917372491</v>
          </cell>
          <cell r="X4">
            <v>0.30658311943228145</v>
          </cell>
        </row>
        <row r="7">
          <cell r="AC7">
            <v>0.73480000000000001</v>
          </cell>
          <cell r="AF7">
            <v>0.19941869243545221</v>
          </cell>
        </row>
        <row r="13">
          <cell r="AE13">
            <v>7.5992899933436872E-3</v>
          </cell>
        </row>
        <row r="16">
          <cell r="AD16">
            <v>7.9616774199003473</v>
          </cell>
          <cell r="AE16">
            <v>146.06700706925207</v>
          </cell>
        </row>
        <row r="20">
          <cell r="W20">
            <v>-0.10671351951174401</v>
          </cell>
        </row>
        <row r="101">
          <cell r="AE101">
            <v>210920758208</v>
          </cell>
        </row>
        <row r="115">
          <cell r="Y115">
            <v>112.0430915478003</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5.2456407702638455</v>
          </cell>
          <cell r="N16">
            <v>-124.49772186303176</v>
          </cell>
        </row>
        <row r="20">
          <cell r="F20">
            <v>0.1664885341270379</v>
          </cell>
        </row>
        <row r="101">
          <cell r="N101">
            <v>3023178180</v>
          </cell>
        </row>
        <row r="115">
          <cell r="H115">
            <v>8.0555255232150209</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9.0521033463334994</v>
          </cell>
          <cell r="X16">
            <v>-153.41889662412169</v>
          </cell>
        </row>
        <row r="20">
          <cell r="P20">
            <v>-0.72269572677267613</v>
          </cell>
        </row>
        <row r="101">
          <cell r="X101">
            <v>56266226918</v>
          </cell>
        </row>
        <row r="115">
          <cell r="R115">
            <v>130.78253024325957</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0.24768670527132719</v>
          </cell>
        </row>
        <row r="7">
          <cell r="M7">
            <v>0.79300000000000004</v>
          </cell>
          <cell r="P7">
            <v>0.21104292281057846</v>
          </cell>
        </row>
        <row r="13">
          <cell r="O13">
            <v>-2.6109573465787319E-2</v>
          </cell>
        </row>
        <row r="16">
          <cell r="N16">
            <v>17.900949197062861</v>
          </cell>
          <cell r="O16">
            <v>-597.80462519936202</v>
          </cell>
        </row>
        <row r="20">
          <cell r="G20">
            <v>-0.61964173967459324</v>
          </cell>
        </row>
        <row r="101">
          <cell r="O101">
            <v>29985880000</v>
          </cell>
        </row>
        <row r="115">
          <cell r="I115">
            <v>59.895880694941575</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16.267658838025483</v>
          </cell>
          <cell r="N16">
            <v>-31.998829517007241</v>
          </cell>
        </row>
        <row r="20">
          <cell r="F20">
            <v>1.4564839772386944</v>
          </cell>
        </row>
        <row r="101">
          <cell r="N101">
            <v>10443170000</v>
          </cell>
        </row>
        <row r="115">
          <cell r="H115">
            <v>30.569807703107799</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4.5133464414780819</v>
          </cell>
          <cell r="Z16">
            <v>-59.347625799857482</v>
          </cell>
        </row>
        <row r="20">
          <cell r="R20">
            <v>-0.91075505860040851</v>
          </cell>
        </row>
        <row r="101">
          <cell r="Z101">
            <v>16490450000</v>
          </cell>
        </row>
        <row r="115">
          <cell r="T115">
            <v>62.663013271353819</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14.229723351486943</v>
          </cell>
          <cell r="U16">
            <v>-218.46056284312942</v>
          </cell>
        </row>
        <row r="29">
          <cell r="M29">
            <v>0.44852705011755334</v>
          </cell>
        </row>
        <row r="101">
          <cell r="U101">
            <v>24631210000</v>
          </cell>
        </row>
        <row r="115">
          <cell r="O115">
            <v>129.15853343433673</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0.57757609910209062</v>
          </cell>
        </row>
        <row r="7">
          <cell r="M7">
            <v>0.73599999999999999</v>
          </cell>
          <cell r="P7">
            <v>0.30433785204402886</v>
          </cell>
        </row>
        <row r="13">
          <cell r="O13">
            <v>-6.422153996497329E-2</v>
          </cell>
        </row>
        <row r="16">
          <cell r="N16">
            <v>25.173533370901229</v>
          </cell>
          <cell r="O16">
            <v>-228.35311174018736</v>
          </cell>
        </row>
        <row r="20">
          <cell r="G20">
            <v>1.5222344965018304</v>
          </cell>
        </row>
        <row r="101">
          <cell r="O101">
            <v>36541750000</v>
          </cell>
        </row>
        <row r="115">
          <cell r="I115">
            <v>88.985438301778032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15.234943889896185</v>
          </cell>
          <cell r="S16">
            <v>-69.532781653216617</v>
          </cell>
        </row>
        <row r="20">
          <cell r="K20">
            <v>6.1290422640735143E-2</v>
          </cell>
        </row>
        <row r="101">
          <cell r="S101">
            <v>42701750000</v>
          </cell>
        </row>
        <row r="115">
          <cell r="M115">
            <v>143.14537110013001</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20.808282260487406</v>
          </cell>
          <cell r="P16">
            <v>-104.93838588072251</v>
          </cell>
        </row>
        <row r="20">
          <cell r="H20">
            <v>-0.36673099481590798</v>
          </cell>
        </row>
        <row r="101">
          <cell r="P101">
            <v>20293090000</v>
          </cell>
        </row>
        <row r="115">
          <cell r="J115">
            <v>17.594948520546691</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2.7060685434516523</v>
          </cell>
          <cell r="T16">
            <v>-8.8001703624979601</v>
          </cell>
        </row>
        <row r="20">
          <cell r="L20">
            <v>-1.6582987952842141</v>
          </cell>
        </row>
        <row r="101">
          <cell r="T101">
            <v>11054290000</v>
          </cell>
        </row>
        <row r="115">
          <cell r="N115">
            <v>54.268993128365956</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7.6977341227125944</v>
          </cell>
          <cell r="R16">
            <v>-17.548944785276074</v>
          </cell>
        </row>
        <row r="20">
          <cell r="J20">
            <v>4.0156823644180273E-2</v>
          </cell>
        </row>
        <row r="101">
          <cell r="R101">
            <v>14302390000</v>
          </cell>
        </row>
        <row r="115">
          <cell r="L115">
            <v>55.102029623270354</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16.570178216214021</v>
          </cell>
          <cell r="M16">
            <v>-91.643311529883704</v>
          </cell>
        </row>
        <row r="20">
          <cell r="E20">
            <v>6.5854766564160006E-2</v>
          </cell>
        </row>
        <row r="101">
          <cell r="M101">
            <v>6122598000</v>
          </cell>
        </row>
        <row r="115">
          <cell r="G115">
            <v>107.87839039989329</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0.39277586474824733</v>
          </cell>
        </row>
        <row r="7">
          <cell r="L7">
            <v>0.65259999999999996</v>
          </cell>
          <cell r="O7">
            <v>0.24035864583651029</v>
          </cell>
        </row>
        <row r="13">
          <cell r="N13">
            <v>-0.14755660996472728</v>
          </cell>
        </row>
        <row r="16">
          <cell r="M16">
            <v>23.668180469283651</v>
          </cell>
          <cell r="N16">
            <v>-61.365737631871269</v>
          </cell>
        </row>
        <row r="20">
          <cell r="F20">
            <v>0.10037086145995944</v>
          </cell>
        </row>
        <row r="101">
          <cell r="N101">
            <v>48890390000</v>
          </cell>
        </row>
        <row r="115">
          <cell r="H115">
            <v>65.67206854302249</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12.509138929149074</v>
          </cell>
          <cell r="L16">
            <v>-38.811935570067391</v>
          </cell>
        </row>
        <row r="20">
          <cell r="D20">
            <v>1.4890974144332683</v>
          </cell>
        </row>
        <row r="101">
          <cell r="L101">
            <v>2977612885</v>
          </cell>
        </row>
        <row r="115">
          <cell r="F115">
            <v>22.632599673278062</v>
          </cell>
        </row>
      </sheetData>
      <sheetData sheetId="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H4">
            <v>0.23612261037554472</v>
          </cell>
        </row>
        <row r="7">
          <cell r="M7">
            <v>0.73080000000000001</v>
          </cell>
          <cell r="P7">
            <v>-2.0234840104177538E-3</v>
          </cell>
        </row>
        <row r="13">
          <cell r="O13">
            <v>-0.1720193254322768</v>
          </cell>
        </row>
        <row r="16">
          <cell r="N16">
            <v>7.7317057332433494</v>
          </cell>
          <cell r="O16">
            <v>-32.708792826027235</v>
          </cell>
        </row>
        <row r="20">
          <cell r="G20">
            <v>0.50602524957646189</v>
          </cell>
        </row>
        <row r="101">
          <cell r="O101">
            <v>6667622000</v>
          </cell>
        </row>
        <row r="115">
          <cell r="I115">
            <v>31.8028994578805</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0.16043613707165116</v>
          </cell>
        </row>
        <row r="7">
          <cell r="O7">
            <v>0.72795950155763245</v>
          </cell>
          <cell r="R7">
            <v>-1.5742990654205608E-2</v>
          </cell>
        </row>
        <row r="13">
          <cell r="Q13">
            <v>-0.17721860019518559</v>
          </cell>
        </row>
        <row r="16">
          <cell r="P16">
            <v>15.56522585669782</v>
          </cell>
          <cell r="Q16">
            <v>-57.862958094719716</v>
          </cell>
        </row>
        <row r="20">
          <cell r="I20">
            <v>-1.1784752702949055</v>
          </cell>
        </row>
        <row r="101">
          <cell r="Q101">
            <v>19985750000</v>
          </cell>
        </row>
        <row r="115">
          <cell r="K115">
            <v>124.17976480933999</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0.40374380575432278</v>
          </cell>
        </row>
        <row r="7">
          <cell r="L7">
            <v>0.38669999999999999</v>
          </cell>
          <cell r="O7">
            <v>0.17878787137971244</v>
          </cell>
        </row>
        <row r="13">
          <cell r="N13">
            <v>-0.19972044791628207</v>
          </cell>
        </row>
        <row r="16">
          <cell r="M16">
            <v>12.929903263423208</v>
          </cell>
          <cell r="N16">
            <v>-27.066676901819299</v>
          </cell>
        </row>
        <row r="20">
          <cell r="F20">
            <v>1.8180078681096639</v>
          </cell>
        </row>
        <row r="101">
          <cell r="N101">
            <v>5288964000</v>
          </cell>
        </row>
        <row r="115">
          <cell r="H115">
            <v>27.872061136457592</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0.43086825562401798</v>
          </cell>
        </row>
        <row r="7">
          <cell r="O7">
            <v>0.77790000000000004</v>
          </cell>
          <cell r="R7">
            <v>0.2120471590711181</v>
          </cell>
        </row>
        <row r="13">
          <cell r="Q13">
            <v>-0.20223875895447993</v>
          </cell>
        </row>
        <row r="16">
          <cell r="P16">
            <v>17.375369633327406</v>
          </cell>
          <cell r="Q16">
            <v>-48.569455618815304</v>
          </cell>
        </row>
        <row r="20">
          <cell r="I20">
            <v>0.64944668984627341</v>
          </cell>
        </row>
        <row r="101">
          <cell r="Q101">
            <v>18955590000</v>
          </cell>
        </row>
        <row r="115">
          <cell r="K115">
            <v>83.940670197222389</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0.5041013409004238</v>
          </cell>
        </row>
        <row r="7">
          <cell r="K7">
            <v>0.6584931983826765</v>
          </cell>
          <cell r="N7">
            <v>-0.49276017992368165</v>
          </cell>
        </row>
        <row r="13">
          <cell r="M13">
            <v>-0.24299799904026365</v>
          </cell>
        </row>
        <row r="16">
          <cell r="L16">
            <v>14.245159043912652</v>
          </cell>
          <cell r="M16">
            <v>-15.893883214186609</v>
          </cell>
        </row>
        <row r="20">
          <cell r="E20">
            <v>0.47004410847701417</v>
          </cell>
        </row>
        <row r="101">
          <cell r="M101">
            <v>6014007000</v>
          </cell>
        </row>
        <row r="115">
          <cell r="G115">
            <v>9.3146031814611678</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13.28028174637363</v>
          </cell>
          <cell r="M16">
            <v>-23.040415898037899</v>
          </cell>
        </row>
        <row r="20">
          <cell r="E20">
            <v>-6.2643465641505136E-2</v>
          </cell>
        </row>
        <row r="101">
          <cell r="M101">
            <v>6319940000</v>
          </cell>
        </row>
        <row r="115">
          <cell r="G115">
            <v>8.0086452141709472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15.437724601368489</v>
          </cell>
          <cell r="M16">
            <v>-40.715094049841973</v>
          </cell>
        </row>
        <row r="20">
          <cell r="E20">
            <v>-0.36981168332052272</v>
          </cell>
        </row>
        <row r="101">
          <cell r="M101">
            <v>10073810000</v>
          </cell>
        </row>
        <row r="115">
          <cell r="G115">
            <v>6.1153828234720535</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14.509833704244775</v>
          </cell>
          <cell r="M16">
            <v>-18.786722380460986</v>
          </cell>
        </row>
        <row r="20">
          <cell r="E20">
            <v>0.33195136832393346</v>
          </cell>
        </row>
        <row r="101">
          <cell r="M101">
            <v>8501950000</v>
          </cell>
        </row>
        <row r="115">
          <cell r="G115">
            <v>5.7515376070714233</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12.491027574829131</v>
          </cell>
          <cell r="M16">
            <v>-32.331314129546257</v>
          </cell>
        </row>
        <row r="20">
          <cell r="E20">
            <v>0.36654277495879262</v>
          </cell>
        </row>
        <row r="101">
          <cell r="M101">
            <v>5299943000</v>
          </cell>
        </row>
        <row r="115">
          <cell r="G115">
            <v>11.638775118399183</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4.4504008913457138</v>
          </cell>
          <cell r="M16">
            <v>-11.346408526724996</v>
          </cell>
        </row>
        <row r="20">
          <cell r="E20">
            <v>0.24072479925487933</v>
          </cell>
        </row>
        <row r="101">
          <cell r="M101">
            <v>1059493589</v>
          </cell>
        </row>
        <row r="115">
          <cell r="G115">
            <v>6.6026327465396584</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4.1607323324789451</v>
          </cell>
          <cell r="M16">
            <v>-41.319854545454547</v>
          </cell>
        </row>
        <row r="20">
          <cell r="E20">
            <v>-0.47045951859956237</v>
          </cell>
        </row>
        <row r="101">
          <cell r="M101">
            <v>11362960000</v>
          </cell>
        </row>
        <row r="115">
          <cell r="G115">
            <v>10.873540933361641</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0.23276539561786813</v>
          </cell>
          <cell r="J4">
            <v>0.38465657711874135</v>
          </cell>
        </row>
        <row r="7">
          <cell r="O7">
            <v>0.64190000000000003</v>
          </cell>
          <cell r="R7">
            <v>3.747242799403297E-2</v>
          </cell>
        </row>
        <row r="13">
          <cell r="Q13">
            <v>6.9324453345131917E-2</v>
          </cell>
        </row>
        <row r="16">
          <cell r="P16">
            <v>11.748739184761128</v>
          </cell>
          <cell r="Q16">
            <v>211.63650964630224</v>
          </cell>
        </row>
        <row r="20">
          <cell r="I20">
            <v>0.70087492605162383</v>
          </cell>
        </row>
        <row r="101">
          <cell r="Q101">
            <v>4607326815</v>
          </cell>
        </row>
        <row r="115">
          <cell r="K115">
            <v>26.332646957911525</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6.211808468604028</v>
          </cell>
          <cell r="M17">
            <v>-965.83231643172735</v>
          </cell>
        </row>
        <row r="21">
          <cell r="E21">
            <v>-1.4708076271581532</v>
          </cell>
        </row>
        <row r="102">
          <cell r="M102">
            <v>4590601000</v>
          </cell>
        </row>
        <row r="116">
          <cell r="G116">
            <v>20.513408811797561</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T4">
            <v>0.42135142742451581</v>
          </cell>
          <cell r="U4">
            <v>0.29638748863802911</v>
          </cell>
        </row>
        <row r="7">
          <cell r="Z7">
            <v>0.57679999999999998</v>
          </cell>
          <cell r="AC7">
            <v>0.15896865670377458</v>
          </cell>
        </row>
        <row r="13">
          <cell r="AB13">
            <v>0.36821842435636926</v>
          </cell>
        </row>
        <row r="16">
          <cell r="AA16">
            <v>7.6783319803657468</v>
          </cell>
          <cell r="AB16">
            <v>49.255919993602113</v>
          </cell>
        </row>
        <row r="20">
          <cell r="T20">
            <v>0.55058875747889191</v>
          </cell>
        </row>
        <row r="102">
          <cell r="AB102">
            <v>48040382400</v>
          </cell>
        </row>
        <row r="116">
          <cell r="V116">
            <v>207.60988879833604</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3.4034161358811041</v>
          </cell>
          <cell r="AF16">
            <v>24.28801515151515</v>
          </cell>
        </row>
        <row r="20">
          <cell r="X20">
            <v>7.2190834902699397E-2</v>
          </cell>
        </row>
        <row r="101">
          <cell r="AF101">
            <v>9618054000</v>
          </cell>
        </row>
        <row r="115">
          <cell r="Z115">
            <v>25.529372305126532</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6.7905443564653138</v>
          </cell>
          <cell r="V16">
            <v>29.133224657448448</v>
          </cell>
        </row>
        <row r="20">
          <cell r="N20">
            <v>0.25508914155330609</v>
          </cell>
        </row>
        <row r="101">
          <cell r="V101">
            <v>17675040000</v>
          </cell>
        </row>
        <row r="115">
          <cell r="P115">
            <v>55.00509699073833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1.8960721249918118</v>
          </cell>
          <cell r="AE16">
            <v>28.213744079342373</v>
          </cell>
        </row>
        <row r="20">
          <cell r="W20">
            <v>8.5717175219602426E-2</v>
          </cell>
        </row>
        <row r="101">
          <cell r="AE101">
            <v>7612576000</v>
          </cell>
        </row>
        <row r="115">
          <cell r="Y115">
            <v>96.829603936796374</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6.5972642094340994</v>
          </cell>
          <cell r="S16">
            <v>62.17311913241182</v>
          </cell>
        </row>
        <row r="20">
          <cell r="K20">
            <v>0.88401301157739387</v>
          </cell>
        </row>
        <row r="101">
          <cell r="S101">
            <v>6180132388</v>
          </cell>
        </row>
        <row r="115">
          <cell r="M115">
            <v>19.760311313242937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6.4948493782957319</v>
          </cell>
          <cell r="AE16">
            <v>62.37426515374802</v>
          </cell>
        </row>
        <row r="20">
          <cell r="W20">
            <v>0.37561316070525197</v>
          </cell>
        </row>
        <row r="101">
          <cell r="AE101">
            <v>56080764174</v>
          </cell>
        </row>
        <row r="115">
          <cell r="Y115">
            <v>628.42383113310939</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4.8876676454249663</v>
          </cell>
          <cell r="AU16">
            <v>-1067.1448019801981</v>
          </cell>
        </row>
        <row r="20">
          <cell r="AM20">
            <v>-0.69808066235965627</v>
          </cell>
        </row>
        <row r="101">
          <cell r="AU101">
            <v>43112650000</v>
          </cell>
        </row>
        <row r="115">
          <cell r="AO115">
            <v>277.93540122901192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3.8024576515567299</v>
          </cell>
          <cell r="AO16">
            <v>37.369088249634324</v>
          </cell>
        </row>
        <row r="20">
          <cell r="AG20">
            <v>-0.15067076655147082</v>
          </cell>
        </row>
        <row r="101">
          <cell r="AO101">
            <v>122630400000</v>
          </cell>
        </row>
        <row r="115">
          <cell r="AI115">
            <v>69.529170212977434</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35.178188071723731</v>
          </cell>
          <cell r="W16">
            <v>317.65761737601383</v>
          </cell>
        </row>
        <row r="20">
          <cell r="O20">
            <v>0.30096576104626394</v>
          </cell>
        </row>
        <row r="101">
          <cell r="W101">
            <v>147772100000</v>
          </cell>
        </row>
        <row r="115">
          <cell r="Q115">
            <v>9.5390479856081001</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3.5793962748876043</v>
          </cell>
          <cell r="AT16">
            <v>27.65358914985114</v>
          </cell>
        </row>
        <row r="20">
          <cell r="AL20">
            <v>-2.3062483239474352E-2</v>
          </cell>
        </row>
        <row r="101">
          <cell r="AT101">
            <v>167193600000</v>
          </cell>
        </row>
        <row r="115">
          <cell r="AN115">
            <v>67.121371253201062</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5.3767196802393711</v>
          </cell>
          <cell r="AU16">
            <v>34.05948692407727</v>
          </cell>
        </row>
        <row r="20">
          <cell r="AM20">
            <v>8.7994044971197338E-2</v>
          </cell>
        </row>
        <row r="101">
          <cell r="AU101">
            <v>56021623104</v>
          </cell>
        </row>
        <row r="115">
          <cell r="AO115">
            <v>312.59635953355615</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3.89950075850841</v>
          </cell>
          <cell r="AM16">
            <v>25.863006006489769</v>
          </cell>
        </row>
        <row r="20">
          <cell r="AE20">
            <v>1.8252179253488432E-2</v>
          </cell>
        </row>
        <row r="101">
          <cell r="AM101">
            <v>56191260000</v>
          </cell>
        </row>
        <row r="115">
          <cell r="AG115">
            <v>1268.4740695371797</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0.15834817714580285</v>
          </cell>
          <cell r="AN4">
            <v>7.0701551856323208E-2</v>
          </cell>
        </row>
        <row r="7">
          <cell r="AS7">
            <v>0.1215</v>
          </cell>
          <cell r="AV7">
            <v>1.5426033469337399E-2</v>
          </cell>
        </row>
        <row r="13">
          <cell r="AU13">
            <v>0.26255853913277855</v>
          </cell>
        </row>
        <row r="16">
          <cell r="AT16">
            <v>0.97857694390933847</v>
          </cell>
          <cell r="AU16">
            <v>38.003414053388092</v>
          </cell>
        </row>
        <row r="20">
          <cell r="AM20">
            <v>0.14801401869158881</v>
          </cell>
        </row>
        <row r="101">
          <cell r="AU101">
            <v>222091951728</v>
          </cell>
        </row>
        <row r="115">
          <cell r="AO115">
            <v>206.02954468696504</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1.8000148906600448</v>
          </cell>
          <cell r="AT16">
            <v>25.696267461406517</v>
          </cell>
        </row>
        <row r="20">
          <cell r="AL20">
            <v>2.4489324475842844E-2</v>
          </cell>
        </row>
        <row r="101">
          <cell r="AT101">
            <v>89885543580</v>
          </cell>
        </row>
        <row r="115">
          <cell r="AN115">
            <v>71.393972054829916</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5.9002655473254473</v>
          </cell>
          <cell r="AH16">
            <v>39.55905442820594</v>
          </cell>
        </row>
        <row r="20">
          <cell r="Z20">
            <v>0.17117231566644642</v>
          </cell>
        </row>
        <row r="101">
          <cell r="AH101">
            <v>225747700000</v>
          </cell>
        </row>
        <row r="115">
          <cell r="AB115">
            <v>265.1195497281426</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3.3250552798388284</v>
          </cell>
          <cell r="AD16">
            <v>18.723907028223575</v>
          </cell>
        </row>
        <row r="20">
          <cell r="V20">
            <v>0.13517883067176983</v>
          </cell>
        </row>
        <row r="101">
          <cell r="AD101">
            <v>67668200000</v>
          </cell>
        </row>
        <row r="115">
          <cell r="X115">
            <v>602.89148774923706</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3.2936818181818182</v>
          </cell>
          <cell r="O16">
            <v>43.550728900255756</v>
          </cell>
        </row>
        <row r="20">
          <cell r="G20">
            <v>0.17933491686460812</v>
          </cell>
        </row>
        <row r="101">
          <cell r="O101">
            <v>34056670000</v>
          </cell>
        </row>
        <row r="115">
          <cell r="I115">
            <v>20.491216389464856</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9.2838758716019765</v>
          </cell>
          <cell r="AU16">
            <v>34.84060944426458</v>
          </cell>
        </row>
        <row r="20">
          <cell r="AM20">
            <v>-0.22812720616000914</v>
          </cell>
        </row>
        <row r="101">
          <cell r="AU101">
            <v>215224380781</v>
          </cell>
        </row>
        <row r="115">
          <cell r="AO115">
            <v>206.97866108141039</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6.3746395549251229</v>
          </cell>
          <cell r="AU16">
            <v>28.729301972332845</v>
          </cell>
        </row>
        <row r="20">
          <cell r="AM20">
            <v>-0.10634026293633836</v>
          </cell>
        </row>
        <row r="101">
          <cell r="AU101">
            <v>274134999420</v>
          </cell>
        </row>
        <row r="115">
          <cell r="AO115">
            <v>67.475480372145768</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3.1150864735160662</v>
          </cell>
          <cell r="AU16">
            <v>30.204102202020202</v>
          </cell>
        </row>
        <row r="20">
          <cell r="AM20">
            <v>1.2131014961584974E-3</v>
          </cell>
        </row>
        <row r="101">
          <cell r="AU101">
            <v>269118550620</v>
          </cell>
        </row>
        <row r="115">
          <cell r="AO115">
            <v>238.53693592564107</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0.67565058857594362</v>
          </cell>
          <cell r="AU16">
            <v>35.361110671232879</v>
          </cell>
        </row>
        <row r="20">
          <cell r="AM20">
            <v>-1.94330941732892E-2</v>
          </cell>
        </row>
        <row r="101">
          <cell r="AU101">
            <v>413017772640</v>
          </cell>
        </row>
        <row r="115">
          <cell r="AO115">
            <v>135.85740999359459</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3.9923570199676766</v>
          </cell>
          <cell r="AD16">
            <v>36.922565091610416</v>
          </cell>
        </row>
        <row r="20">
          <cell r="V20">
            <v>0.32322303921568629</v>
          </cell>
        </row>
        <row r="101">
          <cell r="AD101">
            <v>76577400000</v>
          </cell>
        </row>
        <row r="115">
          <cell r="X115">
            <v>115.44067310484326</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2.2532552762290927</v>
          </cell>
          <cell r="AE16">
            <v>24.205114301270417</v>
          </cell>
        </row>
        <row r="20">
          <cell r="W20">
            <v>0.36208853575482403</v>
          </cell>
        </row>
        <row r="101">
          <cell r="AE101">
            <v>13337017980</v>
          </cell>
        </row>
        <row r="115">
          <cell r="Y115">
            <v>24.20819758332642</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4.5380478619851097</v>
          </cell>
          <cell r="AT16">
            <v>24.684062129222628</v>
          </cell>
        </row>
        <row r="20">
          <cell r="AL20">
            <v>1.845621455349411E-2</v>
          </cell>
        </row>
        <row r="101">
          <cell r="AT101">
            <v>363892443909</v>
          </cell>
        </row>
        <row r="115">
          <cell r="AN115">
            <v>196.99108750364957</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1.4200912373401151</v>
          </cell>
          <cell r="AH16">
            <v>11.085600696017751</v>
          </cell>
        </row>
        <row r="20">
          <cell r="Z20">
            <v>9.5671214418056261E-2</v>
          </cell>
        </row>
        <row r="101">
          <cell r="AH101">
            <v>9492599876</v>
          </cell>
        </row>
        <row r="115">
          <cell r="AB115">
            <v>45.05589249908671</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3.9283793397981621</v>
          </cell>
          <cell r="AK16">
            <v>29.153834456066946</v>
          </cell>
        </row>
        <row r="20">
          <cell r="AC20">
            <v>-5.7349397590361395E-2</v>
          </cell>
        </row>
        <row r="101">
          <cell r="AK101">
            <v>69677664350</v>
          </cell>
        </row>
        <row r="115">
          <cell r="AE115">
            <v>116.47298319243696</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14.343456242421603</v>
          </cell>
          <cell r="AT16">
            <v>52.885257519254914</v>
          </cell>
        </row>
        <row r="20">
          <cell r="AL20">
            <v>4.0671756745220167E-2</v>
          </cell>
        </row>
        <row r="101">
          <cell r="AT101">
            <v>19754811979</v>
          </cell>
        </row>
        <row r="115">
          <cell r="AN115">
            <v>463.94397640054348</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7.2970007315289021E-2</v>
          </cell>
        </row>
        <row r="7">
          <cell r="AG7">
            <v>0.70499999999999996</v>
          </cell>
          <cell r="AJ7">
            <v>0.26956839795171911</v>
          </cell>
        </row>
        <row r="13">
          <cell r="AI13">
            <v>0.18137160470044308</v>
          </cell>
        </row>
        <row r="16">
          <cell r="AH16">
            <v>10.522053767373812</v>
          </cell>
          <cell r="AI16">
            <v>41.873791848617174</v>
          </cell>
        </row>
        <row r="20">
          <cell r="AA20">
            <v>-0.41394335511982572</v>
          </cell>
        </row>
        <row r="101">
          <cell r="AI101">
            <v>57534590000</v>
          </cell>
        </row>
        <row r="115">
          <cell r="AC115">
            <v>136.54341975882178</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1.7792200525933E-2</v>
          </cell>
        </row>
        <row r="7">
          <cell r="AF7">
            <v>0.49159999999999998</v>
          </cell>
          <cell r="AI7">
            <v>0.24746824819560231</v>
          </cell>
        </row>
        <row r="13">
          <cell r="AH13">
            <v>0.13786143746414839</v>
          </cell>
        </row>
        <row r="16">
          <cell r="AG16">
            <v>5.6441051926369381</v>
          </cell>
          <cell r="AH16">
            <v>19.481864061027423</v>
          </cell>
        </row>
        <row r="20">
          <cell r="Z20">
            <v>-0.19460478265991288</v>
          </cell>
        </row>
        <row r="100">
          <cell r="AH100">
            <v>100877092108</v>
          </cell>
        </row>
        <row r="115">
          <cell r="AB115">
            <v>592.34583883942207</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8.27637241877507</v>
          </cell>
          <cell r="AJ16">
            <v>38.448181589601859</v>
          </cell>
        </row>
        <row r="20">
          <cell r="AB20">
            <v>3.6980525791585839E-2</v>
          </cell>
        </row>
        <row r="101">
          <cell r="AJ101">
            <v>15260736892</v>
          </cell>
        </row>
        <row r="115">
          <cell r="AD115">
            <v>341.21369281629501</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2.6890954804128206</v>
          </cell>
          <cell r="T16">
            <v>30.590545444398511</v>
          </cell>
        </row>
        <row r="20">
          <cell r="L20">
            <v>-0.10882773409578272</v>
          </cell>
        </row>
        <row r="101">
          <cell r="T101">
            <v>73998529430</v>
          </cell>
        </row>
        <row r="115">
          <cell r="N115">
            <v>108.73047167697962</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10.681856721223504</v>
          </cell>
          <cell r="AU16">
            <v>36.77150246305419</v>
          </cell>
        </row>
        <row r="20">
          <cell r="AM20">
            <v>0.36072951207958304</v>
          </cell>
        </row>
        <row r="101">
          <cell r="AU101">
            <v>119433840000</v>
          </cell>
        </row>
        <row r="115">
          <cell r="AO115">
            <v>113.78928427603407</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2.8105692827046549</v>
          </cell>
          <cell r="N16">
            <v>74.609200026631157</v>
          </cell>
        </row>
        <row r="20">
          <cell r="F20">
            <v>2.1676942046855734</v>
          </cell>
        </row>
        <row r="101">
          <cell r="N101">
            <v>5603150922</v>
          </cell>
        </row>
        <row r="115">
          <cell r="H115">
            <v>50.853132060484533</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1.4037771247709478</v>
          </cell>
          <cell r="AU16">
            <v>22.616858862823062</v>
          </cell>
        </row>
        <row r="20">
          <cell r="AM20">
            <v>0.17614361901900399</v>
          </cell>
        </row>
        <row r="101">
          <cell r="AU101">
            <v>455051200320</v>
          </cell>
        </row>
        <row r="115">
          <cell r="AO115">
            <v>1102.9718627701925</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16.128614369372464</v>
          </cell>
          <cell r="AF16">
            <v>137.54701668229777</v>
          </cell>
        </row>
        <row r="20">
          <cell r="X20">
            <v>0.49589838581635348</v>
          </cell>
        </row>
        <row r="101">
          <cell r="AF101">
            <v>46931042092</v>
          </cell>
        </row>
        <row r="115">
          <cell r="Z115">
            <v>17.935603793024679</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3.369919986085721</v>
          </cell>
          <cell r="AH16">
            <v>30.60769017746706</v>
          </cell>
        </row>
        <row r="20">
          <cell r="Z20">
            <v>0.45106803797468364</v>
          </cell>
        </row>
        <row r="101">
          <cell r="AH101">
            <v>45531999908</v>
          </cell>
        </row>
        <row r="115">
          <cell r="AB115">
            <v>160.84302450013601</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11.277894259133197</v>
          </cell>
          <cell r="AI16">
            <v>28.263679272106909</v>
          </cell>
        </row>
        <row r="20">
          <cell r="AA20">
            <v>0.15849907730161994</v>
          </cell>
        </row>
        <row r="101">
          <cell r="AI101">
            <v>99403360000</v>
          </cell>
        </row>
        <row r="115">
          <cell r="AC115">
            <v>99.526382414539739</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K4">
            <v>9.8544420277731248E-2</v>
          </cell>
          <cell r="AL4">
            <v>4.9751243781094523E-2</v>
          </cell>
        </row>
        <row r="7">
          <cell r="AQ7">
            <v>0.37590000000000001</v>
          </cell>
          <cell r="AT7">
            <v>9.8944055234033906E-2</v>
          </cell>
        </row>
        <row r="13">
          <cell r="AS13">
            <v>0.1540186744782131</v>
          </cell>
        </row>
        <row r="16">
          <cell r="AR16">
            <v>3.5148814180627475</v>
          </cell>
          <cell r="AS16">
            <v>30.936610443699731</v>
          </cell>
        </row>
        <row r="20">
          <cell r="AK20">
            <v>0.13157894736842102</v>
          </cell>
        </row>
        <row r="101">
          <cell r="AS101">
            <v>69236134173</v>
          </cell>
        </row>
        <row r="115">
          <cell r="AM115">
            <v>118.36307175219761</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4.1715847673479578E-2</v>
          </cell>
          <cell r="AN4">
            <v>7.9628470048006772E-2</v>
          </cell>
        </row>
        <row r="7">
          <cell r="AS7">
            <v>0.20380000000000001</v>
          </cell>
          <cell r="AV7">
            <v>6.5494826609416468E-2</v>
          </cell>
        </row>
        <row r="13">
          <cell r="AU13">
            <v>5.1011947386273696E-2</v>
          </cell>
        </row>
        <row r="16">
          <cell r="AT16">
            <v>2.0812461860035185</v>
          </cell>
          <cell r="AU16">
            <v>26.861171191071772</v>
          </cell>
        </row>
        <row r="20">
          <cell r="AM20">
            <v>7.3701206192420932E-2</v>
          </cell>
        </row>
        <row r="101">
          <cell r="AU101">
            <v>139597506680</v>
          </cell>
        </row>
        <row r="115">
          <cell r="AO115">
            <v>54.335237269640906</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3.898004417732444</v>
          </cell>
          <cell r="AU16">
            <v>15.192680826911316</v>
          </cell>
        </row>
        <row r="20">
          <cell r="AM20">
            <v>5.9246275197195386E-2</v>
          </cell>
        </row>
        <row r="101">
          <cell r="AU101">
            <v>49680066304</v>
          </cell>
        </row>
        <row r="115">
          <cell r="AO115">
            <v>112.40585423551944</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12.082867988166543</v>
          </cell>
          <cell r="AL16">
            <v>38.803781457257394</v>
          </cell>
        </row>
        <row r="20">
          <cell r="AD20">
            <v>0.18263847667164357</v>
          </cell>
        </row>
        <row r="101">
          <cell r="AL101">
            <v>42301166280</v>
          </cell>
        </row>
        <row r="115">
          <cell r="AF115">
            <v>43.210020573711951</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8.6471628684584942</v>
          </cell>
          <cell r="AU16">
            <v>54.299338878225633</v>
          </cell>
        </row>
        <row r="20">
          <cell r="AM20">
            <v>0.20131045593126395</v>
          </cell>
        </row>
        <row r="101">
          <cell r="AU101">
            <v>19095720000</v>
          </cell>
        </row>
        <row r="115">
          <cell r="AO115">
            <v>63.410326271118571</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0">
  <rv s="0">
    <v>https://www.bing.com/financeapi/forcetrigger?t=bmzp77&amp;q=XNYS%3aLTHM&amp;form=skydnc</v>
    <v>Learn more on Bing</v>
  </rv>
  <rv s="1">
    <v>0</v>
    <v>LIVENT CORPORATION (XNYS:LTHM)</v>
    <v>2</v>
    <v>3</v>
    <v>Finance</v>
    <v>4</v>
    <v>en-US</v>
    <v>bmzp77</v>
    <v>268435456</v>
    <v>1</v>
    <v>Powered by Refinitiv</v>
    <v>36.380000000000003</v>
    <v>18.260000000000002</v>
    <v>1.8089999999999999</v>
    <v>-0.5</v>
    <v>-2.1231E-2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23.33</v>
    <v>Chemicals</v>
    <v>Stock</v>
    <v>45077.992672476561</v>
    <v>0</v>
    <v>22.66</v>
    <v>4141806095</v>
    <v>LIVENT CORPORATION</v>
    <v>LIVENT CORPORATION</v>
    <v>23.2</v>
    <v>14.2218</v>
    <v>23.55</v>
    <v>23.05</v>
    <v>179687900</v>
    <v>LTHM</v>
    <v>LIVENT CORPORATION (XNYS:LTHM)</v>
    <v>1493</v>
    <v>4007195</v>
    <v>2018</v>
  </rv>
  <rv s="2">
    <v>1</v>
  </rv>
  <rv s="0">
    <v>https://www.bing.com/financeapi/forcetrigger?t=a1xh8m&amp;q=XNAS%3aMELI&amp;form=skydnc</v>
    <v>Learn more on Bing</v>
  </rv>
  <rv s="1">
    <v>0</v>
    <v>MERCADOLIBRE, INC. (XNAS:MELI)</v>
    <v>2</v>
    <v>3</v>
    <v>Finance</v>
    <v>4</v>
    <v>en-US</v>
    <v>a1xh8m</v>
    <v>268435456</v>
    <v>1</v>
    <v>Powered by Refinitiv</v>
    <v>1365.6398999999999</v>
    <v>600.68499999999995</v>
    <v>1.5844</v>
    <v>-10.72</v>
    <v>-8.5780000000000006E-3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1248.6400000000001</v>
    <v>Software &amp; IT Services</v>
    <v>Stock</v>
    <v>45077.998584571091</v>
    <v>3</v>
    <v>1226.6229000000001</v>
    <v>62207228790</v>
    <v>MERCADOLIBRE, INC.</v>
    <v>MERCADOLIBRE, INC.</v>
    <v>1244.3599999999999</v>
    <v>101.27809999999999</v>
    <v>1249.72</v>
    <v>1239</v>
    <v>50207610</v>
    <v>MELI</v>
    <v>MERCADOLIBRE, INC. (XNAS:MELI)</v>
    <v>2</v>
    <v>451478</v>
    <v>1999</v>
  </rv>
  <rv s="2">
    <v>4</v>
  </rv>
  <rv s="0">
    <v>https://www.bing.com/financeapi/forcetrigger?t=a1yvxm&amp;q=XNYS%3aNVO&amp;form=skydnc</v>
    <v>Learn more on Bing</v>
  </rv>
  <rv s="1">
    <v>0</v>
    <v>Novo Nordisk A/S (XNYS:NVO)</v>
    <v>2</v>
    <v>3</v>
    <v>Finance</v>
    <v>5</v>
    <v>en-US</v>
    <v>a1yvxm</v>
    <v>268435456</v>
    <v>1</v>
    <v>Powered by Refinitiv</v>
    <v>172.97</v>
    <v>95.02</v>
    <v>0.48130000000000001</v>
    <v>0.65</v>
    <v>4.0670000000000003E-3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161.11000000000001</v>
    <v>Pharmaceuticals</v>
    <v>Stock</v>
    <v>45077.98607829844</v>
    <v>6</v>
    <v>159.26</v>
    <v>275564800000</v>
    <v>Novo Nordisk A/S</v>
    <v>Novo Nordisk A/S</v>
    <v>159.91999999999999</v>
    <v>41.013399999999997</v>
    <v>159.81</v>
    <v>160.46</v>
    <v>1717564000</v>
    <v>NVO</v>
    <v>Novo Nordisk A/S (XNYS:NVO)</v>
    <v>2106</v>
    <v>1389388</v>
    <v>1931</v>
  </rv>
  <rv s="2">
    <v>7</v>
  </rv>
  <rv s="0">
    <v>https://www.bing.com/financeapi/forcetrigger?t=a256cw&amp;q=XNYS%3aV&amp;form=skydnc</v>
    <v>Learn more on Bing</v>
  </rv>
  <rv s="1">
    <v>0</v>
    <v>VISA INC. (XNYS:V)</v>
    <v>2</v>
    <v>3</v>
    <v>Finance</v>
    <v>5</v>
    <v>en-US</v>
    <v>a256cw</v>
    <v>268435456</v>
    <v>1</v>
    <v>Powered by Refinitiv</v>
    <v>235.56800000000001</v>
    <v>174.6</v>
    <v>0.96489999999999998</v>
    <v>-0.61</v>
    <v>-2.7520000000000001E-3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221.53</v>
    <v>Software &amp; IT Services</v>
    <v>Stock</v>
    <v>45077.999746689064</v>
    <v>9</v>
    <v>216.14</v>
    <v>452922519350</v>
    <v>VISA INC.</v>
    <v>VISA INC.</v>
    <v>219.96</v>
    <v>29.549499999999998</v>
    <v>221.64</v>
    <v>221.03</v>
    <v>2049145000</v>
    <v>V</v>
    <v>VISA INC. (XNYS:V)</v>
    <v>538</v>
    <v>5641035</v>
    <v>2007</v>
  </rv>
  <rv s="2">
    <v>10</v>
  </rv>
  <rv s="0">
    <v>https://www.bing.com/financeapi/forcetrigger?t=a25k5r&amp;q=XNAS%3aVRTX&amp;form=skydnc</v>
    <v>Learn more on Bing</v>
  </rv>
  <rv s="1">
    <v>0</v>
    <v>VERTEX PHARMACEUTICALS INCORPORATED (XNAS:VRTX)</v>
    <v>2</v>
    <v>3</v>
    <v>Finance</v>
    <v>4</v>
    <v>en-US</v>
    <v>a25k5r</v>
    <v>268435456</v>
    <v>1</v>
    <v>Powered by Refinitiv</v>
    <v>354.46</v>
    <v>243.17</v>
    <v>0.49180000000000001</v>
    <v>-1.73</v>
    <v>-5.3180000000000007E-3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328.65</v>
    <v>Biotechnology &amp; Medical Research</v>
    <v>Stock</v>
    <v>45077.998196006251</v>
    <v>12</v>
    <v>321.7</v>
    <v>83335971212</v>
    <v>VERTEX PHARMACEUTICALS INCORPORATED</v>
    <v>VERTEX PHARMACEUTICALS INCORPORATED</v>
    <v>327.13</v>
    <v>25.776</v>
    <v>325.3</v>
    <v>323.57</v>
    <v>257551600</v>
    <v>VRTX</v>
    <v>VERTEX PHARMACEUTICALS INCORPORATED (XNAS:VRTX)</v>
    <v>30</v>
    <v>1220363</v>
    <v>1989</v>
  </rv>
  <rv s="2">
    <v>13</v>
  </rv>
  <rv s="0">
    <v>https://www.bing.com/financeapi/forcetrigger?t=b1ao52&amp;q=XAMS%3aADYEN&amp;form=skydnc</v>
    <v>Learn more on Bing</v>
  </rv>
  <rv s="1">
    <v>0</v>
    <v>Adyen NV (XAMS:ADYEN)</v>
    <v>2</v>
    <v>6</v>
    <v>Finance</v>
    <v>7</v>
    <v>en-US</v>
    <v>b1ao52</v>
    <v>268435456</v>
    <v>1</v>
    <v>Powered by Refinitiv</v>
    <v>1893</v>
    <v>1148</v>
    <v>1.3308</v>
    <v>25.8</v>
    <v>1.6898E-2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1558.4</v>
    <v>Financial Technology (Fintech) &amp; Infrastructure</v>
    <v>Stock</v>
    <v>45078.389537037037</v>
    <v>15</v>
    <v>1523</v>
    <v>47332380000</v>
    <v>Adyen NV</v>
    <v>Adyen NV</v>
    <v>1526.2</v>
    <v>83.834400000000002</v>
    <v>1526.8</v>
    <v>1552.6</v>
    <v>31001030</v>
    <v>ADYEN</v>
    <v>Adyen NV (XAMS:ADYEN)</v>
    <v>11587</v>
    <v>55560</v>
    <v>2006</v>
  </rv>
  <rv s="2">
    <v>16</v>
  </rv>
  <rv s="0">
    <v>https://www.bing.com/financeapi/forcetrigger?t=aaxn6h&amp;q=XTSE%3aCSU&amp;form=skydnc</v>
    <v>Learn more on Bing</v>
  </rv>
  <rv s="3">
    <v>8</v>
    <v>Constellation Software Inc. (XTSE:CSU)</v>
    <v>2</v>
    <v>9</v>
    <v>Finance</v>
    <v>10</v>
    <v>en-US</v>
    <v>aaxn6h</v>
    <v>268435456</v>
    <v>1</v>
    <v>Powered by Refinitiv</v>
    <v>2782.56</v>
    <v>1783.98</v>
    <v>0.87409999999999999</v>
    <v>93.93</v>
    <v>3.5125999999999998E-2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2772.82</v>
    <v>Software &amp; IT Services</v>
    <v>Stock</v>
    <v>45077.833333333336</v>
    <v>18</v>
    <v>2667.9</v>
    <v>58658366955</v>
    <v>Constellation Software Inc.</v>
    <v>Constellation Software Inc.</v>
    <v>2674.07</v>
    <v>85.44</v>
    <v>2674.08</v>
    <v>2768.01</v>
    <v>2768.01</v>
    <v>21191530</v>
    <v>CSU</v>
    <v>Constellation Software Inc. (XTSE:CSU)</v>
    <v>103934</v>
    <v>28870</v>
    <v>2002</v>
  </rv>
  <rv s="2">
    <v>19</v>
  </rv>
  <rv s="0">
    <v>https://www.bing.com/financeapi/forcetrigger?t=ae9wk2&amp;q=XPAR%3aRMS&amp;form=skydnc</v>
    <v>Learn more on Bing</v>
  </rv>
  <rv s="1">
    <v>0</v>
    <v>Hermes International SCA (XPAR:RMS)</v>
    <v>2</v>
    <v>6</v>
    <v>Finance</v>
    <v>7</v>
    <v>en-US</v>
    <v>ae9wk2</v>
    <v>268435456</v>
    <v>1</v>
    <v>Powered by Refinitiv</v>
    <v>2036</v>
    <v>957.6</v>
    <v>0.74539999999999995</v>
    <v>23.6</v>
    <v>1.2408999999999998E-2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1931.8</v>
    <v>Textiles &amp; Apparel</v>
    <v>Stock</v>
    <v>45078.389537037037</v>
    <v>21</v>
    <v>1899.2</v>
    <v>200771900000</v>
    <v>Hermes International SCA</v>
    <v>Hermes International SCA</v>
    <v>1922.2</v>
    <v>59.061399999999999</v>
    <v>1901.8</v>
    <v>1925.4</v>
    <v>105569400</v>
    <v>RMS</v>
    <v>Hermes International SCA (XPAR:RMS)</v>
    <v>9090</v>
    <v>60880</v>
    <v>1957</v>
  </rv>
  <rv s="2">
    <v>22</v>
  </rv>
  <rv s="0">
    <v>https://www.bing.com/financeapi/forcetrigger?t=a1ntlh&amp;q=XNAS%3aASML&amp;form=skydnc</v>
    <v>Learn more on Bing</v>
  </rv>
  <rv s="1">
    <v>0</v>
    <v>ASML Holding NV (XNAS:ASML)</v>
    <v>2</v>
    <v>3</v>
    <v>Finance</v>
    <v>5</v>
    <v>en-US</v>
    <v>a1ntlh</v>
    <v>268435456</v>
    <v>1</v>
    <v>Powered by Refinitiv</v>
    <v>747.13</v>
    <v>363.15010000000001</v>
    <v>1.4670000000000001</v>
    <v>-5.33</v>
    <v>-7.319E-3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730.03499999999997</v>
    <v>Semiconductors &amp; Semiconductor Equipment</v>
    <v>Stock</v>
    <v>45077.999547464846</v>
    <v>24</v>
    <v>713.28</v>
    <v>294799200000</v>
    <v>ASML Holding NV</v>
    <v>ASML Holding NV</v>
    <v>727.07</v>
    <v>38.3005</v>
    <v>728.26</v>
    <v>722.93</v>
    <v>403138200</v>
    <v>ASML</v>
    <v>ASML Holding NV (XNAS:ASML)</v>
    <v>2652</v>
    <v>970369</v>
    <v>1994</v>
  </rv>
  <rv s="2">
    <v>25</v>
  </rv>
  <rv s="0">
    <v>https://www.bing.com/financeapi/forcetrigger?t=a1o3tc&amp;q=XNYS%3aAZO&amp;form=skydnc</v>
    <v>Learn more on Bing</v>
  </rv>
  <rv s="1">
    <v>0</v>
    <v>AUTOZONE, INC. (XNYS:AZO)</v>
    <v>2</v>
    <v>3</v>
    <v>Finance</v>
    <v>4</v>
    <v>en-US</v>
    <v>a1o3tc</v>
    <v>268435456</v>
    <v>1</v>
    <v>Powered by Refinitiv</v>
    <v>2750</v>
    <v>1959.58</v>
    <v>0.67779999999999996</v>
    <v>-67.8</v>
    <v>-2.7621000000000003E-2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2390.86</v>
    <v>Specialty Retailers</v>
    <v>Stock</v>
    <v>45077.979804883595</v>
    <v>27</v>
    <v>2277.88</v>
    <v>43500159000</v>
    <v>AUTOZONE, INC.</v>
    <v>AUTOZONE, INC.</v>
    <v>2336.4699999999998</v>
    <v>18.8855</v>
    <v>2454.64</v>
    <v>2386.84</v>
    <v>18225000</v>
    <v>AZO</v>
    <v>AUTOZONE, INC. (XNYS:AZO)</v>
    <v>104</v>
    <v>153084</v>
    <v>1991</v>
  </rv>
  <rv s="2">
    <v>28</v>
  </rv>
  <rv s="0">
    <v>https://www.bing.com/financeapi/forcetrigger?t=a1qclh&amp;q=XNAS%3aCROX&amp;form=skydnc</v>
    <v>Learn more on Bing</v>
  </rv>
  <rv s="4">
    <v>11</v>
    <v>CROCS, INC. (XNAS:CROX)</v>
    <v>2</v>
    <v>12</v>
    <v>Finance</v>
    <v>13</v>
    <v>en-US</v>
    <v>a1qclh</v>
    <v>268435456</v>
    <v>1</v>
    <v>Powered by Refinitiv</v>
    <v>151.32</v>
    <v>46.08</v>
    <v>1.9416</v>
    <v>-2.0499999999999998</v>
    <v>-1.7930999999999999E-2</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113.3</v>
    <v>Textiles &amp; Apparel</v>
    <v>Stock</v>
    <v>45077.997593367967</v>
    <v>30</v>
    <v>110.11</v>
    <v>6964220894</v>
    <v>CROCS, INC.</v>
    <v>CROCS, INC.</v>
    <v>112.94</v>
    <v>11.3613</v>
    <v>114.33</v>
    <v>112.28</v>
    <v>112.99</v>
    <v>62025480</v>
    <v>CROX</v>
    <v>CROCS, INC. (XNAS:CROX)</v>
    <v>12</v>
    <v>2027358</v>
    <v>2005</v>
  </rv>
  <rv s="2">
    <v>31</v>
  </rv>
  <rv s="0">
    <v>http://en.wikipedia.org/wiki/Public_domain</v>
    <v>Public domain</v>
  </rv>
  <rv s="0">
    <v>https://en.wikipedia.org/wiki/Microsoft</v>
    <v>Wikipedia</v>
  </rv>
  <rv s="5">
    <v>33</v>
    <v>34</v>
  </rv>
  <rv s="6">
    <v>18</v>
    <v>https://www.bing.com/th?id=AMMS_e6e837c7bf3a77408619758b7447855a&amp;qlt=95</v>
    <v>35</v>
    <v>0</v>
    <v>https://www.bing.com/images/search?form=xlimg&amp;q=microsoft</v>
    <v>Image of MICROSOFT CORPORATION</v>
  </rv>
  <rv s="0">
    <v>https://www.bing.com/financeapi/forcetrigger?t=a1xzim&amp;q=XNAS%3aMSFT&amp;form=skydnc</v>
    <v>Learn more on Bing</v>
  </rv>
  <rv s="7">
    <v>14</v>
    <v>MICROSOFT CORPORATION (XNAS:MSFT)</v>
    <v>16</v>
    <v>17</v>
    <v>Finance</v>
    <v>5</v>
    <v>en-US</v>
    <v>a1xzim</v>
    <v>268435456</v>
    <v>1</v>
    <v>Powered by Refinitiv</v>
    <v>335.94</v>
    <v>213.43100000000001</v>
    <v>0.92920000000000003</v>
    <v>-2.82</v>
    <v>-8.5140000000000007E-3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335.94</v>
    <v>36</v>
    <v>Software &amp; IT Services</v>
    <v>Stock</v>
    <v>45077.999987453128</v>
    <v>37</v>
    <v>327.33</v>
    <v>2441739904320</v>
    <v>MICROSOFT CORPORATION</v>
    <v>MICROSOFT CORPORATION</v>
    <v>332.29</v>
    <v>35.5946</v>
    <v>331.21</v>
    <v>328.39</v>
    <v>7435488000</v>
    <v>MSFT</v>
    <v>MICROSOFT CORPORATION (XNAS:MSFT)</v>
    <v>24948</v>
    <v>29928402</v>
    <v>1993</v>
  </rv>
  <rv s="2">
    <v>38</v>
  </rv>
  <rv s="0">
    <v>https://www.bing.com/financeapi/forcetrigger?t=bwvem7&amp;q=XNAS%3aABNB&amp;form=skydnc</v>
    <v>Learn more on Bing</v>
  </rv>
  <rv s="1">
    <v>0</v>
    <v>AIRBNB, INC. (XNAS:ABNB)</v>
    <v>2</v>
    <v>3</v>
    <v>Finance</v>
    <v>5</v>
    <v>en-US</v>
    <v>bwvem7</v>
    <v>268435456</v>
    <v>1</v>
    <v>Powered by Refinitiv</v>
    <v>144.63</v>
    <v>81.91</v>
    <v>1.579</v>
    <v>2.58</v>
    <v>2.4068999999999997E-2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110.095</v>
    <v>Software &amp; IT Services</v>
    <v>Stock</v>
    <v>45077.999677707812</v>
    <v>40</v>
    <v>103.74</v>
    <v>70192953396</v>
    <v>AIRBNB, INC.</v>
    <v>AIRBNB, INC.</v>
    <v>105.6</v>
    <v>36.5837</v>
    <v>107.19</v>
    <v>109.77</v>
    <v>639454800</v>
    <v>ABNB</v>
    <v>AIRBNB, INC. (XNAS:ABNB)</v>
    <v>1766</v>
    <v>7736183</v>
    <v>2008</v>
  </rv>
  <rv s="2">
    <v>41</v>
  </rv>
  <rv s="0">
    <v>https://www.bing.com/financeapi/forcetrigger?t=ajg81h&amp;q=XMIL%3aRACE&amp;form=skydnc</v>
    <v>Learn more on Bing</v>
  </rv>
  <rv s="1">
    <v>0</v>
    <v>Ferrari NV (XMIL:RACE)</v>
    <v>2</v>
    <v>6</v>
    <v>Finance</v>
    <v>19</v>
    <v>en-US</v>
    <v>ajg81h</v>
    <v>268435456</v>
    <v>1</v>
    <v>Powered by Refinitiv</v>
    <v>279.10000000000002</v>
    <v>161.4</v>
    <v>0.58709999999999996</v>
    <v>5.3</v>
    <v>1.9879999999999998E-2</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272.5</v>
    <v>Automobiles &amp; Auto Parts</v>
    <v>Stock</v>
    <v>45078.389467592591</v>
    <v>43</v>
    <v>268.2</v>
    <v>51700000000</v>
    <v>Ferrari NV</v>
    <v>Ferrari NV</v>
    <v>268.2</v>
    <v>49.0642</v>
    <v>266.60000000000002</v>
    <v>271.89999999999998</v>
    <v>193923500</v>
    <v>RACE</v>
    <v>Ferrari NV (XMIL:RACE)</v>
    <v>54428</v>
    <v>286640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41.95</v>
    <v>0.86209999999999998</v>
    <v>0.87</v>
    <v>1.5065E-2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58.73</v>
    <v>Beverages</v>
    <v>Stock</v>
    <v>45077.999920185153</v>
    <v>46</v>
    <v>57.82</v>
    <v>61358257440</v>
    <v>MONSTER BEVERAGE CORPORATION</v>
    <v>MONSTER BEVERAGE CORPORATION</v>
    <v>58.125</v>
    <v>38.994700000000002</v>
    <v>57.75</v>
    <v>58.62</v>
    <v>1046712000</v>
    <v>MNST</v>
    <v>MONSTER BEVERAGE CORPORATION (XNAS:MNST)</v>
    <v>10</v>
    <v>4521038</v>
    <v>2014</v>
  </rv>
  <rv s="2">
    <v>47</v>
  </rv>
  <rv s="0">
    <v>https://www.bing.com/financeapi/forcetrigger?t=a1u3rw&amp;q=XNAS%3aGOOGL&amp;form=skydnc</v>
    <v>Learn more on Bing</v>
  </rv>
  <rv s="1">
    <v>0</v>
    <v>ALPHABET INC. (XNAS:GOOGL)</v>
    <v>2</v>
    <v>3</v>
    <v>Finance</v>
    <v>5</v>
    <v>en-US</v>
    <v>a1u3rw</v>
    <v>268435456</v>
    <v>1</v>
    <v>Powered by Refinitiv</v>
    <v>126.43</v>
    <v>83.34</v>
    <v>1.0964</v>
    <v>-0.8</v>
    <v>-6.4689999999999999E-3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124.06010000000001</v>
    <v>Software &amp; IT Services</v>
    <v>Stock</v>
    <v>45077.999987453128</v>
    <v>49</v>
    <v>122.5</v>
    <v>1575936000000</v>
    <v>ALPHABET INC.</v>
    <v>ALPHABET INC.</v>
    <v>122.75</v>
    <v>27.344200000000001</v>
    <v>123.67</v>
    <v>122.87</v>
    <v>12697000000</v>
    <v>GOOGL</v>
    <v>ALPHABET INC. (XNAS:GOOGL)</v>
    <v>26318</v>
    <v>38781048</v>
    <v>2015</v>
  </rv>
  <rv s="2">
    <v>50</v>
  </rv>
  <rv s="0">
    <v>https://www.bing.com/financeapi/forcetrigger?t=a24war&amp;q=XNAS%3aULTA&amp;form=skydnc</v>
    <v>Learn more on Bing</v>
  </rv>
  <rv s="1">
    <v>0</v>
    <v>ULTA BEAUTY, INC. (XNAS:ULTA)</v>
    <v>2</v>
    <v>3</v>
    <v>Finance</v>
    <v>4</v>
    <v>en-US</v>
    <v>a24war</v>
    <v>268435456</v>
    <v>1</v>
    <v>Powered by Refinitiv</v>
    <v>556.6</v>
    <v>360.58</v>
    <v>1.3187</v>
    <v>-2.37</v>
    <v>-5.7499999999999999E-3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417.40499999999997</v>
    <v>Specialty Retailers</v>
    <v>Stock</v>
    <v>45077.999611110936</v>
    <v>52</v>
    <v>407.63010000000003</v>
    <v>20410185629</v>
    <v>ULTA BEAUTY, INC.</v>
    <v>ULTA BEAUTY, INC.</v>
    <v>410.5</v>
    <v>16.668800000000001</v>
    <v>412.2</v>
    <v>409.83</v>
    <v>49801590</v>
    <v>ULTA</v>
    <v>ULTA BEAUTY, INC. (XNAS:ULTA)</v>
    <v>1</v>
    <v>1120764</v>
    <v>2016</v>
  </rv>
  <rv s="2">
    <v>53</v>
  </rv>
  <rv s="0">
    <v>https://www.bing.com/financeapi/forcetrigger?t=ae96u2&amp;q=XPAR%3aMC&amp;form=skydnc</v>
    <v>Learn more on Bing</v>
  </rv>
  <rv s="1">
    <v>0</v>
    <v>LVMH Moet Hennessy Louis Vuitton SE (XPAR:MC)</v>
    <v>2</v>
    <v>6</v>
    <v>Finance</v>
    <v>7</v>
    <v>en-US</v>
    <v>ae96u2</v>
    <v>268435456</v>
    <v>1</v>
    <v>Powered by Refinitiv</v>
    <v>904.6</v>
    <v>535</v>
    <v>1.0142</v>
    <v>5.8</v>
    <v>7.1260000000000004E-3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822.6</v>
    <v>Textiles &amp; Apparel</v>
    <v>Stock</v>
    <v>45078.389502314814</v>
    <v>55</v>
    <v>807.4</v>
    <v>408617200000</v>
    <v>LVMH Moet Hennessy Louis Vuitton SE</v>
    <v>LVMH Moet Hennessy Louis Vuitton SE</v>
    <v>819.8</v>
    <v>29.014700000000001</v>
    <v>813.9</v>
    <v>819.7</v>
    <v>502048400</v>
    <v>MC</v>
    <v>LVMH Moet Hennessy Louis Vuitton SE (XPAR:MC)</v>
    <v>68954</v>
    <v>359430</v>
    <v>1971</v>
  </rv>
  <rv s="2">
    <v>56</v>
  </rv>
  <rv s="0">
    <v>https://www.bing.com/financeapi/forcetrigger?t=a1wzw7&amp;q=XNYS%3aLMT&amp;form=skydnc</v>
    <v>Learn more on Bing</v>
  </rv>
  <rv s="1">
    <v>0</v>
    <v>LOCKHEED MARTIN CORPORATION (XNYS:LMT)</v>
    <v>2</v>
    <v>3</v>
    <v>Finance</v>
    <v>4</v>
    <v>en-US</v>
    <v>a1wzw7</v>
    <v>268435456</v>
    <v>1</v>
    <v>Powered by Refinitiv</v>
    <v>508.1</v>
    <v>373.67</v>
    <v>0.66890000000000005</v>
    <v>-0.96</v>
    <v>-2.1570000000000001E-3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445.93</v>
    <v>Aerospace &amp; Defense</v>
    <v>Stock</v>
    <v>45077.997761839841</v>
    <v>58</v>
    <v>443</v>
    <v>114016900000</v>
    <v>LOCKHEED MARTIN CORPORATION</v>
    <v>LOCKHEED MARTIN CORPORATION</v>
    <v>444.62</v>
    <v>20.283300000000001</v>
    <v>444.97</v>
    <v>444.01</v>
    <v>254518900</v>
    <v>LMT</v>
    <v>LOCKHEED MARTIN CORPORATION (XNYS:LMT)</v>
    <v>9</v>
    <v>993089</v>
    <v>1994</v>
  </rv>
  <rv s="2">
    <v>59</v>
  </rv>
  <rv s="0">
    <v>https://www.bing.com/financeapi/forcetrigger?t=a1otrw&amp;q=XNYS%3aBRK.B&amp;form=skydnc</v>
    <v>Learn more on Bing</v>
  </rv>
  <rv s="1">
    <v>0</v>
    <v>BERKSHIRE HATHAWAY INC., (XNYS:BRK.B)</v>
    <v>2</v>
    <v>3</v>
    <v>Finance</v>
    <v>4</v>
    <v>en-US</v>
    <v>a1otrw</v>
    <v>268435456</v>
    <v>1</v>
    <v>Powered by Refinitiv</v>
    <v>333.94</v>
    <v>259.85000000000002</v>
    <v>0.878</v>
    <v>-1.1100000000000001</v>
    <v>-3.4449999999999997E-3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322.41000000000003</v>
    <v>Consumer Goods Conglomerates</v>
    <v>Stock</v>
    <v>45077.997237279691</v>
    <v>61</v>
    <v>319.39</v>
    <v>704160200000</v>
    <v>BERKSHIRE HATHAWAY INC.,</v>
    <v>BERKSHIRE HATHAWAY INC.,</v>
    <v>321.12</v>
    <v>92.797700000000006</v>
    <v>322.19</v>
    <v>321.08</v>
    <v>1449830</v>
    <v>BRK.B</v>
    <v>BERKSHIRE HATHAWAY INC., (XNYS:BRK.B)</v>
    <v>63</v>
    <v>2980774</v>
    <v>1998</v>
  </rv>
  <rv s="2">
    <v>62</v>
  </rv>
  <rv s="0">
    <v>https://www.bing.com/financeapi/forcetrigger?t=a1mou2&amp;q=XNAS%3aAAPL&amp;form=skydnc</v>
    <v>Learn more on Bing</v>
  </rv>
  <rv s="1">
    <v>0</v>
    <v>APPLE INC. (XNAS:AAPL)</v>
    <v>2</v>
    <v>3</v>
    <v>Finance</v>
    <v>5</v>
    <v>en-US</v>
    <v>a1mou2</v>
    <v>268435456</v>
    <v>1</v>
    <v>Powered by Refinitiv</v>
    <v>179.35</v>
    <v>124.17</v>
    <v>1.2901</v>
    <v>-0.05</v>
    <v>-2.8199999999999997E-4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179.35</v>
    <v>Computers, Phones &amp; Household Electronics</v>
    <v>Stock</v>
    <v>45077.999987453128</v>
    <v>64</v>
    <v>176.76</v>
    <v>2787912075000</v>
    <v>APPLE INC.</v>
    <v>APPLE INC.</v>
    <v>177.32499999999999</v>
    <v>30.058599999999998</v>
    <v>177.3</v>
    <v>177.25</v>
    <v>15728700000</v>
    <v>AAPL</v>
    <v>APPLE INC. (XNAS:AAPL)</v>
    <v>53846</v>
    <v>55605211</v>
    <v>1977</v>
  </rv>
  <rv s="2">
    <v>65</v>
  </rv>
  <rv s="0">
    <v>https://www.bing.com/financeapi/forcetrigger?t=a1x4f2&amp;q=XNAS%3aLRCX&amp;form=skydnc</v>
    <v>Learn more on Bing</v>
  </rv>
  <rv s="1">
    <v>0</v>
    <v>LAM RESEARCH CORPORATION (XNAS:LRCX)</v>
    <v>2</v>
    <v>3</v>
    <v>Finance</v>
    <v>4</v>
    <v>en-US</v>
    <v>a1x4f2</v>
    <v>268435456</v>
    <v>1</v>
    <v>Powered by Refinitiv</v>
    <v>644.59990000000005</v>
    <v>299.59199999999998</v>
    <v>1.5026999999999999</v>
    <v>-13.26</v>
    <v>-2.1049000000000002E-2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630.32500000000005</v>
    <v>Semiconductors &amp; Semiconductor Equipment</v>
    <v>Stock</v>
    <v>45077.999969606251</v>
    <v>67</v>
    <v>613.89</v>
    <v>82847786350</v>
    <v>LAM RESEARCH CORPORATION</v>
    <v>LAM RESEARCH CORPORATION</v>
    <v>618.39</v>
    <v>17.1707</v>
    <v>629.96</v>
    <v>616.70000000000005</v>
    <v>134340500</v>
    <v>LRCX</v>
    <v>LAM RESEARCH CORPORATION (XNAS:LRCX)</v>
    <v>239</v>
    <v>1320197</v>
    <v>1989</v>
  </rv>
  <rv s="2">
    <v>68</v>
  </rv>
  <rv s="0">
    <v>http://en.wikipedia.org/wiki/Qualcomm</v>
    <v>Wikipedia</v>
  </rv>
  <rv s="5">
    <v>33</v>
    <v>70</v>
  </rv>
  <rv s="6">
    <v>18</v>
    <v>https://www.bing.com/th?id=AMMS_2b1c176dae370ecc0d55a1517537f595&amp;qlt=95</v>
    <v>71</v>
    <v>0</v>
    <v>https://www.bing.com/images/search?form=xlimg&amp;q=qualcomm</v>
    <v>Image of QUALCOMM INCORPORATED</v>
  </rv>
  <rv s="0">
    <v>https://www.bing.com/financeapi/forcetrigger?t=a21k2w&amp;q=XNAS%3aQCOM&amp;form=skydnc</v>
    <v>Learn more on Bing</v>
  </rv>
  <rv s="7">
    <v>14</v>
    <v>QUALCOMM INCORPORATED (XNAS:QCOM)</v>
    <v>16</v>
    <v>17</v>
    <v>Finance</v>
    <v>5</v>
    <v>en-US</v>
    <v>a21k2w</v>
    <v>268435456</v>
    <v>1</v>
    <v>Powered by Refinitiv</v>
    <v>156.66</v>
    <v>101.47</v>
    <v>1.2555000000000001</v>
    <v>-1.79</v>
    <v>-1.5538000000000001E-2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114</v>
    <v>72</v>
    <v>Semiconductors &amp; Semiconductor Equipment</v>
    <v>Stock</v>
    <v>45077.999877916409</v>
    <v>73</v>
    <v>111.6</v>
    <v>129224000000</v>
    <v>QUALCOMM INCORPORATED</v>
    <v>QUALCOMM INCORPORATED</v>
    <v>113.56</v>
    <v>12.0662</v>
    <v>115.2</v>
    <v>113.41</v>
    <v>1114000000</v>
    <v>QCOM</v>
    <v>QUALCOMM INCORPORATED (XNAS:QCOM)</v>
    <v>3007</v>
    <v>9364317</v>
    <v>1991</v>
  </rv>
  <rv s="2">
    <v>74</v>
  </rv>
  <rv s="0">
    <v>https://www.bing.com/financeapi/forcetrigger?t=a1wjkr&amp;q=XNAS%3aKLAC&amp;form=skydnc</v>
    <v>Learn more on Bing</v>
  </rv>
  <rv s="1">
    <v>0</v>
    <v>KLA Corporation (XNAS:KLAC)</v>
    <v>2</v>
    <v>3</v>
    <v>Finance</v>
    <v>4</v>
    <v>en-US</v>
    <v>a1wjkr</v>
    <v>268435456</v>
    <v>1</v>
    <v>Powered by Refinitiv</v>
    <v>473.97</v>
    <v>250.2</v>
    <v>1.3636999999999999</v>
    <v>-15.74</v>
    <v>-3.4312000000000002E-2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455.51499999999999</v>
    <v>Semiconductors &amp; Semiconductor Equipment</v>
    <v>Stock</v>
    <v>45077.994444849217</v>
    <v>76</v>
    <v>442.22</v>
    <v>60777740711</v>
    <v>KLA Corporation</v>
    <v>KLA Corporation</v>
    <v>448.85</v>
    <v>18.0641</v>
    <v>458.73</v>
    <v>442.99</v>
    <v>137198900</v>
    <v>KLAC</v>
    <v>KLA Corporation (XNAS:KLAC)</v>
    <v>53</v>
    <v>1077912</v>
    <v>1975</v>
  </rv>
  <rv s="2">
    <v>77</v>
  </rv>
  <rv s="0">
    <v>https://www.bing.com/financeapi/forcetrigger?t=a1nda2&amp;q=XNAS%3aAMAT&amp;form=skydnc</v>
    <v>Learn more on Bing</v>
  </rv>
  <rv s="1">
    <v>0</v>
    <v>APPLIED MATERIALS, INC. (XNAS:AMAT)</v>
    <v>2</v>
    <v>3</v>
    <v>Finance</v>
    <v>5</v>
    <v>en-US</v>
    <v>a1nda2</v>
    <v>268435456</v>
    <v>1</v>
    <v>Powered by Refinitiv</v>
    <v>138.80000000000001</v>
    <v>71.12</v>
    <v>1.5980000000000001</v>
    <v>-3.27</v>
    <v>-2.3944E-2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135.75</v>
    <v>Semiconductors &amp; Semiconductor Equipment</v>
    <v>Stock</v>
    <v>45077.999298228904</v>
    <v>79</v>
    <v>132.16</v>
    <v>111938328420</v>
    <v>APPLIED MATERIALS, INC.</v>
    <v>APPLIED MATERIALS, INC.</v>
    <v>133.6</v>
    <v>17.5808</v>
    <v>136.57</v>
    <v>133.30000000000001</v>
    <v>839747400</v>
    <v>AMAT</v>
    <v>APPLIED MATERIALS, INC. (XNAS:AMAT)</v>
    <v>1092</v>
    <v>6104500</v>
    <v>1987</v>
  </rv>
  <rv s="2">
    <v>80</v>
  </rv>
  <rv s="0">
    <v>https://www.bing.com/financeapi/forcetrigger?t=a24p1h&amp;q=XNAS%3aTXN&amp;form=skydnc</v>
    <v>Learn more on Bing</v>
  </rv>
  <rv s="1">
    <v>0</v>
    <v>TEXAS INSTRUMENTS INCORPORATED (XNAS:TXN)</v>
    <v>2</v>
    <v>3</v>
    <v>Finance</v>
    <v>4</v>
    <v>en-US</v>
    <v>a24p1h</v>
    <v>268435456</v>
    <v>1</v>
    <v>Powered by Refinitiv</v>
    <v>186.3</v>
    <v>144.4589</v>
    <v>1.0164</v>
    <v>-2.67</v>
    <v>-1.5122999999999999E-2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175.8</v>
    <v>Semiconductors &amp; Semiconductor Equipment</v>
    <v>Stock</v>
    <v>45077.994759131252</v>
    <v>82</v>
    <v>173.16</v>
    <v>157822860132</v>
    <v>TEXAS INSTRUMENTS INCORPORATED</v>
    <v>TEXAS INSTRUMENTS INCORPORATED</v>
    <v>174.78</v>
    <v>19.511199999999999</v>
    <v>176.55</v>
    <v>173.88</v>
    <v>907653900</v>
    <v>TXN</v>
    <v>TEXAS INSTRUMENTS INCORPORATED (XNAS:TXN)</v>
    <v>61</v>
    <v>5439511</v>
    <v>1938</v>
  </rv>
  <rv s="2">
    <v>83</v>
  </rv>
  <rv s="0">
    <v>https://www.bing.com/financeapi/forcetrigger?t=a1xwnm&amp;q=XNAS%3aMPWR&amp;form=skydnc</v>
    <v>Learn more on Bing</v>
  </rv>
  <rv s="1">
    <v>0</v>
    <v>MONOLITHIC POWER SYSTEMS, INC. (XNAS:MPWR)</v>
    <v>2</v>
    <v>3</v>
    <v>Finance</v>
    <v>4</v>
    <v>en-US</v>
    <v>a1xwnm</v>
    <v>268435456</v>
    <v>1</v>
    <v>Powered by Refinitiv</v>
    <v>553.64</v>
    <v>301.69</v>
    <v>1.127</v>
    <v>-25.06</v>
    <v>-4.8662999999999998E-2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513.92999999999995</v>
    <v>Semiconductors &amp; Semiconductor Equipment</v>
    <v>Stock</v>
    <v>45077.998347117966</v>
    <v>85</v>
    <v>488.39</v>
    <v>23233001930</v>
    <v>MONOLITHIC POWER SYSTEMS, INC.</v>
    <v>MONOLITHIC POWER SYSTEMS, INC.</v>
    <v>504.86</v>
    <v>50.733800000000002</v>
    <v>514.97</v>
    <v>489.91</v>
    <v>47423000</v>
    <v>MPWR</v>
    <v>MONOLITHIC POWER SYSTEMS, INC. (XNAS:MPWR)</v>
    <v>900864</v>
    <v>781017</v>
    <v>2004</v>
  </rv>
  <rv s="2">
    <v>86</v>
  </rv>
  <rv s="0">
    <v>https://www.bing.com/financeapi/forcetrigger?t=a1nihw&amp;q=XNYS%3aANET&amp;form=skydnc</v>
    <v>Learn more on Bing</v>
  </rv>
  <rv s="1">
    <v>0</v>
    <v>ARISTA NETWORKS, INC. (XNYS:ANET)</v>
    <v>2</v>
    <v>3</v>
    <v>Finance</v>
    <v>4</v>
    <v>en-US</v>
    <v>a1nihw</v>
    <v>268435456</v>
    <v>1</v>
    <v>Powered by Refinitiv</v>
    <v>178.36</v>
    <v>89.114999999999995</v>
    <v>1.2674000000000001</v>
    <v>-8.08</v>
    <v>-4.6325000000000005E-2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170.6</v>
    <v>Communications &amp; Networking</v>
    <v>Stock</v>
    <v>45077.99916644609</v>
    <v>88</v>
    <v>165.83</v>
    <v>51279760952</v>
    <v>ARISTA NETWORKS, INC.</v>
    <v>ARISTA NETWORKS, INC.</v>
    <v>170.01</v>
    <v>34.603099999999998</v>
    <v>174.42</v>
    <v>166.34</v>
    <v>308282800</v>
    <v>ANET</v>
    <v>ARISTA NETWORKS, INC. (XNYS:ANET)</v>
    <v>132</v>
    <v>3932611</v>
    <v>2011</v>
  </rv>
  <rv s="2">
    <v>89</v>
  </rv>
  <rv s="0">
    <v>https://www.bing.com/financeapi/forcetrigger?t=a24kjc&amp;q=XNYS%3aTSM&amp;form=skydnc</v>
    <v>Learn more on Bing</v>
  </rv>
  <rv s="1">
    <v>0</v>
    <v>Taiwan Semiconductor Manufacturing Co., Ltd. (XNYS:TSM)</v>
    <v>2</v>
    <v>3</v>
    <v>Finance</v>
    <v>5</v>
    <v>en-US</v>
    <v>a24kjc</v>
    <v>268435456</v>
    <v>1</v>
    <v>Powered by Refinitiv</v>
    <v>105.24</v>
    <v>59.43</v>
    <v>1.1049</v>
    <v>-3.39</v>
    <v>-3.3242000000000001E-2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99.98</v>
    <v>Semiconductors &amp; Semiconductor Equipment</v>
    <v>Stock</v>
    <v>45077.999547453124</v>
    <v>91</v>
    <v>98.06</v>
    <v>479282700000</v>
    <v>Taiwan Semiconductor Manufacturing Co., Ltd.</v>
    <v>Taiwan Semiconductor Manufacturing Co., Ltd.</v>
    <v>99.73</v>
    <v>15.293900000000001</v>
    <v>101.98</v>
    <v>98.59</v>
    <v>5186414000</v>
    <v>TSM</v>
    <v>Taiwan Semiconductor Manufacturing Co., Ltd. (XNYS:TSM)</v>
    <v>47117</v>
    <v>12703808</v>
    <v>1987</v>
  </rv>
  <rv s="2">
    <v>92</v>
  </rv>
  <rv s="0">
    <v>https://www.bing.com/financeapi/forcetrigger?t=a23pkr&amp;q=XNYS%3aSTM&amp;form=skydnc</v>
    <v>Learn more on Bing</v>
  </rv>
  <rv s="1">
    <v>0</v>
    <v>STMicroelectronics NV (XNYS:STM)</v>
    <v>2</v>
    <v>3</v>
    <v>Finance</v>
    <v>5</v>
    <v>en-US</v>
    <v>a23pkr</v>
    <v>268435456</v>
    <v>1</v>
    <v>Powered by Refinitiv</v>
    <v>53.53</v>
    <v>28.35</v>
    <v>1.5799000000000001</v>
    <v>0.1</v>
    <v>2.307E-3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44.16</v>
    <v>Semiconductors &amp; Semiconductor Equipment</v>
    <v>Stock</v>
    <v>45077.958333333336</v>
    <v>94</v>
    <v>43.05</v>
    <v>39665060000</v>
    <v>STMicroelectronics NV</v>
    <v>STMicroelectronics NV</v>
    <v>43.47</v>
    <v>9.6466999999999992</v>
    <v>43.34</v>
    <v>43.44</v>
    <v>911281900</v>
    <v>STM</v>
    <v>STMicroelectronics NV (XNYS:STM)</v>
    <v>4376</v>
    <v>3758370</v>
    <v>1987</v>
  </rv>
  <rv s="2">
    <v>95</v>
  </rv>
  <rv s="0">
    <v>https://www.bing.com/financeapi/forcetrigger?t=a24kar&amp;q=XNAS%3aTSLA&amp;form=skydnc</v>
    <v>Learn more on Bing</v>
  </rv>
  <rv s="1">
    <v>0</v>
    <v>TESLA, INC. (XNAS:TSLA)</v>
    <v>2</v>
    <v>3</v>
    <v>Finance</v>
    <v>5</v>
    <v>en-US</v>
    <v>a24kar</v>
    <v>268435456</v>
    <v>1</v>
    <v>Powered by Refinitiv</v>
    <v>314.66640000000001</v>
    <v>101.81</v>
    <v>2.0110000000000001</v>
    <v>2.77</v>
    <v>1.3769999999999999E-2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203.95</v>
    <v>Automobiles &amp; Auto Parts</v>
    <v>Stock</v>
    <v>45077.999990370314</v>
    <v>97</v>
    <v>195.12</v>
    <v>646356950720</v>
    <v>TESLA, INC.</v>
    <v>TESLA, INC.</v>
    <v>199.78</v>
    <v>60.040100000000002</v>
    <v>201.16</v>
    <v>203.93</v>
    <v>3169504000</v>
    <v>TSLA</v>
    <v>TESLA, INC. (XNAS:TSLA)</v>
    <v>166818</v>
    <v>122271565</v>
    <v>2003</v>
  </rv>
  <rv s="2">
    <v>98</v>
  </rv>
  <rv s="0">
    <v>https://www.bing.com/financeapi/forcetrigger?t=a1z8jc&amp;q=XNAS%3aON&amp;form=skydnc</v>
    <v>Learn more on Bing</v>
  </rv>
  <rv s="1">
    <v>0</v>
    <v>ON SEMICONDUCTOR CORPORATION (XNAS:ON)</v>
    <v>2</v>
    <v>3</v>
    <v>Finance</v>
    <v>4</v>
    <v>en-US</v>
    <v>a1z8jc</v>
    <v>268435456</v>
    <v>1</v>
    <v>Powered by Refinitiv</v>
    <v>89.834999999999994</v>
    <v>44.76</v>
    <v>1.7381</v>
    <v>-0.37</v>
    <v>-4.4060000000000002E-3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85.245000000000005</v>
    <v>Semiconductors &amp; Semiconductor Equipment</v>
    <v>Stock</v>
    <v>45077.998568888281</v>
    <v>100</v>
    <v>81.995000000000005</v>
    <v>36104566080</v>
    <v>ON SEMICONDUCTOR CORPORATION</v>
    <v>ON SEMICONDUCTOR CORPORATION</v>
    <v>82.35</v>
    <v>20.401900000000001</v>
    <v>83.97</v>
    <v>83.6</v>
    <v>431872800</v>
    <v>ON</v>
    <v>ON SEMICONDUCTOR CORPORATION (XNAS:ON)</v>
    <v>326</v>
    <v>7985523</v>
    <v>2000</v>
  </rv>
  <rv s="2">
    <v>101</v>
  </rv>
  <rv s="0">
    <v>https://www.bing.com/financeapi/forcetrigger?t=a1nz8m&amp;q=XNAS%3aAVGO&amp;form=skydnc</v>
    <v>Learn more on Bing</v>
  </rv>
  <rv s="1">
    <v>0</v>
    <v>Broadcom Inc. (XNAS:AVGO)</v>
    <v>2</v>
    <v>3</v>
    <v>Finance</v>
    <v>5</v>
    <v>en-US</v>
    <v>a1nz8m</v>
    <v>268435456</v>
    <v>1</v>
    <v>Powered by Refinitiv</v>
    <v>921.7799</v>
    <v>415.06819999999999</v>
    <v>1.1126</v>
    <v>4.62</v>
    <v>5.7509999999999992E-3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821.67</v>
    <v>Semiconductors &amp; Semiconductor Equipment</v>
    <v>Stock</v>
    <v>45077.999736863283</v>
    <v>103</v>
    <v>790.13</v>
    <v>336857591856</v>
    <v>Broadcom Inc.</v>
    <v>Broadcom Inc.</v>
    <v>794.9</v>
    <v>27.165199999999999</v>
    <v>803.34</v>
    <v>807.96</v>
    <v>416923600</v>
    <v>AVGO</v>
    <v>Broadcom Inc. (XNAS:AVGO)</v>
    <v>1157</v>
    <v>2752692</v>
    <v>2018</v>
  </rv>
  <rv s="2">
    <v>104</v>
  </rv>
  <rv s="0">
    <v>https://www.bing.com/financeapi/forcetrigger?t=alnz5r&amp;q=XAMS%3aASML&amp;form=skydnc</v>
    <v>Learn more on Bing</v>
  </rv>
  <rv s="1">
    <v>0</v>
    <v>ASML Holding NV (XAMS:ASML)</v>
    <v>2</v>
    <v>6</v>
    <v>Finance</v>
    <v>7</v>
    <v>en-US</v>
    <v>alnz5r</v>
    <v>268435456</v>
    <v>1</v>
    <v>Powered by Refinitiv</v>
    <v>698.1</v>
    <v>375.75</v>
    <v>1.5998000000000001</v>
    <v>7</v>
    <v>1.0423999999999999E-2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682.3</v>
    <v>Semiconductors &amp; Semiconductor Equipment</v>
    <v>Stock</v>
    <v>45078.389502314814</v>
    <v>106</v>
    <v>672.6</v>
    <v>270707300000</v>
    <v>ASML Holding NV</v>
    <v>ASML Holding NV</v>
    <v>677</v>
    <v>41.737900000000003</v>
    <v>671.5</v>
    <v>678.5</v>
    <v>403138200</v>
    <v>ASML</v>
    <v>ASML Holding NV (XAMS:ASML)</v>
    <v>99675</v>
    <v>712240</v>
    <v>1994</v>
  </rv>
  <rv s="2">
    <v>107</v>
  </rv>
  <rv s="0">
    <v>https://www.bing.com/financeapi/forcetrigger?t=a1rzh7&amp;q=XNAS%3aENPH&amp;form=skydnc</v>
    <v>Learn more on Bing</v>
  </rv>
  <rv s="1">
    <v>0</v>
    <v>ENPHASE ENERGY, INC. (XNAS:ENPH)</v>
    <v>2</v>
    <v>3</v>
    <v>Finance</v>
    <v>4</v>
    <v>en-US</v>
    <v>a1rzh7</v>
    <v>268435456</v>
    <v>1</v>
    <v>Powered by Refinitiv</v>
    <v>339.92</v>
    <v>152.15</v>
    <v>1.4955000000000001</v>
    <v>-0.24</v>
    <v>-1.3780000000000001E-3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176.22069999999999</v>
    <v>Renewable Energy</v>
    <v>Stock</v>
    <v>45077.999938344532</v>
    <v>109</v>
    <v>169.3</v>
    <v>23829158556</v>
    <v>ENPHASE ENERGY, INC.</v>
    <v>ENPHASE ENERGY, INC.</v>
    <v>173.85</v>
    <v>51.355699999999999</v>
    <v>174.12</v>
    <v>173.88</v>
    <v>137043700</v>
    <v>ENPH</v>
    <v>ENPHASE ENERGY, INC. (XNAS:ENPH)</v>
    <v>699</v>
    <v>4775225</v>
    <v>2006</v>
  </rv>
  <rv s="2">
    <v>110</v>
  </rv>
  <rv s="0">
    <v>https://www.bing.com/financeapi/forcetrigger?t=a1yy2w&amp;q=XNAS%3aNXPI&amp;form=skydnc</v>
    <v>Learn more on Bing</v>
  </rv>
  <rv s="1">
    <v>0</v>
    <v>NXP Semiconductors NV (XNAS:NXPI)</v>
    <v>2</v>
    <v>3</v>
    <v>Finance</v>
    <v>4</v>
    <v>en-US</v>
    <v>a1yy2w</v>
    <v>268435456</v>
    <v>1</v>
    <v>Powered by Refinitiv</v>
    <v>197.71</v>
    <v>132.08000000000001</v>
    <v>1.5161</v>
    <v>-2.97</v>
    <v>-1.6312E-2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182.07</v>
    <v>Semiconductors &amp; Semiconductor Equipment</v>
    <v>Stock</v>
    <v>45077.934034710153</v>
    <v>112</v>
    <v>177.88650000000001</v>
    <v>46519899660</v>
    <v>NXP Semiconductors NV</v>
    <v>NXP Semiconductors NV</v>
    <v>180.69</v>
    <v>17.167400000000001</v>
    <v>182.07</v>
    <v>179.1</v>
    <v>259742600</v>
    <v>NXPI</v>
    <v>NXP Semiconductors NV (XNAS:NXPI)</v>
    <v>5289814</v>
    <v>2426506</v>
    <v>2010</v>
  </rv>
  <rv s="2">
    <v>113</v>
  </rv>
  <rv s="0">
    <v>https://www.bing.com/financeapi/forcetrigger?t=bwgccw&amp;q=XNAS%3aALGM&amp;form=skydnc</v>
    <v>Learn more on Bing</v>
  </rv>
  <rv s="1">
    <v>0</v>
    <v>ALLEGRO MICROSYSTEMS, INC (XNAS:ALGM)</v>
    <v>2</v>
    <v>3</v>
    <v>Finance</v>
    <v>4</v>
    <v>en-US</v>
    <v>bwgccw</v>
    <v>268435456</v>
    <v>1</v>
    <v>Powered by Refinitiv</v>
    <v>48.719900000000003</v>
    <v>19.202200000000001</v>
    <v>1.609</v>
    <v>-0.93</v>
    <v>-2.3099999999999999E-2</v>
    <v>USD</v>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v>4036</v>
    <v>Nasdaq Stock Market</v>
    <v>XNAS</v>
    <v>XNAS</v>
    <v>955 Perimeter Road, MANCHESTER, NH, 03103 US</v>
    <v>40.159999999999997</v>
    <v>Semiconductors &amp; Semiconductor Equipment</v>
    <v>Stock</v>
    <v>45077.992608657034</v>
    <v>115</v>
    <v>38.543100000000003</v>
    <v>7541802810</v>
    <v>ALLEGRO MICROSYSTEMS, INC</v>
    <v>ALLEGRO MICROSYSTEMS, INC</v>
    <v>39.94</v>
    <v>40.659100000000002</v>
    <v>40.26</v>
    <v>39.33</v>
    <v>191757000</v>
    <v>ALGM</v>
    <v>ALLEGRO MICROSYSTEMS, INC (XNAS:ALGM)</v>
    <v>1</v>
    <v>1905002</v>
    <v>2013</v>
  </rv>
  <rv s="2">
    <v>116</v>
  </rv>
  <rv s="0">
    <v>https://www.bing.com/financeapi/forcetrigger?t=a1y4oc&amp;q=XNAS%3aMU&amp;form=skydnc</v>
    <v>Learn more on Bing</v>
  </rv>
  <rv s="1">
    <v>0</v>
    <v>MICRON TECHNOLOGY, INC. (XNAS:MU)</v>
    <v>2</v>
    <v>3</v>
    <v>Finance</v>
    <v>5</v>
    <v>en-US</v>
    <v>a1y4oc</v>
    <v>268435456</v>
    <v>1</v>
    <v>Powered by Refinitiv</v>
    <v>75.41</v>
    <v>48.43</v>
    <v>1.3900999999999999</v>
    <v>-3.49</v>
    <v>-4.8681999999999996E-2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69.849999999999994</v>
    <v>Semiconductors &amp; Semiconductor Equipment</v>
    <v>Stock</v>
    <v>45077.999690231249</v>
    <v>118</v>
    <v>67.92</v>
    <v>74637670800</v>
    <v>MICRON TECHNOLOGY, INC.</v>
    <v>MICRON TECHNOLOGY, INC.</v>
    <v>68.894999999999996</v>
    <v>48.984400000000001</v>
    <v>71.69</v>
    <v>68.2</v>
    <v>1094394000</v>
    <v>MU</v>
    <v>MICRON TECHNOLOGY, INC. (XNAS:MU)</v>
    <v>4138</v>
    <v>18287405</v>
    <v>1984</v>
  </rv>
  <rv s="2">
    <v>119</v>
  </rv>
  <rv s="0">
    <v>https://www.bing.com/financeapi/forcetrigger?t=a234r7&amp;q=XNAS%3aSMCI&amp;form=skydnc</v>
    <v>Learn more on Bing</v>
  </rv>
  <rv s="1">
    <v>0</v>
    <v>SUPER MICRO COMPUTER, INC. (XNAS:SMCI)</v>
    <v>2</v>
    <v>3</v>
    <v>Finance</v>
    <v>4</v>
    <v>en-US</v>
    <v>a234r7</v>
    <v>268435456</v>
    <v>1</v>
    <v>Powered by Refinitiv</v>
    <v>242.99</v>
    <v>37.01</v>
    <v>1.2244999999999999</v>
    <v>-10.15</v>
    <v>-4.3358000000000001E-2</v>
    <v>USD</v>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v>4607</v>
    <v>Nasdaq Stock Market</v>
    <v>XNAS</v>
    <v>XNAS</v>
    <v>980 Rock Ave, SAN JOSE, CA, 95131-1615 US</v>
    <v>227.56389999999999</v>
    <v>Computers, Phones &amp; Household Electronics</v>
    <v>Stock</v>
    <v>45077.999346191405</v>
    <v>121</v>
    <v>216</v>
    <v>12287560000</v>
    <v>SUPER MICRO COMPUTER, INC.</v>
    <v>SUPER MICRO COMPUTER, INC.</v>
    <v>226.34</v>
    <v>21.1038</v>
    <v>234.1</v>
    <v>223.95</v>
    <v>52488490</v>
    <v>SMCI</v>
    <v>SUPER MICRO COMPUTER, INC. (XNAS:SMCI)</v>
    <v>2367</v>
    <v>2484479</v>
    <v>2006</v>
  </rv>
  <rv s="2">
    <v>122</v>
  </rv>
  <rv s="0">
    <v>https://www.bing.com/financeapi/forcetrigger?t=a1xdvh&amp;q=XNAS%3aMCHP&amp;form=skydnc</v>
    <v>Learn more on Bing</v>
  </rv>
  <rv s="1">
    <v>0</v>
    <v>MICROCHIP TECHNOLOGY INCORPORATED (XNAS:MCHP)</v>
    <v>2</v>
    <v>3</v>
    <v>Finance</v>
    <v>4</v>
    <v>en-US</v>
    <v>a1xdvh</v>
    <v>268435456</v>
    <v>1</v>
    <v>Powered by Refinitiv</v>
    <v>87.76</v>
    <v>54.33</v>
    <v>1.5647</v>
    <v>-1.59</v>
    <v>-2.069E-2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77.459999999999994</v>
    <v>Semiconductors &amp; Semiconductor Equipment</v>
    <v>Stock</v>
    <v>45077.995976828126</v>
    <v>124</v>
    <v>74.930000000000007</v>
    <v>41045599840</v>
    <v>MICROCHIP TECHNOLOGY INCORPORATED</v>
    <v>MICROCHIP TECHNOLOGY INCORPORATED</v>
    <v>76.290000000000006</v>
    <v>18.736799999999999</v>
    <v>76.849999999999994</v>
    <v>75.260000000000005</v>
    <v>545384000</v>
    <v>MCHP</v>
    <v>MICROCHIP TECHNOLOGY INCORPORATED (XNAS:MCHP)</v>
    <v>7860659</v>
    <v>5418325</v>
    <v>1989</v>
  </rv>
  <rv s="2">
    <v>125</v>
  </rv>
  <rv s="0">
    <v>https://www.bing.com/financeapi/forcetrigger?t=a1yv52&amp;q=XNAS%3aNVDA&amp;form=skydnc</v>
    <v>Learn more on Bing</v>
  </rv>
  <rv s="1">
    <v>0</v>
    <v>NVIDIA CORPORATION (XNAS:NVDA)</v>
    <v>2</v>
    <v>3</v>
    <v>Finance</v>
    <v>5</v>
    <v>en-US</v>
    <v>a1yv52</v>
    <v>268435456</v>
    <v>1</v>
    <v>Powered by Refinitiv</v>
    <v>419.38</v>
    <v>108.13</v>
    <v>1.7630999999999999</v>
    <v>-22.77</v>
    <v>-5.6767000000000005E-2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402.95</v>
    <v>Semiconductors &amp; Semiconductor Equipment</v>
    <v>Stock</v>
    <v>45077.999996828126</v>
    <v>127</v>
    <v>378.22</v>
    <v>934499799999</v>
    <v>NVIDIA CORPORATION</v>
    <v>NVIDIA CORPORATION</v>
    <v>394.88</v>
    <v>196.625</v>
    <v>401.11</v>
    <v>378.34</v>
    <v>2470000000</v>
    <v>NVDA</v>
    <v>NVIDIA CORPORATION (XNAS:NVDA)</v>
    <v>132836</v>
    <v>48597919</v>
    <v>1998</v>
  </rv>
  <rv s="2">
    <v>128</v>
  </rv>
  <rv s="0">
    <v>https://www.bing.com/financeapi/forcetrigger?t=a223lh&amp;q=XNAS%3aRMBS&amp;form=skydnc</v>
    <v>Learn more on Bing</v>
  </rv>
  <rv s="1">
    <v>0</v>
    <v>RAMBUS INC. (XNAS:RMBS)</v>
    <v>2</v>
    <v>3</v>
    <v>Finance</v>
    <v>5</v>
    <v>en-US</v>
    <v>a223lh</v>
    <v>268435456</v>
    <v>1</v>
    <v>Powered by Refinitiv</v>
    <v>68.540000000000006</v>
    <v>20</v>
    <v>1.3184</v>
    <v>-1.58</v>
    <v>-2.4107E-2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65.509900000000002</v>
    <v>Semiconductors &amp; Semiconductor Equipment</v>
    <v>Stock</v>
    <v>45077.9933542125</v>
    <v>130</v>
    <v>63.0167</v>
    <v>6961738992</v>
    <v>RAMBUS INC.</v>
    <v>RAMBUS INC.</v>
    <v>64.099999999999994</v>
    <v>128.72839999999999</v>
    <v>65.540000000000006</v>
    <v>63.96</v>
    <v>108845200</v>
    <v>RMBS</v>
    <v>RAMBUS INC. (XNAS:RMBS)</v>
    <v>2479063</v>
    <v>1604914</v>
    <v>1997</v>
  </rv>
  <rv s="2">
    <v>131</v>
  </rv>
  <rv s="0">
    <v>https://www.bing.com/financeapi/forcetrigger?t=a1mvjc&amp;q=XNAS%3aADI&amp;form=skydnc</v>
    <v>Learn more on Bing</v>
  </rv>
  <rv s="1">
    <v>0</v>
    <v>ANALOG DEVICES, INC. (XNAS:ADI)</v>
    <v>2</v>
    <v>3</v>
    <v>Finance</v>
    <v>4</v>
    <v>en-US</v>
    <v>a1mvjc</v>
    <v>268435456</v>
    <v>1</v>
    <v>Powered by Refinitiv</v>
    <v>198.245</v>
    <v>133.47999999999999</v>
    <v>1.1435</v>
    <v>0.26</v>
    <v>1.4649999999999999E-3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179.995</v>
    <v>Semiconductors &amp; Semiconductor Equipment</v>
    <v>Stock</v>
    <v>45077.994377383591</v>
    <v>133</v>
    <v>175.24</v>
    <v>89097017727</v>
    <v>ANALOG DEVICES, INC.</v>
    <v>ANALOG DEVICES, INC.</v>
    <v>175.4</v>
    <v>25.180199999999999</v>
    <v>177.43</v>
    <v>177.69</v>
    <v>501418300</v>
    <v>ADI</v>
    <v>ANALOG DEVICES, INC. (XNAS:ADI)</v>
    <v>7035512</v>
    <v>3721993</v>
    <v>1965</v>
  </rv>
  <rv s="2">
    <v>134</v>
  </rv>
  <rv s="0">
    <v>https://www.bing.com/financeapi/forcetrigger?t=a22ra2&amp;q=XNAS%3aSEDG&amp;form=skydnc</v>
    <v>Learn more on Bing</v>
  </rv>
  <rv s="1">
    <v>0</v>
    <v>SOLAREDGE TECHNOLOGIES, INC. (XNAS:SEDG)</v>
    <v>2</v>
    <v>3</v>
    <v>Finance</v>
    <v>4</v>
    <v>en-US</v>
    <v>a22ra2</v>
    <v>268435456</v>
    <v>1</v>
    <v>Powered by Refinitiv</v>
    <v>375.9</v>
    <v>190.15</v>
    <v>1.4194</v>
    <v>-10.96</v>
    <v>-3.7052999999999996E-2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295.255</v>
    <v>Renewable Energy</v>
    <v>Stock</v>
    <v>45077.999320265626</v>
    <v>136</v>
    <v>278.12</v>
    <v>16048669445</v>
    <v>SOLAREDGE TECHNOLOGIES, INC.</v>
    <v>SOLAREDGE TECHNOLOGIES, INC.</v>
    <v>292.33</v>
    <v>83.563900000000004</v>
    <v>295.79000000000002</v>
    <v>284.83</v>
    <v>56344730</v>
    <v>SEDG</v>
    <v>SOLAREDGE TECHNOLOGIES, INC. (XNAS:SEDG)</v>
    <v>1409004</v>
    <v>1177060</v>
    <v>2006</v>
  </rv>
  <rv s="2">
    <v>137</v>
  </rv>
  <rv s="0">
    <v>https://www.bing.com/financeapi/forcetrigger?t=a21cvh&amp;q=XNYS%3aPSTG&amp;form=skydnc</v>
    <v>Learn more on Bing</v>
  </rv>
  <rv s="1">
    <v>0</v>
    <v>PURE STORAGE, INC. (XNYS:PSTG)</v>
    <v>2</v>
    <v>3</v>
    <v>Finance</v>
    <v>4</v>
    <v>en-US</v>
    <v>a21cvh</v>
    <v>268435456</v>
    <v>1</v>
    <v>Powered by Refinitiv</v>
    <v>32.448399999999999</v>
    <v>22.14</v>
    <v>1.2161</v>
    <v>-0.61</v>
    <v>-2.0748000000000003E-2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5100</v>
    <v>New York Stock Exchange</v>
    <v>XNYS</v>
    <v>XNYS</v>
    <v>650 Castro Street, Suite 400, MOUNTAIN VIEW, CA, 94041 US</v>
    <v>29.4</v>
    <v>Computers, Phones &amp; Household Electronics</v>
    <v>Stock</v>
    <v>45077.999963830465</v>
    <v>139</v>
    <v>28.43</v>
    <v>8845456874</v>
    <v>PURE STORAGE, INC.</v>
    <v>PURE STORAGE, INC.</v>
    <v>29.06</v>
    <v>190.45150000000001</v>
    <v>29.4</v>
    <v>28.79</v>
    <v>307240600</v>
    <v>PSTG</v>
    <v>PURE STORAGE, INC. (XNYS:PSTG)</v>
    <v>12830509</v>
    <v>4101763</v>
    <v>2009</v>
  </rv>
  <rv s="2">
    <v>140</v>
  </rv>
  <rv s="0">
    <v>https://www.bing.com/financeapi/forcetrigger?t=a1mpc7&amp;q=XNAS%3aAXON&amp;form=skydnc</v>
    <v>Learn more on Bing</v>
  </rv>
  <rv s="1">
    <v>0</v>
    <v>AXON ENTERPRISE, INC. (XNAS:AXON)</v>
    <v>2</v>
    <v>3</v>
    <v>Finance</v>
    <v>4</v>
    <v>en-US</v>
    <v>a1mpc7</v>
    <v>268435456</v>
    <v>1</v>
    <v>Powered by Refinitiv</v>
    <v>229.95</v>
    <v>83.01</v>
    <v>0.91569999999999996</v>
    <v>-0.25</v>
    <v>-1.2939999999999998E-3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193.39500000000001</v>
    <v>Aerospace &amp; Defense</v>
    <v>Stock</v>
    <v>45077.989080046093</v>
    <v>142</v>
    <v>189.9</v>
    <v>14253215152</v>
    <v>AXON ENTERPRISE, INC.</v>
    <v>AXON ENTERPRISE, INC.</v>
    <v>192.47</v>
    <v>102.44499999999999</v>
    <v>193.16</v>
    <v>192.91</v>
    <v>73885310</v>
    <v>AXON</v>
    <v>AXON ENTERPRISE, INC. (XNAS:AXON)</v>
    <v>3270682</v>
    <v>1657333</v>
    <v>2001</v>
  </rv>
  <rv s="2">
    <v>143</v>
  </rv>
  <rv s="0">
    <v>https://www.bing.com/financeapi/forcetrigger?t=a1ndww&amp;q=XNAS%3aAMD&amp;form=skydnc</v>
    <v>Learn more on Bing</v>
  </rv>
  <rv s="1">
    <v>0</v>
    <v>ADVANCED MICRO DEVICES, INC. (XNAS:AMD)</v>
    <v>2</v>
    <v>3</v>
    <v>Finance</v>
    <v>5</v>
    <v>en-US</v>
    <v>a1ndww</v>
    <v>268435456</v>
    <v>1</v>
    <v>Powered by Refinitiv</v>
    <v>130.79</v>
    <v>54.57</v>
    <v>1.9218999999999999</v>
    <v>-7.06</v>
    <v>-5.6357999999999998E-2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123.96</v>
    <v>Semiconductors &amp; Semiconductor Equipment</v>
    <v>Stock</v>
    <v>45077.999995253907</v>
    <v>145</v>
    <v>117.86</v>
    <v>190360892020</v>
    <v>ADVANCED MICRO DEVICES, INC.</v>
    <v>ADVANCED MICRO DEVICES, INC.</v>
    <v>122.42</v>
    <v>601.57759999999996</v>
    <v>125.27</v>
    <v>118.21</v>
    <v>1610362000</v>
    <v>AMD</v>
    <v>ADVANCED MICRO DEVICES, INC. (XNAS:AMD)</v>
    <v>54325</v>
    <v>75211239</v>
    <v>1969</v>
  </rv>
  <rv s="2">
    <v>146</v>
  </rv>
  <rv s="8">
    <v>20</v>
    <v>MOBILEYE GLOBAL INC. (XNAS:MBLY)</v>
    <v>21</v>
    <v>22</v>
    <v>Finance</v>
    <v>4</v>
    <v>en-US</v>
    <v>c7qfgh</v>
    <v>268435456</v>
    <v>1</v>
    <v>Powered by Refinitiv</v>
    <v>48.11</v>
    <v>24.85</v>
    <v>-1.77</v>
    <v>-3.8196000000000001E-2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45.43</v>
    <v>Integrated Hardware &amp; Software</v>
    <v>Stock</v>
    <v>45077.998557048435</v>
    <v>43.5</v>
    <v>35741226754</v>
    <v>MOBILEYE GLOBAL INC.</v>
    <v>MOBILEYE GLOBAL INC.</v>
    <v>45.17</v>
    <v>46.34</v>
    <v>44.57</v>
    <v>801912200</v>
    <v>MBLY</v>
    <v>MOBILEYE GLOBAL INC. (XNAS:MBLY)</v>
    <v>238</v>
    <v>3034608</v>
    <v>2022</v>
  </rv>
  <rv s="2">
    <v>148</v>
  </rv>
  <rv s="0">
    <v>https://www.bing.com/financeapi/forcetrigger?t=a1zgm7&amp;q=XNAS%3aPANW&amp;form=skydnc</v>
    <v>Learn more on Bing</v>
  </rv>
  <rv s="1">
    <v>0</v>
    <v>PALO ALTO NETWORKS, INC. (XNAS:PANW)</v>
    <v>2</v>
    <v>3</v>
    <v>Finance</v>
    <v>4</v>
    <v>en-US</v>
    <v>a1zgm7</v>
    <v>268435456</v>
    <v>1</v>
    <v>Powered by Refinitiv</v>
    <v>219.5</v>
    <v>132.22</v>
    <v>1.1695</v>
    <v>0.91</v>
    <v>4.2830000000000003E-3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216.25739999999999</v>
    <v>Software &amp; IT Services</v>
    <v>Stock</v>
    <v>45077.999256457813</v>
    <v>150</v>
    <v>211.63</v>
    <v>65266355771</v>
    <v>PALO ALTO NETWORKS, INC.</v>
    <v>PALO ALTO NETWORKS, INC.</v>
    <v>212.25</v>
    <v>335.08330000000001</v>
    <v>212.48</v>
    <v>213.39</v>
    <v>305854800</v>
    <v>PANW</v>
    <v>PALO ALTO NETWORKS, INC. (XNAS:PANW)</v>
    <v>195</v>
    <v>4992101</v>
    <v>2005</v>
  </rv>
  <rv s="2">
    <v>151</v>
  </rv>
  <rv s="0">
    <v>https://www.bing.com/financeapi/forcetrigger?t=a1orc7&amp;q=XNYS%3aBOX&amp;form=skydnc</v>
    <v>Learn more on Bing</v>
  </rv>
  <rv s="1">
    <v>0</v>
    <v>BOX, INC. (XNYS:BOX)</v>
    <v>2</v>
    <v>3</v>
    <v>Finance</v>
    <v>4</v>
    <v>en-US</v>
    <v>a1orc7</v>
    <v>268435456</v>
    <v>1</v>
    <v>Powered by Refinitiv</v>
    <v>34.979999999999997</v>
    <v>22.31</v>
    <v>0.99960000000000004</v>
    <v>0.15</v>
    <v>5.3530000000000001E-3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28.99</v>
    <v>Software &amp; IT Services</v>
    <v>Stock</v>
    <v>45077.994940971876</v>
    <v>153</v>
    <v>27.91</v>
    <v>4080565350</v>
    <v>BOX, INC.</v>
    <v>BOX, INC.</v>
    <v>28.31</v>
    <v>226.79329999999999</v>
    <v>28.02</v>
    <v>28.17</v>
    <v>144855000</v>
    <v>BOX</v>
    <v>BOX, INC. (XNYS:BOX)</v>
    <v>6</v>
    <v>1116069</v>
    <v>2008</v>
  </rv>
  <rv s="2">
    <v>154</v>
  </rv>
  <rv s="0">
    <v>https://www.bing.com/financeapi/forcetrigger?t=a25jqh&amp;q=XNAS%3aVRSN&amp;form=skydnc</v>
    <v>Learn more on Bing</v>
  </rv>
  <rv s="1">
    <v>0</v>
    <v>VERISIGN, INC. (XNAS:VRSN)</v>
    <v>2</v>
    <v>3</v>
    <v>Finance</v>
    <v>4</v>
    <v>en-US</v>
    <v>a25jqh</v>
    <v>268435456</v>
    <v>1</v>
    <v>Powered by Refinitiv</v>
    <v>229.72</v>
    <v>155.25</v>
    <v>1.0032000000000001</v>
    <v>-1.53</v>
    <v>-6.8050000000000003E-3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225.34</v>
    <v>Software &amp; IT Services</v>
    <v>Stock</v>
    <v>45077.898543298441</v>
    <v>156</v>
    <v>222.35</v>
    <v>23246808048</v>
    <v>VERISIGN, INC.</v>
    <v>VERISIGN, INC.</v>
    <v>224.81</v>
    <v>34.266199999999998</v>
    <v>224.85</v>
    <v>223.32</v>
    <v>104096400</v>
    <v>VRSN</v>
    <v>VERISIGN, INC. (XNAS:VRSN)</v>
    <v>1228263</v>
    <v>431155</v>
    <v>1995</v>
  </rv>
  <rv s="2">
    <v>157</v>
  </rv>
  <rv s="0">
    <v>https://www.bing.com/financeapi/forcetrigger?t=a1mthw&amp;q=XNYS%3aACN&amp;form=skydnc</v>
    <v>Learn more on Bing</v>
  </rv>
  <rv s="1">
    <v>0</v>
    <v>ACCENTURE PUBLIC LIMITED COMPANY (XNYS:ACN)</v>
    <v>2</v>
    <v>3</v>
    <v>Finance</v>
    <v>4</v>
    <v>en-US</v>
    <v>a1mthw</v>
    <v>268435456</v>
    <v>1</v>
    <v>Powered by Refinitiv</v>
    <v>322.88</v>
    <v>242.8</v>
    <v>1.2411000000000001</v>
    <v>-2.5099999999999998</v>
    <v>-8.1379999999999994E-3</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310.35000000000002</v>
    <v>Software &amp; IT Services</v>
    <v>Stock</v>
    <v>45077.958333367969</v>
    <v>159</v>
    <v>303</v>
    <v>193198361216</v>
    <v>ACCENTURE PUBLIC LIMITED COMPANY</v>
    <v>ACCENTURE PUBLIC LIMITED COMPANY</v>
    <v>304.68</v>
    <v>28.158000000000001</v>
    <v>308.43</v>
    <v>305.92</v>
    <v>631532300</v>
    <v>ACN</v>
    <v>ACCENTURE PUBLIC LIMITED COMPANY (XNYS:ACN)</v>
    <v>10</v>
    <v>2558826</v>
    <v>2009</v>
  </rv>
  <rv s="2">
    <v>160</v>
  </rv>
  <rv s="0">
    <v>https://www.bing.com/financeapi/forcetrigger?t=a1tg3m&amp;q=XNAS%3aFTNT&amp;form=skydnc</v>
    <v>Learn more on Bing</v>
  </rv>
  <rv s="1">
    <v>0</v>
    <v>FORTINET, INC. (XNAS:FTNT)</v>
    <v>2</v>
    <v>3</v>
    <v>Finance</v>
    <v>4</v>
    <v>en-US</v>
    <v>a1tg3m</v>
    <v>268435456</v>
    <v>1</v>
    <v>Powered by Refinitiv</v>
    <v>71.290000000000006</v>
    <v>42.610100000000003</v>
    <v>1.1517999999999999</v>
    <v>-0.21</v>
    <v>-3.0639999999999999E-3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69.27</v>
    <v>Software &amp; IT Services</v>
    <v>Stock</v>
    <v>45077.999938471876</v>
    <v>162</v>
    <v>67.86</v>
    <v>53652456346</v>
    <v>FORTINET, INC.</v>
    <v>FORTINET, INC.</v>
    <v>68.34</v>
    <v>56.345799999999997</v>
    <v>68.540000000000006</v>
    <v>68.33</v>
    <v>785196200</v>
    <v>FTNT</v>
    <v>FORTINET, INC. (XNAS:FTNT)</v>
    <v>410</v>
    <v>5278523</v>
    <v>2000</v>
  </rv>
  <rv s="2">
    <v>163</v>
  </rv>
  <rv s="0">
    <v>http://es.wikipedia.org/wiki/Adobe_(empresa)</v>
    <v>Wikipedia</v>
  </rv>
  <rv s="5">
    <v>33</v>
    <v>165</v>
  </rv>
  <rv s="6">
    <v>18</v>
    <v>https://www.bing.com/th?id=AMMS_503c684ccc667ad525fe1d703881df2c&amp;qlt=95</v>
    <v>166</v>
    <v>0</v>
    <v>https://www.bing.com/images/search?form=xlimg&amp;q=adobe+systems</v>
    <v>Image of ADOBE INC.</v>
  </rv>
  <rv s="0">
    <v>https://www.bing.com/financeapi/forcetrigger?t=a1mv7w&amp;q=XNAS%3aADBE&amp;form=skydnc</v>
    <v>Learn more on Bing</v>
  </rv>
  <rv s="7">
    <v>14</v>
    <v>ADOBE INC. (XNAS:ADBE)</v>
    <v>16</v>
    <v>17</v>
    <v>Finance</v>
    <v>5</v>
    <v>en-US</v>
    <v>a1mv7w</v>
    <v>268435456</v>
    <v>1</v>
    <v>Powered by Refinitiv</v>
    <v>451.15</v>
    <v>274.73</v>
    <v>1.2992999999999999</v>
    <v>0.57999999999999996</v>
    <v>1.3900000000000002E-3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421.36</v>
    <v>167</v>
    <v>Software &amp; IT Services</v>
    <v>Stock</v>
    <v>45077.999890138279</v>
    <v>168</v>
    <v>410.70100000000002</v>
    <v>191640273000</v>
    <v>ADOBE INC.</v>
    <v>ADOBE INC.</v>
    <v>413.9</v>
    <v>41.195099999999996</v>
    <v>417.21</v>
    <v>417.79</v>
    <v>458700000</v>
    <v>ADBE</v>
    <v>ADOBE INC. (XNAS:ADBE)</v>
    <v>224</v>
    <v>3634925</v>
    <v>1997</v>
  </rv>
  <rv s="2">
    <v>169</v>
  </rv>
  <rv s="0">
    <v>https://www.bing.com/financeapi/forcetrigger?t=a1pejc&amp;q=XNAS%3aCDNS&amp;form=skydnc</v>
    <v>Learn more on Bing</v>
  </rv>
  <rv s="1">
    <v>0</v>
    <v>CADENCE DESIGN SYSTEMS, INC. (XNAS:CDNS)</v>
    <v>2</v>
    <v>3</v>
    <v>Finance</v>
    <v>4</v>
    <v>en-US</v>
    <v>a1pejc</v>
    <v>268435456</v>
    <v>1</v>
    <v>Powered by Refinitiv</v>
    <v>239</v>
    <v>138.76</v>
    <v>1.0667</v>
    <v>-3.84</v>
    <v>-1.6357999999999998E-2</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234.25</v>
    <v>Software &amp; IT Services</v>
    <v>Stock</v>
    <v>45077.983244027346</v>
    <v>171</v>
    <v>228.74</v>
    <v>62965462440</v>
    <v>CADENCE DESIGN SYSTEMS, INC.</v>
    <v>CADENCE DESIGN SYSTEMS, INC.</v>
    <v>231.35</v>
    <v>73.947000000000003</v>
    <v>234.75</v>
    <v>230.91</v>
    <v>272684000</v>
    <v>CDNS</v>
    <v>CADENCE DESIGN SYSTEMS, INC. (XNAS:CDNS)</v>
    <v>45</v>
    <v>1909861</v>
    <v>1987</v>
  </rv>
  <rv s="2">
    <v>172</v>
  </rv>
  <rv s="0">
    <v>https://www.bing.com/financeapi/forcetrigger?t=a1mwoc&amp;q=XNAS%3aADSK&amp;form=skydnc</v>
    <v>Learn more on Bing</v>
  </rv>
  <rv s="1">
    <v>0</v>
    <v>AUTODESK, INC. (XNAS:ADSK)</v>
    <v>2</v>
    <v>3</v>
    <v>Finance</v>
    <v>4</v>
    <v>en-US</v>
    <v>a1mwoc</v>
    <v>268435456</v>
    <v>1</v>
    <v>Powered by Refinitiv</v>
    <v>235.005</v>
    <v>163.19999999999999</v>
    <v>1.5308999999999999</v>
    <v>4.3499999999999996</v>
    <v>2.2303000000000003E-2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200.86</v>
    <v>Software &amp; IT Services</v>
    <v>Stock</v>
    <v>45077.912569270309</v>
    <v>174</v>
    <v>194.82</v>
    <v>42699866975</v>
    <v>AUTODESK, INC.</v>
    <v>AUTODESK, INC.</v>
    <v>195.46</v>
    <v>51.721600000000002</v>
    <v>195.04</v>
    <v>199.39</v>
    <v>214152500</v>
    <v>ADSK</v>
    <v>AUTODESK, INC. (XNAS:ADSK)</v>
    <v>10</v>
    <v>1329471</v>
    <v>1994</v>
  </rv>
  <rv s="2">
    <v>175</v>
  </rv>
  <rv s="0">
    <v>https://www.bing.com/financeapi/forcetrigger?t=a1slm7&amp;q=XNAS%3aMETA&amp;form=skydnc</v>
    <v>Learn more on Bing</v>
  </rv>
  <rv s="1">
    <v>0</v>
    <v>Meta Platforms, Inc. (XNAS:META)</v>
    <v>2</v>
    <v>3</v>
    <v>Finance</v>
    <v>5</v>
    <v>en-US</v>
    <v>a1slm7</v>
    <v>268435456</v>
    <v>1</v>
    <v>Powered by Refinitiv</v>
    <v>268.64999999999998</v>
    <v>88.09</v>
    <v>1.1915</v>
    <v>2.2000000000000002</v>
    <v>8.3800000000000003E-3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265</v>
    <v>Software &amp; IT Services</v>
    <v>Stock</v>
    <v>45077.999987488278</v>
    <v>177</v>
    <v>258.45</v>
    <v>678406415040</v>
    <v>Meta Platforms, Inc.</v>
    <v>Meta Platforms, Inc.</v>
    <v>260</v>
    <v>32.871400000000001</v>
    <v>262.52</v>
    <v>264.72000000000003</v>
    <v>2562732000</v>
    <v>META</v>
    <v>Meta Platforms, Inc. (XNAS:META)</v>
    <v>10353</v>
    <v>25345572</v>
    <v>2004</v>
  </rv>
  <rv s="2">
    <v>178</v>
  </rv>
  <rv s="0">
    <v>https://www.bing.com/financeapi/forcetrigger?t=a239hw&amp;q=XNAS%3aSNPS&amp;form=skydnc</v>
    <v>Learn more on Bing</v>
  </rv>
  <rv s="1">
    <v>0</v>
    <v>SYNOPSYS, INC. (XNAS:SNPS)</v>
    <v>2</v>
    <v>3</v>
    <v>Finance</v>
    <v>4</v>
    <v>en-US</v>
    <v>a239hw</v>
    <v>268435456</v>
    <v>1</v>
    <v>Powered by Refinitiv</v>
    <v>468.03</v>
    <v>267</v>
    <v>1.1780999999999999</v>
    <v>-9.8699999999999992</v>
    <v>-2.1234000000000003E-2</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675 Almanor Ave, SUNNYVALE, CA, 94085 US</v>
    <v>462.34</v>
    <v>Software &amp; IT Services</v>
    <v>Stock</v>
    <v>45077.998962441408</v>
    <v>180</v>
    <v>451.1</v>
    <v>69226531616</v>
    <v>SYNOPSYS, INC.</v>
    <v>SYNOPSYS, INC.</v>
    <v>460.45</v>
    <v>76.777600000000007</v>
    <v>464.83</v>
    <v>454.96</v>
    <v>152159600</v>
    <v>SNPS</v>
    <v>SYNOPSYS, INC. (XNAS:SNPS)</v>
    <v>141</v>
    <v>1001143</v>
    <v>1987</v>
  </rv>
  <rv s="2">
    <v>181</v>
  </rv>
  <rv s="0">
    <v>https://www.bing.com/financeapi/forcetrigger?t=a1ygoc&amp;q=XNAS%3aNFLX&amp;form=skydnc</v>
    <v>Learn more on Bing</v>
  </rv>
  <rv s="1">
    <v>0</v>
    <v>NETFLIX, INC. (XNAS:NFLX)</v>
    <v>2</v>
    <v>3</v>
    <v>Finance</v>
    <v>5</v>
    <v>en-US</v>
    <v>a1ygoc</v>
    <v>268435456</v>
    <v>1</v>
    <v>Powered by Refinitiv</v>
    <v>405.11</v>
    <v>164.28</v>
    <v>1.2649999999999999</v>
    <v>2.25</v>
    <v>5.7250000000000001E-3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396.26</v>
    <v>Software &amp; IT Services</v>
    <v>Stock</v>
    <v>45077.999987464842</v>
    <v>183</v>
    <v>388.91</v>
    <v>175695978953</v>
    <v>NETFLIX, INC.</v>
    <v>NETFLIX, INC.</v>
    <v>391.89</v>
    <v>46.5197</v>
    <v>392.98</v>
    <v>395.23</v>
    <v>444541100</v>
    <v>NFLX</v>
    <v>NETFLIX, INC. (XNAS:NFLX)</v>
    <v>1710</v>
    <v>6335865</v>
    <v>1997</v>
  </rv>
  <rv s="2">
    <v>184</v>
  </rv>
  <rv s="0">
    <v>https://www.bing.com/financeapi/forcetrigger?t=a1vmtc&amp;q=XNAS%3aINTU&amp;form=skydnc</v>
    <v>Learn more on Bing</v>
  </rv>
  <rv s="1">
    <v>0</v>
    <v>INTUIT INC. (XNAS:INTU)</v>
    <v>2</v>
    <v>3</v>
    <v>Finance</v>
    <v>5</v>
    <v>en-US</v>
    <v>a1vmtc</v>
    <v>268435456</v>
    <v>1</v>
    <v>Powered by Refinitiv</v>
    <v>490.83</v>
    <v>352.63</v>
    <v>1.1769000000000001</v>
    <v>13.03</v>
    <v>3.2086000000000003E-2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420.25</v>
    <v>Financial Technology (Fintech) &amp; Infrastructure</v>
    <v>Stock</v>
    <v>45077.999194178126</v>
    <v>186</v>
    <v>400.22</v>
    <v>113729500000</v>
    <v>INTUIT INC.</v>
    <v>INTUIT INC.</v>
    <v>400.79</v>
    <v>52.964199999999998</v>
    <v>406.09</v>
    <v>419.12</v>
    <v>280059700</v>
    <v>INTU</v>
    <v>INTUIT INC. (XNAS:INTU)</v>
    <v>6180783</v>
    <v>2064819</v>
    <v>1993</v>
  </rv>
  <rv s="2">
    <v>187</v>
  </rv>
  <rv s="0">
    <v>http://de.wikipedia.org/wiki/Ansys_(Software)</v>
    <v>Wikipedia</v>
  </rv>
  <rv s="5">
    <v>33</v>
    <v>189</v>
  </rv>
  <rv s="6">
    <v>18</v>
    <v>https://www.bing.com/th?id=AMMS_f3897dd33ba834ff757faa162430cee7&amp;qlt=95</v>
    <v>190</v>
    <v>0</v>
    <v>https://www.bing.com/images/search?form=xlimg&amp;q=ansys</v>
    <v>Image of ANSYS, INC.</v>
  </rv>
  <rv s="0">
    <v>https://www.bing.com/financeapi/forcetrigger?t=a1njh7&amp;q=XNAS%3aANSS&amp;form=skydnc</v>
    <v>Learn more on Bing</v>
  </rv>
  <rv s="7">
    <v>14</v>
    <v>ANSYS, INC. (XNAS:ANSS)</v>
    <v>16</v>
    <v>17</v>
    <v>Finance</v>
    <v>4</v>
    <v>en-US</v>
    <v>a1njh7</v>
    <v>268435456</v>
    <v>1</v>
    <v>Powered by Refinitiv</v>
    <v>333.89</v>
    <v>194.23</v>
    <v>1.2450000000000001</v>
    <v>-5.57</v>
    <v>-1.6922E-2</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328.63</v>
    <v>191</v>
    <v>Software &amp; IT Services</v>
    <v>Stock</v>
    <v>45077.900035381252</v>
    <v>192</v>
    <v>320.18</v>
    <v>28042743010</v>
    <v>ANSYS, INC.</v>
    <v>ANSYS, INC.</v>
    <v>328.63</v>
    <v>51.127099999999999</v>
    <v>329.16</v>
    <v>323.58999999999997</v>
    <v>86661340</v>
    <v>ANSS</v>
    <v>ANSYS, INC. (XNAS:ANSS)</v>
    <v>1076933</v>
    <v>476354</v>
    <v>1994</v>
  </rv>
  <rv s="2">
    <v>193</v>
  </rv>
  <rv s="0">
    <v>https://www.bing.com/financeapi/forcetrigger?t=a22hh7&amp;q=XNYS%3aSAP&amp;form=skydnc</v>
    <v>Learn more on Bing</v>
  </rv>
  <rv s="1">
    <v>0</v>
    <v>SAP SE (XNYS:SAP)</v>
    <v>2</v>
    <v>3</v>
    <v>Finance</v>
    <v>5</v>
    <v>en-US</v>
    <v>a22hh7</v>
    <v>268435456</v>
    <v>1</v>
    <v>Powered by Refinitiv</v>
    <v>137.32</v>
    <v>78.22</v>
    <v>1.1926000000000001</v>
    <v>0.2</v>
    <v>1.5359999999999998E-3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130.87</v>
    <v>Software &amp; IT Services</v>
    <v>Stock</v>
    <v>45077.958333344533</v>
    <v>195</v>
    <v>129.15</v>
    <v>160549600000</v>
    <v>SAP SE</v>
    <v>SAP SE</v>
    <v>130.47999999999999</v>
    <v>73.503299999999996</v>
    <v>130.24</v>
    <v>130.44</v>
    <v>1228504000</v>
    <v>SAP</v>
    <v>SAP SE (XNYS:SAP)</v>
    <v>50</v>
    <v>977013</v>
    <v>2014</v>
  </rv>
  <rv s="2">
    <v>196</v>
  </rv>
  <rv s="0">
    <v>https://www.bing.com/financeapi/forcetrigger?t=a24poc&amp;q=XNYS%3aTYL&amp;form=skydnc</v>
    <v>Learn more on Bing</v>
  </rv>
  <rv s="1">
    <v>0</v>
    <v>TYLER TECHNOLOGIES, INC. (XNYS:TYL)</v>
    <v>2</v>
    <v>3</v>
    <v>Finance</v>
    <v>4</v>
    <v>en-US</v>
    <v>a24poc</v>
    <v>268435456</v>
    <v>1</v>
    <v>Powered by Refinitiv</v>
    <v>425.80500000000001</v>
    <v>281.11</v>
    <v>0.83550000000000002</v>
    <v>-0.28999999999999998</v>
    <v>-7.2999999999999996E-4</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399.85</v>
    <v>Software &amp; IT Services</v>
    <v>Stock</v>
    <v>45077.958333344533</v>
    <v>198</v>
    <v>390.065</v>
    <v>16642675027</v>
    <v>TYLER TECHNOLOGIES, INC.</v>
    <v>TYLER TECHNOLOGIES, INC.</v>
    <v>394.76</v>
    <v>108.4632</v>
    <v>397.25</v>
    <v>396.96</v>
    <v>41925320</v>
    <v>TYL</v>
    <v>TYLER TECHNOLOGIES, INC. (XNYS:TYL)</v>
    <v>380569</v>
    <v>248196</v>
    <v>1989</v>
  </rv>
  <rv s="2">
    <v>199</v>
  </rv>
  <rv s="0">
    <v>https://www.bing.com/financeapi/forcetrigger?t=btyuz2&amp;q=XNAS%3aZI&amp;form=skydnc</v>
    <v>Learn more on Bing</v>
  </rv>
  <rv s="1">
    <v>0</v>
    <v>ZoomInfo Technologies Inc (XNAS:ZI)</v>
    <v>2</v>
    <v>3</v>
    <v>Finance</v>
    <v>4</v>
    <v>en-US</v>
    <v>btyuz2</v>
    <v>268435456</v>
    <v>1</v>
    <v>Powered by Refinitiv</v>
    <v>51.86</v>
    <v>20.329999999999998</v>
    <v>1.887</v>
    <v>0</v>
    <v>0</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25.2</v>
    <v>Software &amp; IT Services</v>
    <v>Stock</v>
    <v>45077.945925</v>
    <v>201</v>
    <v>24.39</v>
    <v>9949588751</v>
    <v>ZoomInfo Technologies Inc</v>
    <v>ZoomInfo Technologies Inc</v>
    <v>24.75</v>
    <v>98.380899999999997</v>
    <v>24.73</v>
    <v>24.73</v>
    <v>402328700</v>
    <v>ZI</v>
    <v>ZoomInfo Technologies Inc (XNAS:ZI)</v>
    <v>6201797</v>
    <v>4940301</v>
    <v>2019</v>
  </rv>
  <rv s="2">
    <v>202</v>
  </rv>
  <rv s="0">
    <v>https://www.bing.com/financeapi/forcetrigger?t=a1yoa2&amp;q=XNYS%3aNOW&amp;form=skydnc</v>
    <v>Learn more on Bing</v>
  </rv>
  <rv s="1">
    <v>0</v>
    <v>SERVICENOW, INC. (XNYS:NOW)</v>
    <v>2</v>
    <v>3</v>
    <v>Finance</v>
    <v>5</v>
    <v>en-US</v>
    <v>a1yoa2</v>
    <v>268435456</v>
    <v>1</v>
    <v>Powered by Refinitiv</v>
    <v>556.58000000000004</v>
    <v>337</v>
    <v>1.0368999999999999</v>
    <v>-4.34</v>
    <v>-7.9039999999999996E-3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548.26</v>
    <v>Software &amp; IT Services</v>
    <v>Stock</v>
    <v>45077.999596596877</v>
    <v>204</v>
    <v>533.79499999999996</v>
    <v>110993531678</v>
    <v>SERVICENOW, INC.</v>
    <v>SERVICENOW, INC.</v>
    <v>539.33000000000004</v>
    <v>277.71089999999998</v>
    <v>549.12</v>
    <v>544.78</v>
    <v>203740100</v>
    <v>NOW</v>
    <v>SERVICENOW, INC. (XNYS:NOW)</v>
    <v>1060</v>
    <v>1926105</v>
    <v>2012</v>
  </rv>
  <rv s="2">
    <v>205</v>
  </rv>
  <rv s="0">
    <v>https://www.bing.com/financeapi/forcetrigger?t=a24lfr&amp;q=XNAS%3aTTD&amp;form=skydnc</v>
    <v>Learn more on Bing</v>
  </rv>
  <rv s="1">
    <v>0</v>
    <v>THE TRADE DESK, INC. (XNAS:TTD)</v>
    <v>2</v>
    <v>3</v>
    <v>Finance</v>
    <v>4</v>
    <v>en-US</v>
    <v>a24lfr</v>
    <v>268435456</v>
    <v>1</v>
    <v>Powered by Refinitiv</v>
    <v>76.75</v>
    <v>39</v>
    <v>1.7428999999999999</v>
    <v>0.1</v>
    <v>1.4289999999999999E-3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70.39</v>
    <v>Software &amp; IT Services</v>
    <v>Stock</v>
    <v>45077.999811863279</v>
    <v>207</v>
    <v>68.53</v>
    <v>34258572960</v>
    <v>THE TRADE DESK, INC.</v>
    <v>THE TRADE DESK, INC.</v>
    <v>69.55</v>
    <v>486.53149999999999</v>
    <v>69.98</v>
    <v>70.08</v>
    <v>488849500</v>
    <v>TTD</v>
    <v>THE TRADE DESK, INC. (XNAS:TTD)</v>
    <v>203</v>
    <v>4495140</v>
    <v>2009</v>
  </rv>
  <rv s="2">
    <v>208</v>
  </rv>
  <rv s="0">
    <v>https://www.bing.com/financeapi/forcetrigger?t=a1nhlh&amp;q=XNAS%3aAMZN&amp;form=skydnc</v>
    <v>Learn more on Bing</v>
  </rv>
  <rv s="1">
    <v>0</v>
    <v>AMAZON.COM, INC. (XNAS:AMZN)</v>
    <v>2</v>
    <v>3</v>
    <v>Finance</v>
    <v>5</v>
    <v>en-US</v>
    <v>a1nhlh</v>
    <v>268435456</v>
    <v>1</v>
    <v>Powered by Refinitiv</v>
    <v>146.57</v>
    <v>81.430000000000007</v>
    <v>1.2619</v>
    <v>-1.08</v>
    <v>-8.8770000000000012E-3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122.04</v>
    <v>Diversified Retail</v>
    <v>Stock</v>
    <v>45077.999987453128</v>
    <v>210</v>
    <v>119.17</v>
    <v>1248275000000</v>
    <v>AMAZON.COM, INC.</v>
    <v>AMAZON.COM, INC.</v>
    <v>121.45</v>
    <v>292.35059999999999</v>
    <v>121.66</v>
    <v>120.58</v>
    <v>10260350000</v>
    <v>AMZN</v>
    <v>AMAZON.COM, INC. (XNAS:AMZN)</v>
    <v>21956</v>
    <v>71189843</v>
    <v>1996</v>
  </rv>
  <rv s="2">
    <v>211</v>
  </rv>
  <rv s="0">
    <v>https://www.bing.com/financeapi/forcetrigger?t=a1qc1h&amp;q=XNYS%3aCRM&amp;form=skydnc</v>
    <v>Learn more on Bing</v>
  </rv>
  <rv s="1">
    <v>0</v>
    <v>SALESFORCE, INC. (XNYS:CRM)</v>
    <v>2</v>
    <v>3</v>
    <v>Finance</v>
    <v>5</v>
    <v>en-US</v>
    <v>a1qc1h</v>
    <v>268435456</v>
    <v>1</v>
    <v>Powered by Refinitiv</v>
    <v>225</v>
    <v>126.34</v>
    <v>1.2403999999999999</v>
    <v>4.51</v>
    <v>2.0605999999999999E-2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225</v>
    <v>Software &amp; IT Services</v>
    <v>Stock</v>
    <v>45077.999985428127</v>
    <v>213</v>
    <v>217.06</v>
    <v>218694202416</v>
    <v>SALESFORCE, INC.</v>
    <v>SALESFORCE, INC.</v>
    <v>219.55</v>
    <v>588.21360000000004</v>
    <v>218.87</v>
    <v>223.38</v>
    <v>979023200</v>
    <v>CRM</v>
    <v>SALESFORCE, INC. (XNYS:CRM)</v>
    <v>13216</v>
    <v>5198313</v>
    <v>1999</v>
  </rv>
  <rv s="2">
    <v>214</v>
  </rv>
  <rv s="0">
    <v>https://www.bing.com/financeapi/forcetrigger?t=bztea2&amp;q=XNYS%3aDOCN&amp;form=skydnc</v>
    <v>Learn more on Bing</v>
  </rv>
  <rv s="1">
    <v>0</v>
    <v>DigitalOcean Holdings, Inc. (XNYS:DOCN)</v>
    <v>2</v>
    <v>3</v>
    <v>Finance</v>
    <v>4</v>
    <v>en-US</v>
    <v>bztea2</v>
    <v>268435456</v>
    <v>1</v>
    <v>Powered by Refinitiv</v>
    <v>53.88</v>
    <v>23.375</v>
    <v>2.327</v>
    <v>2.35</v>
    <v>6.3858999999999999E-2</v>
    <v>USD</v>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v>1204</v>
    <v>New York Stock Exchange</v>
    <v>XNYS</v>
    <v>XNYS</v>
    <v>101 Avenue Of The Americas, 10Th Floor, NEW YORK, NY, 10013 US</v>
    <v>39.159999999999997</v>
    <v>Software &amp; IT Services</v>
    <v>Stock</v>
    <v>45077.990522939064</v>
    <v>216</v>
    <v>36.520000000000003</v>
    <v>3477010158</v>
    <v>DigitalOcean Holdings, Inc.</v>
    <v>DigitalOcean Holdings, Inc.</v>
    <v>36.53</v>
    <v>0</v>
    <v>36.799999999999997</v>
    <v>39.15</v>
    <v>88812520</v>
    <v>DOCN</v>
    <v>DigitalOcean Holdings, Inc. (XNYS:DOCN)</v>
    <v>2655689</v>
    <v>1443319</v>
    <v>2016</v>
  </rv>
  <rv s="2">
    <v>217</v>
  </rv>
  <rv s="0">
    <v>https://www.bing.com/financeapi/forcetrigger?t=a25rkr&amp;q=XNAS%3aWDAY&amp;form=skydnc</v>
    <v>Learn more on Bing</v>
  </rv>
  <rv s="1">
    <v>0</v>
    <v>WORKDAY, INC. (XNAS:WDAY)</v>
    <v>2</v>
    <v>3</v>
    <v>Finance</v>
    <v>4</v>
    <v>en-US</v>
    <v>a25rkr</v>
    <v>268435456</v>
    <v>1</v>
    <v>Powered by Refinitiv</v>
    <v>218.88</v>
    <v>128.72</v>
    <v>1.2701</v>
    <v>2.91</v>
    <v>1.3918E-2</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213.27</v>
    <v>Software &amp; IT Services</v>
    <v>Stock</v>
    <v>45077.982234513278</v>
    <v>219</v>
    <v>206.48</v>
    <v>55203764726</v>
    <v>WORKDAY, INC.</v>
    <v>WORKDAY, INC.</v>
    <v>207.82</v>
    <v>1693.5239999999999</v>
    <v>209.08</v>
    <v>211.99</v>
    <v>260407400</v>
    <v>WDAY</v>
    <v>WORKDAY, INC. (XNAS:WDAY)</v>
    <v>271</v>
    <v>2170746</v>
    <v>2012</v>
  </rv>
  <rv s="2">
    <v>220</v>
  </rv>
  <rv s="0">
    <v>https://www.bing.com/financeapi/forcetrigger?t=brjvjc&amp;q=XNAS%3aDDOG&amp;form=skydnc</v>
    <v>Learn more on Bing</v>
  </rv>
  <rv s="9">
    <v>23</v>
    <v>DATADOG, INC. (XNAS:DDOG)</v>
    <v>2</v>
    <v>24</v>
    <v>Finance</v>
    <v>4</v>
    <v>en-US</v>
    <v>brjvjc</v>
    <v>268435456</v>
    <v>1</v>
    <v>Powered by Refinitiv</v>
    <v>120.75</v>
    <v>61.34</v>
    <v>0.96009999999999995</v>
    <v>1.22</v>
    <v>1.3022000000000001E-2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95.62</v>
    <v>Software &amp; IT Services</v>
    <v>Stock</v>
    <v>45077.998582985936</v>
    <v>222</v>
    <v>92.54</v>
    <v>30549165741</v>
    <v>DATADOG, INC.</v>
    <v>DATADOG, INC.</v>
    <v>93.09</v>
    <v>93.69</v>
    <v>94.91</v>
    <v>321875100</v>
    <v>DDOG</v>
    <v>DATADOG, INC. (XNAS:DDOG)</v>
    <v>81</v>
    <v>6168674</v>
    <v>2010</v>
  </rv>
  <rv s="2">
    <v>223</v>
  </rv>
  <rv s="0">
    <v>https://www.bing.com/financeapi/forcetrigger?t=bt6tzr&amp;q=XNYS%3aBILL&amp;form=skydnc</v>
    <v>Learn more on Bing</v>
  </rv>
  <rv s="1">
    <v>0</v>
    <v>BILL HOLDINGS, INC. (XNYS:BILL)</v>
    <v>2</v>
    <v>3</v>
    <v>Finance</v>
    <v>4</v>
    <v>en-US</v>
    <v>bt6tzr</v>
    <v>268435456</v>
    <v>1</v>
    <v>Powered by Refinitiv</v>
    <v>179.85</v>
    <v>68.3</v>
    <v>1.9572000000000001</v>
    <v>5.26</v>
    <v>5.3498999999999998E-2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103.79</v>
    <v>Software &amp; IT Services</v>
    <v>Stock</v>
    <v>45077.993247997656</v>
    <v>225</v>
    <v>96.74</v>
    <v>10448490000</v>
    <v>BILL HOLDINGS, INC.</v>
    <v>BILL HOLDINGS, INC.</v>
    <v>97.25</v>
    <v>0</v>
    <v>98.32</v>
    <v>103.58</v>
    <v>106270200</v>
    <v>BILL</v>
    <v>BILL HOLDINGS, INC. (XNYS:BILL)</v>
    <v>2077116</v>
    <v>2168028</v>
    <v>2018</v>
  </rv>
  <rv s="2">
    <v>226</v>
  </rv>
  <rv s="0">
    <v>https://www.bing.com/financeapi/forcetrigger?t=a23eec&amp;q=XNAS%3aSPLK&amp;form=skydnc</v>
    <v>Learn more on Bing</v>
  </rv>
  <rv s="9">
    <v>23</v>
    <v>SPLUNK INC. (XNAS:SPLK)</v>
    <v>2</v>
    <v>24</v>
    <v>Finance</v>
    <v>4</v>
    <v>en-US</v>
    <v>a23eec</v>
    <v>268435456</v>
    <v>1</v>
    <v>Powered by Refinitiv</v>
    <v>116.84</v>
    <v>65</v>
    <v>1.2848999999999999</v>
    <v>0.14000000000000001</v>
    <v>1.4119999999999998E-3</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99.836600000000004</v>
    <v>Software &amp; IT Services</v>
    <v>Stock</v>
    <v>45077.989800289062</v>
    <v>228</v>
    <v>97.59</v>
    <v>16442424000</v>
    <v>SPLUNK INC.</v>
    <v>SPLUNK INC.</v>
    <v>98.6</v>
    <v>99.15</v>
    <v>99.29</v>
    <v>165600000</v>
    <v>SPLK</v>
    <v>SPLUNK INC. (XNAS:SPLK)</v>
    <v>140</v>
    <v>1537010</v>
    <v>2006</v>
  </rv>
  <rv s="2">
    <v>229</v>
  </rv>
  <rv s="0">
    <v>https://www.bing.com/financeapi/forcetrigger?t=a1uypr&amp;q=XNYS%3aHUBS&amp;form=skydnc</v>
    <v>Learn more on Bing</v>
  </rv>
  <rv s="1">
    <v>0</v>
    <v>HUBSPOT, INC. (XNYS:HUBS)</v>
    <v>2</v>
    <v>3</v>
    <v>Finance</v>
    <v>4</v>
    <v>en-US</v>
    <v>a1uypr</v>
    <v>268435456</v>
    <v>1</v>
    <v>Powered by Refinitiv</v>
    <v>522.69000000000005</v>
    <v>245.03</v>
    <v>1.6031</v>
    <v>7.61</v>
    <v>1.4910000000000001E-2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519.94000000000005</v>
    <v>Software &amp; IT Services</v>
    <v>Stock</v>
    <v>45077.999691191406</v>
    <v>231</v>
    <v>502.63010000000003</v>
    <v>25712345033</v>
    <v>HUBSPOT, INC.</v>
    <v>HUBSPOT, INC.</v>
    <v>504.74</v>
    <v>0</v>
    <v>510.38</v>
    <v>517.99</v>
    <v>49638690</v>
    <v>HUBS</v>
    <v>HUBSPOT, INC. (XNYS:HUBS)</v>
    <v>1</v>
    <v>650770</v>
    <v>2005</v>
  </rv>
  <rv s="2">
    <v>232</v>
  </rv>
  <rv s="0">
    <v>https://www.bing.com/financeapi/forcetrigger?t=bq8rqh&amp;q=XNAS%3aCRWD&amp;form=skydnc</v>
    <v>Learn more on Bing</v>
  </rv>
  <rv s="9">
    <v>23</v>
    <v>CROWDSTRIKE HOLDINGS, INC. (XNAS:CRWD)</v>
    <v>2</v>
    <v>24</v>
    <v>Finance</v>
    <v>5</v>
    <v>en-US</v>
    <v>bq8rqh</v>
    <v>268435456</v>
    <v>1</v>
    <v>Powered by Refinitiv</v>
    <v>205.73</v>
    <v>92.25</v>
    <v>1.0329999999999999</v>
    <v>1.54</v>
    <v>9.7109999999999991E-3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161.79499999999999</v>
    <v>Software &amp; IT Services</v>
    <v>Stock</v>
    <v>45077.999984675778</v>
    <v>234</v>
    <v>157.01</v>
    <v>37966710909</v>
    <v>CROWDSTRIKE HOLDINGS, INC.</v>
    <v>CROWDSTRIKE HOLDINGS, INC.</v>
    <v>158.83000000000001</v>
    <v>158.59</v>
    <v>160.13</v>
    <v>237099300</v>
    <v>CRWD</v>
    <v>CROWDSTRIKE HOLDINGS, INC. (XNAS:CRWD)</v>
    <v>15408</v>
    <v>3786472</v>
    <v>2011</v>
  </rv>
  <rv s="2">
    <v>235</v>
  </rv>
  <rv s="0">
    <v>https://www.bing.com/financeapi/forcetrigger?t=a243h7&amp;q=XNAS%3aTEAM&amp;form=skydnc</v>
    <v>Learn more on Bing</v>
  </rv>
  <rv s="9">
    <v>23</v>
    <v>ATLASSIAN CORPORATION (XNAS:TEAM)</v>
    <v>2</v>
    <v>24</v>
    <v>Finance</v>
    <v>5</v>
    <v>en-US</v>
    <v>a243h7</v>
    <v>268435456</v>
    <v>1</v>
    <v>Powered by Refinitiv</v>
    <v>300.29000000000002</v>
    <v>113.855</v>
    <v>0.81189999999999996</v>
    <v>11.94</v>
    <v>7.0713999999999999E-2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182.81</v>
    <v>Software &amp; IT Services</v>
    <v>Stock</v>
    <v>45077.999692453122</v>
    <v>237</v>
    <v>166.99</v>
    <v>46464331688</v>
    <v>ATLASSIAN CORPORATION</v>
    <v>ATLASSIAN CORPORATION</v>
    <v>166.99</v>
    <v>168.85</v>
    <v>180.79</v>
    <v>257007200</v>
    <v>TEAM</v>
    <v>ATLASSIAN CORPORATION (XNAS:TEAM)</v>
    <v>78</v>
    <v>2349571</v>
    <v>2022</v>
  </rv>
  <rv s="2">
    <v>238</v>
  </rv>
  <rv s="0">
    <v>https://www.bing.com/financeapi/forcetrigger?t=brh6oc&amp;q=XNYS%3aNET&amp;form=skydnc</v>
    <v>Learn more on Bing</v>
  </rv>
  <rv s="9">
    <v>23</v>
    <v>CLOUDFLARE, INC. (XNYS:NET)</v>
    <v>2</v>
    <v>24</v>
    <v>Finance</v>
    <v>5</v>
    <v>en-US</v>
    <v>brh6oc</v>
    <v>268435456</v>
    <v>1</v>
    <v>Powered by Refinitiv</v>
    <v>80.989999999999995</v>
    <v>37.369999999999997</v>
    <v>1.0073000000000001</v>
    <v>3</v>
    <v>4.5345000000000003E-2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69.44</v>
    <v>Software &amp; IT Services</v>
    <v>Stock</v>
    <v>45077.999673298436</v>
    <v>240</v>
    <v>64.25</v>
    <v>22955020088</v>
    <v>CLOUDFLARE, INC.</v>
    <v>CLOUDFLARE, INC.</v>
    <v>65.400000000000006</v>
    <v>66.16</v>
    <v>69.16</v>
    <v>331911800</v>
    <v>NET</v>
    <v>CLOUDFLARE, INC. (XNYS:NET)</v>
    <v>2695</v>
    <v>7896595</v>
    <v>2009</v>
  </rv>
  <rv s="2">
    <v>241</v>
  </rv>
  <rv s="0">
    <v>https://www.bing.com/financeapi/forcetrigger?t=a24nyc&amp;q=XNYS%3aTWLO&amp;form=skydnc</v>
    <v>Learn more on Bing</v>
  </rv>
  <rv s="9">
    <v>23</v>
    <v>TWILIO INC. (XNYS:TWLO)</v>
    <v>2</v>
    <v>24</v>
    <v>Finance</v>
    <v>5</v>
    <v>en-US</v>
    <v>a24nyc</v>
    <v>268435456</v>
    <v>1</v>
    <v>Powered by Refinitiv</v>
    <v>110.98</v>
    <v>41</v>
    <v>1.4396</v>
    <v>6.95</v>
    <v>0.110898</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69.81</v>
    <v>Software &amp; IT Services</v>
    <v>Stock</v>
    <v>45077.999970937497</v>
    <v>243</v>
    <v>62.51</v>
    <v>12805317992</v>
    <v>TWILIO INC.</v>
    <v>TWILIO INC.</v>
    <v>63.1</v>
    <v>62.67</v>
    <v>69.62</v>
    <v>183931600</v>
    <v>TWLO</v>
    <v>TWILIO INC. (XNYS:TWLO)</v>
    <v>543</v>
    <v>6299203</v>
    <v>2008</v>
  </rv>
  <rv s="2">
    <v>244</v>
  </rv>
  <rv s="0">
    <v>https://www.bing.com/financeapi/forcetrigger?t=a1z6qh&amp;q=XNAS%3aOKTA&amp;form=skydnc</v>
    <v>Learn more on Bing</v>
  </rv>
  <rv s="9">
    <v>23</v>
    <v>OKTA, INC. (XNAS:OKTA)</v>
    <v>2</v>
    <v>24</v>
    <v>Finance</v>
    <v>5</v>
    <v>en-US</v>
    <v>a1z6qh</v>
    <v>268435456</v>
    <v>1</v>
    <v>Powered by Refinitiv</v>
    <v>111.35</v>
    <v>44.120399999999997</v>
    <v>1.1237999999999999</v>
    <v>0.79</v>
    <v>8.7670000000000005E-3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6013</v>
    <v>Nasdaq Stock Market</v>
    <v>XNAS</v>
    <v>XNAS</v>
    <v>100 1st St Ste 600, SAN FRANCISCO, CA, 94105-4687 US</v>
    <v>91.5</v>
    <v>Software &amp; IT Services</v>
    <v>Stock</v>
    <v>45077.999983506248</v>
    <v>246</v>
    <v>88.85</v>
    <v>14756951430</v>
    <v>OKTA, INC.</v>
    <v>OKTA, INC.</v>
    <v>89.64</v>
    <v>90.11</v>
    <v>90.9</v>
    <v>162342700</v>
    <v>OKTA</v>
    <v>OKTA, INC. (XNAS:OKTA)</v>
    <v>44852</v>
    <v>2081285</v>
    <v>2010</v>
  </rv>
  <rv s="2">
    <v>247</v>
  </rv>
  <rv s="0">
    <v>https://www.bing.com/financeapi/forcetrigger?t=c2mtim&amp;q=XNAS%3aDUOL&amp;form=skydnc</v>
    <v>Learn more on Bing</v>
  </rv>
  <rv s="9">
    <v>23</v>
    <v>DUOLINGO, INC. (XNAS:DUOL)</v>
    <v>2</v>
    <v>24</v>
    <v>Finance</v>
    <v>5</v>
    <v>en-US</v>
    <v>c2mtim</v>
    <v>268435456</v>
    <v>1</v>
    <v>Powered by Refinitiv</v>
    <v>157.41999999999999</v>
    <v>64.73</v>
    <v>1.0349999999999999</v>
    <v>-0.49</v>
    <v>-3.2650000000000001E-3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153.04</v>
    <v>Software &amp; IT Services</v>
    <v>Stock</v>
    <v>45077.982521214843</v>
    <v>249</v>
    <v>147.58000000000001</v>
    <v>6140250843</v>
    <v>DUOLINGO, INC.</v>
    <v>DUOLINGO, INC.</v>
    <v>149.46</v>
    <v>150.06</v>
    <v>149.57</v>
    <v>41052690</v>
    <v>DUOL</v>
    <v>DUOLINGO, INC. (XNAS:DUOL)</v>
    <v>693056</v>
    <v>742388</v>
    <v>2011</v>
  </rv>
  <rv s="2">
    <v>250</v>
  </rv>
  <rv s="0">
    <v>https://www.bing.com/financeapi/forcetrigger?t=bvlqa2&amp;q=XNYS%3aSNOW&amp;form=skydnc</v>
    <v>Learn more on Bing</v>
  </rv>
  <rv s="9">
    <v>23</v>
    <v>SNOWFLAKE INC. (XNYS:SNOW)</v>
    <v>2</v>
    <v>24</v>
    <v>Finance</v>
    <v>5</v>
    <v>en-US</v>
    <v>bvlqa2</v>
    <v>268435456</v>
    <v>1</v>
    <v>Powered by Refinitiv</v>
    <v>205.66</v>
    <v>110.265</v>
    <v>1.5760000000000001</v>
    <v>6.71</v>
    <v>4.2293999999999998E-2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168.98</v>
    <v>Software &amp; IT Services</v>
    <v>Stock</v>
    <v>45077.999987453128</v>
    <v>252</v>
    <v>157.43</v>
    <v>53893172112</v>
    <v>SNOWFLAKE INC.</v>
    <v>SNOWFLAKE INC.</v>
    <v>158</v>
    <v>158.65</v>
    <v>165.36</v>
    <v>325914200</v>
    <v>SNOW</v>
    <v>SNOWFLAKE INC. (XNYS:SNOW)</v>
    <v>2295</v>
    <v>6452224</v>
    <v>2012</v>
  </rv>
  <rv s="2">
    <v>253</v>
  </rv>
  <rv s="0">
    <v>https://www.bing.com/financeapi/forcetrigger?t=c3zqc7&amp;q=XNAS%3aBRZE&amp;form=skydnc</v>
    <v>Learn more on Bing</v>
  </rv>
  <rv s="9">
    <v>23</v>
    <v>Braze, Inc. (XNAS:BRZE)</v>
    <v>2</v>
    <v>24</v>
    <v>Finance</v>
    <v>4</v>
    <v>en-US</v>
    <v>c3zqc7</v>
    <v>268435456</v>
    <v>1</v>
    <v>Powered by Refinitiv</v>
    <v>50.97</v>
    <v>22.535</v>
    <v>2.101</v>
    <v>1.66</v>
    <v>5.2782000000000003E-2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33.299999999999997</v>
    <v>Software &amp; IT Services</v>
    <v>Stock</v>
    <v>45077.969487800779</v>
    <v>255</v>
    <v>31.36</v>
    <v>3207181608</v>
    <v>Braze, Inc.</v>
    <v>Braze, Inc.</v>
    <v>31.36</v>
    <v>31.45</v>
    <v>33.11</v>
    <v>96864440</v>
    <v>BRZE</v>
    <v>Braze, Inc. (XNAS:BRZE)</v>
    <v>1388073</v>
    <v>726809</v>
    <v>2011</v>
  </rv>
  <rv s="2">
    <v>256</v>
  </rv>
  <rv s="0">
    <v>https://www.bing.com/financeapi/forcetrigger?t=bkg1hw&amp;q=XNYS%3aESTC&amp;form=skydnc</v>
    <v>Learn more on Bing</v>
  </rv>
  <rv s="9">
    <v>23</v>
    <v>Elastic NV (XNYS:ESTC)</v>
    <v>2</v>
    <v>24</v>
    <v>Finance</v>
    <v>4</v>
    <v>en-US</v>
    <v>bkg1hw</v>
    <v>268435456</v>
    <v>1</v>
    <v>Powered by Refinitiv</v>
    <v>91.3</v>
    <v>46.18</v>
    <v>1.0586</v>
    <v>0.48</v>
    <v>6.6349999999999994E-3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2966</v>
    <v>New York Stock Exchange</v>
    <v>XNYS</v>
    <v>XNYS</v>
    <v>Keizersgracht 281, AMSTERDAM, NOORD-HOLLAND, Amsterdam NL</v>
    <v>73.58</v>
    <v>Software &amp; IT Services</v>
    <v>Stock</v>
    <v>45077.99985396953</v>
    <v>258</v>
    <v>71.239999999999995</v>
    <v>7026573655</v>
    <v>Elastic NV</v>
    <v>Elastic NV</v>
    <v>72</v>
    <v>72.34</v>
    <v>72.819999999999993</v>
    <v>96492360</v>
    <v>ESTC</v>
    <v>Elastic NV (XNYS:ESTC)</v>
    <v>1673387</v>
    <v>996698</v>
    <v>2012</v>
  </rv>
  <rv s="2">
    <v>259</v>
  </rv>
  <rv s="0">
    <v>http://commons.wikimedia.org/wiki/File:MongoDB_Logo.svg</v>
    <v>&lt;a rel="nofollow" class="external text" href="https://www.mongodb.com/legal/trademark-usage-guidelines"&gt;MongoDB, Inc.&lt;/a&gt;</v>
  </rv>
  <rv s="0">
    <v>http://en.wikipedia.org/wiki/MongoDB_Inc.</v>
    <v>Wikipedia</v>
  </rv>
  <rv s="5">
    <v>261</v>
    <v>262</v>
  </rv>
  <rv s="6">
    <v>18</v>
    <v>https://www.bing.com/th?id=AMMS_e1db2e3234bc1bb199e8aee07d2a0340&amp;qlt=95</v>
    <v>263</v>
    <v>0</v>
    <v>https://www.bing.com/images/search?form=xlimg&amp;q=10gen</v>
    <v>Image of MONGODB, INC.</v>
  </rv>
  <rv s="0">
    <v>https://www.bing.com/financeapi/forcetrigger?t=a1xf1h&amp;q=XNAS%3aMDB&amp;form=skydnc</v>
    <v>Learn more on Bing</v>
  </rv>
  <rv s="10">
    <v>25</v>
    <v>MONGODB, INC. (XNAS:MDB)</v>
    <v>16</v>
    <v>26</v>
    <v>Finance</v>
    <v>4</v>
    <v>en-US</v>
    <v>a1xf1h</v>
    <v>268435456</v>
    <v>1</v>
    <v>Powered by Refinitiv</v>
    <v>390.84</v>
    <v>135.15</v>
    <v>1.0418000000000001</v>
    <v>1.42</v>
    <v>4.8570000000000002E-3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298.37</v>
    <v>264</v>
    <v>Software &amp; IT Services</v>
    <v>Stock</v>
    <v>45077.999347267971</v>
    <v>265</v>
    <v>289.29000000000002</v>
    <v>20721393564</v>
    <v>MONGODB, INC.</v>
    <v>MONGODB, INC.</v>
    <v>290.8</v>
    <v>292.37</v>
    <v>293.79000000000002</v>
    <v>70531310</v>
    <v>MDB</v>
    <v>MONGODB, INC. (XNAS:MDB)</v>
    <v>301</v>
    <v>1791148</v>
    <v>2007</v>
  </rv>
  <rv s="2">
    <v>266</v>
  </rv>
  <rv s="0">
    <v>https://www.bing.com/financeapi/forcetrigger?t=c11cur&amp;q=XNAS%3aGLBE&amp;form=skydnc</v>
    <v>Learn more on Bing</v>
  </rv>
  <rv s="11">
    <v>27</v>
    <v>GLOBAL-E ONLINE LTD (XNAS:GLBE)</v>
    <v>2</v>
    <v>28</v>
    <v>Finance</v>
    <v>5</v>
    <v>en-US</v>
    <v>c11cur</v>
    <v>268435456</v>
    <v>1</v>
    <v>Powered by Refinitiv</v>
    <v>37.646000000000001</v>
    <v>16.32</v>
    <v>2.21</v>
    <v>6.5754000000000007E-2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36.03</v>
    <v>Software &amp; IT Services</v>
    <v>Stock</v>
    <v>45077.994314652344</v>
    <v>268</v>
    <v>33.46</v>
    <v>5883563952</v>
    <v>GLOBAL-E ONLINE LTD</v>
    <v>GLOBAL-E ONLINE LTD</v>
    <v>33.46</v>
    <v>8554.902</v>
    <v>33.61</v>
    <v>35.82</v>
    <v>164253600</v>
    <v>GLBE</v>
    <v>GLOBAL-E ONLINE LTD (XNAS:GLBE)</v>
    <v>182</v>
    <v>1350564</v>
    <v>2013</v>
  </rv>
  <rv s="2">
    <v>269</v>
  </rv>
  <rv s="0">
    <v>https://www.bing.com/financeapi/forcetrigger?t=azbtyc&amp;q=XNAS%3aZS&amp;form=skydnc</v>
    <v>Learn more on Bing</v>
  </rv>
  <rv s="9">
    <v>23</v>
    <v>ZSCALER, INC. (XNAS:ZS)</v>
    <v>2</v>
    <v>24</v>
    <v>Finance</v>
    <v>4</v>
    <v>en-US</v>
    <v>azbtyc</v>
    <v>268435456</v>
    <v>1</v>
    <v>Powered by Refinitiv</v>
    <v>194.21</v>
    <v>84.93</v>
    <v>0.85599999999999998</v>
    <v>0.76</v>
    <v>5.6410000000000002E-3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136.01</v>
    <v>Software &amp; IT Services</v>
    <v>Stock</v>
    <v>45077.999951770311</v>
    <v>271</v>
    <v>131.57</v>
    <v>19660871148</v>
    <v>ZSCALER, INC.</v>
    <v>ZSCALER, INC.</v>
    <v>133.72999999999999</v>
    <v>134.72</v>
    <v>135.47999999999999</v>
    <v>145120100</v>
    <v>ZS</v>
    <v>ZSCALER, INC. (XNAS:ZS)</v>
    <v>648</v>
    <v>3647976</v>
    <v>2007</v>
  </rv>
  <rv s="2">
    <v>272</v>
  </rv>
  <rv s="0">
    <v>https://www.bing.com/financeapi/forcetrigger?t=c2kadm&amp;q=XNYS%3aS&amp;form=skydnc</v>
    <v>Learn more on Bing</v>
  </rv>
  <rv s="1">
    <v>0</v>
    <v>SENTINELONE, INC. (XNYS:S)</v>
    <v>2</v>
    <v>3</v>
    <v>Finance</v>
    <v>4</v>
    <v>en-US</v>
    <v>c2kadm</v>
    <v>268435456</v>
    <v>1</v>
    <v>Powered by Refinitiv</v>
    <v>30</v>
    <v>12.69</v>
    <v>1.9359999999999999</v>
    <v>0.26</v>
    <v>1.2311000000000001E-2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21.45</v>
    <v>Software &amp; IT Services</v>
    <v>Stock</v>
    <v>45077.999097082815</v>
    <v>274</v>
    <v>20.74</v>
    <v>6226608576</v>
    <v>SENTINELONE, INC.</v>
    <v>SENTINELONE, INC.</v>
    <v>20.93</v>
    <v>0</v>
    <v>21.12</v>
    <v>21.38</v>
    <v>291235200</v>
    <v>S</v>
    <v>SENTINELONE, INC. (XNYS:S)</v>
    <v>4015</v>
    <v>6083431</v>
    <v>2013</v>
  </rv>
  <rv s="2">
    <v>275</v>
  </rv>
  <rv s="0">
    <v>https://www.bing.com/financeapi/forcetrigger?t=c4en1h&amp;q=XNAS%3aHCP&amp;form=skydnc</v>
    <v>Learn more on Bing</v>
  </rv>
  <rv s="9">
    <v>23</v>
    <v>HASHICORP, INC. (XNAS:HCP)</v>
    <v>2</v>
    <v>24</v>
    <v>Finance</v>
    <v>4</v>
    <v>en-US</v>
    <v>c4en1h</v>
    <v>268435456</v>
    <v>1</v>
    <v>Powered by Refinitiv</v>
    <v>44.34</v>
    <v>21.5</v>
    <v>2.6230000000000002</v>
    <v>0.64</v>
    <v>1.8991000000000001E-2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34.6</v>
    <v>Software &amp; IT Services</v>
    <v>Stock</v>
    <v>45077.864721284372</v>
    <v>277</v>
    <v>33.32</v>
    <v>6580557030</v>
    <v>HASHICORP, INC.</v>
    <v>HASHICORP, INC.</v>
    <v>33.340000000000003</v>
    <v>33.700000000000003</v>
    <v>34.340000000000003</v>
    <v>191629500</v>
    <v>HCP</v>
    <v>HASHICORP, INC. (XNAS:HCP)</v>
    <v>6</v>
    <v>1197009</v>
    <v>2013</v>
  </rv>
  <rv s="2">
    <v>278</v>
  </rv>
  <rv s="0">
    <v>https://www.bing.com/financeapi/forcetrigger?t=c4htgh&amp;q=XNYS%3aIOT&amp;form=skydnc</v>
    <v>Learn more on Bing</v>
  </rv>
  <rv s="1">
    <v>0</v>
    <v>SAMSARA INC. (XNYS:IOT)</v>
    <v>2</v>
    <v>3</v>
    <v>Finance</v>
    <v>4</v>
    <v>en-US</v>
    <v>c4htgh</v>
    <v>268435456</v>
    <v>1</v>
    <v>Powered by Refinitiv</v>
    <v>22.591000000000001</v>
    <v>8.42</v>
    <v>1.4790000000000001</v>
    <v>-0.38</v>
    <v>-1.9358E-2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19.73</v>
    <v>Software &amp; IT Services</v>
    <v>Stock</v>
    <v>45077.984735196093</v>
    <v>280</v>
    <v>18.870100000000001</v>
    <v>10174229450</v>
    <v>SAMSARA INC.</v>
    <v>SAMSARA INC.</v>
    <v>19.5</v>
    <v>0</v>
    <v>19.63</v>
    <v>19.25</v>
    <v>528531400</v>
    <v>IOT</v>
    <v>SAMSARA INC. (XNYS:IOT)</v>
    <v>11</v>
    <v>2311578</v>
    <v>2015</v>
  </rv>
  <rv s="2">
    <v>281</v>
  </rv>
  <rv s="0">
    <v>https://www.bing.com/financeapi/forcetrigger?t=c2i1cw&amp;q=XNAS%3aCFLT&amp;form=skydnc</v>
    <v>Learn more on Bing</v>
  </rv>
  <rv s="9">
    <v>23</v>
    <v>CONFLUENT, INC. (XNAS:CFLT)</v>
    <v>2</v>
    <v>24</v>
    <v>Finance</v>
    <v>5</v>
    <v>en-US</v>
    <v>c2i1cw</v>
    <v>268435456</v>
    <v>1</v>
    <v>Powered by Refinitiv</v>
    <v>34.39</v>
    <v>16.600000000000001</v>
    <v>2.5310000000000001</v>
    <v>0.9</v>
    <v>2.9183000000000001E-2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31.9</v>
    <v>Software &amp; IT Services</v>
    <v>Stock</v>
    <v>45077.99993356406</v>
    <v>283</v>
    <v>30.1</v>
    <v>9399229680</v>
    <v>CONFLUENT, INC.</v>
    <v>CONFLUENT, INC.</v>
    <v>30.4</v>
    <v>30.84</v>
    <v>31.74</v>
    <v>296132000</v>
    <v>CFLT</v>
    <v>CONFLUENT, INC. (XNAS:CFLT)</v>
    <v>5489670</v>
    <v>4513327</v>
    <v>2014</v>
  </rv>
  <rv s="2">
    <v>284</v>
  </rv>
  <rv s="0">
    <v>https://www.bing.com/financeapi/forcetrigger?t=c3jojc&amp;q=XNAS%3aGTLB&amp;form=skydnc</v>
    <v>Learn more on Bing</v>
  </rv>
  <rv s="9">
    <v>23</v>
    <v>Gitlab Inc. (XNAS:GTLB)</v>
    <v>2</v>
    <v>24</v>
    <v>Finance</v>
    <v>4</v>
    <v>en-US</v>
    <v>c3jojc</v>
    <v>268435456</v>
    <v>1</v>
    <v>Powered by Refinitiv</v>
    <v>70.959999999999994</v>
    <v>26.24</v>
    <v>2.552</v>
    <v>1.21</v>
    <v>3.3846000000000001E-2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37.4</v>
    <v>Software &amp; IT Services</v>
    <v>Stock</v>
    <v>45077.994412106251</v>
    <v>286</v>
    <v>35.200000000000003</v>
    <v>5653272240</v>
    <v>Gitlab Inc.</v>
    <v>Gitlab Inc.</v>
    <v>35.25</v>
    <v>35.75</v>
    <v>36.96</v>
    <v>152956500</v>
    <v>GTLB</v>
    <v>Gitlab Inc. (XNAS:GTLB)</v>
    <v>100</v>
    <v>2391263</v>
    <v>2014</v>
  </rv>
  <rv s="2">
    <v>287</v>
  </rv>
  <rv s="0">
    <v>https://www.bing.com/financeapi/forcetrigger?t=c3jj2w&amp;q=XNAS%3aAMPL&amp;form=skydnc</v>
    <v>Learn more on Bing</v>
  </rv>
  <rv s="9">
    <v>23</v>
    <v>AMPLITUDE, INC. (XNAS:AMPL)</v>
    <v>2</v>
    <v>24</v>
    <v>Finance</v>
    <v>4</v>
    <v>en-US</v>
    <v>c3jj2w</v>
    <v>268435456</v>
    <v>1</v>
    <v>Powered by Refinitiv</v>
    <v>19.739999999999998</v>
    <v>8.5</v>
    <v>1.677</v>
    <v>0.5</v>
    <v>5.4112999999999994E-2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9.8000000000000007</v>
    <v>Software &amp; IT Services</v>
    <v>Stock</v>
    <v>45077.991898575783</v>
    <v>289</v>
    <v>9.16</v>
    <v>1072259000</v>
    <v>AMPLITUDE, INC.</v>
    <v>AMPLITUDE, INC.</v>
    <v>9.2100000000000009</v>
    <v>9.24</v>
    <v>9.74</v>
    <v>116045300</v>
    <v>AMPL</v>
    <v>AMPLITUDE, INC. (XNAS:AMPL)</v>
    <v>1959551</v>
    <v>845667</v>
    <v>2011</v>
  </rv>
  <rv s="2">
    <v>290</v>
  </rv>
  <rv s="0">
    <v>https://www.bing.com/financeapi/forcetrigger?t=c3bw27&amp;q=XNYS%3aTOST&amp;form=skydnc</v>
    <v>Learn more on Bing</v>
  </rv>
  <rv s="1">
    <v>0</v>
    <v>TOAST, INC. (XNYS:TOST)</v>
    <v>2</v>
    <v>3</v>
    <v>Finance</v>
    <v>4</v>
    <v>en-US</v>
    <v>c3bw27</v>
    <v>268435456</v>
    <v>1</v>
    <v>Powered by Refinitiv</v>
    <v>26.035</v>
    <v>12.15</v>
    <v>2.0059999999999998</v>
    <v>-0.77</v>
    <v>-3.5418999999999999E-2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Suite 801, BOSTON, MA, 02215 US</v>
    <v>21.72</v>
    <v>Software &amp; IT Services</v>
    <v>Stock</v>
    <v>45077.958333356248</v>
    <v>292</v>
    <v>20.745000000000001</v>
    <v>11124238995</v>
    <v>TOAST, INC.</v>
    <v>TOAST, INC.</v>
    <v>21.54</v>
    <v>0</v>
    <v>21.74</v>
    <v>20.97</v>
    <v>530483500</v>
    <v>TOST</v>
    <v>TOAST, INC. (XNYS:TOST)</v>
    <v>21</v>
    <v>6941021</v>
    <v>2011</v>
  </rv>
  <rv s="2">
    <v>293</v>
  </rv>
  <rv s="0">
    <v>https://www.bing.com/financeapi/forcetrigger?t=a1runm&amp;q=XNYS%3aELF&amp;form=skydnc</v>
    <v>Learn more on Bing</v>
  </rv>
  <rv s="1">
    <v>0</v>
    <v>E.L.F. BEAUTY, INC. (XNYS:ELF)</v>
    <v>2</v>
    <v>3</v>
    <v>Finance</v>
    <v>4</v>
    <v>en-US</v>
    <v>a1runm</v>
    <v>268435456</v>
    <v>1</v>
    <v>Powered by Refinitiv</v>
    <v>107.15</v>
    <v>24.62</v>
    <v>1.5051000000000001</v>
    <v>-0.91</v>
    <v>-8.6719999999999992E-3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105.44</v>
    <v>Specialty Retailers</v>
    <v>Stock</v>
    <v>45077.991137221878</v>
    <v>295</v>
    <v>101.37</v>
    <v>5603252621</v>
    <v>E.L.F. BEAUTY, INC.</v>
    <v>E.L.F. BEAUTY, INC.</v>
    <v>104.61</v>
    <v>93.6661</v>
    <v>104.93</v>
    <v>104.02</v>
    <v>53867070</v>
    <v>ELF</v>
    <v>E.L.F. BEAUTY, INC. (XNYS:ELF)</v>
    <v>1276000</v>
    <v>1083508</v>
    <v>2013</v>
  </rv>
  <rv s="2">
    <v>296</v>
  </rv>
  <rv s="0">
    <v>https://www.bing.com/financeapi/forcetrigger?t=c38ljc&amp;q=XNYS%3aBROS&amp;form=skydnc</v>
    <v>Learn more on Bing</v>
  </rv>
  <rv s="9">
    <v>23</v>
    <v>Dutch Bros Inc (XNYS:BROS)</v>
    <v>2</v>
    <v>24</v>
    <v>Finance</v>
    <v>4</v>
    <v>en-US</v>
    <v>c38ljc</v>
    <v>268435456</v>
    <v>1</v>
    <v>Powered by Refinitiv</v>
    <v>54.18</v>
    <v>25.451000000000001</v>
    <v>2.387</v>
    <v>-0.1</v>
    <v>-3.5139999999999998E-3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28.56</v>
    <v>Hotels &amp; Entertainment Services</v>
    <v>Stock</v>
    <v>45077.998128356252</v>
    <v>298</v>
    <v>27.84</v>
    <v>4646303880</v>
    <v>Dutch Bros Inc</v>
    <v>Dutch Bros Inc</v>
    <v>28.48</v>
    <v>28.46</v>
    <v>28.36</v>
    <v>163833000</v>
    <v>BROS</v>
    <v>Dutch Bros Inc (XNYS:BROS)</v>
    <v>482862</v>
    <v>1194741</v>
    <v>2021</v>
  </rv>
  <rv s="2">
    <v>299</v>
  </rv>
  <rv s="0">
    <v>https://www.bing.com/financeapi/forcetrigger?t=a1x6m7&amp;q=XNAS%3aLULU&amp;form=skydnc</v>
    <v>Learn more on Bing</v>
  </rv>
  <rv s="1">
    <v>0</v>
    <v>LULULEMON ATHLETICA INC. (XNAS:LULU)</v>
    <v>2</v>
    <v>3</v>
    <v>Finance</v>
    <v>4</v>
    <v>en-US</v>
    <v>a1x6m7</v>
    <v>268435456</v>
    <v>1</v>
    <v>Powered by Refinitiv</v>
    <v>389.06</v>
    <v>258.79000000000002</v>
    <v>1.3924000000000001</v>
    <v>-4.71</v>
    <v>-1.3991E-2</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335.99</v>
    <v>Textiles &amp; Apparel</v>
    <v>Stock</v>
    <v>45077.999961805472</v>
    <v>301</v>
    <v>329.12</v>
    <v>42261327600</v>
    <v>LULULEMON ATHLETICA INC.</v>
    <v>LULULEMON ATHLETICA INC.</v>
    <v>335.39</v>
    <v>49.692399999999999</v>
    <v>336.64</v>
    <v>331.93</v>
    <v>127320000</v>
    <v>LULU</v>
    <v>LULULEMON ATHLETICA INC. (XNAS:LULU)</v>
    <v>163</v>
    <v>1388234</v>
    <v>2005</v>
  </rv>
  <rv s="2">
    <v>302</v>
  </rv>
  <rv s="0">
    <v>https://www.bing.com/financeapi/forcetrigger?t=af56kr&amp;q=XFRA%3aBB2&amp;form=skydnc</v>
    <v>Learn more on Bing</v>
  </rv>
  <rv s="1">
    <v>0</v>
    <v>BURBERRY GROUP PLC (XFRA:BB2)</v>
    <v>2</v>
    <v>29</v>
    <v>Finance</v>
    <v>7</v>
    <v>en-US</v>
    <v>af56kr</v>
    <v>268435456</v>
    <v>1</v>
    <v>Powered by Refinitiv</v>
    <v>30.6</v>
    <v>11.005000000000001</v>
    <v>1.6823999999999999</v>
    <v>-0.2</v>
    <v>-7.9050000000000006E-3</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9293</v>
    <v>Deutsche Boerse AG</v>
    <v>XFRA</v>
    <v>XFRA</v>
    <v>Horseferry House, Horseferry Road, Westminster, LONDON, UNITED KINGDOM-NA, SW1P 2AW GB</v>
    <v>25.1</v>
    <v>Specialty Retailers</v>
    <v>Stock</v>
    <v>45078.359722222223</v>
    <v>304</v>
    <v>25.1</v>
    <v>8351027000</v>
    <v>BURBERRY GROUP PLC</v>
    <v>BURBERRY GROUP PLC</v>
    <v>25.1</v>
    <v>18.13</v>
    <v>25.3</v>
    <v>25.1</v>
    <v>378216800</v>
    <v>BB2</v>
    <v>BURBERRY GROUP PLC (XFRA:BB2)</v>
    <v>75</v>
    <v>1135640</v>
    <v>1997</v>
  </rv>
  <rv s="2">
    <v>305</v>
  </rv>
  <rv s="0">
    <v>https://www.bing.com/financeapi/forcetrigger?t=ajfy27&amp;q=XMIL%3aMONC&amp;form=skydnc</v>
    <v>Learn more on Bing</v>
  </rv>
  <rv s="1">
    <v>0</v>
    <v>Moncler SpA (XMIL:MONC)</v>
    <v>2</v>
    <v>6</v>
    <v>Finance</v>
    <v>19</v>
    <v>en-US</v>
    <v>ajfy27</v>
    <v>268435456</v>
    <v>1</v>
    <v>Powered by Refinitiv</v>
    <v>69.14</v>
    <v>35</v>
    <v>0.78690000000000004</v>
    <v>0.46</v>
    <v>7.2650000000000006E-3</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64.02</v>
    <v>Textiles &amp; Apparel</v>
    <v>Stock</v>
    <v>45078.389340277776</v>
    <v>307</v>
    <v>62.6</v>
    <v>17389420000</v>
    <v>Moncler SpA</v>
    <v>Moncler SpA</v>
    <v>63.52</v>
    <v>28.067399999999999</v>
    <v>63.32</v>
    <v>63.78</v>
    <v>274627700</v>
    <v>MONC</v>
    <v>Moncler SpA (XMIL:MONC)</v>
    <v>125795</v>
    <v>719040</v>
    <v>2004</v>
  </rv>
  <rv s="2">
    <v>308</v>
  </rv>
  <rv s="0">
    <v>https://www.bing.com/financeapi/forcetrigger?t=a24p4c&amp;q=XNAS%3aTXRH&amp;form=skydnc</v>
    <v>Learn more on Bing</v>
  </rv>
  <rv s="1">
    <v>0</v>
    <v>TEXAS ROADHOUSE, INC. (XNAS:TXRH)</v>
    <v>2</v>
    <v>3</v>
    <v>Finance</v>
    <v>5</v>
    <v>en-US</v>
    <v>a24p4c</v>
    <v>268435456</v>
    <v>1</v>
    <v>Powered by Refinitiv</v>
    <v>116.72</v>
    <v>68.94</v>
    <v>0.96909999999999996</v>
    <v>0.06</v>
    <v>5.5639999999999997E-4</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108.79</v>
    <v>Hotels &amp; Entertainment Services</v>
    <v>Stock</v>
    <v>45077.908309883591</v>
    <v>310</v>
    <v>106.66500000000001</v>
    <v>7229333449</v>
    <v>TEXAS ROADHOUSE, INC.</v>
    <v>TEXAS ROADHOUSE, INC.</v>
    <v>108.18</v>
    <v>25.883800000000001</v>
    <v>107.84</v>
    <v>107.9</v>
    <v>67000310</v>
    <v>TXRH</v>
    <v>TEXAS ROADHOUSE, INC. (XNAS:TXRH)</v>
    <v>1255719</v>
    <v>1123231</v>
    <v>2004</v>
  </rv>
  <rv s="2">
    <v>311</v>
  </rv>
  <rv s="0">
    <v>https://www.bing.com/financeapi/forcetrigger?t=a1zyf2&amp;q=XNYS%3aPLNT&amp;form=skydnc</v>
    <v>Learn more on Bing</v>
  </rv>
  <rv s="1">
    <v>0</v>
    <v>PLANET FITNESS, INC. (XNYS:PLNT)</v>
    <v>2</v>
    <v>3</v>
    <v>Finance</v>
    <v>4</v>
    <v>en-US</v>
    <v>a1zyf2</v>
    <v>268435456</v>
    <v>1</v>
    <v>Powered by Refinitiv</v>
    <v>85.905000000000001</v>
    <v>54.15</v>
    <v>1.3039000000000001</v>
    <v>-1.0900000000000001</v>
    <v>-1.6760999999999998E-2</v>
    <v>USD</v>
    <v>Planet Fitness, Inc. is a franchisor and operator of fitness centers in the United States. The Company operates through three segments: Franchise; Corporate-owned stores, and Equipment. The Franchise segment includes operations related to the Company's franchising business in the United States, Puerto Rico, the Dominican Republic and Canada. The Corporate-owned stores segment includes operations with respect to all corporate-owned stores throughout the United States and Canada. The Equipment segment includes the sale of equipment to franchisee-owned stores. As of June 18, 2019, it had approximately 13.6 million members and 1806 stores in 50 states, the District of Columbia, Puerto Rico, Canada and the Dominican Republic.</v>
    <v>2795</v>
    <v>New York Stock Exchange</v>
    <v>XNYS</v>
    <v>XNYS</v>
    <v>4 Liberty Lane West, HAMPTON, NH, 03842 US</v>
    <v>64.81</v>
    <v>Hotels &amp; Entertainment Services</v>
    <v>Stock</v>
    <v>45077.958333333336</v>
    <v>313</v>
    <v>63.67</v>
    <v>5702953743</v>
    <v>PLANET FITNESS, INC.</v>
    <v>PLANET FITNESS, INC.</v>
    <v>64.510000000000005</v>
    <v>51.046199999999999</v>
    <v>65.03</v>
    <v>63.94</v>
    <v>89192270</v>
    <v>PLNT</v>
    <v>PLANET FITNESS, INC. (XNYS:PLNT)</v>
    <v>1056594</v>
    <v>1199321</v>
    <v>2015</v>
  </rv>
  <rv s="2">
    <v>314</v>
  </rv>
  <rv s="0">
    <v>https://www.bing.com/financeapi/forcetrigger?t=a1pxbh&amp;q=XNYS%3aCMG&amp;form=skydnc</v>
    <v>Learn more on Bing</v>
  </rv>
  <rv s="1">
    <v>0</v>
    <v>CHIPOTLE MEXICAN GRILL, INC. (XNYS:CMG)</v>
    <v>2</v>
    <v>3</v>
    <v>Finance</v>
    <v>4</v>
    <v>en-US</v>
    <v>a1pxbh</v>
    <v>268435456</v>
    <v>1</v>
    <v>Powered by Refinitiv</v>
    <v>2139.88</v>
    <v>1196.28</v>
    <v>1.3384</v>
    <v>5.21</v>
    <v>2.5149999999999999E-3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2077.7800000000002</v>
    <v>Hotels &amp; Entertainment Services</v>
    <v>Stock</v>
    <v>45077.997978171094</v>
    <v>316</v>
    <v>2059.19</v>
    <v>57290026861</v>
    <v>CHIPOTLE MEXICAN GRILL, INC.</v>
    <v>CHIPOTLE MEXICAN GRILL, INC.</v>
    <v>2070</v>
    <v>56.173900000000003</v>
    <v>2071.2800000000002</v>
    <v>2076.4899999999998</v>
    <v>27589840</v>
    <v>CMG</v>
    <v>CHIPOTLE MEXICAN GRILL, INC. (XNYS:CMG)</v>
    <v>580345</v>
    <v>348816</v>
    <v>1998</v>
  </rv>
  <rv s="2">
    <v>317</v>
  </rv>
  <rv s="0">
    <v>https://www.bing.com/financeapi/forcetrigger?t=a23rm7&amp;q=XNYS%3aSTZ&amp;form=skydnc</v>
    <v>Learn more on Bing</v>
  </rv>
  <rv s="1">
    <v>0</v>
    <v>CONSTELLATION BRANDS, INC. (XNYS:STZ)</v>
    <v>2</v>
    <v>3</v>
    <v>Finance</v>
    <v>4</v>
    <v>en-US</v>
    <v>a23rm7</v>
    <v>268435456</v>
    <v>1</v>
    <v>Powered by Refinitiv</v>
    <v>261.32</v>
    <v>208.12</v>
    <v>1.0347999999999999</v>
    <v>5.91</v>
    <v>2.4929999999999997E-2</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BUILDING 100, 207 HIGH POINT DRIVE, VICTOR, NY, 14564 US</v>
    <v>243.66</v>
    <v>Beverages</v>
    <v>Stock</v>
    <v>45077.997145416404</v>
    <v>319</v>
    <v>237.29499999999999</v>
    <v>44519879040</v>
    <v>CONSTELLATION BRANDS, INC.</v>
    <v>CONSTELLATION BRANDS, INC.</v>
    <v>237.5</v>
    <v>608.33489999999995</v>
    <v>237.06</v>
    <v>242.97</v>
    <v>183232000</v>
    <v>STZ</v>
    <v>CONSTELLATION BRANDS, INC. (XNYS:STZ)</v>
    <v>2051284</v>
    <v>1112046</v>
    <v>1972</v>
  </rv>
  <rv s="2">
    <v>320</v>
  </rv>
  <rv s="0">
    <v>https://www.bing.com/financeapi/forcetrigger?t=a22k9c&amp;q=XNAS%3aSBUX&amp;form=skydnc</v>
    <v>Learn more on Bing</v>
  </rv>
  <rv s="1">
    <v>0</v>
    <v>STARBUCKS CORPORATION (XNAS:SBUX)</v>
    <v>2</v>
    <v>3</v>
    <v>Finance</v>
    <v>5</v>
    <v>en-US</v>
    <v>a22k9c</v>
    <v>268435456</v>
    <v>1</v>
    <v>Powered by Refinitiv</v>
    <v>115.48</v>
    <v>70.349999999999994</v>
    <v>0.94799999999999995</v>
    <v>-0.11</v>
    <v>-1.1250000000000001E-3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98.08</v>
    <v>Hotels &amp; Entertainment Services</v>
    <v>Stock</v>
    <v>45077.999890578125</v>
    <v>322</v>
    <v>96.98</v>
    <v>111934496000</v>
    <v>STARBUCKS CORPORATION</v>
    <v>STARBUCKS CORPORATION</v>
    <v>98.03</v>
    <v>31.650099999999998</v>
    <v>97.75</v>
    <v>97.64</v>
    <v>1146400000</v>
    <v>SBUX</v>
    <v>STARBUCKS CORPORATION (XNAS:SBUX)</v>
    <v>3006</v>
    <v>7091729</v>
    <v>1985</v>
  </rv>
  <rv s="2">
    <v>323</v>
  </rv>
  <rv s="0">
    <v>https://www.bing.com/financeapi/forcetrigger?t=ah3aw7&amp;q=XHKG%3a1913&amp;form=skydnc</v>
    <v>Learn more on Bing</v>
  </rv>
  <rv s="12">
    <v>30</v>
    <v>Prada SpA (XHKG:1913)</v>
    <v>2</v>
    <v>31</v>
    <v>Finance</v>
    <v>32</v>
    <v>en-US</v>
    <v>ah3aw7</v>
    <v>268435456</v>
    <v>1</v>
    <v>Powered by Refinitiv</v>
    <v>63.65</v>
    <v>31.5</v>
    <v>0.72170000000000001</v>
    <v>-0.4</v>
    <v>-7.6410000000000002E-3</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54</v>
    <v>Textiles &amp; Apparel</v>
    <v>Stock</v>
    <v>45078.339635751559</v>
    <v>325</v>
    <v>51.4</v>
    <v>133954400000</v>
    <v>Prada SpA</v>
    <v>Prada SpA</v>
    <v>52.9</v>
    <v>34.19</v>
    <v>52.35</v>
    <v>51.95</v>
    <v>51.95</v>
    <v>2558824000</v>
    <v>1913</v>
    <v>Prada SpA (XHKG:1913)</v>
    <v>718884</v>
    <v>976450</v>
  </rv>
  <rv s="2">
    <v>326</v>
  </rv>
  <rv s="13">
    <v>12</v>
    <v>Year incorporated</v>
    <v>0</v>
  </rv>
  <rv s="0">
    <v>https://www.bing.com/financeapi/forcetrigger?t=a1yjxm&amp;q=XNYS%3aNKE&amp;form=skydnc</v>
    <v>Learn more on Bing</v>
  </rv>
  <rv s="1">
    <v>0</v>
    <v>NIKE, INC. (XNYS:NKE)</v>
    <v>2</v>
    <v>3</v>
    <v>Finance</v>
    <v>5</v>
    <v>en-US</v>
    <v>a1yjxm</v>
    <v>268435456</v>
    <v>1</v>
    <v>Powered by Refinitiv</v>
    <v>131.31</v>
    <v>82.22</v>
    <v>1.1073</v>
    <v>-1.26</v>
    <v>-1.1829000000000001E-2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106.17</v>
    <v>Textiles &amp; Apparel</v>
    <v>Stock</v>
    <v>45077.999657649998</v>
    <v>329</v>
    <v>104.83</v>
    <v>163720000000</v>
    <v>NIKE, INC.</v>
    <v>NIKE, INC.</v>
    <v>105.7</v>
    <v>30.328600000000002</v>
    <v>106.52</v>
    <v>105.26</v>
    <v>1536989000</v>
    <v>NKE</v>
    <v>NIKE, INC. (XNYS:NKE)</v>
    <v>2095</v>
    <v>6494825</v>
    <v>1969</v>
  </rv>
  <rv s="2">
    <v>330</v>
  </rv>
  <rv s="0">
    <v>https://www.bing.com/financeapi/forcetrigger?t=a1uwu2&amp;q=XNYS%3aHSY&amp;form=skydnc</v>
    <v>Learn more on Bing</v>
  </rv>
  <rv s="1">
    <v>0</v>
    <v>THE HERSHEY COMPANY (XNYS:HSY)</v>
    <v>2</v>
    <v>3</v>
    <v>Finance</v>
    <v>4</v>
    <v>en-US</v>
    <v>a1uwu2</v>
    <v>268435456</v>
    <v>1</v>
    <v>Powered by Refinitiv</v>
    <v>276.88049999999998</v>
    <v>201.63</v>
    <v>0.31509999999999999</v>
    <v>3.33</v>
    <v>1.2988999999999999E-2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259.96929999999998</v>
    <v>Food &amp; Tobacco</v>
    <v>Stock</v>
    <v>45077.983896376565</v>
    <v>332</v>
    <v>256.17</v>
    <v>53082368360</v>
    <v>THE HERSHEY COMPANY</v>
    <v>THE HERSHEY COMPANY</v>
    <v>257.64999999999998</v>
    <v>31.513200000000001</v>
    <v>256.37</v>
    <v>259.7</v>
    <v>204398800</v>
    <v>HSY</v>
    <v>THE HERSHEY COMPANY (XNYS:HSY)</v>
    <v>1779209</v>
    <v>1077904</v>
    <v>1927</v>
  </rv>
  <rv s="2">
    <v>333</v>
  </rv>
  <rv s="0">
    <v>https://www.bing.com/financeapi/forcetrigger?t=a1zbvh&amp;q=XNAS%3aORLY&amp;form=skydnc</v>
    <v>Learn more on Bing</v>
  </rv>
  <rv s="1">
    <v>0</v>
    <v>O'Reilly Automotive, Inc. (XNAS:ORLY)</v>
    <v>2</v>
    <v>3</v>
    <v>Finance</v>
    <v>4</v>
    <v>en-US</v>
    <v>a1zbvh</v>
    <v>268435456</v>
    <v>1</v>
    <v>Powered by Refinitiv</v>
    <v>964.58</v>
    <v>580.01</v>
    <v>0.88060000000000005</v>
    <v>-24.77</v>
    <v>-2.6690000000000002E-2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908.17499999999995</v>
    <v>Specialty Retailers</v>
    <v>Stock</v>
    <v>45077.958204918752</v>
    <v>335</v>
    <v>873.78</v>
    <v>54992555291</v>
    <v>O'Reilly Automotive, Inc.</v>
    <v>O'Reilly Automotive, Inc.</v>
    <v>886.17</v>
    <v>26.105799999999999</v>
    <v>928.08</v>
    <v>903.31</v>
    <v>60878940</v>
    <v>ORLY</v>
    <v>O'Reilly Automotive, Inc. (XNAS:ORLY)</v>
    <v>4</v>
    <v>427302</v>
    <v>2010</v>
  </rv>
  <rv s="2">
    <v>336</v>
  </rv>
  <rv s="0">
    <v>https://www.bing.com/financeapi/forcetrigger?t=a1q6k2&amp;q=XNAS%3aCOST&amp;form=skydnc</v>
    <v>Learn more on Bing</v>
  </rv>
  <rv s="1">
    <v>0</v>
    <v>COSTCO WHOLESALE CORPORATION (XNAS:COST)</v>
    <v>2</v>
    <v>3</v>
    <v>Finance</v>
    <v>5</v>
    <v>en-US</v>
    <v>a1q6k2</v>
    <v>268435456</v>
    <v>1</v>
    <v>Powered by Refinitiv</v>
    <v>564.75</v>
    <v>443.2</v>
    <v>0.79259999999999997</v>
    <v>3.53</v>
    <v>6.9479999999999993E-3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513.86500000000001</v>
    <v>Diversified Retail</v>
    <v>Stock</v>
    <v>45077.999619930466</v>
    <v>338</v>
    <v>504.95</v>
    <v>226734646320</v>
    <v>COSTCO WHOLESALE CORPORATION</v>
    <v>COSTCO WHOLESALE CORPORATION</v>
    <v>508.86</v>
    <v>37.899799999999999</v>
    <v>508.03</v>
    <v>511.56</v>
    <v>443222000</v>
    <v>COST</v>
    <v>COSTCO WHOLESALE CORPORATION (XNAS:COST)</v>
    <v>73</v>
    <v>1835110</v>
    <v>1987</v>
  </rv>
  <rv s="2">
    <v>339</v>
  </rv>
  <rv s="0">
    <v>https://www.bing.com/financeapi/forcetrigger?t=a249r7&amp;q=XNYS%3aTJX&amp;form=skydnc</v>
    <v>Learn more on Bing</v>
  </rv>
  <rv s="1">
    <v>0</v>
    <v>THE TJX COMPANIES, INC. (XNYS:TJX)</v>
    <v>2</v>
    <v>3</v>
    <v>Finance</v>
    <v>4</v>
    <v>en-US</v>
    <v>a249r7</v>
    <v>268435456</v>
    <v>1</v>
    <v>Powered by Refinitiv</v>
    <v>83.129900000000006</v>
    <v>54.55</v>
    <v>0.90610000000000002</v>
    <v>0.03</v>
    <v>3.9079999999999996E-4</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77.06</v>
    <v>Diversified Retail</v>
    <v>Stock</v>
    <v>45077.961135010941</v>
    <v>341</v>
    <v>75.650000000000006</v>
    <v>88215550000</v>
    <v>THE TJX COMPANIES, INC.</v>
    <v>THE TJX COMPANIES, INC.</v>
    <v>76.25</v>
    <v>23.670400000000001</v>
    <v>76.760000000000005</v>
    <v>76.790000000000006</v>
    <v>1149239000</v>
    <v>TJX</v>
    <v>THE TJX COMPANIES, INC. (XNYS:TJX)</v>
    <v>279</v>
    <v>5053890</v>
    <v>1962</v>
  </rv>
  <rv s="2">
    <v>342</v>
  </rv>
  <rv s="0">
    <v>https://www.bing.com/financeapi/forcetrigger?t=ae9qim&amp;q=XPAR%3aOR&amp;form=skydnc</v>
    <v>Learn more on Bing</v>
  </rv>
  <rv s="1">
    <v>0</v>
    <v>L'Oreal SA (XPAR:OR)</v>
    <v>2</v>
    <v>6</v>
    <v>Finance</v>
    <v>7</v>
    <v>en-US</v>
    <v>ae9qim</v>
    <v>268435456</v>
    <v>1</v>
    <v>Powered by Refinitiv</v>
    <v>442.6</v>
    <v>300.45</v>
    <v>0.64510000000000001</v>
    <v>1.6</v>
    <v>4.0100000000000005E-3</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403.6</v>
    <v>Personal &amp; Household Products &amp; Services</v>
    <v>Stock</v>
    <v>45078.389467592591</v>
    <v>344</v>
    <v>398.8</v>
    <v>213849300000</v>
    <v>L'Oreal SA</v>
    <v>L'Oreal SA</v>
    <v>402.65</v>
    <v>37.468699999999998</v>
    <v>399</v>
    <v>400.6</v>
    <v>535963100</v>
    <v>OR</v>
    <v>L'Oreal SA (XPAR:OR)</v>
    <v>25882</v>
    <v>255090</v>
    <v>1963</v>
  </rv>
  <rv s="2">
    <v>345</v>
  </rv>
  <rv s="0">
    <v>https://www.bing.com/financeapi/forcetrigger?t=ae92im&amp;q=XPAR%3aKER&amp;form=skydnc</v>
    <v>Learn more on Bing</v>
  </rv>
  <rv s="1">
    <v>0</v>
    <v>Kering SA (XPAR:KER)</v>
    <v>2</v>
    <v>6</v>
    <v>Finance</v>
    <v>7</v>
    <v>en-US</v>
    <v>ae92im</v>
    <v>268435456</v>
    <v>1</v>
    <v>Powered by Refinitiv</v>
    <v>603.6</v>
    <v>427.55</v>
    <v>1.0395000000000001</v>
    <v>2.75</v>
    <v>5.5179999999999995E-3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503.6</v>
    <v>Specialty Retailers</v>
    <v>Stock</v>
    <v>45078.389490740738</v>
    <v>347</v>
    <v>496.35</v>
    <v>61830670000</v>
    <v>Kering SA</v>
    <v>Kering SA</v>
    <v>503.6</v>
    <v>16.993600000000001</v>
    <v>498.35</v>
    <v>501.1</v>
    <v>124070800</v>
    <v>KER</v>
    <v>Kering SA (XPAR:KER)</v>
    <v>15900</v>
    <v>156720</v>
    <v>1955</v>
  </rv>
  <rv s="2">
    <v>348</v>
  </rv>
  <rv s="0">
    <v>https://www.bing.com/financeapi/forcetrigger?t=c3hdmw&amp;q=XAMS%3aUMG&amp;form=skydnc</v>
    <v>Learn more on Bing</v>
  </rv>
  <rv s="1">
    <v>0</v>
    <v>Universal Music Group NV (XAMS:UMG)</v>
    <v>2</v>
    <v>6</v>
    <v>Finance</v>
    <v>7</v>
    <v>en-US</v>
    <v>c3hdmw</v>
    <v>268435456</v>
    <v>1</v>
    <v>Powered by Refinitiv</v>
    <v>24.13</v>
    <v>16.649999999999999</v>
    <v>0.94199999999999995</v>
    <v>9.5000000000000001E-2</v>
    <v>5.1349999999999998E-3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18.670000000000002</v>
    <v>Media &amp; Publishing</v>
    <v>Stock</v>
    <v>45078.389490740738</v>
    <v>350</v>
    <v>18.43</v>
    <v>33683420000</v>
    <v>Universal Music Group NV</v>
    <v>Universal Music Group NV</v>
    <v>18.635000000000002</v>
    <v>42.883600000000001</v>
    <v>18.5</v>
    <v>18.594999999999999</v>
    <v>1820726000</v>
    <v>UMG</v>
    <v>Universal Music Group NV (XAMS:UMG)</v>
    <v>374422</v>
    <v>1693560</v>
    <v>1999</v>
  </rv>
  <rv s="2">
    <v>351</v>
  </rv>
  <rv s="0">
    <v>http://en.wikipedia.org/wiki/McDonald's</v>
    <v>Wikipedia</v>
  </rv>
  <rv s="5">
    <v>33</v>
    <v>353</v>
  </rv>
  <rv s="6">
    <v>18</v>
    <v>https://www.bing.com/th?id=AMMS_7d8255243964a8970376f8dd41121106&amp;qlt=95</v>
    <v>354</v>
    <v>0</v>
    <v>https://www.bing.com/images/search?form=xlimg&amp;q=mcdonald%27s</v>
    <v>Image of MCDONALD'S CORPORATION</v>
  </rv>
  <rv s="0">
    <v>https://www.bing.com/financeapi/forcetrigger?t=a1xdec&amp;q=XNYS%3aMCD&amp;form=skydnc</v>
    <v>Learn more on Bing</v>
  </rv>
  <rv s="7">
    <v>14</v>
    <v>MCDONALD'S CORPORATION (XNYS:MCD)</v>
    <v>16</v>
    <v>17</v>
    <v>Finance</v>
    <v>5</v>
    <v>en-US</v>
    <v>a1xdec</v>
    <v>268435456</v>
    <v>1</v>
    <v>Powered by Refinitiv</v>
    <v>298.86</v>
    <v>230.58</v>
    <v>0.63919999999999999</v>
    <v>0.19</v>
    <v>6.669E-4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285.69499999999999</v>
    <v>355</v>
    <v>Hotels &amp; Entertainment Services</v>
    <v>Stock</v>
    <v>45077.999988842188</v>
    <v>356</v>
    <v>283.35000000000002</v>
    <v>208157071829</v>
    <v>MCDONALD'S CORPORATION</v>
    <v>MCDONALD'S CORPORATION</v>
    <v>284.88</v>
    <v>30.6023</v>
    <v>284.92</v>
    <v>285.11</v>
    <v>730093900</v>
    <v>MCD</v>
    <v>MCDONALD'S CORPORATION (XNYS:MCD)</v>
    <v>234</v>
    <v>2557263</v>
    <v>1964</v>
  </rv>
  <rv s="2">
    <v>357</v>
  </rv>
  <rv s="0">
    <v>https://www.bing.com/financeapi/forcetrigger?t=a1wljc&amp;q=XNYS%3aKO&amp;form=skydnc</v>
    <v>Learn more on Bing</v>
  </rv>
  <rv s="1">
    <v>0</v>
    <v>THE COCA-COLA COMPANY (XNYS:KO)</v>
    <v>2</v>
    <v>3</v>
    <v>Finance</v>
    <v>5</v>
    <v>en-US</v>
    <v>a1wljc</v>
    <v>268435456</v>
    <v>1</v>
    <v>Powered by Refinitiv</v>
    <v>65.47</v>
    <v>54.015000000000001</v>
    <v>0.5484</v>
    <v>-0.12</v>
    <v>-2.0070000000000001E-3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60.28</v>
    <v>Beverages</v>
    <v>Stock</v>
    <v>45077.99965637656</v>
    <v>359</v>
    <v>59.365000000000002</v>
    <v>258004323480</v>
    <v>THE COCA-COLA COMPANY</v>
    <v>THE COCA-COLA COMPANY</v>
    <v>59.92</v>
    <v>26.2789</v>
    <v>59.78</v>
    <v>59.66</v>
    <v>4324578000</v>
    <v>KO</v>
    <v>THE COCA-COLA COMPANY (XNYS:KO)</v>
    <v>4748</v>
    <v>11592179</v>
    <v>1919</v>
  </rv>
  <rv s="2">
    <v>360</v>
  </rv>
  <rv s="0">
    <v>https://www.bing.com/financeapi/forcetrigger?t=axyhnm&amp;q=XNAS%3aPEP&amp;form=skydnc</v>
    <v>Learn more on Bing</v>
  </rv>
  <rv s="1">
    <v>0</v>
    <v>PEPSICO, INC. (XNAS:PEP)</v>
    <v>2</v>
    <v>3</v>
    <v>Finance</v>
    <v>4</v>
    <v>en-US</v>
    <v>axyhnm</v>
    <v>268435456</v>
    <v>1</v>
    <v>Powered by Refinitiv</v>
    <v>196.88</v>
    <v>154.85759999999999</v>
    <v>0.54710000000000003</v>
    <v>0.74</v>
    <v>4.0749999999999996E-3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184.62</v>
    <v>Beverages</v>
    <v>Stock</v>
    <v>45077.999667082811</v>
    <v>362</v>
    <v>181.46</v>
    <v>251222318550</v>
    <v>PEPSICO, INC.</v>
    <v>PEPSICO, INC.</v>
    <v>182.86</v>
    <v>37.580199999999998</v>
    <v>181.61</v>
    <v>182.35</v>
    <v>1377693000</v>
    <v>PEP</v>
    <v>PEPSICO, INC. (XNAS:PEP)</v>
    <v>395</v>
    <v>4211145</v>
    <v>1986</v>
  </rv>
  <rv s="2">
    <v>363</v>
  </rv>
  <rv s="0">
    <v>https://www.bing.com/financeapi/forcetrigger?t=a25ya2&amp;q=XNYS%3aWMT&amp;form=skydnc</v>
    <v>Learn more on Bing</v>
  </rv>
  <rv s="1">
    <v>0</v>
    <v>WALMART INC. (XNYS:WMT)</v>
    <v>2</v>
    <v>3</v>
    <v>Finance</v>
    <v>4</v>
    <v>en-US</v>
    <v>a25ya2</v>
    <v>268435456</v>
    <v>1</v>
    <v>Powered by Refinitiv</v>
    <v>154.63999999999999</v>
    <v>117.9029</v>
    <v>0.49530000000000002</v>
    <v>0.81</v>
    <v>5.5459999999999997E-3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147.31</v>
    <v>Food &amp; Drug Retailing</v>
    <v>Stock</v>
    <v>45077.999670115627</v>
    <v>365</v>
    <v>145.01</v>
    <v>396159353890</v>
    <v>WALMART INC.</v>
    <v>WALMART INC.</v>
    <v>145.41999999999999</v>
    <v>35.3962</v>
    <v>146.06</v>
    <v>146.87</v>
    <v>2697347000</v>
    <v>WMT</v>
    <v>WALMART INC. (XNYS:WMT)</v>
    <v>62</v>
    <v>5779460</v>
    <v>1969</v>
  </rv>
  <rv s="2">
    <v>366</v>
  </rv>
  <rv s="0">
    <v>https://www.bing.com/financeapi/forcetrigger?t=b1lczr&amp;q=XSWX%3aCFR&amp;form=skydnc</v>
    <v>Learn more on Bing</v>
  </rv>
  <rv s="1">
    <v>0</v>
    <v>Compagnie Financiere Richemont SA (XSWX:CFR)</v>
    <v>2</v>
    <v>33</v>
    <v>Finance</v>
    <v>7</v>
    <v>en-US</v>
    <v>b1lczr</v>
    <v>268435456</v>
    <v>1</v>
    <v>Powered by Refinitiv</v>
    <v>161.1</v>
    <v>91.8</v>
    <v>1.512</v>
    <v>0.45</v>
    <v>3.1130000000000003E-3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146.19999999999999</v>
    <v>Textiles &amp; Apparel</v>
    <v>Stock</v>
    <v>45078.389537037037</v>
    <v>368</v>
    <v>143.55000000000001</v>
    <v>75455100000</v>
    <v>Compagnie Financiere Richemont SA</v>
    <v>Compagnie Financiere Richemont SA</v>
    <v>146.05000000000001</v>
    <v>0</v>
    <v>144.55000000000001</v>
    <v>145</v>
    <v>522000000</v>
    <v>CFR</v>
    <v>Compagnie Financiere Richemont SA (XSWX:CFR)</v>
    <v>160352</v>
    <v>935210</v>
    <v>2002</v>
  </rv>
  <rv s="2">
    <v>369</v>
  </rv>
  <rv s="0">
    <v>https://www.bing.com/financeapi/forcetrigger?t=buqn7w&amp;q=XNAS%3aWMG&amp;form=skydnc</v>
    <v>Learn more on Bing</v>
  </rv>
  <rv s="1">
    <v>0</v>
    <v>WARNER MUSIC GROUP CORP. (XNAS:WMG)</v>
    <v>2</v>
    <v>3</v>
    <v>Finance</v>
    <v>5</v>
    <v>en-US</v>
    <v>buqn7w</v>
    <v>268435456</v>
    <v>1</v>
    <v>Powered by Refinitiv</v>
    <v>38.755000000000003</v>
    <v>21.57</v>
    <v>1.0900000000000001</v>
    <v>0.18</v>
    <v>7.417E-3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24.48</v>
    <v>Media &amp; Publishing</v>
    <v>Stock</v>
    <v>45077.850961017968</v>
    <v>371</v>
    <v>23.62</v>
    <v>12615576525</v>
    <v>WARNER MUSIC GROUP CORP.</v>
    <v>WARNER MUSIC GROUP CORP.</v>
    <v>24.21</v>
    <v>30.024699999999999</v>
    <v>24.27</v>
    <v>24.45</v>
    <v>515974500</v>
    <v>WMG</v>
    <v>WARNER MUSIC GROUP CORP. (XNAS:WMG)</v>
    <v>2234366</v>
    <v>2288012</v>
    <v>2003</v>
  </rv>
  <rv s="2">
    <v>372</v>
  </rv>
  <rv s="0">
    <v>https://www.bing.com/financeapi/forcetrigger?t=a1zsjc&amp;q=XNYS%3aPG&amp;form=skydnc</v>
    <v>Learn more on Bing</v>
  </rv>
  <rv s="1">
    <v>0</v>
    <v>THE PROCTER &amp; GAMBLE COMPANY (XNYS:PG)</v>
    <v>2</v>
    <v>3</v>
    <v>Finance</v>
    <v>5</v>
    <v>en-US</v>
    <v>a1zsjc</v>
    <v>268435456</v>
    <v>1</v>
    <v>Powered by Refinitiv</v>
    <v>158.11000000000001</v>
    <v>122.18</v>
    <v>0.39539999999999997</v>
    <v>-0.68</v>
    <v>-4.7489999999999997E-3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143.97999999999999</v>
    <v>Personal &amp; Household Products &amp; Services</v>
    <v>Stock</v>
    <v>45077.999861875003</v>
    <v>374</v>
    <v>141.9</v>
    <v>335868082500</v>
    <v>THE PROCTER &amp; GAMBLE COMPANY</v>
    <v>THE PROCTER &amp; GAMBLE COMPANY</v>
    <v>143.16</v>
    <v>24.819099999999999</v>
    <v>143.18</v>
    <v>142.5</v>
    <v>2356969000</v>
    <v>PG</v>
    <v>THE PROCTER &amp; GAMBLE COMPANY (XNYS:PG)</v>
    <v>155</v>
    <v>5360690</v>
    <v>1905</v>
  </rv>
  <rv s="2">
    <v>375</v>
  </rv>
  <rv s="0">
    <v>https://www.bing.com/financeapi/forcetrigger?t=a24fmw&amp;q=XNYS%3aTPR&amp;form=skydnc</v>
    <v>Learn more on Bing</v>
  </rv>
  <rv s="1">
    <v>0</v>
    <v>TAPESTRY, INC. (XNYS:TPR)</v>
    <v>2</v>
    <v>3</v>
    <v>Finance</v>
    <v>4</v>
    <v>en-US</v>
    <v>a24fmw</v>
    <v>268435456</v>
    <v>1</v>
    <v>Powered by Refinitiv</v>
    <v>47.48</v>
    <v>27.53</v>
    <v>1.4838</v>
    <v>-0.56000000000000005</v>
    <v>-1.38E-2</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40.270000000000003</v>
    <v>Specialty Retailers</v>
    <v>Stock</v>
    <v>45077.963808286717</v>
    <v>377</v>
    <v>38.893099999999997</v>
    <v>9276547956</v>
    <v>TAPESTRY, INC.</v>
    <v>TAPESTRY, INC.</v>
    <v>40.15</v>
    <v>10.8949</v>
    <v>40.58</v>
    <v>40.020000000000003</v>
    <v>231797800</v>
    <v>TPR</v>
    <v>TAPESTRY, INC. (XNYS:TPR)</v>
    <v>5213053</v>
    <v>3818821</v>
    <v>2000</v>
  </rv>
  <rv s="2">
    <v>378</v>
  </rv>
  <rv s="0">
    <v>https://www.bing.com/financeapi/forcetrigger?t=a1ruc7&amp;q=XNYS%3aEL&amp;form=skydnc</v>
    <v>Learn more on Bing</v>
  </rv>
  <rv s="1">
    <v>0</v>
    <v>THE ESTEE LAUDER COMPANIES INC. (XNYS:EL)</v>
    <v>2</v>
    <v>3</v>
    <v>Finance</v>
    <v>4</v>
    <v>en-US</v>
    <v>a1ruc7</v>
    <v>268435456</v>
    <v>1</v>
    <v>Powered by Refinitiv</v>
    <v>284.45</v>
    <v>182.34</v>
    <v>1.0130999999999999</v>
    <v>-7.88</v>
    <v>-4.1060999999999993E-2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190.245</v>
    <v>Personal &amp; Household Products &amp; Services</v>
    <v>Stock</v>
    <v>45077.999513760937</v>
    <v>380</v>
    <v>182.34</v>
    <v>65774714390</v>
    <v>THE ESTEE LAUDER COMPANIES INC.</v>
    <v>THE ESTEE LAUDER COMPANIES INC.</v>
    <v>190.22</v>
    <v>60.963500000000003</v>
    <v>191.91</v>
    <v>184.03</v>
    <v>357413000</v>
    <v>EL</v>
    <v>THE ESTEE LAUDER COMPANIES INC. (XNYS:EL)</v>
    <v>30</v>
    <v>2654894</v>
    <v>1976</v>
  </rv>
  <rv s="2">
    <v>381</v>
  </rv>
  <rv s="0">
    <v>https://www.bing.com/financeapi/forcetrigger?t=a1x8w7&amp;q=XNYS%3aMA&amp;form=skydnc</v>
    <v>Learn more on Bing</v>
  </rv>
  <rv s="1">
    <v>0</v>
    <v>MASTERCARD INCORPORATED. (XNYS:MA)</v>
    <v>2</v>
    <v>3</v>
    <v>Finance</v>
    <v>4</v>
    <v>en-US</v>
    <v>a1x8w7</v>
    <v>268435456</v>
    <v>1</v>
    <v>Powered by Refinitiv</v>
    <v>392.2</v>
    <v>276.87</v>
    <v>1.1046</v>
    <v>-2.48</v>
    <v>-6.7479999999999997E-3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365.7</v>
    <v>Software &amp; IT Services</v>
    <v>Stock</v>
    <v>45077.998668425782</v>
    <v>383</v>
    <v>357.85</v>
    <v>345903464576</v>
    <v>MASTERCARD INCORPORATED.</v>
    <v>MASTERCARD INCORPORATED.</v>
    <v>365</v>
    <v>36.457999999999998</v>
    <v>367.5</v>
    <v>365.02</v>
    <v>947628800</v>
    <v>MA</v>
    <v>MASTERCARD INCORPORATED. (XNYS:MA)</v>
    <v>4</v>
    <v>2661548</v>
    <v>2001</v>
  </rv>
  <rv s="2">
    <v>384</v>
  </rv>
  <rv s="0">
    <v>https://www.bing.com/financeapi/forcetrigger?t=a1svnm&amp;q=XNYS%3aFICO&amp;form=skydnc</v>
    <v>Learn more on Bing</v>
  </rv>
  <rv s="1">
    <v>0</v>
    <v>FAIR ISAAC CORPORATION (XNYS:FICO)</v>
    <v>2</v>
    <v>3</v>
    <v>Finance</v>
    <v>4</v>
    <v>en-US</v>
    <v>a1svnm</v>
    <v>268435456</v>
    <v>1</v>
    <v>Powered by Refinitiv</v>
    <v>796.5</v>
    <v>371.52</v>
    <v>1.2624</v>
    <v>-2.74</v>
    <v>-3.467E-3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794.98</v>
    <v>Software &amp; IT Services</v>
    <v>Stock</v>
    <v>45077.958333356248</v>
    <v>386</v>
    <v>775.11</v>
    <v>19686330830</v>
    <v>FAIR ISAAC CORPORATION</v>
    <v>FAIR ISAAC CORPORATION</v>
    <v>789.89</v>
    <v>52.527700000000003</v>
    <v>790.41</v>
    <v>787.67</v>
    <v>24993120</v>
    <v>FICO</v>
    <v>FAIR ISAAC CORPORATION (XNYS:FICO)</v>
    <v>10</v>
    <v>218915</v>
    <v>1987</v>
  </rv>
  <rv s="2">
    <v>387</v>
  </rv>
  <rv s="0">
    <v>https://www.bing.com/financeapi/forcetrigger?t=a1xz1h&amp;q=XNYS%3aMSCI&amp;form=skydnc</v>
    <v>Learn more on Bing</v>
  </rv>
  <rv s="1">
    <v>0</v>
    <v>MSCI INC. (XNYS:MSCI)</v>
    <v>2</v>
    <v>3</v>
    <v>Finance</v>
    <v>4</v>
    <v>en-US</v>
    <v>a1xz1h</v>
    <v>268435456</v>
    <v>1</v>
    <v>Powered by Refinitiv</v>
    <v>572.5</v>
    <v>379.63</v>
    <v>1.1385000000000001</v>
    <v>-0.88</v>
    <v>-1.867E-3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471.69</v>
    <v>Professional &amp; Commercial Services</v>
    <v>Stock</v>
    <v>45077.958333344533</v>
    <v>389</v>
    <v>465.6</v>
    <v>37672231602</v>
    <v>MSCI INC.</v>
    <v>MSCI INC.</v>
    <v>468.97</v>
    <v>43.136299999999999</v>
    <v>471.41</v>
    <v>470.53</v>
    <v>80063400</v>
    <v>MSCI</v>
    <v>MSCI INC. (XNYS:MSCI)</v>
    <v>723421</v>
    <v>605113</v>
    <v>1998</v>
  </rv>
  <rv s="2">
    <v>390</v>
  </rv>
  <rv s="0">
    <v>https://www.bing.com/financeapi/forcetrigger?t=a1zha2&amp;q=XNYS%3aPAYC&amp;form=skydnc</v>
    <v>Learn more on Bing</v>
  </rv>
  <rv s="1">
    <v>0</v>
    <v>PAYCOM SOFTWARE, INC. (XNYS:PAYC)</v>
    <v>2</v>
    <v>3</v>
    <v>Finance</v>
    <v>4</v>
    <v>en-US</v>
    <v>a1zha2</v>
    <v>268435456</v>
    <v>1</v>
    <v>Powered by Refinitiv</v>
    <v>402.7799</v>
    <v>255.82</v>
    <v>1.4177</v>
    <v>0.31</v>
    <v>1.108E-3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280.83999999999997</v>
    <v>Software &amp; IT Services</v>
    <v>Stock</v>
    <v>45077.981520358597</v>
    <v>392</v>
    <v>273.14999999999998</v>
    <v>16211988701</v>
    <v>PAYCOM SOFTWARE, INC.</v>
    <v>PAYCOM SOFTWARE, INC.</v>
    <v>277.58999999999997</v>
    <v>52.664200000000001</v>
    <v>279.82</v>
    <v>280.13</v>
    <v>57873090</v>
    <v>PAYC</v>
    <v>PAYCOM SOFTWARE, INC. (XNYS:PAYC)</v>
    <v>1149525</v>
    <v>673639</v>
    <v>2013</v>
  </rv>
  <rv s="2">
    <v>393</v>
  </rv>
  <rv s="0">
    <v>https://www.bing.com/financeapi/forcetrigger?t=a1xear&amp;q=XNYS%3aMCO&amp;form=skydnc</v>
    <v>Learn more on Bing</v>
  </rv>
  <rv s="1">
    <v>0</v>
    <v>MOODY'S CORPORATION (XNYS:MCO)</v>
    <v>2</v>
    <v>3</v>
    <v>Finance</v>
    <v>5</v>
    <v>en-US</v>
    <v>a1xear</v>
    <v>268435456</v>
    <v>1</v>
    <v>Powered by Refinitiv</v>
    <v>335.91</v>
    <v>230.16</v>
    <v>1.2939000000000001</v>
    <v>3.34</v>
    <v>1.0652999999999999E-2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317</v>
    <v>Professional &amp; Commercial Services</v>
    <v>Stock</v>
    <v>45077.972819085153</v>
    <v>395</v>
    <v>310.83999999999997</v>
    <v>58147480000</v>
    <v>MOODY'S CORPORATION</v>
    <v>MOODY'S CORPORATION</v>
    <v>313.05</v>
    <v>40.969900000000003</v>
    <v>313.54000000000002</v>
    <v>316.88</v>
    <v>183500000</v>
    <v>MCO</v>
    <v>MOODY'S CORPORATION (XNYS:MCO)</v>
    <v>2860646</v>
    <v>732148</v>
    <v>2000</v>
  </rv>
  <rv s="2">
    <v>396</v>
  </rv>
  <rv s="0">
    <v>https://www.bing.com/financeapi/forcetrigger?t=a1om4c&amp;q=XNYS%3aBLK&amp;form=skydnc</v>
    <v>Learn more on Bing</v>
  </rv>
  <rv s="1">
    <v>0</v>
    <v>BLACKROCK, INC. (XNYS:BLK)</v>
    <v>2</v>
    <v>3</v>
    <v>Finance</v>
    <v>4</v>
    <v>en-US</v>
    <v>a1om4c</v>
    <v>268435456</v>
    <v>1</v>
    <v>Powered by Refinitiv</v>
    <v>785.65</v>
    <v>503.12360000000001</v>
    <v>1.2889999999999999</v>
    <v>-16.03</v>
    <v>-2.3798E-2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674.61</v>
    <v>Investment Banking &amp; Investment Services</v>
    <v>Stock</v>
    <v>45077.999479895312</v>
    <v>398</v>
    <v>656.36</v>
    <v>98476397630</v>
    <v>BLACKROCK, INC.</v>
    <v>BLACKROCK, INC.</v>
    <v>671.8</v>
    <v>20.391300000000001</v>
    <v>673.58</v>
    <v>657.55</v>
    <v>149762600</v>
    <v>BLK</v>
    <v>BLACKROCK, INC. (XNYS:BLK)</v>
    <v>1898504</v>
    <v>602978</v>
    <v>2006</v>
  </rv>
  <rv s="2">
    <v>399</v>
  </rv>
  <rv s="0">
    <v>https://www.bing.com/financeapi/forcetrigger?t=a1sqcw&amp;q=XNYS%3aFDS&amp;form=skydnc</v>
    <v>Learn more on Bing</v>
  </rv>
  <rv s="1">
    <v>0</v>
    <v>FACTSET RESEARCH SYSTEMS INC. (XNYS:FDS)</v>
    <v>2</v>
    <v>3</v>
    <v>Finance</v>
    <v>4</v>
    <v>en-US</v>
    <v>a1sqcw</v>
    <v>268435456</v>
    <v>1</v>
    <v>Powered by Refinitiv</v>
    <v>474.13</v>
    <v>345.92</v>
    <v>0.82340000000000002</v>
    <v>-4.97</v>
    <v>-1.2747999999999999E-2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389.86</v>
    <v>Professional &amp; Commercial Services</v>
    <v>Stock</v>
    <v>45077.958333356248</v>
    <v>401</v>
    <v>383.35</v>
    <v>14939230000</v>
    <v>FACTSET RESEARCH SYSTEMS INC.</v>
    <v>FACTSET RESEARCH SYSTEMS INC.</v>
    <v>389.29</v>
    <v>33.483400000000003</v>
    <v>389.86</v>
    <v>384.89</v>
    <v>38319490</v>
    <v>FDS</v>
    <v>FACTSET RESEARCH SYSTEMS INC. (XNYS:FDS)</v>
    <v>521417</v>
    <v>236738</v>
    <v>1984</v>
  </rv>
  <rv s="2">
    <v>402</v>
  </rv>
  <rv s="0">
    <v>https://www.bing.com/financeapi/forcetrigger?t=a21icw&amp;q=XNAS%3aPYPL&amp;form=skydnc</v>
    <v>Learn more on Bing</v>
  </rv>
  <rv s="1">
    <v>0</v>
    <v>PAYPAL HOLDINGS, INC. (XNAS:PYPL)</v>
    <v>2</v>
    <v>3</v>
    <v>Finance</v>
    <v>5</v>
    <v>en-US</v>
    <v>a21icw</v>
    <v>268435456</v>
    <v>1</v>
    <v>Powered by Refinitiv</v>
    <v>103.03</v>
    <v>58.95</v>
    <v>1.3002</v>
    <v>-0.06</v>
    <v>-9.6699999999999998E-4</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63.215000000000003</v>
    <v>Software &amp; IT Services</v>
    <v>Stock</v>
    <v>45077.999938078123</v>
    <v>404</v>
    <v>61.17</v>
    <v>69163110860</v>
    <v>PAYPAL HOLDINGS, INC.</v>
    <v>PAYPAL HOLDINGS, INC.</v>
    <v>61.84</v>
    <v>26.245999999999999</v>
    <v>62.05</v>
    <v>61.99</v>
    <v>1115714000</v>
    <v>PYPL</v>
    <v>PAYPAL HOLDINGS, INC. (XNAS:PYPL)</v>
    <v>28541</v>
    <v>20209931</v>
    <v>2015</v>
  </rv>
  <rv s="2">
    <v>405</v>
  </rv>
  <rv s="0">
    <v>https://www.bing.com/financeapi/forcetrigger?t=a1zm3m&amp;q=XNAS%3aPCTY&amp;form=skydnc</v>
    <v>Learn more on Bing</v>
  </rv>
  <rv s="1">
    <v>0</v>
    <v>PAYLOCITY HOLDING CORPORATION (XNAS:PCTY)</v>
    <v>2</v>
    <v>3</v>
    <v>Finance</v>
    <v>4</v>
    <v>en-US</v>
    <v>a1zm3m</v>
    <v>268435456</v>
    <v>1</v>
    <v>Powered by Refinitiv</v>
    <v>276.88</v>
    <v>152.01</v>
    <v>1.0771999999999999</v>
    <v>0.62</v>
    <v>3.6020000000000002E-3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173.19</v>
    <v>Software &amp; IT Services</v>
    <v>Stock</v>
    <v>45077.87500555547</v>
    <v>407</v>
    <v>169.23</v>
    <v>9641956602</v>
    <v>PAYLOCITY HOLDING CORPORATION</v>
    <v>PAYLOCITY HOLDING CORPORATION</v>
    <v>171.57</v>
    <v>82.306600000000003</v>
    <v>172.13</v>
    <v>172.75</v>
    <v>55814510</v>
    <v>PCTY</v>
    <v>PAYLOCITY HOLDING CORPORATION (XNAS:PCTY)</v>
    <v>1200289</v>
    <v>580713</v>
    <v>2013</v>
  </rv>
  <rv s="2">
    <v>408</v>
  </rv>
  <rv s="0">
    <v>https://www.bing.com/financeapi/forcetrigger?t=a1o2lh&amp;q=XNYS%3aAXP&amp;form=skydnc</v>
    <v>Learn more on Bing</v>
  </rv>
  <rv s="1">
    <v>0</v>
    <v>AMERICAN EXPRESS COMPANY (XNYS:AXP)</v>
    <v>2</v>
    <v>3</v>
    <v>Finance</v>
    <v>4</v>
    <v>en-US</v>
    <v>a1o2lh</v>
    <v>268435456</v>
    <v>1</v>
    <v>Powered by Refinitiv</v>
    <v>182.15</v>
    <v>130.65</v>
    <v>1.1794</v>
    <v>0.55000000000000004</v>
    <v>3.4810000000000002E-3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159.60499999999999</v>
    <v>Banking Services</v>
    <v>Stock</v>
    <v>45077.988761851564</v>
    <v>410</v>
    <v>156.26249999999999</v>
    <v>117848245392</v>
    <v>AMERICAN EXPRESS COMPANY</v>
    <v>AMERICAN EXPRESS COMPANY</v>
    <v>157.66999999999999</v>
    <v>16.683900000000001</v>
    <v>158.01</v>
    <v>158.56</v>
    <v>743240700</v>
    <v>AXP</v>
    <v>AMERICAN EXPRESS COMPANY (XNYS:AXP)</v>
    <v>5588546</v>
    <v>2822524</v>
    <v>1965</v>
  </rv>
  <rv s="2">
    <v>411</v>
  </rv>
  <rv s="0">
    <v>https://www.bing.com/financeapi/forcetrigger?t=a1px2w&amp;q=XNAS%3aCME&amp;form=skydnc</v>
    <v>Learn more on Bing</v>
  </rv>
  <rv s="1">
    <v>0</v>
    <v>CME GROUP INC. (XNAS:CME)</v>
    <v>2</v>
    <v>3</v>
    <v>Finance</v>
    <v>5</v>
    <v>en-US</v>
    <v>a1px2w</v>
    <v>268435456</v>
    <v>1</v>
    <v>Powered by Refinitiv</v>
    <v>206.58369999999999</v>
    <v>162.25530000000001</v>
    <v>0.4143</v>
    <v>0.55000000000000004</v>
    <v>3.0859999999999998E-3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180.53</v>
    <v>Investment Banking &amp; Investment Services</v>
    <v>Stock</v>
    <v>45077.959168553127</v>
    <v>413</v>
    <v>177.23500000000001</v>
    <v>64298966875</v>
    <v>CME GROUP INC.</v>
    <v>CME GROUP INC.</v>
    <v>178.67</v>
    <v>22.703600000000002</v>
    <v>178.2</v>
    <v>178.75</v>
    <v>359714500</v>
    <v>CME</v>
    <v>CME GROUP INC. (XNAS:CME)</v>
    <v>15</v>
    <v>1172138</v>
    <v>2001</v>
  </rv>
  <rv s="2">
    <v>414</v>
  </rv>
  <rv s="0">
    <v>https://www.bing.com/financeapi/forcetrigger?t=a1v8ar&amp;q=XNYS%3aICE&amp;form=skydnc</v>
    <v>Learn more on Bing</v>
  </rv>
  <rv s="1">
    <v>0</v>
    <v>INTERCONTINENTAL EXCHANGE, INC. (XNYS:ICE)</v>
    <v>2</v>
    <v>3</v>
    <v>Finance</v>
    <v>4</v>
    <v>en-US</v>
    <v>a1v8ar</v>
    <v>268435456</v>
    <v>1</v>
    <v>Powered by Refinitiv</v>
    <v>113.07</v>
    <v>88.6</v>
    <v>0.93600000000000005</v>
    <v>1.55</v>
    <v>1.4846999999999999E-2</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106.5</v>
    <v>Investment Banking &amp; Investment Services</v>
    <v>Stock</v>
    <v>45077.999880647658</v>
    <v>416</v>
    <v>103.87</v>
    <v>59317898055</v>
    <v>INTERCONTINENTAL EXCHANGE, INC.</v>
    <v>INTERCONTINENTAL EXCHANGE, INC.</v>
    <v>104.04</v>
    <v>41.1629</v>
    <v>104.4</v>
    <v>105.95</v>
    <v>559866900</v>
    <v>ICE</v>
    <v>INTERCONTINENTAL EXCHANGE, INC. (XNYS:ICE)</v>
    <v>4457126</v>
    <v>2176531</v>
    <v>2013</v>
  </rv>
  <rv s="2">
    <v>417</v>
  </rv>
  <rv s="0">
    <v>https://www.bing.com/financeapi/forcetrigger?t=a1sx27&amp;q=XNAS%3aFISV&amp;form=skydnc</v>
    <v>Learn more on Bing</v>
  </rv>
  <rv s="1">
    <v>0</v>
    <v>FISERV, INC. (XNAS:FISV)</v>
    <v>2</v>
    <v>3</v>
    <v>Finance</v>
    <v>4</v>
    <v>en-US</v>
    <v>a1sx27</v>
    <v>268435456</v>
    <v>1</v>
    <v>Powered by Refinitiv</v>
    <v>122.39</v>
    <v>87.03</v>
    <v>0.85429999999999995</v>
    <v>-0.77</v>
    <v>-6.8170000000000001E-3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Nasdaq Stock Market</v>
    <v>XNAS</v>
    <v>XNAS</v>
    <v>Po Box 979, 255 Fiserv Dr, BROOKFIELD, WI, 53045 US</v>
    <v>112.96</v>
    <v>Professional &amp; Commercial Services</v>
    <v>Stock</v>
    <v>45077.999865763282</v>
    <v>419</v>
    <v>110.30500000000001</v>
    <v>69255997681</v>
    <v>FISERV, INC.</v>
    <v>FISERV, INC.</v>
    <v>112.29</v>
    <v>29.6723</v>
    <v>112.96</v>
    <v>112.19</v>
    <v>617309900</v>
    <v>FISV</v>
    <v>FISERV, INC. (XNAS:FISV)</v>
    <v>16398427</v>
    <v>2854751</v>
    <v>1992</v>
  </rv>
  <rv s="2">
    <v>420</v>
  </rv>
  <rv s="0">
    <v>https://www.bing.com/financeapi/forcetrigger?t=a23d9c&amp;q=XNYS%3aSPGI&amp;form=skydnc</v>
    <v>Learn more on Bing</v>
  </rv>
  <rv s="1">
    <v>0</v>
    <v>S&amp;P Global Inc. (XNYS:SPGI)</v>
    <v>2</v>
    <v>3</v>
    <v>Finance</v>
    <v>4</v>
    <v>en-US</v>
    <v>a23d9c</v>
    <v>268435456</v>
    <v>1</v>
    <v>Powered by Refinitiv</v>
    <v>395.79500000000002</v>
    <v>279.32</v>
    <v>1.1146</v>
    <v>3.1</v>
    <v>8.5089999999999992E-3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368.53</v>
    <v>Professional &amp; Commercial Services</v>
    <v>Stock</v>
    <v>45077.991359096872</v>
    <v>422</v>
    <v>359.76</v>
    <v>117871544000</v>
    <v>S&amp;P Global Inc.</v>
    <v>S&amp;P Global Inc.</v>
    <v>362</v>
    <v>43.2532</v>
    <v>364.33</v>
    <v>367.43</v>
    <v>320800000</v>
    <v>SPGI</v>
    <v>S&amp;P Global Inc. (XNYS:SPGI)</v>
    <v>2540534</v>
    <v>1105721</v>
    <v>1925</v>
  </rv>
  <rv s="2">
    <v>423</v>
  </rv>
  <rv s="0">
    <v>https://www.bing.com/financeapi/forcetrigger?t=bumqbh&amp;q=XNYS%3aFOUR&amp;form=skydnc</v>
    <v>Learn more on Bing</v>
  </rv>
  <rv s="1">
    <v>0</v>
    <v>Shift4 Payments Inc (XNYS:FOUR)</v>
    <v>2</v>
    <v>3</v>
    <v>Finance</v>
    <v>4</v>
    <v>en-US</v>
    <v>bumqbh</v>
    <v>268435456</v>
    <v>1</v>
    <v>Powered by Refinitiv</v>
    <v>76.400000000000006</v>
    <v>29.39</v>
    <v>1.8220000000000001</v>
    <v>-0.74</v>
    <v>-1.1660999999999999E-2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63.95</v>
    <v>Professional &amp; Commercial Services</v>
    <v>Stock</v>
    <v>45077.976110485935</v>
    <v>425</v>
    <v>61.82</v>
    <v>5217960294</v>
    <v>Shift4 Payments Inc</v>
    <v>Shift4 Payments Inc</v>
    <v>63</v>
    <v>53.421900000000001</v>
    <v>63.46</v>
    <v>62.72</v>
    <v>83194520</v>
    <v>FOUR</v>
    <v>Shift4 Payments Inc (XNYS:FOUR)</v>
    <v>1539629</v>
    <v>1182047</v>
    <v>2019</v>
  </rv>
  <rv s="2">
    <v>426</v>
  </rv>
  <rv s="0">
    <v>https://www.bing.com/financeapi/forcetrigger?t=a1u4zr&amp;q=XNYS%3aGPN&amp;form=skydnc</v>
    <v>Learn more on Bing</v>
  </rv>
  <rv s="1">
    <v>0</v>
    <v>GLOBAL PAYMENTS INC. (XNYS:GPN)</v>
    <v>2</v>
    <v>3</v>
    <v>Finance</v>
    <v>4</v>
    <v>en-US</v>
    <v>a1u4zr</v>
    <v>268435456</v>
    <v>1</v>
    <v>Powered by Refinitiv</v>
    <v>136.88</v>
    <v>92.27</v>
    <v>1.0018</v>
    <v>-1.44</v>
    <v>-1.4525999999999999E-2</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98.74</v>
    <v>Professional &amp; Commercial Services</v>
    <v>Stock</v>
    <v>45077.987595740626</v>
    <v>428</v>
    <v>95.78</v>
    <v>25590198339</v>
    <v>GLOBAL PAYMENTS INC.</v>
    <v>GLOBAL PAYMENTS INC.</v>
    <v>98.74</v>
    <v>259.19880000000001</v>
    <v>99.13</v>
    <v>97.69</v>
    <v>261953100</v>
    <v>GPN</v>
    <v>GLOBAL PAYMENTS INC. (XNYS:GPN)</v>
    <v>5881081</v>
    <v>2273726</v>
    <v>2000</v>
  </rv>
  <rv s="2">
    <v>429</v>
  </rv>
  <rv s="0">
    <v>https://www.bing.com/financeapi/forcetrigger?t=c4e5vh&amp;q=XNYS%3aNU&amp;form=skydnc</v>
    <v>Learn more on Bing</v>
  </rv>
  <rv s="1">
    <v>0</v>
    <v>Nu Holdings Ltd (XNYS:NU)</v>
    <v>2</v>
    <v>3</v>
    <v>Finance</v>
    <v>4</v>
    <v>en-US</v>
    <v>c4e5vh</v>
    <v>268435456</v>
    <v>1</v>
    <v>Powered by Refinitiv</v>
    <v>7.09</v>
    <v>3.26</v>
    <v>0.87</v>
    <v>-0.01</v>
    <v>-1.4810000000000001E-3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6.8</v>
    <v>Banking Services</v>
    <v>Stock</v>
    <v>45077.998566203125</v>
    <v>431</v>
    <v>6.6</v>
    <v>31773734960</v>
    <v>Nu Holdings Ltd</v>
    <v>Nu Holdings Ltd</v>
    <v>6.65</v>
    <v>0</v>
    <v>6.75</v>
    <v>6.74</v>
    <v>4714204000</v>
    <v>NU</v>
    <v>Nu Holdings Ltd (XNYS:NU)</v>
    <v>3626</v>
    <v>31938074</v>
    <v>2016</v>
  </rv>
  <rv s="2">
    <v>432</v>
  </rv>
  <rv s="0">
    <v>https://www.bing.com/financeapi/forcetrigger?t=a1qyk2&amp;q=XNYS%3aDFS&amp;form=skydnc</v>
    <v>Learn more on Bing</v>
  </rv>
  <rv s="1">
    <v>0</v>
    <v>DISCOVER FINANCIAL SERVICES (XNYS:DFS)</v>
    <v>2</v>
    <v>3</v>
    <v>Finance</v>
    <v>4</v>
    <v>en-US</v>
    <v>a1qyk2</v>
    <v>268435456</v>
    <v>1</v>
    <v>Powered by Refinitiv</v>
    <v>119.91</v>
    <v>87.644000000000005</v>
    <v>1.4254</v>
    <v>-0.57999999999999996</v>
    <v>-5.6140000000000001E-3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103.76</v>
    <v>Banking Services</v>
    <v>Stock</v>
    <v>45077.993388147654</v>
    <v>434</v>
    <v>101.29</v>
    <v>26237710000</v>
    <v>DISCOVER FINANCIAL SERVICES</v>
    <v>DISCOVER FINANCIAL SERVICES</v>
    <v>103</v>
    <v>6.9398999999999997</v>
    <v>103.32</v>
    <v>102.74</v>
    <v>253946000</v>
    <v>DFS</v>
    <v>DISCOVER FINANCIAL SERVICES (XNYS:DFS)</v>
    <v>3796795</v>
    <v>1898257</v>
    <v>1960</v>
  </rv>
  <rv s="2">
    <v>435</v>
  </rv>
  <rv s="0">
    <v>https://www.bing.com/financeapi/forcetrigger?t=a24xlh&amp;q=XNYS%3aUNH&amp;form=skydnc</v>
    <v>Learn more on Bing</v>
  </rv>
  <rv s="1">
    <v>0</v>
    <v>UNITEDHEALTH GROUP INCORPORATED (XNYS:UNH)</v>
    <v>2</v>
    <v>3</v>
    <v>Finance</v>
    <v>5</v>
    <v>en-US</v>
    <v>a24xlh</v>
    <v>268435456</v>
    <v>1</v>
    <v>Powered by Refinitiv</v>
    <v>558.1</v>
    <v>449.70089999999999</v>
    <v>0.68100000000000005</v>
    <v>7.39</v>
    <v>1.5401E-2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487.4</v>
    <v>Healthcare Providers &amp; Services</v>
    <v>Stock</v>
    <v>45077.998970450783</v>
    <v>437</v>
    <v>477.11</v>
    <v>453636031680</v>
    <v>UNITEDHEALTH GROUP INCORPORATED</v>
    <v>UNITEDHEALTH GROUP INCORPORATED</v>
    <v>478.12</v>
    <v>22.283899999999999</v>
    <v>479.85</v>
    <v>487.24</v>
    <v>931032000</v>
    <v>UNH</v>
    <v>UNITEDHEALTH GROUP INCORPORATED (XNYS:UNH)</v>
    <v>119</v>
    <v>2390436</v>
    <v>2015</v>
  </rv>
  <rv s="2">
    <v>438</v>
  </rv>
  <rv s="0">
    <v>https://www.bing.com/financeapi/forcetrigger?t=a1wyu2&amp;q=XNYS%3aLLY&amp;form=skydnc</v>
    <v>Learn more on Bing</v>
  </rv>
  <rv s="1">
    <v>0</v>
    <v>ELI LILLY AND COMPANY (XNYS:LLY)</v>
    <v>2</v>
    <v>3</v>
    <v>Finance</v>
    <v>4</v>
    <v>en-US</v>
    <v>a1wyu2</v>
    <v>268435456</v>
    <v>1</v>
    <v>Powered by Refinitiv</v>
    <v>454.95</v>
    <v>283.11</v>
    <v>0.3659</v>
    <v>2.2200000000000002</v>
    <v>5.1959999999999992E-3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430.56</v>
    <v>Pharmaceuticals</v>
    <v>Stock</v>
    <v>45077.999579664065</v>
    <v>440</v>
    <v>424.01</v>
    <v>407674739634</v>
    <v>ELI LILLY AND COMPANY</v>
    <v>ELI LILLY AND COMPANY</v>
    <v>427</v>
    <v>68.1755</v>
    <v>427.24</v>
    <v>429.46</v>
    <v>949272900</v>
    <v>LLY</v>
    <v>ELI LILLY AND COMPANY (XNYS:LLY)</v>
    <v>8</v>
    <v>3505662</v>
    <v>1901</v>
  </rv>
  <rv s="2">
    <v>441</v>
  </rv>
  <rv s="0">
    <v>https://www.bing.com/financeapi/forcetrigger?t=a1xxmw&amp;q=XNYS%3aMRK&amp;form=skydnc</v>
    <v>Learn more on Bing</v>
  </rv>
  <rv s="1">
    <v>0</v>
    <v>MERCK &amp; CO., INC. (XNYS:MRK)</v>
    <v>2</v>
    <v>3</v>
    <v>Finance</v>
    <v>4</v>
    <v>en-US</v>
    <v>a1xxmw</v>
    <v>268435456</v>
    <v>1</v>
    <v>Powered by Refinitiv</v>
    <v>119.65</v>
    <v>83.05</v>
    <v>0.35970000000000002</v>
    <v>1.24</v>
    <v>1.1358E-2</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111.15</v>
    <v>Pharmaceuticals</v>
    <v>Stock</v>
    <v>45077.99980946719</v>
    <v>443</v>
    <v>108.47</v>
    <v>280158308760</v>
    <v>MERCK &amp; CO., INC.</v>
    <v>MERCK &amp; CO., INC.</v>
    <v>108.47</v>
    <v>21.544499999999999</v>
    <v>109.17</v>
    <v>110.41</v>
    <v>2537436000</v>
    <v>MRK</v>
    <v>MERCK &amp; CO., INC. (XNYS:MRK)</v>
    <v>472</v>
    <v>6332156</v>
    <v>1970</v>
  </rv>
  <rv s="2">
    <v>444</v>
  </rv>
  <rv s="0">
    <v>https://www.bing.com/financeapi/forcetrigger?t=a1mpqh&amp;q=XNYS%3aABBV&amp;form=skydnc</v>
    <v>Learn more on Bing</v>
  </rv>
  <rv s="1">
    <v>0</v>
    <v>ABBVIE INC. (XNYS:ABBV)</v>
    <v>2</v>
    <v>3</v>
    <v>Finance</v>
    <v>4</v>
    <v>en-US</v>
    <v>a1mpqh</v>
    <v>268435456</v>
    <v>1</v>
    <v>Powered by Refinitiv</v>
    <v>168.11</v>
    <v>134.09</v>
    <v>0.55069999999999997</v>
    <v>1.52</v>
    <v>1.1140000000000001E-2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138.71</v>
    <v>Pharmaceuticals</v>
    <v>Stock</v>
    <v>45077.999665126561</v>
    <v>446</v>
    <v>135.76769999999999</v>
    <v>243401448400</v>
    <v>ABBVIE INC.</v>
    <v>ABBVIE INC.</v>
    <v>136.62</v>
    <v>32.551299999999998</v>
    <v>136.44</v>
    <v>137.96</v>
    <v>1764290000</v>
    <v>ABBV</v>
    <v>ABBVIE INC. (XNYS:ABBV)</v>
    <v>21</v>
    <v>5710744</v>
    <v>2012</v>
  </rv>
  <rv s="2">
    <v>447</v>
  </rv>
  <rv s="0">
    <v>https://www.bing.com/financeapi/forcetrigger?t=a1zqnm&amp;q=XNYS%3aPFE&amp;form=skydnc</v>
    <v>Learn more on Bing</v>
  </rv>
  <rv s="1">
    <v>0</v>
    <v>PFIZER INC. (XNYS:PFE)</v>
    <v>2</v>
    <v>3</v>
    <v>Finance</v>
    <v>5</v>
    <v>en-US</v>
    <v>a1zqnm</v>
    <v>268435456</v>
    <v>1</v>
    <v>Powered by Refinitiv</v>
    <v>54.93</v>
    <v>36.17</v>
    <v>0.62239999999999995</v>
    <v>1.01</v>
    <v>2.7290000000000002E-2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38.22</v>
    <v>Pharmaceuticals</v>
    <v>Stock</v>
    <v>45077.999660786722</v>
    <v>449</v>
    <v>36.869999999999997</v>
    <v>214634572140</v>
    <v>PFIZER INC.</v>
    <v>PFIZER INC.</v>
    <v>37.1</v>
    <v>7.4931000000000001</v>
    <v>37.01</v>
    <v>38.020000000000003</v>
    <v>5645307000</v>
    <v>PFE</v>
    <v>PFIZER INC. (XNYS:PFE)</v>
    <v>5766</v>
    <v>28888749</v>
    <v>1942</v>
  </rv>
  <rv s="2">
    <v>450</v>
  </rv>
  <rv s="0">
    <v>https://www.bing.com/financeapi/forcetrigger?t=a24bsm&amp;q=XNYS%3aTMO&amp;form=skydnc</v>
    <v>Learn more on Bing</v>
  </rv>
  <rv s="1">
    <v>0</v>
    <v>THERMO FISHER SCIENTIFIC INC. (XNYS:TMO)</v>
    <v>2</v>
    <v>3</v>
    <v>Finance</v>
    <v>4</v>
    <v>en-US</v>
    <v>a24bsm</v>
    <v>268435456</v>
    <v>1</v>
    <v>Powered by Refinitiv</v>
    <v>611.05999999999995</v>
    <v>475.77</v>
    <v>0.79239999999999999</v>
    <v>-5.76</v>
    <v>-1.1201000000000001E-2</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513.66999999999996</v>
    <v>Healthcare Equipment &amp; Supplies</v>
    <v>Stock</v>
    <v>45077.958333344533</v>
    <v>452</v>
    <v>501.66</v>
    <v>196123852198</v>
    <v>THERMO FISHER SCIENTIFIC INC.</v>
    <v>THERMO FISHER SCIENTIFIC INC.</v>
    <v>513.66999999999996</v>
    <v>33.122900000000001</v>
    <v>514.22</v>
    <v>508.46</v>
    <v>385721300</v>
    <v>TMO</v>
    <v>THERMO FISHER SCIENTIFIC INC. (XNYS:TMO)</v>
    <v>62</v>
    <v>1678581</v>
    <v>1960</v>
  </rv>
  <rv s="2">
    <v>453</v>
  </rv>
  <rv s="0">
    <v>https://www.bing.com/financeapi/forcetrigger?t=a1mrar&amp;q=XNYS%3aABT&amp;form=skydnc</v>
    <v>Learn more on Bing</v>
  </rv>
  <rv s="1">
    <v>0</v>
    <v>ABBOTT LABORATORIES (XNYS:ABT)</v>
    <v>2</v>
    <v>3</v>
    <v>Finance</v>
    <v>4</v>
    <v>en-US</v>
    <v>a1mrar</v>
    <v>268435456</v>
    <v>1</v>
    <v>Powered by Refinitiv</v>
    <v>118.23</v>
    <v>93.25</v>
    <v>0.6603</v>
    <v>0.28999999999999998</v>
    <v>2.8510000000000002E-3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102.27</v>
    <v>Healthcare Equipment &amp; Supplies</v>
    <v>Stock</v>
    <v>45077.99686217578</v>
    <v>455</v>
    <v>100.3797</v>
    <v>177372594000</v>
    <v>ABBOTT LABORATORIES</v>
    <v>ABBOTT LABORATORIES</v>
    <v>101.5</v>
    <v>30.922599999999999</v>
    <v>101.71</v>
    <v>102</v>
    <v>1738947000</v>
    <v>ABT</v>
    <v>ABBOTT LABORATORIES (XNYS:ABT)</v>
    <v>11</v>
    <v>4163895</v>
    <v>1900</v>
  </rv>
  <rv s="2">
    <v>456</v>
  </rv>
  <rv s="0">
    <v>https://www.bing.com/financeapi/forcetrigger?t=a1r1r7&amp;q=XNYS%3aDHR&amp;form=skydnc</v>
    <v>Learn more on Bing</v>
  </rv>
  <rv s="1">
    <v>0</v>
    <v>DANAHER CORPORATION (XNYS:DHR)</v>
    <v>2</v>
    <v>3</v>
    <v>Finance</v>
    <v>4</v>
    <v>en-US</v>
    <v>a1r1r7</v>
    <v>268435456</v>
    <v>1</v>
    <v>Powered by Refinitiv</v>
    <v>303.82</v>
    <v>221.22</v>
    <v>0.80169999999999997</v>
    <v>2.44</v>
    <v>1.0740000000000001E-2</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229.95</v>
    <v>Healthcare Equipment &amp; Supplies</v>
    <v>Stock</v>
    <v>45077.987038969528</v>
    <v>458</v>
    <v>223.61</v>
    <v>169436322456</v>
    <v>DANAHER CORPORATION</v>
    <v>DANAHER CORPORATION</v>
    <v>226.17</v>
    <v>24.7087</v>
    <v>227.18</v>
    <v>229.62</v>
    <v>737898800</v>
    <v>DHR</v>
    <v>DANAHER CORPORATION (XNYS:DHR)</v>
    <v>11225180</v>
    <v>3843699</v>
    <v>1986</v>
  </rv>
  <rv s="2">
    <v>459</v>
  </rv>
  <rv s="0">
    <v>https://www.bing.com/financeapi/forcetrigger?t=a1xg3m&amp;q=XNYS%3aMDT&amp;form=skydnc</v>
    <v>Learn more on Bing</v>
  </rv>
  <rv s="1">
    <v>0</v>
    <v>MEDTRONIC PUBLIC LIMITED COMPANY (XNYS:MDT)</v>
    <v>2</v>
    <v>3</v>
    <v>Finance</v>
    <v>4</v>
    <v>en-US</v>
    <v>a1xg3m</v>
    <v>268435456</v>
    <v>1</v>
    <v>Powered by Refinitiv</v>
    <v>100.32</v>
    <v>75.765000000000001</v>
    <v>0.71850000000000003</v>
    <v>0.26</v>
    <v>3.1519999999999999E-3</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82.96</v>
    <v>Healthcare Equipment &amp; Supplies</v>
    <v>Stock</v>
    <v>45077.987078078128</v>
    <v>461</v>
    <v>81.83</v>
    <v>109791700000</v>
    <v>MEDTRONIC PUBLIC LIMITED COMPANY</v>
    <v>MEDTRONIC PUBLIC LIMITED COMPANY</v>
    <v>82.6</v>
    <v>27.207699999999999</v>
    <v>82.5</v>
    <v>82.76</v>
    <v>1330809000</v>
    <v>MDT</v>
    <v>MEDTRONIC PUBLIC LIMITED COMPANY (XNYS:MDT)</v>
    <v>2</v>
    <v>5980746</v>
    <v>2014</v>
  </rv>
  <rv s="2">
    <v>462</v>
  </rv>
  <rv s="0">
    <v>https://www.bing.com/financeapi/forcetrigger?t=a23vdm&amp;q=XNYS%3aSYK&amp;form=skydnc</v>
    <v>Learn more on Bing</v>
  </rv>
  <rv s="1">
    <v>0</v>
    <v>STRYKER CORPORATION (XNYS:SYK)</v>
    <v>2</v>
    <v>3</v>
    <v>Finance</v>
    <v>5</v>
    <v>en-US</v>
    <v>a23vdm</v>
    <v>268435456</v>
    <v>1</v>
    <v>Powered by Refinitiv</v>
    <v>306.56</v>
    <v>188.84</v>
    <v>0.94679999999999997</v>
    <v>4.09</v>
    <v>1.5065E-2</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275.83</v>
    <v>Healthcare Equipment &amp; Supplies</v>
    <v>Stock</v>
    <v>45077.985740925782</v>
    <v>464</v>
    <v>269.06</v>
    <v>104610168000</v>
    <v>STRYKER CORPORATION</v>
    <v>STRYKER CORPORATION</v>
    <v>269.82</v>
    <v>40.104399999999998</v>
    <v>271.49</v>
    <v>275.58</v>
    <v>379600000</v>
    <v>SYK</v>
    <v>STRYKER CORPORATION (XNYS:SYK)</v>
    <v>2669302</v>
    <v>1288079</v>
    <v>1946</v>
  </rv>
  <rv s="2">
    <v>465</v>
  </rv>
  <rv s="0">
    <v>https://www.bing.com/financeapi/forcetrigger?t=a1vt77&amp;q=XNAS%3aISRG&amp;form=skydnc</v>
    <v>Learn more on Bing</v>
  </rv>
  <rv s="1">
    <v>0</v>
    <v>INTUITIVE SURGICAL, INC. (XNAS:ISRG)</v>
    <v>2</v>
    <v>3</v>
    <v>Finance</v>
    <v>4</v>
    <v>en-US</v>
    <v>a1vt77</v>
    <v>268435456</v>
    <v>1</v>
    <v>Powered by Refinitiv</v>
    <v>317.81</v>
    <v>180.07</v>
    <v>1.3109999999999999</v>
    <v>0.77</v>
    <v>2.5080000000000002E-3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308.26</v>
    <v>Healthcare Equipment &amp; Supplies</v>
    <v>Stock</v>
    <v>45077.974645566406</v>
    <v>467</v>
    <v>300.14</v>
    <v>107596700000</v>
    <v>INTUITIVE SURGICAL, INC.</v>
    <v>INTUITIVE SURGICAL, INC.</v>
    <v>307</v>
    <v>84.2714</v>
    <v>307.07</v>
    <v>307.83999999999997</v>
    <v>350398100</v>
    <v>ISRG</v>
    <v>INTUITIVE SURGICAL, INC. (XNAS:ISRG)</v>
    <v>16</v>
    <v>1416898</v>
    <v>1995</v>
  </rv>
  <rv s="2">
    <v>468</v>
  </rv>
  <rv s="0">
    <v>https://www.bing.com/financeapi/forcetrigger?t=a26hyc&amp;q=XNYS%3aZTS&amp;form=skydnc</v>
    <v>Learn more on Bing</v>
  </rv>
  <rv s="4">
    <v>11</v>
    <v>ZOETIS INC. (XNYS:ZTS)</v>
    <v>2</v>
    <v>12</v>
    <v>Finance</v>
    <v>13</v>
    <v>en-US</v>
    <v>a26hyc</v>
    <v>268435456</v>
    <v>1</v>
    <v>Powered by Refinitiv</v>
    <v>187.81989999999999</v>
    <v>124.14830000000001</v>
    <v>0.76570000000000005</v>
    <v>2.0699999999999998</v>
    <v>1.2862E-2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163.32</v>
    <v>Pharmaceuticals</v>
    <v>Stock</v>
    <v>45077.998652383591</v>
    <v>470</v>
    <v>158.65</v>
    <v>75328909722</v>
    <v>ZOETIS INC.</v>
    <v>ZOETIS INC.</v>
    <v>161</v>
    <v>36.8155</v>
    <v>160.94</v>
    <v>163.01</v>
    <v>163.01</v>
    <v>462112200</v>
    <v>ZTS</v>
    <v>ZOETIS INC. (XNYS:ZTS)</v>
    <v>24</v>
    <v>2019939</v>
    <v>2012</v>
  </rv>
  <rv s="2">
    <v>471</v>
  </rv>
  <rv s="0">
    <v>https://www.bing.com/financeapi/forcetrigger?t=a1rgxm&amp;q=XNAS%3aDXCM&amp;form=skydnc</v>
    <v>Learn more on Bing</v>
  </rv>
  <rv s="1">
    <v>0</v>
    <v>DEXCOM, INC. (XNAS:DXCM)</v>
    <v>2</v>
    <v>3</v>
    <v>Finance</v>
    <v>4</v>
    <v>en-US</v>
    <v>a1rgxm</v>
    <v>268435456</v>
    <v>1</v>
    <v>Powered by Refinitiv</v>
    <v>126.44</v>
    <v>67.11</v>
    <v>1.1423000000000001</v>
    <v>3.7</v>
    <v>3.2582E-2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117.8481</v>
    <v>Healthcare Equipment &amp; Supplies</v>
    <v>Stock</v>
    <v>45077.993302534378</v>
    <v>473</v>
    <v>113.61</v>
    <v>45454150456</v>
    <v>DEXCOM, INC.</v>
    <v>DEXCOM, INC.</v>
    <v>113.78</v>
    <v>169.92230000000001</v>
    <v>113.56</v>
    <v>117.26</v>
    <v>387635600</v>
    <v>DXCM</v>
    <v>DEXCOM, INC. (XNAS:DXCM)</v>
    <v>30</v>
    <v>2534023</v>
    <v>1999</v>
  </rv>
  <rv s="2">
    <v>474</v>
  </rv>
  <rv s="0">
    <v>https://www.bing.com/financeapi/forcetrigger?t=a1x1pr&amp;q=XNAS%3aLNTH&amp;form=skydnc</v>
    <v>Learn more on Bing</v>
  </rv>
  <rv s="1">
    <v>0</v>
    <v>LANTHEUS HOLDINGS, INC. (XNAS:LNTH)</v>
    <v>2</v>
    <v>3</v>
    <v>Finance</v>
    <v>4</v>
    <v>en-US</v>
    <v>a1x1pr</v>
    <v>268435456</v>
    <v>1</v>
    <v>Powered by Refinitiv</v>
    <v>100.8505</v>
    <v>47.46</v>
    <v>0.67669999999999997</v>
    <v>-0.53</v>
    <v>-6.0840000000000009E-3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88.11</v>
    <v>Healthcare Equipment &amp; Supplies</v>
    <v>Stock</v>
    <v>45077.875031342184</v>
    <v>476</v>
    <v>84.88</v>
    <v>5916944945</v>
    <v>LANTHEUS HOLDINGS, INC.</v>
    <v>LANTHEUS HOLDINGS, INC.</v>
    <v>87.08</v>
    <v>240.46279999999999</v>
    <v>87.12</v>
    <v>86.59</v>
    <v>68332890</v>
    <v>LNTH</v>
    <v>LANTHEUS HOLDINGS, INC. (XNAS:LNTH)</v>
    <v>1327478</v>
    <v>1090424</v>
    <v>2007</v>
  </rv>
  <rv s="2">
    <v>477</v>
  </rv>
  <rv s="0">
    <v>https://www.bing.com/financeapi/forcetrigger?t=bsgk77&amp;q=XNAS%3aPGNY&amp;form=skydnc</v>
    <v>Learn more on Bing</v>
  </rv>
  <rv s="1">
    <v>0</v>
    <v>PROGYNY, INC. (XNAS:PGNY)</v>
    <v>2</v>
    <v>3</v>
    <v>Finance</v>
    <v>4</v>
    <v>en-US</v>
    <v>bsgk77</v>
    <v>268435456</v>
    <v>1</v>
    <v>Powered by Refinitiv</v>
    <v>46.5</v>
    <v>25.67</v>
    <v>1.5116000000000001</v>
    <v>0.02</v>
    <v>5.3719999999999994E-4</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38.08</v>
    <v>Healthcare Providers &amp; Services</v>
    <v>Stock</v>
    <v>45077.875003935158</v>
    <v>479</v>
    <v>36.99</v>
    <v>3516670435</v>
    <v>PROGYNY, INC.</v>
    <v>PROGYNY, INC.</v>
    <v>37.200000000000003</v>
    <v>86.465000000000003</v>
    <v>37.229999999999997</v>
    <v>37.25</v>
    <v>94407260</v>
    <v>PGNY</v>
    <v>PROGYNY, INC. (XNAS:PGNY)</v>
    <v>847861</v>
    <v>838036</v>
    <v>2008</v>
  </rv>
  <rv s="2">
    <v>480</v>
  </rv>
  <rv s="0">
    <v>https://www.bing.com/financeapi/forcetrigger?t=a229ec&amp;q=XNYS%3aRSG&amp;form=skydnc</v>
    <v>Learn more on Bing</v>
  </rv>
  <rv s="1">
    <v>0</v>
    <v>REPUBLIC SERVICES, INC. (XNYS:RSG)</v>
    <v>2</v>
    <v>3</v>
    <v>Finance</v>
    <v>4</v>
    <v>en-US</v>
    <v>a229ec</v>
    <v>268435456</v>
    <v>1</v>
    <v>Powered by Refinitiv</v>
    <v>149.30000000000001</v>
    <v>119.72</v>
    <v>0.66300000000000003</v>
    <v>-0.37</v>
    <v>-2.6059999999999998E-3</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142.88499999999999</v>
    <v>Professional &amp; Commercial Services</v>
    <v>Stock</v>
    <v>45077.958333344533</v>
    <v>482</v>
    <v>140.97</v>
    <v>44795062149</v>
    <v>REPUBLIC SERVICES, INC.</v>
    <v>REPUBLIC SERVICES, INC.</v>
    <v>142.29</v>
    <v>29.551500000000001</v>
    <v>142</v>
    <v>141.63</v>
    <v>316282300</v>
    <v>RSG</v>
    <v>REPUBLIC SERVICES, INC. (XNYS:RSG)</v>
    <v>4090513</v>
    <v>1172676</v>
    <v>1996</v>
  </rv>
  <rv s="2">
    <v>483</v>
  </rv>
  <rv s="0">
    <v>https://www.bing.com/financeapi/forcetrigger?t=a24ynm&amp;q=XNYS%3aUPS&amp;form=skydnc</v>
    <v>Learn more on Bing</v>
  </rv>
  <rv s="1">
    <v>0</v>
    <v>UNITED PARCEL SERVICE, INC. (XNYS:UPS)</v>
    <v>2</v>
    <v>3</v>
    <v>Finance</v>
    <v>4</v>
    <v>en-US</v>
    <v>a24ynm</v>
    <v>268435456</v>
    <v>1</v>
    <v>Powered by Refinitiv</v>
    <v>209.39</v>
    <v>154.87180000000001</v>
    <v>1.0868</v>
    <v>-2.76</v>
    <v>-1.6257999999999998E-2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169.22</v>
    <v>Freight &amp; Logistics Services</v>
    <v>Stock</v>
    <v>45077.999732464843</v>
    <v>485</v>
    <v>166.3</v>
    <v>145804500000</v>
    <v>UNITED PARCEL SERVICE, INC.</v>
    <v>UNITED PARCEL SERVICE, INC.</v>
    <v>169.06</v>
    <v>13.4979</v>
    <v>169.76</v>
    <v>167</v>
    <v>858886400</v>
    <v>UPS</v>
    <v>UNITED PARCEL SERVICE, INC. (XNYS:UPS)</v>
    <v>2</v>
    <v>3536152</v>
    <v>1999</v>
  </rv>
  <rv s="2">
    <v>486</v>
  </rv>
  <rv s="0">
    <v>https://www.bing.com/financeapi/forcetrigger?t=aaxkh7&amp;q=XTSE%3aCNR&amp;form=skydnc</v>
    <v>Learn more on Bing</v>
  </rv>
  <rv s="3">
    <v>8</v>
    <v>Canadian National Railway Company (XTSE:CNR)</v>
    <v>2</v>
    <v>9</v>
    <v>Finance</v>
    <v>10</v>
    <v>en-US</v>
    <v>aaxkh7</v>
    <v>268435456</v>
    <v>1</v>
    <v>Powered by Refinitiv</v>
    <v>175.39</v>
    <v>137.26</v>
    <v>0.67679999999999996</v>
    <v>-2.37</v>
    <v>-1.5247999999999999E-2</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154.94999999999999</v>
    <v>Freight &amp; Logistics Services</v>
    <v>Stock</v>
    <v>45077.844108796293</v>
    <v>488</v>
    <v>152.78</v>
    <v>104941600000</v>
    <v>Canadian National Railway Company</v>
    <v>Canadian National Railway Company</v>
    <v>154.75</v>
    <v>19.23</v>
    <v>155.43</v>
    <v>153.06</v>
    <v>153.06</v>
    <v>674673200</v>
    <v>CNR</v>
    <v>Canadian National Railway Company (XTSE:CNR)</v>
    <v>2052856</v>
    <v>1213540</v>
    <v>1995</v>
  </rv>
  <rv s="2">
    <v>489</v>
  </rv>
  <rv s="0">
    <v>https://www.bing.com/financeapi/forcetrigger?t=a24xww&amp;q=XNYS%3aUNP&amp;form=skydnc</v>
    <v>Learn more on Bing</v>
  </rv>
  <rv s="1">
    <v>0</v>
    <v>UNION PACIFIC CORPORATION (XNYS:UNP)</v>
    <v>2</v>
    <v>3</v>
    <v>Finance</v>
    <v>4</v>
    <v>en-US</v>
    <v>a24xww</v>
    <v>268435456</v>
    <v>1</v>
    <v>Powered by Refinitiv</v>
    <v>242.35499999999999</v>
    <v>183.69</v>
    <v>1.1011</v>
    <v>-1.68</v>
    <v>-8.650999999999999E-3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193.91</v>
    <v>Freight &amp; Logistics Services</v>
    <v>Stock</v>
    <v>45077.958333344533</v>
    <v>491</v>
    <v>191.10990000000001</v>
    <v>118402900000</v>
    <v>UNION PACIFIC CORPORATION</v>
    <v>UNION PACIFIC CORPORATION</v>
    <v>193.07</v>
    <v>17.020800000000001</v>
    <v>194.2</v>
    <v>192.52</v>
    <v>609695400</v>
    <v>UNP</v>
    <v>UNION PACIFIC CORPORATION (XNYS:UNP)</v>
    <v>2</v>
    <v>2078161</v>
    <v>1969</v>
  </rv>
  <rv s="2">
    <v>492</v>
  </rv>
  <rv s="0">
    <v>https://www.bing.com/financeapi/forcetrigger?t=aaxl52&amp;q=XTSE%3aCP&amp;form=skydnc</v>
    <v>Learn more on Bing</v>
  </rv>
  <rv s="3">
    <v>8</v>
    <v>Canadian Pacific Kansas City Limited (XTSE:CP)</v>
    <v>2</v>
    <v>9</v>
    <v>Finance</v>
    <v>10</v>
    <v>en-US</v>
    <v>aaxl52</v>
    <v>268435456</v>
    <v>1</v>
    <v>Powered by Refinitiv</v>
    <v>112.27</v>
    <v>86.42</v>
    <v>0.8266</v>
    <v>-1.48</v>
    <v>-1.4106E-2</v>
    <v>0</v>
    <v>0</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104.75</v>
    <v>Freight &amp; Logistics Services</v>
    <v>Stock</v>
    <v>45077.833333333336</v>
    <v>494</v>
    <v>102.57</v>
    <v>97758650000</v>
    <v>Canadian Pacific Kansas City Limited</v>
    <v>Canadian Pacific Kansas City Limited</v>
    <v>104.69</v>
    <v>25.9</v>
    <v>104.92</v>
    <v>103.44</v>
    <v>103.44</v>
    <v>931059400</v>
    <v>CP</v>
    <v>Canadian Pacific Kansas City Limited (XTSE:CP)</v>
    <v>1903973</v>
    <v>998400</v>
    <v>2001</v>
  </rv>
  <rv s="2">
    <v>495</v>
  </rv>
  <rv s="0">
    <v>https://www.bing.com/financeapi/forcetrigger?t=ab1rsm&amp;q=XTSE%3aWCN&amp;form=skydnc</v>
    <v>Learn more on Bing</v>
  </rv>
  <rv s="3">
    <v>8</v>
    <v>WASTE CONNECTIONS, INC. (XTSE:WCN)</v>
    <v>2</v>
    <v>9</v>
    <v>Finance</v>
    <v>10</v>
    <v>en-US</v>
    <v>ab1rsm</v>
    <v>268435456</v>
    <v>1</v>
    <v>Powered by Refinitiv</v>
    <v>196.65</v>
    <v>148.05000000000001</v>
    <v>0.57250000000000001</v>
    <v>-0.68</v>
    <v>-3.6520000000000003E-3</v>
    <v>0.06</v>
    <v>3.234E-4</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187.84</v>
    <v>Professional &amp; Commercial Services</v>
    <v>Stock</v>
    <v>45077.833333333336</v>
    <v>497</v>
    <v>185.23</v>
    <v>47992320000</v>
    <v>WASTE CONNECTIONS, INC.</v>
    <v>WASTE CONNECTIONS, INC.</v>
    <v>186.08</v>
    <v>41.49</v>
    <v>186.2</v>
    <v>185.52</v>
    <v>185.58</v>
    <v>257556500</v>
    <v>WCN</v>
    <v>WASTE CONNECTIONS, INC. (XTSE:WCN)</v>
    <v>285127</v>
    <v>204590</v>
    <v>2016</v>
  </rv>
  <rv s="2">
    <v>498</v>
  </rv>
  <rv s="0">
    <v>https://www.bing.com/financeapi/forcetrigger?t=a25xjc&amp;q=XNYS%3aWM&amp;form=skydnc</v>
    <v>Learn more on Bing</v>
  </rv>
  <rv s="1">
    <v>0</v>
    <v>WASTE MANAGEMENT, INC. (XNYS:WM)</v>
    <v>2</v>
    <v>3</v>
    <v>Finance</v>
    <v>4</v>
    <v>en-US</v>
    <v>a25xjc</v>
    <v>268435456</v>
    <v>1</v>
    <v>Powered by Refinitiv</v>
    <v>175.98</v>
    <v>138.88999999999999</v>
    <v>0.73070000000000002</v>
    <v>-0.24</v>
    <v>-1.48E-3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163.13999999999999</v>
    <v>Professional &amp; Commercial Services</v>
    <v>Stock</v>
    <v>45077.982798020312</v>
    <v>500</v>
    <v>161.47999999999999</v>
    <v>65871760063</v>
    <v>WASTE MANAGEMENT, INC.</v>
    <v>WASTE MANAGEMENT, INC.</v>
    <v>162.69999999999999</v>
    <v>29.4834</v>
    <v>162.16</v>
    <v>161.91999999999999</v>
    <v>406816700</v>
    <v>WM</v>
    <v>WASTE MANAGEMENT, INC. (XNYS:WM)</v>
    <v>4</v>
    <v>1390977</v>
    <v>1995</v>
  </rv>
  <rv s="2">
    <v>501</v>
  </rv>
  <rv s="0">
    <v>https://www.bing.com/financeapi/forcetrigger?t=a1ne3m&amp;q=XNYS%3aAME&amp;form=skydnc</v>
    <v>Learn more on Bing</v>
  </rv>
  <rv s="1">
    <v>0</v>
    <v>AMETEK, INC. (XNYS:AME)</v>
    <v>2</v>
    <v>3</v>
    <v>Finance</v>
    <v>4</v>
    <v>en-US</v>
    <v>a1ne3m</v>
    <v>268435456</v>
    <v>1</v>
    <v>Powered by Refinitiv</v>
    <v>149.47</v>
    <v>106.17</v>
    <v>1.2202999999999999</v>
    <v>-2.46</v>
    <v>-1.6674999999999999E-2</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147.12</v>
    <v>Machinery, Equipment &amp; Components</v>
    <v>Stock</v>
    <v>45077.958333356248</v>
    <v>503</v>
    <v>144.61000000000001</v>
    <v>33435037264</v>
    <v>AMETEK, INC.</v>
    <v>AMETEK, INC.</v>
    <v>146.88</v>
    <v>28.1036</v>
    <v>147.53</v>
    <v>145.07</v>
    <v>230475200</v>
    <v>AME</v>
    <v>AMETEK, INC. (XNYS:AME)</v>
    <v>9</v>
    <v>998203</v>
    <v>1986</v>
  </rv>
  <rv s="2">
    <v>504</v>
  </rv>
  <rv s="0">
    <v>https://www.bing.com/financeapi/forcetrigger?t=a25552&amp;q=XNYS%3aRTX&amp;form=skydnc</v>
    <v>Learn more on Bing</v>
  </rv>
  <rv s="1">
    <v>0</v>
    <v>RAYTHEON TECHNOLOGIES CORPORATION (XNYS:RTX)</v>
    <v>2</v>
    <v>3</v>
    <v>Finance</v>
    <v>4</v>
    <v>en-US</v>
    <v>a25552</v>
    <v>268435456</v>
    <v>1</v>
    <v>Powered by Refinitiv</v>
    <v>104.91</v>
    <v>80.27</v>
    <v>1.0562</v>
    <v>-0.68</v>
    <v>-7.326E-3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92.87</v>
    <v>Aerospace &amp; Defense</v>
    <v>Stock</v>
    <v>45077.999817256248</v>
    <v>506</v>
    <v>91.95</v>
    <v>134629623880</v>
    <v>RAYTHEON TECHNOLOGIES CORPORATION</v>
    <v>RAYTHEON TECHNOLOGIES CORPORATION</v>
    <v>92.37</v>
    <v>24.6157</v>
    <v>92.82</v>
    <v>92.14</v>
    <v>1461142000</v>
    <v>RTX</v>
    <v>RAYTHEON TECHNOLOGIES CORPORATION (XNYS:RTX)</v>
    <v>6</v>
    <v>3799350</v>
    <v>1934</v>
  </rv>
  <rv s="2">
    <v>507</v>
  </rv>
  <rv s="0">
    <v>https://www.bing.com/financeapi/forcetrigger?t=a1yq5r&amp;q=XNYS%3aNSC&amp;form=skydnc</v>
    <v>Learn more on Bing</v>
  </rv>
  <rv s="1">
    <v>0</v>
    <v>NORFOLK SOUTHERN CORPORATION (XNYS:NSC)</v>
    <v>2</v>
    <v>3</v>
    <v>Finance</v>
    <v>4</v>
    <v>en-US</v>
    <v>a1yq5r</v>
    <v>268435456</v>
    <v>1</v>
    <v>Powered by Refinitiv</v>
    <v>264.22000000000003</v>
    <v>196.33</v>
    <v>1.286</v>
    <v>-3.01</v>
    <v>-1.4253E-2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210.35</v>
    <v>Freight &amp; Logistics Services</v>
    <v>Stock</v>
    <v>45077.958333356248</v>
    <v>509</v>
    <v>206.92</v>
    <v>47390011928</v>
    <v>NORFOLK SOUTHERN CORPORATION</v>
    <v>NORFOLK SOUTHERN CORPORATION</v>
    <v>209.37</v>
    <v>16.021799999999999</v>
    <v>211.19</v>
    <v>208.18</v>
    <v>227639600</v>
    <v>NSC</v>
    <v>NORFOLK SOUTHERN CORPORATION (XNYS:NSC)</v>
    <v>1596934</v>
    <v>1474639</v>
    <v>2009</v>
  </rv>
  <rv s="2">
    <v>510</v>
  </rv>
  <rv s="0">
    <v>https://www.bing.com/financeapi/forcetrigger?t=a1q8r7&amp;q=XNAS%3aCPRT&amp;form=skydnc</v>
    <v>Learn more on Bing</v>
  </rv>
  <rv s="1">
    <v>0</v>
    <v>COPART, INC. (XNAS:CPRT)</v>
    <v>2</v>
    <v>3</v>
    <v>Finance</v>
    <v>4</v>
    <v>en-US</v>
    <v>a1q8r7</v>
    <v>268435456</v>
    <v>1</v>
    <v>Powered by Refinitiv</v>
    <v>89.79</v>
    <v>51.104999999999997</v>
    <v>1.2277</v>
    <v>-1.01</v>
    <v>-1.1399999999999999E-2</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88.82</v>
    <v>Software &amp; IT Services</v>
    <v>Stock</v>
    <v>45077.995982349217</v>
    <v>512</v>
    <v>87.05</v>
    <v>41818952082</v>
    <v>COPART, INC.</v>
    <v>COPART, INC.</v>
    <v>88.56</v>
    <v>36.637</v>
    <v>88.6</v>
    <v>87.59</v>
    <v>477439800</v>
    <v>CPRT</v>
    <v>COPART, INC. (XNAS:CPRT)</v>
    <v>10</v>
    <v>2076454</v>
    <v>2012</v>
  </rv>
  <rv s="2">
    <v>513</v>
  </rv>
  <rv s="0">
    <v>https://www.bing.com/financeapi/forcetrigger?t=a1ul9c&amp;q=XNYS%3aHEI&amp;form=skydnc</v>
    <v>Learn more on Bing</v>
  </rv>
  <rv s="1">
    <v>0</v>
    <v>HEICO CORPORATION (XNYS:HEI)</v>
    <v>2</v>
    <v>3</v>
    <v>Finance</v>
    <v>4</v>
    <v>en-US</v>
    <v>a1ul9c</v>
    <v>268435456</v>
    <v>1</v>
    <v>Powered by Refinitiv</v>
    <v>180.59</v>
    <v>126.95</v>
    <v>1.1802999999999999</v>
    <v>-4.57</v>
    <v>-2.8715000000000001E-2</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159</v>
    <v>Aerospace &amp; Defense</v>
    <v>Stock</v>
    <v>45077.994562314059</v>
    <v>515</v>
    <v>153.94999999999999</v>
    <v>19154990000</v>
    <v>HEICO CORPORATION</v>
    <v>HEICO CORPORATION</v>
    <v>158.84</v>
    <v>56.606699999999996</v>
    <v>159.15</v>
    <v>154.58000000000001</v>
    <v>136990900</v>
    <v>HEI</v>
    <v>HEICO CORPORATION (XNYS:HEI)</v>
    <v>1094870</v>
    <v>410733</v>
    <v>1993</v>
  </rv>
  <rv s="2">
    <v>516</v>
  </rv>
  <rv s="0">
    <v>https://www.bing.com/financeapi/forcetrigger?t=aw2wdm&amp;q=XNAS%3aWSC&amp;form=skydnc</v>
    <v>Learn more on Bing</v>
  </rv>
  <rv s="1">
    <v>0</v>
    <v>WILLSCOT MOBILE MINI HOLDINGS CORP. (XNAS:WSC)</v>
    <v>2</v>
    <v>3</v>
    <v>Finance</v>
    <v>4</v>
    <v>en-US</v>
    <v>aw2wdm</v>
    <v>268435456</v>
    <v>1</v>
    <v>Powered by Refinitiv</v>
    <v>53.46</v>
    <v>30.52</v>
    <v>1.528</v>
    <v>-2.33</v>
    <v>-5.1310000000000001E-2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45.28</v>
    <v>Professional &amp; Commercial Services</v>
    <v>Stock</v>
    <v>45077.994752303122</v>
    <v>518</v>
    <v>42.84</v>
    <v>8715859440</v>
    <v>WILLSCOT MOBILE MINI HOLDINGS CORP.</v>
    <v>WILLSCOT MOBILE MINI HOLDINGS CORP.</v>
    <v>45.28</v>
    <v>30.002500000000001</v>
    <v>45.41</v>
    <v>43.08</v>
    <v>202318000</v>
    <v>WSC</v>
    <v>WILLSCOT MOBILE MINI HOLDINGS CORP. (XNAS:WSC)</v>
    <v>3889207</v>
    <v>1985784</v>
    <v>2017</v>
  </rv>
  <rv s="2">
    <v>519</v>
  </rv>
  <rv s="0">
    <v>https://www.bing.com/financeapi/forcetrigger?t=a24fh7&amp;q=XNYS%3aTPL&amp;form=skydnc</v>
    <v>Learn more on Bing</v>
  </rv>
  <rv s="1">
    <v>0</v>
    <v>TEXAS PACIFIC LAND CORPORATION (XNYS:TPL)</v>
    <v>2</v>
    <v>3</v>
    <v>Finance</v>
    <v>4</v>
    <v>en-US</v>
    <v>a24fh7</v>
    <v>268435456</v>
    <v>1</v>
    <v>Powered by Refinitiv</v>
    <v>2739</v>
    <v>1275.8599999999999</v>
    <v>1.8649</v>
    <v>-3.03</v>
    <v>-2.3189999999999999E-3</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1312.645</v>
    <v>Oil &amp; Gas</v>
    <v>Stock</v>
    <v>45077.958333333336</v>
    <v>521</v>
    <v>1287.5</v>
    <v>10028295066</v>
    <v>TEXAS PACIFIC LAND CORPORATION</v>
    <v>TEXAS PACIFIC LAND CORPORATION</v>
    <v>1296</v>
    <v>23.127500000000001</v>
    <v>1306.73</v>
    <v>1303.7</v>
    <v>7692180</v>
    <v>TPL</v>
    <v>TEXAS PACIFIC LAND CORPORATION (XNYS:TPL)</v>
    <v>102962</v>
    <v>29464</v>
    <v>2020</v>
  </rv>
  <rv s="2">
    <v>522</v>
  </rv>
  <rv s="0">
    <v>https://www.bing.com/financeapi/forcetrigger?t=a1zy3m&amp;q=XNYS%3aPLD&amp;form=skydnc</v>
    <v>Learn more on Bing</v>
  </rv>
  <rv s="1">
    <v>0</v>
    <v>PROLOGIS, INC. (XNYS:PLD)</v>
    <v>2</v>
    <v>3</v>
    <v>Finance</v>
    <v>4</v>
    <v>en-US</v>
    <v>a1zy3m</v>
    <v>268435456</v>
    <v>1</v>
    <v>Powered by Refinitiv</v>
    <v>138.86000000000001</v>
    <v>98.03</v>
    <v>1.0141</v>
    <v>0.24</v>
    <v>1.931E-3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126.18</v>
    <v>Residential &amp; Commercial REIT</v>
    <v>Stock</v>
    <v>45077.995416284371</v>
    <v>524</v>
    <v>123.43</v>
    <v>114796100000</v>
    <v>PROLOGIS, INC.</v>
    <v>PROLOGIS, INC.</v>
    <v>124.31</v>
    <v>37.6218</v>
    <v>124.31</v>
    <v>124.55</v>
    <v>923466000</v>
    <v>PLD</v>
    <v>PROLOGIS, INC. (XNYS:PLD)</v>
    <v>32</v>
    <v>2568499</v>
    <v>1997</v>
  </rv>
  <rv s="2">
    <v>525</v>
  </rv>
  <rv s="0">
    <v>https://www.bing.com/financeapi/forcetrigger?t=a1qeh7&amp;q=XNAS%3aCSGP&amp;form=skydnc</v>
    <v>Learn more on Bing</v>
  </rv>
  <rv s="1">
    <v>0</v>
    <v>COSTAR GROUP, INC. (XNAS:CSGP)</v>
    <v>2</v>
    <v>3</v>
    <v>Finance</v>
    <v>5</v>
    <v>en-US</v>
    <v>a1qeh7</v>
    <v>268435456</v>
    <v>1</v>
    <v>Powered by Refinitiv</v>
    <v>85.37</v>
    <v>54.02</v>
    <v>0.88319999999999999</v>
    <v>0.75</v>
    <v>9.5359999999999993E-3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79.62</v>
    <v>Software &amp; IT Services</v>
    <v>Stock</v>
    <v>45077.875020092186</v>
    <v>527</v>
    <v>78.38</v>
    <v>32438012480</v>
    <v>COSTAR GROUP, INC.</v>
    <v>COSTAR GROUP, INC.</v>
    <v>78.63</v>
    <v>86.790199999999999</v>
    <v>78.650000000000006</v>
    <v>79.400000000000006</v>
    <v>408539200</v>
    <v>CSGP</v>
    <v>COSTAR GROUP, INC. (XNAS:CSGP)</v>
    <v>2363694</v>
    <v>1773098</v>
    <v>1998</v>
  </rv>
  <rv s="2">
    <v>528</v>
  </rv>
  <rv s="0">
    <v>https://www.bing.com/financeapi/forcetrigger?t=a1ngur&amp;q=XNYS%3aAMT&amp;form=skydnc</v>
    <v>Learn more on Bing</v>
  </rv>
  <rv s="1">
    <v>0</v>
    <v>AMERICAN TOWER CORPORATION (XNYS:AMT)</v>
    <v>2</v>
    <v>3</v>
    <v>Finance</v>
    <v>4</v>
    <v>en-US</v>
    <v>a1ngur</v>
    <v>268435456</v>
    <v>1</v>
    <v>Powered by Refinitiv</v>
    <v>282.47000000000003</v>
    <v>178.17</v>
    <v>0.56779999999999997</v>
    <v>2.44</v>
    <v>1.3407000000000001E-2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185.64</v>
    <v>Residential &amp; Commercial REIT</v>
    <v>Stock</v>
    <v>45077.990723078125</v>
    <v>530</v>
    <v>178.53</v>
    <v>85957007808</v>
    <v>AMERICAN TOWER CORPORATION</v>
    <v>AMERICAN TOWER CORPORATION</v>
    <v>182.26</v>
    <v>61.416699999999999</v>
    <v>182</v>
    <v>184.44</v>
    <v>466043200</v>
    <v>AMT</v>
    <v>AMERICAN TOWER CORPORATION (XNYS:AMT)</v>
    <v>24</v>
    <v>1834161</v>
    <v>1996</v>
  </rv>
  <rv s="2">
    <v>531</v>
  </rv>
  <rv s="0">
    <v>https://www.bing.com/financeapi/forcetrigger?t=r6dwqz&amp;q=US1M&amp;form=skydnc</v>
    <v>Learn more on Bing</v>
  </rv>
  <rv s="14">
    <v>34</v>
    <v>US Treasury 1M</v>
    <v>35</v>
    <v>36</v>
    <v>Finance</v>
    <v>37</v>
    <v>en-US</v>
    <v>r6dwqz</v>
    <v>268435456</v>
    <v>1</v>
    <v>Powered by Refinitiv</v>
    <v>0.27</v>
    <v>5.2915000000000004E-2</v>
    <v>US</v>
    <v>USD</v>
    <v>Bond</v>
    <v>45078.309293981481</v>
    <v>533</v>
    <v>45104</v>
    <v>US Treasury 1M</v>
    <v>5.1025</v>
    <v>5.3724999999999996</v>
    <v>US1M</v>
    <v>US Treasury 1M</v>
    <v>4.5224E-2</v>
    <v>5.6689999999999997E-2</v>
    <v>7.5580000000000005E-3</v>
    <v>5.2659999999999998E-2</v>
  </rv>
  <rv s="2">
    <v>534</v>
  </rv>
  <rv s="0">
    <v>https://www.bing.com/financeapi/forcetrigger?t=r6dwr1&amp;q=US3M&amp;form=skydnc</v>
    <v>Learn more on Bing</v>
  </rv>
  <rv s="14">
    <v>34</v>
    <v>US Treasury 3M</v>
    <v>35</v>
    <v>36</v>
    <v>Finance</v>
    <v>37</v>
    <v>en-US</v>
    <v>r6dwr1</v>
    <v>268435456</v>
    <v>1</v>
    <v>Powered by Refinitiv</v>
    <v>0.11749999999999999</v>
    <v>2.2349000000000001E-2</v>
    <v>US</v>
    <v>USD</v>
    <v>Bond</v>
    <v>45078.309120370373</v>
    <v>536</v>
    <v>45169</v>
    <v>US Treasury 3M</v>
    <v>5.2575000000000003</v>
    <v>5.375</v>
    <v>US3M</v>
    <v>US Treasury 3M</v>
    <v>5.2398999999999994E-2</v>
    <v>5.3719999999999997E-2</v>
    <v>1.1388000000000001E-2</v>
    <v>5.3109999999999997E-2</v>
  </rv>
  <rv s="2">
    <v>537</v>
  </rv>
  <rv s="0">
    <v>https://www.bing.com/financeapi/forcetrigger?t=r6dwr3&amp;q=US6M&amp;form=skydnc</v>
    <v>Learn more on Bing</v>
  </rv>
  <rv s="14">
    <v>34</v>
    <v>US Treasury 6M</v>
    <v>35</v>
    <v>36</v>
    <v>Finance</v>
    <v>37</v>
    <v>en-US</v>
    <v>r6dwr3</v>
    <v>268435456</v>
    <v>1</v>
    <v>Powered by Refinitiv</v>
    <v>0.1825</v>
    <v>3.4877999999999999E-2</v>
    <v>US</v>
    <v>USD</v>
    <v>Bond</v>
    <v>45078.330937500003</v>
    <v>539</v>
    <v>45260</v>
    <v>US Treasury 6M</v>
    <v>5.2324999999999999</v>
    <v>5.415</v>
    <v>US6M</v>
    <v>US Treasury 6M</v>
    <v>5.1345999999999996E-2</v>
    <v>5.4320000000000007E-2</v>
    <v>1.6303000000000002E-2</v>
    <v>5.4489999999999997E-2</v>
  </rv>
  <rv s="2">
    <v>540</v>
  </rv>
  <rv s="0">
    <v>https://www.bing.com/financeapi/forcetrigger?t=r6dwr5&amp;q=US1Y&amp;form=skydnc</v>
    <v>Learn more on Bing</v>
  </rv>
  <rv s="14">
    <v>34</v>
    <v>US Treasury 1Y</v>
    <v>35</v>
    <v>36</v>
    <v>Finance</v>
    <v>37</v>
    <v>en-US</v>
    <v>r6dwr5</v>
    <v>268435456</v>
    <v>1</v>
    <v>Powered by Refinitiv</v>
    <v>2.2499999999999999E-2</v>
    <v>4.5639999999999995E-3</v>
    <v>US</v>
    <v>USD</v>
    <v>Bond</v>
    <v>45078.308888888889</v>
    <v>542</v>
    <v>45428</v>
    <v>US Treasury 1Y</v>
    <v>4.93</v>
    <v>4.9524999999999997</v>
    <v>US1Y</v>
    <v>US Treasury 1Y</v>
    <v>4.8869999999999997E-2</v>
    <v>5.2359999999999997E-2</v>
    <v>2.1204999999999998E-2</v>
    <v>5.2499999999999998E-2</v>
  </rv>
  <rv s="2">
    <v>543</v>
  </rv>
  <rv s="0">
    <v>https://www.bing.com/financeapi/forcetrigger?t=r6dwr6&amp;q=US2Y&amp;form=skydnc</v>
    <v>Learn more on Bing</v>
  </rv>
  <rv s="14">
    <v>34</v>
    <v>US Treasury 2Y</v>
    <v>35</v>
    <v>36</v>
    <v>Finance</v>
    <v>37</v>
    <v>en-US</v>
    <v>r6dwr6</v>
    <v>268435456</v>
    <v>1</v>
    <v>Powered by Refinitiv</v>
    <v>-0.1133</v>
    <v>-1.1360000000000001E-3</v>
    <v>US</v>
    <v>USD</v>
    <v>Bond</v>
    <v>45078.395833333336</v>
    <v>545</v>
    <v>45808</v>
    <v>US Treasury 2Y</v>
    <v>99.734399999999994</v>
    <v>99.621099999999998</v>
    <v>US2Y</v>
    <v>US Treasury 2Y</v>
    <v>4.1365999999999993E-2</v>
    <v>4.5100000000000001E-2</v>
    <v>2.6558000000000002E-2</v>
    <v>4.4729999999999999E-2</v>
  </rv>
  <rv s="2">
    <v>546</v>
  </rv>
  <rv s="0">
    <v>https://www.bing.com/financeapi/forcetrigger?t=r6dwr8&amp;q=US5Y&amp;form=skydnc</v>
    <v>Learn more on Bing</v>
  </rv>
  <rv s="14">
    <v>34</v>
    <v>US Treasury 5Y</v>
    <v>35</v>
    <v>36</v>
    <v>Finance</v>
    <v>37</v>
    <v>en-US</v>
    <v>r6dwr8</v>
    <v>268435456</v>
    <v>1</v>
    <v>Powered by Refinitiv</v>
    <v>-0.2344</v>
    <v>-2.356E-3</v>
    <v>US</v>
    <v>USD</v>
    <v>Bond</v>
    <v>45078.394409722219</v>
    <v>548</v>
    <v>46904</v>
    <v>US Treasury 5Y</v>
    <v>99.468800000000002</v>
    <v>99.234399999999994</v>
    <v>US5Y</v>
    <v>US Treasury 5Y</v>
    <v>3.6276000000000003E-2</v>
    <v>3.8969999999999998E-2</v>
    <v>2.9262999999999997E-2</v>
    <v>3.8210000000000001E-2</v>
  </rv>
  <rv s="2">
    <v>549</v>
  </rv>
  <rv s="0">
    <v>https://www.bing.com/financeapi/forcetrigger?t=r6dwra&amp;q=US10Y&amp;form=skydnc</v>
    <v>Learn more on Bing</v>
  </rv>
  <rv s="14">
    <v>34</v>
    <v>US Treasury 10Y</v>
    <v>35</v>
    <v>36</v>
    <v>Finance</v>
    <v>37</v>
    <v>en-US</v>
    <v>r6dwra</v>
    <v>268435456</v>
    <v>1</v>
    <v>Powered by Refinitiv</v>
    <v>-0.34379999999999999</v>
    <v>-3.5139999999999998E-3</v>
    <v>US</v>
    <v>USD</v>
    <v>Bond</v>
    <v>45078.395810185182</v>
    <v>551</v>
    <v>48714</v>
    <v>US Treasury 10Y</v>
    <v>97.828100000000006</v>
    <v>97.484399999999994</v>
    <v>US10Y</v>
    <v>US Treasury 10Y</v>
    <v>3.5680999999999997E-2</v>
    <v>3.8149999999999996E-2</v>
    <v>2.9203999999999997E-2</v>
    <v>3.696E-2</v>
  </rv>
  <rv s="2">
    <v>552</v>
  </rv>
  <rv s="0">
    <v>https://www.bing.com/financeapi/forcetrigger?t=bunykr&amp;q=US20Y&amp;form=skydnc</v>
    <v>Learn more on Bing</v>
  </rv>
  <rv s="14">
    <v>34</v>
    <v>US Treasury 20Y</v>
    <v>35</v>
    <v>36</v>
    <v>Finance</v>
    <v>37</v>
    <v>en-US</v>
    <v>bunykr</v>
    <v>268435456</v>
    <v>1</v>
    <v>Powered by Refinitiv</v>
    <v>-0.3125</v>
    <v>-3.1869999999999997E-3</v>
    <v>US</v>
    <v>USD</v>
    <v>Bond</v>
    <v>45078.395810185182</v>
    <v>554</v>
    <v>52366</v>
    <v>US Treasury 20Y</v>
    <v>98.046899999999994</v>
    <v>97.734399999999994</v>
    <v>US20Y</v>
    <v>US Treasury 20Y</v>
    <v>3.9283999999999999E-2</v>
    <v>4.1660000000000003E-2</v>
    <v>3.2972000000000001E-2</v>
    <v>4.0660000000000002E-2</v>
  </rv>
  <rv s="2">
    <v>555</v>
  </rv>
  <rv s="0">
    <v>https://www.bing.com/financeapi/forcetrigger?t=r6dwrb&amp;q=US30Y&amp;form=skydnc</v>
    <v>Learn more on Bing</v>
  </rv>
  <rv s="14">
    <v>34</v>
    <v>US Treasury 30Y</v>
    <v>35</v>
    <v>36</v>
    <v>Finance</v>
    <v>37</v>
    <v>en-US</v>
    <v>r6dwrb</v>
    <v>268435456</v>
    <v>1</v>
    <v>Powered by Refinitiv</v>
    <v>-0.3906</v>
    <v>-4.0730000000000002E-3</v>
    <v>US</v>
    <v>USD</v>
    <v>Bond</v>
    <v>45078.395624999997</v>
    <v>557</v>
    <v>56019</v>
    <v>US Treasury 30Y</v>
    <v>95.906300000000002</v>
    <v>95.515600000000006</v>
    <v>US30Y</v>
    <v>US Treasury 30Y</v>
    <v>3.8144999999999998E-2</v>
    <v>4.0039999999999992E-2</v>
    <v>3.0689000000000001E-2</v>
    <v>3.9009999999999996E-2</v>
  </rv>
  <rv s="2">
    <v>558</v>
  </rv>
</rvData>
</file>

<file path=xl/richData/rdrichvaluestructure.xml><?xml version="1.0" encoding="utf-8"?>
<rvStructures xmlns="http://schemas.microsoft.com/office/spreadsheetml/2017/richdata" count="1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8">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3">
      <v>10</v>
      <v>2</v>
      <v>2</v>
      <v>10</v>
      <v>3</v>
      <v>10</v>
      <v>10</v>
      <v>10</v>
      <v>4</v>
      <v>4</v>
      <v>5</v>
      <v>11</v>
      <v>10</v>
      <v>10</v>
      <v>10</v>
      <v>4</v>
      <v>7</v>
      <v>8</v>
      <v>9</v>
      <v>4</v>
    </spb>
    <spb s="5">
      <v>Delayed 15 minutes</v>
      <v>from previous close</v>
      <v>from previous close</v>
      <v>GMT</v>
    </spb>
    <spb s="0">
      <v>1</v>
      <v>Name</v>
      <v>LearnMoreOnLink</v>
    </spb>
    <spb s="6">
      <v>12</v>
      <v>2</v>
      <v>2</v>
      <v>12</v>
      <v>3</v>
      <v>12</v>
      <v>12</v>
      <v>12</v>
      <v>4</v>
      <v>4</v>
      <v>5</v>
      <v>13</v>
      <v>12</v>
      <v>12</v>
      <v>12</v>
      <v>4</v>
      <v>7</v>
      <v>8</v>
      <v>9</v>
      <v>4</v>
      <v>12</v>
      <v>12</v>
      <v>5</v>
    </spb>
    <spb s="7">
      <v>at close</v>
      <v>from previous close</v>
      <v>from previous close</v>
      <v>GMT</v>
      <v>Delayed 20 minutes</v>
      <v>from close</v>
      <v>from close</v>
    </spb>
    <spb s="0">
      <v>2</v>
      <v>Name</v>
      <v>LearnMoreOnLink</v>
    </spb>
    <spb s="8">
      <v>1</v>
      <v>2</v>
      <v>2</v>
      <v>1</v>
      <v>3</v>
      <v>1</v>
      <v>1</v>
      <v>1</v>
      <v>4</v>
      <v>4</v>
      <v>5</v>
      <v>6</v>
      <v>1</v>
      <v>1</v>
      <v>1</v>
      <v>4</v>
      <v>7</v>
      <v>8</v>
      <v>9</v>
      <v>4</v>
      <v>1</v>
    </spb>
    <spb s="9">
      <v>at close</v>
      <v>from previous close</v>
      <v>from previous close</v>
      <v>Source: Nasdaq</v>
      <v>GMT</v>
      <v>Delayed 15 minutes</v>
    </spb>
    <spb s="0">
      <v>3</v>
      <v>Name</v>
      <v>LearnMoreOnLink</v>
    </spb>
    <spb s="10">
      <v>0</v>
      <v>0</v>
    </spb>
    <spb s="11">
      <v>15</v>
      <v>1</v>
      <v>1</v>
      <v>1</v>
      <v>1</v>
    </spb>
    <spb s="12">
      <v>1</v>
      <v>2</v>
      <v>2</v>
      <v>1</v>
      <v>3</v>
      <v>1</v>
      <v>14</v>
      <v>1</v>
      <v>1</v>
      <v>4</v>
      <v>4</v>
      <v>5</v>
      <v>6</v>
      <v>1</v>
      <v>1</v>
      <v>1</v>
      <v>4</v>
      <v>7</v>
      <v>8</v>
      <v>9</v>
      <v>4</v>
    </spb>
    <spb s="13">
      <v>Powered by Refinitiv</v>
    </spb>
    <spb s="4">
      <v>Delayed 15 minutes</v>
      <v>from previous close</v>
      <v>from previous close</v>
      <v>Borsa Italia</v>
      <v>GMT</v>
    </spb>
    <spb s="14">
      <v>4</v>
      <v>Name</v>
    </spb>
    <spb s="15">
      <v>1</v>
      <v>1</v>
      <v>1</v>
    </spb>
    <spb s="16">
      <v>1</v>
      <v>1</v>
      <v>3</v>
      <v>1</v>
      <v>1</v>
      <v>1</v>
      <v>4</v>
      <v>4</v>
      <v>5</v>
      <v>6</v>
      <v>1</v>
      <v>1</v>
      <v>1</v>
      <v>4</v>
      <v>7</v>
      <v>8</v>
      <v>9</v>
      <v>4</v>
    </spb>
    <spb s="0">
      <v>5</v>
      <v>Name</v>
      <v>LearnMoreOnLink</v>
    </spb>
    <spb s="17">
      <v>1</v>
      <v>2</v>
      <v>1</v>
      <v>3</v>
      <v>1</v>
      <v>1</v>
      <v>1</v>
      <v>4</v>
      <v>4</v>
      <v>5</v>
      <v>6</v>
      <v>1</v>
      <v>1</v>
      <v>1</v>
      <v>4</v>
      <v>7</v>
      <v>8</v>
      <v>9</v>
      <v>4</v>
    </spb>
    <spb s="0">
      <v>6</v>
      <v>Name</v>
      <v>LearnMoreOnLink</v>
    </spb>
    <spb s="18">
      <v>1</v>
      <v>2</v>
      <v>1</v>
      <v>3</v>
      <v>1</v>
      <v>14</v>
      <v>1</v>
      <v>1</v>
      <v>4</v>
      <v>4</v>
      <v>5</v>
      <v>6</v>
      <v>1</v>
      <v>1</v>
      <v>1</v>
      <v>4</v>
      <v>7</v>
      <v>8</v>
      <v>9</v>
      <v>4</v>
    </spb>
    <spb s="0">
      <v>7</v>
      <v>Name</v>
      <v>LearnMoreOnLink</v>
    </spb>
    <spb s="19">
      <v>1</v>
      <v>2</v>
      <v>1</v>
      <v>3</v>
      <v>1</v>
      <v>1</v>
      <v>1</v>
      <v>4</v>
      <v>4</v>
      <v>5</v>
      <v>6</v>
      <v>1</v>
      <v>1</v>
      <v>1</v>
      <v>4</v>
      <v>7</v>
      <v>8</v>
      <v>9</v>
      <v>4</v>
    </spb>
    <spb s="3">
      <v>10</v>
      <v>2</v>
      <v>2</v>
      <v>10</v>
      <v>3</v>
      <v>10</v>
      <v>10</v>
      <v>10</v>
      <v>4</v>
      <v>4</v>
      <v>5</v>
      <v>15</v>
      <v>10</v>
      <v>10</v>
      <v>10</v>
      <v>4</v>
      <v>7</v>
      <v>8</v>
      <v>9</v>
      <v>4</v>
    </spb>
    <spb s="0">
      <v>8</v>
      <v>Name</v>
      <v>LearnMoreOnLink</v>
    </spb>
    <spb s="20">
      <v>16</v>
      <v>2</v>
      <v>2</v>
      <v>16</v>
      <v>3</v>
      <v>16</v>
      <v>16</v>
      <v>16</v>
      <v>4</v>
      <v>4</v>
      <v>5</v>
      <v>17</v>
      <v>16</v>
      <v>16</v>
      <v>16</v>
      <v>4</v>
      <v>7</v>
      <v>9</v>
      <v>4</v>
      <v>16</v>
      <v>16</v>
      <v>5</v>
    </spb>
    <spb s="7">
      <v>at close</v>
      <v>from previous close</v>
      <v>from previous close</v>
      <v>GMT</v>
      <v>Delayed 15 minutes</v>
      <v>from close</v>
      <v>from close</v>
    </spb>
    <spb s="3">
      <v>18</v>
      <v>2</v>
      <v>2</v>
      <v>18</v>
      <v>3</v>
      <v>18</v>
      <v>18</v>
      <v>18</v>
      <v>4</v>
      <v>4</v>
      <v>5</v>
      <v>19</v>
      <v>18</v>
      <v>18</v>
      <v>18</v>
      <v>4</v>
      <v>7</v>
      <v>8</v>
      <v>9</v>
      <v>4</v>
    </spb>
    <spb s="0">
      <v>9</v>
      <v>Name</v>
      <v>LearnMoreOnLink</v>
    </spb>
    <spb s="21">
      <v>1</v>
      <v>1</v>
      <v>1</v>
    </spb>
    <spb s="22">
      <v>3</v>
      <v>1</v>
      <v>1</v>
      <v>20</v>
      <v>5</v>
      <v>1</v>
      <v>7</v>
      <v>5</v>
      <v>5</v>
      <v>5</v>
      <v>5</v>
      <v>9</v>
    </spb>
    <spb s="23">
      <v>GMT</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_([$£-en-GB]* #,##0_);_([$£-en-GB]* (#,##0);_([$£-en-GB]* "-"_);_(@_)</rpv>
    </rSty>
    <rSty dxfid="1">
      <rpv i="0">_([$HK$-zh-HK]* #,##0.00_);_([$HK$-zh-HK]* (#,##0.00);_([$HK$-zh-HK]* "-"??_);_(@_)</rpv>
    </rSty>
    <rSty dxfid="1">
      <rpv i="0">_([$HK$-zh-HK]* #,##0_);_([$HK$-zh-HK]* (#,##0);_([$HK$-zh-HK]* "-"_);_(@_)</rpv>
    </rSty>
    <rSty dxfid="1">
      <rpv i="0" xml:space="preserve">_ * #,##0.00_) [$CHF-fr-CH]_ ;_ * (#,##0.00) [$CHF-fr-CH]_ ;_ * "-"??_) [$CHF-fr-CH]_ ;_ @_ </rpv>
    </rSty>
    <rSty dxfid="1">
      <rpv i="0" xml:space="preserve">_ * #,##0_) [$CHF-fr-CH]_ ;_ * (#,##0) [$CHF-fr-CH]_ ;_ * "-"_) [$CHF-fr-CH]_ ;_ @_ </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ON%20Semiconductor.xlsx" TargetMode="External"/><Relationship Id="rId26" Type="http://schemas.openxmlformats.org/officeDocument/2006/relationships/hyperlink" Target="Technology/Hardware/Micron%20Technology.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Rambus.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Nvidia.xlsx" TargetMode="External"/><Relationship Id="rId25" Type="http://schemas.openxmlformats.org/officeDocument/2006/relationships/hyperlink" Target="Technology/Hardware/Texas%20Instrument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Pure%20Storage.xlsx" TargetMode="External"/><Relationship Id="rId29" Type="http://schemas.openxmlformats.org/officeDocument/2006/relationships/hyperlink" Target="Technology/Hardware/Qualcomm.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sla.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Super%20Micro%20Computer.xlsx" TargetMode="External"/><Relationship Id="rId28" Type="http://schemas.openxmlformats.org/officeDocument/2006/relationships/hyperlink" Target="Technology/Hardware/Taiwan%20Semiconductor.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alo%20Alto%20Network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olarEdge.xlsx" TargetMode="External"/><Relationship Id="rId27" Type="http://schemas.openxmlformats.org/officeDocument/2006/relationships/hyperlink" Target="Technology/Hardware/NXP%20Semiconductors.xlsx" TargetMode="External"/><Relationship Id="rId30" Type="http://schemas.openxmlformats.org/officeDocument/2006/relationships/hyperlink" Target="Technology/Hardware/STMicroelectronic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o%20Be%20Modeled/Cadence%20Design%20Systems.xlsx" TargetMode="External"/><Relationship Id="rId8" Type="http://schemas.openxmlformats.org/officeDocument/2006/relationships/hyperlink" Target="Technology/Software/Bill.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2" Type="http://schemas.openxmlformats.org/officeDocument/2006/relationships/hyperlink" Target="Industrials/Copart.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3" Type="http://schemas.openxmlformats.org/officeDocument/2006/relationships/hyperlink" Target="Technology/Software/Adyen.xlsx" TargetMode="External"/><Relationship Id="rId7" Type="http://schemas.openxmlformats.org/officeDocument/2006/relationships/hyperlink" Target="Financial%20Services/BlackRock.xlsx" TargetMode="External"/><Relationship Id="rId12" Type="http://schemas.openxmlformats.org/officeDocument/2006/relationships/hyperlink" Target="Technology/Hardware/Nvidia.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Hardware/Tesla.xlsx" TargetMode="External"/><Relationship Id="rId11" Type="http://schemas.openxmlformats.org/officeDocument/2006/relationships/hyperlink" Target="Technology/Hardware/Taiwan%20Semiconductor.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Consumer/Ulta%20Beauty.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2" Type="http://schemas.openxmlformats.org/officeDocument/2006/relationships/hyperlink" Target="Technology/Hardware/Livent.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0" Type="http://schemas.openxmlformats.org/officeDocument/2006/relationships/hyperlink" Target="Technology/Hardware/Mobileye.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Consumer/Hermes%20International.xlsx" TargetMode="External"/><Relationship Id="rId13" Type="http://schemas.openxmlformats.org/officeDocument/2006/relationships/hyperlink" Target="Financial%20Services/MSCI.xlsx" TargetMode="External"/><Relationship Id="rId18" Type="http://schemas.openxmlformats.org/officeDocument/2006/relationships/hyperlink" Target="To%20Be%20Modeled/Cadence%20Design%20Systems.xlsx" TargetMode="External"/><Relationship Id="rId3" Type="http://schemas.openxmlformats.org/officeDocument/2006/relationships/hyperlink" Target="Healthcare/Novo%20Nordisk.xlsx" TargetMode="External"/><Relationship Id="rId7" Type="http://schemas.openxmlformats.org/officeDocument/2006/relationships/hyperlink" Target="Financial%20Services/Visa.xlsx" TargetMode="External"/><Relationship Id="rId12" Type="http://schemas.openxmlformats.org/officeDocument/2006/relationships/hyperlink" Target="Consumer/Ferrari.xlsx" TargetMode="External"/><Relationship Id="rId17" Type="http://schemas.openxmlformats.org/officeDocument/2006/relationships/hyperlink" Target="Technology/Hardware/Texas%20Instruments.xlsx" TargetMode="External"/><Relationship Id="rId2" Type="http://schemas.openxmlformats.org/officeDocument/2006/relationships/hyperlink" Target="Technology/Hardware/Broadcom.xlsx" TargetMode="External"/><Relationship Id="rId16" Type="http://schemas.openxmlformats.org/officeDocument/2006/relationships/hyperlink" Target="Technology/Software/Intuit.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Microsoft.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5" Type="http://schemas.openxmlformats.org/officeDocument/2006/relationships/hyperlink" Target="Technology/Hardware/ASML.xlsx" TargetMode="External"/><Relationship Id="rId10" Type="http://schemas.openxmlformats.org/officeDocument/2006/relationships/hyperlink" Target="Consumer/O'Reilly%20Automotive.xlsx" TargetMode="External"/><Relationship Id="rId4" Type="http://schemas.openxmlformats.org/officeDocument/2006/relationships/hyperlink" Target="Industrials/Copart.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Financial%20Services/Berkshire%20Hathaway.xlsx"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Technology/Hardware/Mobileye.xlsx" TargetMode="External"/><Relationship Id="rId3" Type="http://schemas.openxmlformats.org/officeDocument/2006/relationships/hyperlink" Target="Consumer/E.l.f%20Beauty.xlsx" TargetMode="External"/><Relationship Id="rId7" Type="http://schemas.openxmlformats.org/officeDocument/2006/relationships/hyperlink" Target="Real%20Estate/WillScot%20Mobile%20Mini%20Holdings.xlsx" TargetMode="External"/><Relationship Id="rId2" Type="http://schemas.openxmlformats.org/officeDocument/2006/relationships/hyperlink" Target="Technology/Hardware/Livent.xlsx" TargetMode="External"/><Relationship Id="rId1" Type="http://schemas.openxmlformats.org/officeDocument/2006/relationships/hyperlink" Target="Technology/Hardware/Super%20Micro%20Computer.xlsx" TargetMode="External"/><Relationship Id="rId6" Type="http://schemas.openxmlformats.org/officeDocument/2006/relationships/hyperlink" Target="Financial%20Services/Shift4%20Payments.xlsx" TargetMode="External"/><Relationship Id="rId5" Type="http://schemas.openxmlformats.org/officeDocument/2006/relationships/hyperlink" Target="Consumer/Texas%20Roadhouse.xlsx" TargetMode="External"/><Relationship Id="rId4" Type="http://schemas.openxmlformats.org/officeDocument/2006/relationships/hyperlink" Target="Consumer/Croc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3:B21">
    <cfRule type="colorScale" priority="4">
      <colorScale>
        <cfvo type="min"/>
        <cfvo type="percentile" val="50"/>
        <cfvo type="max"/>
        <color theme="0"/>
        <color rgb="FFFFF600"/>
        <color rgb="FF1CCC13"/>
      </colorScale>
    </cfRule>
  </conditionalFormatting>
  <conditionalFormatting sqref="B2">
    <cfRule type="colorScale" priority="3">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21.851831850666294</v>
      </c>
      <c r="C2" s="6">
        <f>'[1]Sheet 1'!$K$117</f>
        <v>-7.4467096541029454E-2</v>
      </c>
      <c r="D2" s="29">
        <f t="shared" ref="D2:D21" si="0">0.15*(1+9*(( C2 - $C$24) / ($C$23 - $C$24)))</f>
        <v>0.46271337522684258</v>
      </c>
      <c r="E2" s="6">
        <f>'[1]Sheet 1'!$I$4</f>
        <v>0.93434823977164605</v>
      </c>
      <c r="F2" s="29">
        <f t="shared" ref="F2:F21" si="1">0.1*(1+9*((E2 -  $E$24) / ($E$23 - $E$24)))</f>
        <v>1</v>
      </c>
      <c r="G2" s="6">
        <f>'[1]Sheet 1'!$J$4</f>
        <v>0.32931628135759961</v>
      </c>
      <c r="H2" s="29">
        <f t="shared" ref="H2:H21" si="2">0.2*(1+9*((G2 -  $G$24) / ($G$23 - $G$24)))</f>
        <v>1.7220004122317734</v>
      </c>
      <c r="I2" s="6">
        <f>'[1]Sheet 1'!$I$20</f>
        <v>7.4345616264294794</v>
      </c>
      <c r="J2" s="29">
        <f t="shared" ref="J2:J21" si="3">0.1*(1+9*((I2 - $I$24) / ($I$23 - $I$24)))</f>
        <v>1</v>
      </c>
      <c r="K2" s="7">
        <f>'[1]Sheet 1'!$P$16</f>
        <v>5.2810391047712741</v>
      </c>
      <c r="L2" s="29" t="e">
        <f t="shared" ref="L2:L21" si="4">$K$25*(1+9*((K2-$K$24)/($K$23-$K$24)))</f>
        <v>#REF!</v>
      </c>
      <c r="M2" s="7">
        <f>'[1]Sheet 1'!$Q$16</f>
        <v>15.702160877513711</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4294541000</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1339.8100803171492</v>
      </c>
      <c r="C3" s="6">
        <f>'[2]Sheet 1'!$X$117</f>
        <v>7.2088212013210251E-2</v>
      </c>
      <c r="D3" s="29">
        <f t="shared" si="0"/>
        <v>0.59268963736052493</v>
      </c>
      <c r="E3" s="6">
        <f>'[2]Sheet 1'!$V$4</f>
        <v>0.33561376912836693</v>
      </c>
      <c r="F3" s="29">
        <f t="shared" si="1"/>
        <v>0.5022160512224747</v>
      </c>
      <c r="G3" s="6">
        <f>'[2]Sheet 1'!$W$4</f>
        <v>0.3908070324083881</v>
      </c>
      <c r="H3" s="29">
        <f t="shared" si="2"/>
        <v>2</v>
      </c>
      <c r="I3" s="6">
        <f>'[2]Sheet 1'!$V$20</f>
        <v>1.2624978939514286</v>
      </c>
      <c r="J3" s="29">
        <f t="shared" si="3"/>
        <v>0.34279169645993302</v>
      </c>
      <c r="K3" s="7">
        <f>'[2]Sheet 1'!$AC$16</f>
        <v>6.6453563195297605</v>
      </c>
      <c r="L3" s="29" t="e">
        <f t="shared" si="4"/>
        <v>#REF!</v>
      </c>
      <c r="M3" s="7">
        <f>'[2]Sheet 1'!$AD$16</f>
        <v>130.17729122199171</v>
      </c>
      <c r="N3" s="29" t="e">
        <f t="shared" si="5"/>
        <v>#REF!</v>
      </c>
      <c r="O3" s="6">
        <f>'[2]Sheet 1'!$AB$7</f>
        <v>0.54679999999999995</v>
      </c>
      <c r="P3" s="29" t="e">
        <f t="shared" si="6"/>
        <v>#REF!</v>
      </c>
      <c r="Q3" s="6">
        <f>'[2]Sheet 1'!$AE$7</f>
        <v>0.26329167549248039</v>
      </c>
      <c r="R3" s="29" t="e">
        <f t="shared" si="7"/>
        <v>#REF!</v>
      </c>
      <c r="S3" s="6">
        <f>'[2]Sheet 1'!$AD$13</f>
        <v>0.41643173580346354</v>
      </c>
      <c r="T3" s="29" t="e">
        <f t="shared" si="8"/>
        <v>#REF!</v>
      </c>
      <c r="U3" s="28" t="e">
        <f t="shared" si="9"/>
        <v>#REF!</v>
      </c>
      <c r="V3" s="8">
        <f>'[2]Sheet 1'!$AD$101</f>
        <v>62745454369</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168.06963195602466</v>
      </c>
      <c r="C4" s="6">
        <f>'[3]Sheet 1'!$AO$117</f>
        <v>5.1684074563698612E-2</v>
      </c>
      <c r="D4" s="29">
        <f t="shared" si="0"/>
        <v>0.57459371477735977</v>
      </c>
      <c r="E4" s="6">
        <f>'[3]Sheet 1'!$AM$4</f>
        <v>0.25677556818181824</v>
      </c>
      <c r="F4" s="29">
        <f t="shared" si="1"/>
        <v>0.43667048318540314</v>
      </c>
      <c r="G4" s="6">
        <f>'[3]Sheet 1'!$AN$4</f>
        <v>0.25750194965923345</v>
      </c>
      <c r="H4" s="29">
        <f t="shared" si="2"/>
        <v>1.3973279327639772</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275564800000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0.57349342004262915</v>
      </c>
      <c r="E5" s="6">
        <f>'[4]Sheet 1'!$T$4</f>
        <v>0.21593030491599263</v>
      </c>
      <c r="F5" s="29">
        <f t="shared" si="1"/>
        <v>0.40271199668724739</v>
      </c>
      <c r="G5" s="6">
        <f>'[4]Sheet 1'!$U$4</f>
        <v>0.1027976799727055</v>
      </c>
      <c r="H5" s="29">
        <f t="shared" si="2"/>
        <v>0.69791017539560496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551.33360167657725</v>
      </c>
      <c r="C6" s="6">
        <f>'[5]Sheet 1'!$AJ$117</f>
        <v>0.62171250897601915</v>
      </c>
      <c r="D6" s="29">
        <f t="shared" si="0"/>
        <v>1.0801377714596037</v>
      </c>
      <c r="E6" s="6">
        <f>'[5]Sheet 1'!$AH$4</f>
        <v>0.17906368821292773</v>
      </c>
      <c r="F6" s="29">
        <f t="shared" si="1"/>
        <v>0.37206133109119077</v>
      </c>
      <c r="G6" s="6">
        <f>'[5]Sheet 1'!$AI$4</f>
        <v>8.6141063970349485E-2</v>
      </c>
      <c r="H6" s="29">
        <f t="shared" si="2"/>
        <v>0.62260564092270476</v>
      </c>
      <c r="I6" s="6">
        <f>'[5]Sheet 1'!$AH$20</f>
        <v>0.52030848329048851</v>
      </c>
      <c r="J6" s="29">
        <f t="shared" si="3"/>
        <v>0.26376253139814571</v>
      </c>
      <c r="K6" s="7">
        <f>'[5]Sheet 1'!$AO$16</f>
        <v>9.8043621946767896</v>
      </c>
      <c r="L6" s="29" t="e">
        <f t="shared" si="4"/>
        <v>#REF!</v>
      </c>
      <c r="M6" s="7">
        <f>'[5]Sheet 1'!$AP$16</f>
        <v>26.357560942805538</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87559817452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2098.6089102593987</v>
      </c>
      <c r="C7" s="6">
        <f>'[6]Sheet 1'!$L$117</f>
        <v>0.38907129352621039</v>
      </c>
      <c r="D7" s="29">
        <f t="shared" si="0"/>
        <v>0.87381405722026684</v>
      </c>
      <c r="E7" s="6">
        <f>'[6]Sheet 1'!$J$4</f>
        <v>0.49041476500641568</v>
      </c>
      <c r="F7" s="29">
        <f t="shared" si="1"/>
        <v>0.6309165934178792</v>
      </c>
      <c r="G7" s="6">
        <f>'[6]Sheet 1'!$K$4</f>
        <v>0.29816921210417457</v>
      </c>
      <c r="H7" s="29">
        <f t="shared" si="2"/>
        <v>1.5811845616416782</v>
      </c>
      <c r="I7" s="6">
        <f>'[6]Sheet 1'!$J$20</f>
        <v>0.10236921892448203</v>
      </c>
      <c r="J7" s="29">
        <f t="shared" si="3"/>
        <v>0.21925988741678051</v>
      </c>
      <c r="K7" s="7">
        <f>'[6]Sheet 1'!$Q$16</f>
        <v>5.1943275377165721</v>
      </c>
      <c r="L7" s="29" t="e">
        <f t="shared" si="4"/>
        <v>#REF!</v>
      </c>
      <c r="M7" s="7">
        <f>'[6]Sheet 1'!$R$16</f>
        <v>82.275378940296633</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46414750000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1694.385163451409</v>
      </c>
      <c r="C8" s="6">
        <f>'[7]Sheet 1'!$H$117</f>
        <v>-0.36636706326983148</v>
      </c>
      <c r="D8" s="29">
        <f t="shared" si="0"/>
        <v>0.20383454670379109</v>
      </c>
      <c r="E8" s="6">
        <f>'[7]Sheet 1'!$F$4</f>
        <v>0.29690560125342724</v>
      </c>
      <c r="F8" s="29">
        <f t="shared" si="1"/>
        <v>0.47003433194710209</v>
      </c>
      <c r="G8" s="6">
        <f>'[7]Sheet 1'!$G$4</f>
        <v>0.24388402295379041</v>
      </c>
      <c r="H8" s="29">
        <f t="shared" si="2"/>
        <v>1.3357613077727777</v>
      </c>
      <c r="I8" s="6">
        <f>'[7]Sheet 1'!$F$20</f>
        <v>0.10344827586206895</v>
      </c>
      <c r="J8" s="29">
        <f t="shared" si="3"/>
        <v>0.21937478661583498</v>
      </c>
      <c r="K8" s="7">
        <f>'[7]Sheet 1'!$M$16</f>
        <v>8.5575123138024765</v>
      </c>
      <c r="L8" s="29" t="e">
        <f t="shared" si="4"/>
        <v>#REF!</v>
      </c>
      <c r="M8" s="7">
        <f>'[7]Sheet 1'!$N$16</f>
        <v>36.989455967362922</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56667846542</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1282.0345355019663</v>
      </c>
      <c r="C9" s="6">
        <f>'[8]Sheet 1'!$Y$117</f>
        <v>-0.34369072616874874</v>
      </c>
      <c r="D9" s="29">
        <f t="shared" si="0"/>
        <v>0.22394562670736026</v>
      </c>
      <c r="E9" s="6">
        <f>'[8]Sheet 1'!$W$4</f>
        <v>0.2916945001113338</v>
      </c>
      <c r="F9" s="29">
        <f t="shared" si="1"/>
        <v>0.46570185631528593</v>
      </c>
      <c r="G9" s="6">
        <f>'[8]Sheet 1'!$X$4</f>
        <v>0.16514394069987937</v>
      </c>
      <c r="H9" s="29">
        <f t="shared" si="2"/>
        <v>0.97977752105103699</v>
      </c>
      <c r="I9" s="6">
        <f>'[8]Sheet 1'!$W$20</f>
        <v>0.30801479654747221</v>
      </c>
      <c r="J9" s="29">
        <f t="shared" si="3"/>
        <v>0.24115726033095486</v>
      </c>
      <c r="K9" s="7">
        <f>'[8]Sheet 1'!$AD$16</f>
        <v>17.727141872091018</v>
      </c>
      <c r="L9" s="29" t="e">
        <f t="shared" si="4"/>
        <v>#REF!</v>
      </c>
      <c r="M9" s="7">
        <f>'[8]Sheet 1'!$AE$16</f>
        <v>61.084140184140182</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205670300000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391.36954574913392</v>
      </c>
      <c r="C10" s="6">
        <f>'[9]Sheet 1'!$AE$118</f>
        <v>-0.42706844422612511</v>
      </c>
      <c r="D10" s="29">
        <f t="shared" si="0"/>
        <v>0.15</v>
      </c>
      <c r="E10" s="6">
        <f>'[9]Sheet 1'!$AC$5</f>
        <v>0.137682016012036</v>
      </c>
      <c r="F10" s="29">
        <f t="shared" si="1"/>
        <v>0.33765687768959296</v>
      </c>
      <c r="G10" s="6">
        <f>'[9]Sheet 1'!$AD$5</f>
        <v>0.25473471431135297</v>
      </c>
      <c r="H10" s="29">
        <f t="shared" si="2"/>
        <v>1.3848172661544078</v>
      </c>
      <c r="I10" s="6">
        <f>'[9]Sheet 1'!$AC$21</f>
        <v>-5.8558316061478877E-2</v>
      </c>
      <c r="J10" s="29">
        <f t="shared" si="3"/>
        <v>0.20212414208990187</v>
      </c>
      <c r="K10" s="7">
        <f>'[9]Sheet 1'!$AJ$17</f>
        <v>12.874743782292876</v>
      </c>
      <c r="L10" s="29" t="e">
        <f t="shared" si="4"/>
        <v>#REF!</v>
      </c>
      <c r="M10" s="7">
        <f>'[9]Sheet 1'!$AK$17</f>
        <v>42.223958736698627</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272602100000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5155.6750008267982</v>
      </c>
      <c r="C11" s="6">
        <f>'[10]Sheet 1'!$AJ$117</f>
        <v>1.0951300195574585</v>
      </c>
      <c r="D11" s="29">
        <f t="shared" si="0"/>
        <v>1.5</v>
      </c>
      <c r="E11" s="6">
        <f>'[10]Sheet 1'!$AH$4</f>
        <v>0.11091531304544855</v>
      </c>
      <c r="F11" s="29">
        <f t="shared" si="1"/>
        <v>0.3154032147525857</v>
      </c>
      <c r="G11" s="6">
        <f>'[10]Sheet 1'!$AI$4</f>
        <v>7.6406130112605997E-2</v>
      </c>
      <c r="H11" s="29">
        <f t="shared" si="2"/>
        <v>0.57859402042439023</v>
      </c>
      <c r="I11" s="6">
        <f>'[10]Sheet 1'!$AH$20</f>
        <v>0.10762750001712518</v>
      </c>
      <c r="J11" s="29">
        <f t="shared" si="3"/>
        <v>0.21981979511479219</v>
      </c>
      <c r="K11" s="7">
        <f>'[10]Sheet 1'!$AO$16</f>
        <v>2.7594920820096687</v>
      </c>
      <c r="L11" s="29" t="e">
        <f t="shared" si="4"/>
        <v>#REF!</v>
      </c>
      <c r="M11" s="7">
        <f>'[10]Sheet 1'!$AP$16</f>
        <v>18.458934048511608</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44847900000</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146.25862569866152</v>
      </c>
      <c r="C12" s="6">
        <f>'[11]Sheet 1'!$X$117</f>
        <v>0.34182225411616063</v>
      </c>
      <c r="D12" s="29">
        <f t="shared" si="0"/>
        <v>0.83191005802359186</v>
      </c>
      <c r="E12" s="6">
        <f>'[11]Sheet 1'!$V$4</f>
        <v>0.53668211856406289</v>
      </c>
      <c r="F12" s="29">
        <f t="shared" si="1"/>
        <v>0.66938297055609031</v>
      </c>
      <c r="G12" s="6">
        <f>'[11]Sheet 1'!$W$4</f>
        <v>0.12461796603923792</v>
      </c>
      <c r="H12" s="29">
        <f t="shared" si="2"/>
        <v>0.79655965402159434</v>
      </c>
      <c r="I12" s="6">
        <f>'[11]Sheet 1'!$V$20</f>
        <v>0.24589531020025879</v>
      </c>
      <c r="J12" s="29">
        <f t="shared" si="3"/>
        <v>0.23454270740205285</v>
      </c>
      <c r="K12" s="7">
        <f>'[11]Sheet 1'!$AC$16</f>
        <v>1.9017737064994649</v>
      </c>
      <c r="L12" s="29" t="e">
        <f t="shared" si="4"/>
        <v>#REF!</v>
      </c>
      <c r="M12" s="7">
        <f>'[11]Sheet 1'!$AD$16</f>
        <v>12.516272060633998</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6760777000</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241.99236149131318</v>
      </c>
      <c r="C13" s="6">
        <f>'[12]Sheet 1'!$AN$117</f>
        <v>-0.27558041762815999</v>
      </c>
      <c r="D13" s="29">
        <f t="shared" si="0"/>
        <v>0.28435096721811476</v>
      </c>
      <c r="E13" s="6">
        <f>'[12]Sheet 1'!$AL$4</f>
        <v>0.17956070629670173</v>
      </c>
      <c r="F13" s="29">
        <f t="shared" si="1"/>
        <v>0.37247454869679991</v>
      </c>
      <c r="G13" s="6">
        <f>'[12]Sheet 1'!$AM$4</f>
        <v>6.4709739244464659E-2</v>
      </c>
      <c r="H13" s="29">
        <f t="shared" si="2"/>
        <v>0.52571465589957433</v>
      </c>
      <c r="I13" s="6">
        <f>'[12]Sheet 1'!$AL$20</f>
        <v>0.17742617520614568</v>
      </c>
      <c r="J13" s="29">
        <f t="shared" si="3"/>
        <v>0.22725203672774497</v>
      </c>
      <c r="K13" s="7">
        <f>'[12]Sheet 1'!$AS$16</f>
        <v>12.48398446724164</v>
      </c>
      <c r="L13" s="29" t="e">
        <f t="shared" si="4"/>
        <v>#REF!</v>
      </c>
      <c r="M13" s="7">
        <f>'[12]Sheet 1'!$AT$16</f>
        <v>34.028975230553492</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2475199600320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Z13" s="14"/>
      <c r="AA13" s="14"/>
      <c r="AB13" s="14"/>
    </row>
    <row r="14" spans="1:28" ht="50" customHeight="1">
      <c r="A14" s="22" t="e" vm="13">
        <v>#VALUE!</v>
      </c>
      <c r="B14" s="19">
        <f>'[13]Sheet 1'!$J$116</f>
        <v>71.276531046721459</v>
      </c>
      <c r="C14" s="6">
        <f>'[13]Sheet 1'!$J$118</f>
        <v>-0.33267923371667951</v>
      </c>
      <c r="D14" s="29">
        <f t="shared" si="0"/>
        <v>0.23371144579335754</v>
      </c>
      <c r="E14" s="6">
        <f>'[13]Sheet 1'!$H$5</f>
        <v>0.13120609596380528</v>
      </c>
      <c r="F14" s="29">
        <f t="shared" si="1"/>
        <v>0.3322728398370331</v>
      </c>
      <c r="G14" s="6">
        <f>'[13]Sheet 1'!$I$5</f>
        <v>0.12967056099357954</v>
      </c>
      <c r="H14" s="29">
        <f t="shared" si="2"/>
        <v>0.81940242777966155</v>
      </c>
      <c r="I14" s="6">
        <f>'[13]Sheet 1'!$H$21</f>
        <v>0.54823304680038198</v>
      </c>
      <c r="J14" s="29">
        <f t="shared" si="3"/>
        <v>0.26673597039795099</v>
      </c>
      <c r="K14" s="7">
        <f>'[13]Sheet 1'!$O$17</f>
        <v>7.1887338174928956</v>
      </c>
      <c r="L14" s="29" t="e">
        <f t="shared" si="4"/>
        <v>#REF!</v>
      </c>
      <c r="M14" s="7">
        <f>'[13]Sheet 1'!$P$17</f>
        <v>30.989183303085298</v>
      </c>
      <c r="N14" s="29" t="e">
        <f t="shared" si="5"/>
        <v>#REF!</v>
      </c>
      <c r="O14" s="6">
        <f>'[13]Sheet 1'!$N$8</f>
        <v>0.82150000000000001</v>
      </c>
      <c r="P14" s="29" t="e">
        <f t="shared" si="6"/>
        <v>#REF!</v>
      </c>
      <c r="Q14" s="6">
        <f>'[13]Sheet 1'!$Q$8</f>
        <v>0.3630144195347858</v>
      </c>
      <c r="R14" s="29" t="e">
        <f t="shared" si="7"/>
        <v>#REF!</v>
      </c>
      <c r="S14" s="6">
        <f>'[13]Sheet 1'!$P$14</f>
        <v>0.11803217358772915</v>
      </c>
      <c r="T14" s="29" t="e">
        <f t="shared" si="8"/>
        <v>#REF!</v>
      </c>
      <c r="U14" s="28" t="e">
        <f t="shared" si="9"/>
        <v>#REF!</v>
      </c>
      <c r="V14" s="8">
        <f>'[13]Sheet 1'!$P$101</f>
        <v>68300160000</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161.34969446246163</v>
      </c>
      <c r="C15" s="6">
        <f>'[14]Sheet 1'!$O$117</f>
        <v>-0.40307179259170689</v>
      </c>
      <c r="D15" s="29">
        <f t="shared" si="0"/>
        <v>0.17128203416126322</v>
      </c>
      <c r="E15" s="6">
        <f>'[14]Sheet 1'!$M$4</f>
        <v>0.19301813624969388</v>
      </c>
      <c r="F15" s="29">
        <f t="shared" si="1"/>
        <v>0.38366296852370596</v>
      </c>
      <c r="G15" s="6">
        <f>'[14]Sheet 1'!$N$4</f>
        <v>0.13792168162764806</v>
      </c>
      <c r="H15" s="29">
        <f t="shared" si="2"/>
        <v>0.8567057310520898</v>
      </c>
      <c r="I15" s="6">
        <f>'[14]Sheet 1'!$M$20</f>
        <v>0.15464188318967986</v>
      </c>
      <c r="J15" s="29">
        <f t="shared" si="3"/>
        <v>0.2248259396308035</v>
      </c>
      <c r="K15" s="7">
        <f>'[14]Sheet 1'!$T$16</f>
        <v>10.276100072734353</v>
      </c>
      <c r="L15" s="29" t="e">
        <f t="shared" si="4"/>
        <v>#REF!</v>
      </c>
      <c r="M15" s="7">
        <f>'[14]Sheet 1'!$U$16</f>
        <v>56.142562732277234</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52359340000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52.869384649916299</v>
      </c>
      <c r="C16" s="6">
        <f>'[15]Sheet 1'!$AK$117</f>
        <v>-0.10572759387827635</v>
      </c>
      <c r="D16" s="29">
        <f t="shared" si="0"/>
        <v>0.43498921677487135</v>
      </c>
      <c r="E16" s="6">
        <f>'[15]Sheet 1'!$AI$4</f>
        <v>0.13890075923709588</v>
      </c>
      <c r="F16" s="29">
        <f t="shared" si="1"/>
        <v>0.33867013288845321</v>
      </c>
      <c r="G16" s="6">
        <f>'[15]Sheet 1'!$AJ$4</f>
        <v>0.12596160702260328</v>
      </c>
      <c r="H16" s="29">
        <f t="shared" si="2"/>
        <v>0.80263425277182832</v>
      </c>
      <c r="I16" s="6">
        <f>'[15]Sheet 1'!$AI$20</f>
        <v>-0.11793695526076731</v>
      </c>
      <c r="J16" s="29">
        <f t="shared" si="3"/>
        <v>0.19580143765486288</v>
      </c>
      <c r="K16" s="7">
        <f>'[15]Sheet 1'!$AP$16</f>
        <v>9.8052801736636539</v>
      </c>
      <c r="L16" s="29" t="e">
        <f t="shared" si="4"/>
        <v>#REF!</v>
      </c>
      <c r="M16" s="7">
        <f>'[15]Sheet 1'!$AQ$16</f>
        <v>51.930485992225734</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61881613440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111.6613940257061</v>
      </c>
      <c r="C17" s="6">
        <f>[16]Model!$Z$117</f>
        <v>-0.10391305653072702</v>
      </c>
      <c r="D17" s="29">
        <f t="shared" si="0"/>
        <v>0.43659848486801001</v>
      </c>
      <c r="E17" s="6">
        <f>[16]Model!$X$4</f>
        <v>9.7808156437157789E-2</v>
      </c>
      <c r="F17" s="29">
        <f t="shared" si="1"/>
        <v>0.30450600990865806</v>
      </c>
      <c r="G17" s="6">
        <f>[16]Model!$Y$4</f>
        <v>5.7856849905952634E-2</v>
      </c>
      <c r="H17" s="29">
        <f t="shared" si="2"/>
        <v>0.4947327540920311</v>
      </c>
      <c r="I17" s="6">
        <f>[16]Model!$X$20</f>
        <v>-0.15366930381275301</v>
      </c>
      <c r="J17" s="29">
        <f t="shared" si="3"/>
        <v>0.19199661690264355</v>
      </c>
      <c r="K17" s="7">
        <f>[16]Model!$AE$16</f>
        <v>5.5613005416566494</v>
      </c>
      <c r="L17" s="29" t="e">
        <f t="shared" si="4"/>
        <v>#REF!</v>
      </c>
      <c r="M17" s="7">
        <f>[16]Model!$AF$16</f>
        <v>26.227839658507303</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1572936000000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469.57849333369558</v>
      </c>
      <c r="C18" s="6">
        <f>'[17]Sheet 1'!$X$117</f>
        <v>0.13920061458926636</v>
      </c>
      <c r="D18" s="29">
        <f t="shared" si="0"/>
        <v>0.65220995986333152</v>
      </c>
      <c r="E18" s="6">
        <f>'[17]Sheet 1'!$V$4</f>
        <v>0.18272868530692499</v>
      </c>
      <c r="F18" s="29">
        <f t="shared" si="1"/>
        <v>0.37510838586281264</v>
      </c>
      <c r="G18" s="6">
        <f>'[17]Sheet 1'!$W$4</f>
        <v>8.2582288401253923E-2</v>
      </c>
      <c r="H18" s="29">
        <f t="shared" si="2"/>
        <v>0.60651642223108315</v>
      </c>
      <c r="I18" s="6">
        <f>'[17]Sheet 1'!$V$20</f>
        <v>0.12058803578079469</v>
      </c>
      <c r="J18" s="29">
        <f t="shared" si="3"/>
        <v>0.22119984757235028</v>
      </c>
      <c r="K18" s="7">
        <f>'[17]Sheet 1'!$AC$16</f>
        <v>2.0109928877351098</v>
      </c>
      <c r="L18" s="29" t="e">
        <f t="shared" si="4"/>
        <v>#REF!</v>
      </c>
      <c r="M18" s="7">
        <f>'[17]Sheet 1'!$AD$16</f>
        <v>16.522925961519888</v>
      </c>
      <c r="N18" s="29" t="e">
        <f t="shared" si="5"/>
        <v>#REF!</v>
      </c>
      <c r="O18" s="6">
        <f>'[17]Sheet 1'!$AB$7</f>
        <v>0.39620983542319749</v>
      </c>
      <c r="P18" s="29" t="e">
        <f t="shared" si="6"/>
        <v>#REF!</v>
      </c>
      <c r="Q18" s="6">
        <f>'[17]Sheet 1'!$AE$7</f>
        <v>0.11459531739811912</v>
      </c>
      <c r="R18" s="29" t="e">
        <f t="shared" si="7"/>
        <v>#REF!</v>
      </c>
      <c r="S18" s="6">
        <f>'[17]Sheet 1'!$AD$13</f>
        <v>0.42418211606717809</v>
      </c>
      <c r="T18" s="29" t="e">
        <f t="shared" si="8"/>
        <v>#REF!</v>
      </c>
      <c r="U18" s="28" t="e">
        <f t="shared" si="9"/>
        <v>#REF!</v>
      </c>
      <c r="V18" s="8">
        <f>'[17]Sheet 1'!$AD$101</f>
        <v>20528215398</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536.73759268464482</v>
      </c>
      <c r="C19" s="6">
        <f>'[18]Sheet 1'!$Y$117</f>
        <v>-0.35796938674085543</v>
      </c>
      <c r="D19" s="29">
        <f t="shared" si="0"/>
        <v>0.21128223738529311</v>
      </c>
      <c r="E19" s="6">
        <f>'[18]Sheet 1'!$W$4</f>
        <v>0.23310752939344392</v>
      </c>
      <c r="F19" s="29">
        <f t="shared" si="1"/>
        <v>0.41699302951342987</v>
      </c>
      <c r="G19" s="6">
        <f>'[18]Sheet 1'!$X$4</f>
        <v>7.740200040412204E-2</v>
      </c>
      <c r="H19" s="29">
        <f t="shared" si="2"/>
        <v>0.58309634842951441</v>
      </c>
      <c r="I19" s="6">
        <f>'[18]Sheet 1'!$W$20</f>
        <v>0.15191440445662741</v>
      </c>
      <c r="J19" s="29">
        <f t="shared" si="3"/>
        <v>0.22453551462082527</v>
      </c>
      <c r="K19" s="7">
        <f>'[18]Sheet 1'!$AD$16</f>
        <v>5.3258322388361288</v>
      </c>
      <c r="L19" s="29" t="e">
        <f t="shared" si="4"/>
        <v>#REF!</v>
      </c>
      <c r="M19" s="7">
        <f>'[18]Sheet 1'!$AE$16</f>
        <v>29.943247656915648</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421720700000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499.77648504564917</v>
      </c>
      <c r="C20" s="6">
        <f>'[19]Sheet 1'!$AH$117</f>
        <v>9.9642423476092201E-2</v>
      </c>
      <c r="D20" s="29">
        <f t="shared" si="0"/>
        <v>0.61712678294956369</v>
      </c>
      <c r="E20" s="6">
        <f>'[19]Sheet 1'!$AF$4</f>
        <v>-1.5810512499254248E-2</v>
      </c>
      <c r="F20" s="29">
        <f t="shared" si="1"/>
        <v>0.21004418676149861</v>
      </c>
      <c r="G20" s="6">
        <f>'[19]Sheet 1'!$AG$4</f>
        <v>-7.3351115421920188E-3</v>
      </c>
      <c r="H20" s="29">
        <f t="shared" si="2"/>
        <v>0.2</v>
      </c>
      <c r="I20" s="6">
        <f>'[19]Sheet 1'!$AF$20</f>
        <v>-8.1830644310872058E-2</v>
      </c>
      <c r="J20" s="29">
        <f t="shared" si="3"/>
        <v>0.19964607834475148</v>
      </c>
      <c r="K20" s="7">
        <f>'[19]Sheet 1'!$AM$16</f>
        <v>1.7530962051406402</v>
      </c>
      <c r="L20" s="29" t="e">
        <f t="shared" si="4"/>
        <v>#REF!</v>
      </c>
      <c r="M20" s="7">
        <f>'[19]Sheet 1'!$AN$16</f>
        <v>20.180792044661548</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115676300000</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0.53939753842446492</v>
      </c>
      <c r="E21" s="6">
        <f>'[20]Sheet 1'!$AJ$4</f>
        <v>-0.14817164642055514</v>
      </c>
      <c r="F21" s="29">
        <f t="shared" si="1"/>
        <v>0.1</v>
      </c>
      <c r="G21" s="6">
        <f>'[20]Sheet 1'!$AK$4</f>
        <v>0.17779859577806545</v>
      </c>
      <c r="H21" s="29">
        <f t="shared" si="2"/>
        <v>1.0369891965464157</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1.0951300195574585</v>
      </c>
      <c r="D23" s="12"/>
      <c r="E23" s="27">
        <f>MAX(E2:E21)</f>
        <v>0.93434823977164605</v>
      </c>
      <c r="F23" s="12"/>
      <c r="G23" s="27">
        <f>MAX(G2:G21)</f>
        <v>0.3908070324083881</v>
      </c>
      <c r="H23" s="12"/>
      <c r="I23" s="27">
        <f>MAX(I2:I21)</f>
        <v>7.4345616264294794</v>
      </c>
      <c r="J23" s="12"/>
      <c r="K23" s="27">
        <f>MAX(K2:K21)</f>
        <v>17.727141872091018</v>
      </c>
      <c r="L23" s="12"/>
      <c r="M23" s="27">
        <f>MAX(M2:M21)</f>
        <v>130.17729122199171</v>
      </c>
      <c r="N23" s="12"/>
      <c r="O23" s="27">
        <f>MAX(O2:O21)</f>
        <v>0.879</v>
      </c>
      <c r="P23" s="12"/>
      <c r="Q23" s="27">
        <f>MAX(Q2:Q21)</f>
        <v>0.60999658819515523</v>
      </c>
      <c r="R23" s="12"/>
      <c r="S23" s="27">
        <f>MAX(S2:S21)</f>
        <v>0.68462524023062143</v>
      </c>
      <c r="T23" s="12"/>
      <c r="U23" s="27"/>
    </row>
    <row r="24" spans="1:28" ht="17">
      <c r="A24" s="12" t="s">
        <v>42</v>
      </c>
      <c r="C24" s="27">
        <f>MIN(C2:C21)</f>
        <v>-0.42706844422612511</v>
      </c>
      <c r="D24" s="12"/>
      <c r="E24" s="27">
        <f>MIN(E2:E21)</f>
        <v>-0.14817164642055514</v>
      </c>
      <c r="F24" s="12"/>
      <c r="G24" s="27">
        <f>MIN(G2:G21)</f>
        <v>-7.3351115421920188E-3</v>
      </c>
      <c r="H24" s="12"/>
      <c r="I24" s="27">
        <f>MIN(I2:I21)</f>
        <v>-1.0176404064859355</v>
      </c>
      <c r="J24" s="12"/>
      <c r="K24" s="27">
        <f>MIN(K2:K21)</f>
        <v>1.7530962051406402</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C2:C21">
    <cfRule type="colorScale" priority="7">
      <colorScale>
        <cfvo type="min"/>
        <cfvo type="percentile" val="50"/>
        <cfvo type="max"/>
        <color rgb="FFF8696B"/>
        <color rgb="FFFCFCFF"/>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4">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6">
      <colorScale>
        <cfvo type="min"/>
        <cfvo type="percentile" val="50"/>
        <cfvo type="max"/>
        <color rgb="FFF8696B"/>
        <color rgb="FFFFEB84"/>
        <color rgb="FF63BE7B"/>
      </colorScale>
    </cfRule>
  </conditionalFormatting>
  <conditionalFormatting sqref="Q2:Q21">
    <cfRule type="colorScale" priority="17">
      <colorScale>
        <cfvo type="min"/>
        <cfvo type="percentile" val="50"/>
        <cfvo type="max"/>
        <color rgb="FFF8696B"/>
        <color rgb="FFFFEB84"/>
        <color rgb="FF63BE7B"/>
      </colorScale>
    </cfRule>
  </conditionalFormatting>
  <conditionalFormatting sqref="S2:S21">
    <cfRule type="colorScale" priority="18">
      <colorScale>
        <cfvo type="min"/>
        <cfvo type="percentile" val="50"/>
        <cfvo type="max"/>
        <color rgb="FFF8696B"/>
        <color rgb="FFFFEB84"/>
        <color rgb="FF63BE7B"/>
      </colorScale>
    </cfRule>
  </conditionalFormatting>
  <conditionalFormatting sqref="O2:O21">
    <cfRule type="colorScale" priority="10">
      <colorScale>
        <cfvo type="min"/>
        <cfvo type="max"/>
        <color rgb="FFFFEF9C"/>
        <color rgb="FF63BE7B"/>
      </colorScale>
    </cfRule>
  </conditionalFormatting>
  <conditionalFormatting sqref="Q2:Q21">
    <cfRule type="colorScale" priority="9">
      <colorScale>
        <cfvo type="min"/>
        <cfvo type="max"/>
        <color rgb="FFFFEF9C"/>
        <color rgb="FF63BE7B"/>
      </colorScale>
    </cfRule>
  </conditionalFormatting>
  <conditionalFormatting sqref="S2:S21">
    <cfRule type="colorScale" priority="8">
      <colorScale>
        <cfvo type="min"/>
        <cfvo type="max"/>
        <color rgb="FFFFEF9C"/>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168.06963195602466</v>
      </c>
      <c r="C2" s="6" cm="1">
        <f t="array" ref="C2">(B2/_FV(A2,"Price"))-1</f>
        <v>4.7423856138755216E-2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275564800000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1694.385163451409</v>
      </c>
      <c r="C3" s="6" cm="1">
        <f t="array" ref="C3">(B3/_FV(A3,"Price"))-1</f>
        <v>-0.38786884315757209</v>
      </c>
      <c r="D3" s="6">
        <f>'[7]Sheet 1'!$F$4</f>
        <v>0.29690560125342724</v>
      </c>
      <c r="E3" s="6">
        <f>'[7]Sheet 1'!$G$4</f>
        <v>0.24388402295379041</v>
      </c>
      <c r="F3" s="6">
        <f>'[7]Sheet 1'!$F$20</f>
        <v>0.10344827586206895</v>
      </c>
      <c r="G3" s="7">
        <f>'[7]Sheet 1'!$M$16</f>
        <v>8.5575123138024765</v>
      </c>
      <c r="H3" s="7">
        <f>'[7]Sheet 1'!$N$16</f>
        <v>36.989455967362922</v>
      </c>
      <c r="I3" s="6">
        <f>'[7]Sheet 1'!$L$7</f>
        <v>0.57762005436424047</v>
      </c>
      <c r="J3" s="6">
        <f>'[7]Sheet 1'!$O$7</f>
        <v>0.20084566596194503</v>
      </c>
      <c r="K3" s="6">
        <f>'[7]Sheet 1'!$N$13</f>
        <v>0.61547310900201324</v>
      </c>
      <c r="L3" s="8">
        <f>'[7]Sheet 1'!$N$101</f>
        <v>56667846542</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5155.6750008267982</v>
      </c>
      <c r="C4" s="6" cm="1">
        <f t="array" ref="C4">(B4/_FV(A4,"Price"))-1</f>
        <v>1.1600421481233756</v>
      </c>
      <c r="D4" s="6">
        <f>'[10]Sheet 1'!$AH$4</f>
        <v>0.11091531304544855</v>
      </c>
      <c r="E4" s="6">
        <f>'[10]Sheet 1'!$AI$4</f>
        <v>7.6406130112605997E-2</v>
      </c>
      <c r="F4" s="6">
        <f>'[10]Sheet 1'!$AH$20</f>
        <v>0.10762750001712518</v>
      </c>
      <c r="G4" s="7">
        <f>'[10]Sheet 1'!$AO$16</f>
        <v>2.7594920820096687</v>
      </c>
      <c r="H4" s="7">
        <f>'[10]Sheet 1'!$AP$16</f>
        <v>18.458934048511608</v>
      </c>
      <c r="I4" s="6">
        <f>'[10]Sheet 1'!$AN$7</f>
        <v>0.52129999999999999</v>
      </c>
      <c r="J4" s="6">
        <f>'[10]Sheet 1'!$AQ$7</f>
        <v>0.15620896332380232</v>
      </c>
      <c r="K4" s="6">
        <f>'[10]Sheet 1'!$AP$13</f>
        <v>0.56808777379375119</v>
      </c>
      <c r="L4" s="8">
        <f>'[10]Sheet 1'!$AP$101</f>
        <v>44847900000</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469.57849333369558</v>
      </c>
      <c r="C5" s="6" cm="1">
        <f t="array" ref="C5">(B5/_FV(A5,"Price"))-1</f>
        <v>0.14578848140374201</v>
      </c>
      <c r="D5" s="6">
        <f>'[17]Sheet 1'!$V$4</f>
        <v>0.18272868530692499</v>
      </c>
      <c r="E5" s="6">
        <f>'[17]Sheet 1'!$W$4</f>
        <v>8.2582288401253923E-2</v>
      </c>
      <c r="F5" s="6">
        <f>'[17]Sheet 1'!$V$20</f>
        <v>0.12058803578079469</v>
      </c>
      <c r="G5" s="7">
        <f>'[17]Sheet 1'!$AC$16</f>
        <v>2.0109928877351098</v>
      </c>
      <c r="H5" s="7">
        <f>'[17]Sheet 1'!$AD$16</f>
        <v>16.522925961519888</v>
      </c>
      <c r="I5" s="6">
        <f>'[17]Sheet 1'!$AB$7</f>
        <v>0.39620983542319749</v>
      </c>
      <c r="J5" s="6">
        <f>'[17]Sheet 1'!$AE$7</f>
        <v>0.11459531739811912</v>
      </c>
      <c r="K5" s="6">
        <f>'[17]Sheet 1'!$AD$13</f>
        <v>0.42418211606717809</v>
      </c>
      <c r="L5" s="8">
        <f>'[17]Sheet 1'!$AD$101</f>
        <v>20528215398</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1339.8100803171492</v>
      </c>
      <c r="C6" s="6" cm="1">
        <f t="array" ref="C6">(B6/_FV(A6,"Price"))-1</f>
        <v>8.1364068052582006E-2</v>
      </c>
      <c r="D6" s="6">
        <f>'[2]Sheet 1'!$V$4</f>
        <v>0.33561376912836693</v>
      </c>
      <c r="E6" s="6">
        <f>'[2]Sheet 1'!$W$4</f>
        <v>0.3908070324083881</v>
      </c>
      <c r="F6" s="6">
        <f>'[2]Sheet 1'!$V$20</f>
        <v>1.2624978939514286</v>
      </c>
      <c r="G6" s="7">
        <f>'[2]Sheet 1'!$AC$16</f>
        <v>6.6453563195297605</v>
      </c>
      <c r="H6" s="7">
        <f>'[2]Sheet 1'!$AD$16</f>
        <v>130.17729122199171</v>
      </c>
      <c r="I6" s="6">
        <f>'[2]Sheet 1'!$AB$7</f>
        <v>0.54679999999999995</v>
      </c>
      <c r="J6" s="6">
        <f>'[2]Sheet 1'!$AE$7</f>
        <v>0.26329167549248039</v>
      </c>
      <c r="K6" s="6">
        <f>'[2]Sheet 1'!$AD$13</f>
        <v>0.41643173580346354</v>
      </c>
      <c r="L6" s="8">
        <f>'[2]Sheet 1'!$AD$101</f>
        <v>62745454369</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241.99236149131318</v>
      </c>
      <c r="C7" s="6" cm="1">
        <f t="array" ref="C7">(B7/_FV(A7,"Price"))-1</f>
        <v>-0.26309460857117095</v>
      </c>
      <c r="D7" s="6">
        <f>'[12]Sheet 1'!$AL$4</f>
        <v>0.17956070629670173</v>
      </c>
      <c r="E7" s="6">
        <f>'[12]Sheet 1'!$AM$4</f>
        <v>6.4709739244464659E-2</v>
      </c>
      <c r="F7" s="6">
        <f>'[12]Sheet 1'!$AL$20</f>
        <v>0.17742617520614568</v>
      </c>
      <c r="G7" s="7">
        <f>'[12]Sheet 1'!$AS$16</f>
        <v>12.48398446724164</v>
      </c>
      <c r="H7" s="7">
        <f>'[12]Sheet 1'!$AT$16</f>
        <v>34.028975230553492</v>
      </c>
      <c r="I7" s="6">
        <f>'[12]Sheet 1'!$AR$7</f>
        <v>0.68400000000000005</v>
      </c>
      <c r="J7" s="6">
        <f>'[12]Sheet 1'!$AU$7</f>
        <v>0.32858727997175569</v>
      </c>
      <c r="K7" s="6">
        <f>'[12]Sheet 1'!$AT$13</f>
        <v>0.36601671553737292</v>
      </c>
      <c r="L7" s="8">
        <f>'[12]Sheet 1'!$AT$101</f>
        <v>2475199600320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P7" s="10"/>
      <c r="Q7" s="10"/>
      <c r="R7" s="10"/>
    </row>
    <row r="8" spans="1:18" ht="50" customHeight="1">
      <c r="A8" s="2" t="e" vm="19">
        <v>#VALUE!</v>
      </c>
      <c r="B8" s="19">
        <f>'[19]Sheet 1'!$AH$115</f>
        <v>499.77648504564917</v>
      </c>
      <c r="C8" s="6" cm="1">
        <f t="array" ref="C8">(B8/_FV(A8,"Price"))-1</f>
        <v>0.12559736277482303</v>
      </c>
      <c r="D8" s="6">
        <f>'[19]Sheet 1'!$AF$4</f>
        <v>-1.5810512499254248E-2</v>
      </c>
      <c r="E8" s="6">
        <f>'[19]Sheet 1'!$AG$4</f>
        <v>-7.3351115421920188E-3</v>
      </c>
      <c r="F8" s="6">
        <f>'[19]Sheet 1'!$AF$20</f>
        <v>-8.1830644310872058E-2</v>
      </c>
      <c r="G8" s="7">
        <f>'[19]Sheet 1'!$AM$16</f>
        <v>1.7530962051406402</v>
      </c>
      <c r="H8" s="7">
        <f>'[19]Sheet 1'!$AN$16</f>
        <v>20.180792044661548</v>
      </c>
      <c r="I8" s="6">
        <f>'[19]Sheet 1'!$AL$7</f>
        <v>0.12559999999999999</v>
      </c>
      <c r="J8" s="6">
        <f>'[19]Sheet 1'!$AO$7</f>
        <v>9.2931619786614933E-2</v>
      </c>
      <c r="K8" s="6">
        <f>'[19]Sheet 1'!$AN$13</f>
        <v>0.33804413848957277</v>
      </c>
      <c r="L8" s="8">
        <f>'[19]Sheet 1'!$AN$101</f>
        <v>115676300000</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1282.0345355019663</v>
      </c>
      <c r="C9" s="6" cm="1">
        <f t="array" ref="C9">(B9/_FV(A9,"Price"))-1</f>
        <v>-0.33414639269660007</v>
      </c>
      <c r="D9" s="6">
        <f>'[8]Sheet 1'!$W$4</f>
        <v>0.2916945001113338</v>
      </c>
      <c r="E9" s="6">
        <f>'[8]Sheet 1'!$X$4</f>
        <v>0.16514394069987937</v>
      </c>
      <c r="F9" s="6">
        <f>'[8]Sheet 1'!$W$20</f>
        <v>0.30801479654747221</v>
      </c>
      <c r="G9" s="7">
        <f>'[8]Sheet 1'!$AD$16</f>
        <v>17.727141872091018</v>
      </c>
      <c r="H9" s="7">
        <f>'[8]Sheet 1'!$AE$16</f>
        <v>61.084140184140182</v>
      </c>
      <c r="I9" s="6">
        <f>'[8]Sheet 1'!$AC$7</f>
        <v>0.70789999999999997</v>
      </c>
      <c r="J9" s="6">
        <f>'[8]Sheet 1'!$AF$7</f>
        <v>0.36062747802103085</v>
      </c>
      <c r="K9" s="6">
        <f>'[8]Sheet 1'!$AE$13</f>
        <v>0.32674782608695652</v>
      </c>
      <c r="L9" s="8">
        <f>'[8]Sheet 1'!$AE$101</f>
        <v>205670300000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9.8918856571694302E-2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551.33360167657725</v>
      </c>
      <c r="C11" s="6" cm="1">
        <f t="array" ref="C11">(B11/_FV(A11,"Price"))-1</f>
        <v>0.70390827850720794</v>
      </c>
      <c r="D11" s="6">
        <f>'[5]Sheet 1'!$AH$4</f>
        <v>0.17906368821292773</v>
      </c>
      <c r="E11" s="6">
        <f>'[5]Sheet 1'!$AI$4</f>
        <v>8.6141063970349485E-2</v>
      </c>
      <c r="F11" s="6">
        <f>'[5]Sheet 1'!$AH$20</f>
        <v>0.52030848329048851</v>
      </c>
      <c r="G11" s="7">
        <f>'[5]Sheet 1'!$AO$16</f>
        <v>9.8043621946767896</v>
      </c>
      <c r="H11" s="7">
        <f>'[5]Sheet 1'!$AP$16</f>
        <v>26.357560942805538</v>
      </c>
      <c r="I11" s="6">
        <f>'[5]Sheet 1'!$AN$7</f>
        <v>0.879</v>
      </c>
      <c r="J11" s="6">
        <f>'[5]Sheet 1'!$AQ$7</f>
        <v>0.43951761899963049</v>
      </c>
      <c r="K11" s="6">
        <f>'[5]Sheet 1'!$AP$13</f>
        <v>0.2916336603497654</v>
      </c>
      <c r="L11" s="8">
        <f>'[5]Sheet 1'!$AP$101</f>
        <v>87559817452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111.6613940257061</v>
      </c>
      <c r="C12" s="6" cm="1">
        <f t="array" ref="C12">(B12/_FV(A12,"Price"))-1</f>
        <v>-9.1223292701993142E-2</v>
      </c>
      <c r="D12" s="6">
        <f>[16]Model!$X$4</f>
        <v>9.7808156437157789E-2</v>
      </c>
      <c r="E12" s="6">
        <f>[16]Model!$Y$4</f>
        <v>5.7856849905952634E-2</v>
      </c>
      <c r="F12" s="6">
        <f>[16]Model!$X$20</f>
        <v>-0.15366930381275301</v>
      </c>
      <c r="G12" s="7">
        <f>[16]Model!$AE$16</f>
        <v>5.5613005416566494</v>
      </c>
      <c r="H12" s="7">
        <f>[16]Model!$AF$16</f>
        <v>26.227839658507303</v>
      </c>
      <c r="I12" s="6">
        <f>[16]Model!$AD$7</f>
        <v>0.55379999999999996</v>
      </c>
      <c r="J12" s="6">
        <f>[16]Model!$AG$7</f>
        <v>0.21217242500954617</v>
      </c>
      <c r="K12" s="6">
        <f>[16]Model!$AF$13</f>
        <v>0.26184736707682726</v>
      </c>
      <c r="L12" s="8">
        <f>[16]Model!$AF$101</f>
        <v>1572936000000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2098.6089102593987</v>
      </c>
      <c r="C13" s="6" cm="1">
        <f t="array" ref="C13">(B13/_FV(A13,"Price"))-1</f>
        <v>0.35167390844995428</v>
      </c>
      <c r="D13" s="6">
        <f>'[6]Sheet 1'!$J$4</f>
        <v>0.49041476500641568</v>
      </c>
      <c r="E13" s="6">
        <f>'[6]Sheet 1'!$K$4</f>
        <v>0.29816921210417457</v>
      </c>
      <c r="F13" s="6">
        <f>'[6]Sheet 1'!$J$20</f>
        <v>0.10236921892448203</v>
      </c>
      <c r="G13" s="7">
        <f>'[6]Sheet 1'!$Q$16</f>
        <v>5.1943275377165721</v>
      </c>
      <c r="H13" s="7">
        <f>'[6]Sheet 1'!$R$16</f>
        <v>82.275378940296633</v>
      </c>
      <c r="I13" s="6">
        <f>'[6]Sheet 1'!$P$7</f>
        <v>0.14886598764210057</v>
      </c>
      <c r="J13" s="6">
        <f>'[6]Sheet 1'!$S$7</f>
        <v>0.2237103668100211</v>
      </c>
      <c r="K13" s="6">
        <f>'[6]Sheet 1'!$R$13</f>
        <v>0.25415925643671916</v>
      </c>
      <c r="L13" s="8">
        <f>'[6]Sheet 1'!$R$101</f>
        <v>46414750000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146.25862569866152</v>
      </c>
      <c r="C14" s="6" cm="1">
        <f t="array" ref="C14">(B14/_FV(A14,"Price"))-1</f>
        <v>0.30262402652886999</v>
      </c>
      <c r="D14" s="6">
        <f>'[11]Sheet 1'!$V$4</f>
        <v>0.53668211856406289</v>
      </c>
      <c r="E14" s="6">
        <f>'[11]Sheet 1'!$W$4</f>
        <v>0.12461796603923792</v>
      </c>
      <c r="F14" s="6">
        <f>'[11]Sheet 1'!$V$20</f>
        <v>0.24589531020025879</v>
      </c>
      <c r="G14" s="7">
        <f>'[11]Sheet 1'!$AC$16</f>
        <v>1.9017737064994649</v>
      </c>
      <c r="H14" s="7">
        <f>'[11]Sheet 1'!$AD$16</f>
        <v>12.516272060633998</v>
      </c>
      <c r="I14" s="6">
        <f>'[11]Sheet 1'!$AB$7</f>
        <v>0.52329999999999999</v>
      </c>
      <c r="J14" s="6">
        <f>'[11]Sheet 1'!$AE$7</f>
        <v>0.1403527722339194</v>
      </c>
      <c r="K14" s="6">
        <f>'[11]Sheet 1'!$AD$13</f>
        <v>0.24927693351245789</v>
      </c>
      <c r="L14" s="8">
        <f>'[11]Sheet 1'!$AD$101</f>
        <v>6760777000</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536.73759268464482</v>
      </c>
      <c r="C15" s="6" cm="1">
        <f t="array" ref="C15">(B15/_FV(A15,"Price"))-1</f>
        <v>-0.34520240004313185</v>
      </c>
      <c r="D15" s="6">
        <f>'[18]Sheet 1'!$W$4</f>
        <v>0.23310752939344392</v>
      </c>
      <c r="E15" s="6">
        <f>'[18]Sheet 1'!$X$4</f>
        <v>7.740200040412204E-2</v>
      </c>
      <c r="F15" s="6">
        <f>'[18]Sheet 1'!$W$20</f>
        <v>0.15191440445662741</v>
      </c>
      <c r="G15" s="7">
        <f>'[18]Sheet 1'!$AD$16</f>
        <v>5.3258322388361288</v>
      </c>
      <c r="H15" s="7">
        <f>'[18]Sheet 1'!$AE$16</f>
        <v>29.943247656915648</v>
      </c>
      <c r="I15" s="6">
        <f>'[18]Sheet 1'!$AC$7</f>
        <v>0.68440000000000001</v>
      </c>
      <c r="J15" s="6">
        <f>'[18]Sheet 1'!$AF$7</f>
        <v>0.16105526368963427</v>
      </c>
      <c r="K15" s="6">
        <f>'[18]Sheet 1'!$AE$13</f>
        <v>0.2326800137385466</v>
      </c>
      <c r="L15" s="8">
        <f>'[18]Sheet 1'!$AE$101</f>
        <v>421720700000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161.34969446246163</v>
      </c>
      <c r="C16" s="6" cm="1">
        <f t="array" ref="C16">(B16/_FV(A16,"Price"))-1</f>
        <v>-0.40658442639771375</v>
      </c>
      <c r="D16" s="6">
        <f>'[14]Sheet 1'!$M$4</f>
        <v>0.19301813624969388</v>
      </c>
      <c r="E16" s="6">
        <f>'[14]Sheet 1'!$N$4</f>
        <v>0.13792168162764806</v>
      </c>
      <c r="F16" s="6">
        <f>'[14]Sheet 1'!$M$20</f>
        <v>0.15464188318967986</v>
      </c>
      <c r="G16" s="7">
        <f>'[14]Sheet 1'!$T$16</f>
        <v>10.276100072734353</v>
      </c>
      <c r="H16" s="7">
        <f>'[14]Sheet 1'!$U$16</f>
        <v>56.142562732277234</v>
      </c>
      <c r="I16" s="6">
        <f>'[14]Sheet 1'!$S$7</f>
        <v>0.48010000000000003</v>
      </c>
      <c r="J16" s="6">
        <f>'[14]Sheet 1'!$V$7</f>
        <v>0.11750562386094981</v>
      </c>
      <c r="K16" s="6">
        <f>'[14]Sheet 1'!$U$13</f>
        <v>0.22994240500192797</v>
      </c>
      <c r="L16" s="8">
        <f>'[14]Sheet 1'!$U$101</f>
        <v>52359340000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52.869384649916299</v>
      </c>
      <c r="C17" s="6" cm="1">
        <f t="array" ref="C17">(B17/_FV(A17,"Price"))-1</f>
        <v>-9.8099886558916771E-2</v>
      </c>
      <c r="D17" s="6">
        <f>'[15]Sheet 1'!$AI$4</f>
        <v>0.13890075923709588</v>
      </c>
      <c r="E17" s="6">
        <f>'[15]Sheet 1'!$AJ$4</f>
        <v>0.12596160702260328</v>
      </c>
      <c r="F17" s="6">
        <f>'[15]Sheet 1'!$AI$20</f>
        <v>-0.11793695526076731</v>
      </c>
      <c r="G17" s="7">
        <f>'[15]Sheet 1'!$AP$16</f>
        <v>9.8052801736636539</v>
      </c>
      <c r="H17" s="7">
        <f>'[15]Sheet 1'!$AQ$16</f>
        <v>51.930485992225734</v>
      </c>
      <c r="I17" s="6">
        <f>'[15]Sheet 1'!$AO$7</f>
        <v>0.503</v>
      </c>
      <c r="J17" s="6">
        <f>'[15]Sheet 1'!$AR$7</f>
        <v>0.14062858003026438</v>
      </c>
      <c r="K17" s="6">
        <f>'[15]Sheet 1'!$AQ$13</f>
        <v>0.22558174393572936</v>
      </c>
      <c r="L17" s="8">
        <f>'[15]Sheet 1'!$AQ$101</f>
        <v>61881613440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391.36954574913392</v>
      </c>
      <c r="C18" s="6" cm="1">
        <f t="array" ref="C18">(B18/_FV(A18,"Price"))-1</f>
        <v>-0.45863424432637467</v>
      </c>
      <c r="D18" s="6">
        <f>'[9]Sheet 1'!$AC$5</f>
        <v>0.137682016012036</v>
      </c>
      <c r="E18" s="6">
        <f>'[9]Sheet 1'!$AD$5</f>
        <v>0.25473471431135297</v>
      </c>
      <c r="F18" s="6">
        <f>'[9]Sheet 1'!$AC$21</f>
        <v>-5.8558316061478877E-2</v>
      </c>
      <c r="G18" s="7">
        <f>'[9]Sheet 1'!$AJ$17</f>
        <v>12.874743782292876</v>
      </c>
      <c r="H18" s="7">
        <f>'[9]Sheet 1'!$AK$17</f>
        <v>42.223958736698627</v>
      </c>
      <c r="I18" s="6">
        <f>'[9]Sheet 1'!$AI$8</f>
        <v>0.50539999999999996</v>
      </c>
      <c r="J18" s="6">
        <f>'[9]Sheet 1'!$AL$8</f>
        <v>0.33851436236032001</v>
      </c>
      <c r="K18" s="6">
        <f>'[9]Sheet 1'!$AK$14</f>
        <v>0.2216504501327809</v>
      </c>
      <c r="L18" s="8">
        <f>'[9]Sheet 1'!$AK$101</f>
        <v>272602100000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21.851831850666294</v>
      </c>
      <c r="C19" s="6" cm="1">
        <f t="array" ref="C19">(B19/_FV(A19,"Price"))-1</f>
        <v>-5.1981264613175981E-2</v>
      </c>
      <c r="D19" s="6">
        <f>'[1]Sheet 1'!$I$4</f>
        <v>0.93434823977164605</v>
      </c>
      <c r="E19" s="6">
        <f>'[1]Sheet 1'!$J$4</f>
        <v>0.32931628135759961</v>
      </c>
      <c r="F19" s="6">
        <f>'[1]Sheet 1'!$I$20</f>
        <v>7.4345616264294794</v>
      </c>
      <c r="G19" s="7">
        <f>'[1]Sheet 1'!$P$16</f>
        <v>5.2810391047712741</v>
      </c>
      <c r="H19" s="7">
        <f>'[1]Sheet 1'!$Q$16</f>
        <v>15.702160877513711</v>
      </c>
      <c r="I19" s="6">
        <f>'[1]Sheet 1'!$O$7</f>
        <v>0.48659999999999998</v>
      </c>
      <c r="J19" s="6">
        <f>'[1]Sheet 1'!$R$7</f>
        <v>0.55914904082636496</v>
      </c>
      <c r="K19" s="6">
        <f>'[1]Sheet 1'!$Q$13</f>
        <v>0.19607140724819391</v>
      </c>
      <c r="L19" s="8">
        <f>'[1]Sheet 1'!$Q$101</f>
        <v>4294541000</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71.276531046721459</v>
      </c>
      <c r="C20" s="6" cm="1">
        <f t="array" ref="C20">(B20/_FV(A20,"Price"))-1</f>
        <v>-0.3506738539972537</v>
      </c>
      <c r="D20" s="6">
        <f>'[13]Sheet 1'!$H$5</f>
        <v>0.13120609596380528</v>
      </c>
      <c r="E20" s="6">
        <f>'[13]Sheet 1'!$I$5</f>
        <v>0.12967056099357954</v>
      </c>
      <c r="F20" s="6">
        <f>'[13]Sheet 1'!$H$21</f>
        <v>0.54823304680038198</v>
      </c>
      <c r="G20" s="7">
        <f>'[13]Sheet 1'!$O$17</f>
        <v>7.1887338174928956</v>
      </c>
      <c r="H20" s="7">
        <f>'[13]Sheet 1'!$P$17</f>
        <v>30.989183303085298</v>
      </c>
      <c r="I20" s="6">
        <f>'[13]Sheet 1'!$N$8</f>
        <v>0.82150000000000001</v>
      </c>
      <c r="J20" s="6">
        <f>'[13]Sheet 1'!$Q$8</f>
        <v>0.3630144195347858</v>
      </c>
      <c r="K20" s="6">
        <f>'[13]Sheet 1'!$P$14</f>
        <v>0.11803217358772915</v>
      </c>
      <c r="L20" s="8">
        <f>'[13]Sheet 1'!$P$101</f>
        <v>68300160000</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3.7370924921700688E-2</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C2:C21">
    <cfRule type="colorScale" priority="112">
      <colorScale>
        <cfvo type="min"/>
        <cfvo type="percentile" val="50"/>
        <cfvo type="max"/>
        <color rgb="FFF8696B"/>
        <color rgb="FFFCFCFF"/>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109">
      <colorScale>
        <cfvo type="min"/>
        <cfvo type="percentile" val="50"/>
        <cfvo type="max"/>
        <color rgb="FFF8696B"/>
        <color rgb="FFFCFCFF"/>
        <color rgb="FF63BE7B"/>
      </colorScale>
    </cfRule>
    <cfRule type="colorScale" priority="2874">
      <colorScale>
        <cfvo type="min"/>
        <cfvo type="max"/>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2881">
      <colorScale>
        <cfvo type="min"/>
        <cfvo type="percentile" val="50"/>
        <cfvo type="max"/>
        <color rgb="FFF8696B"/>
        <color rgb="FFFFEB84"/>
        <color rgb="FF63BE7B"/>
      </colorScale>
    </cfRule>
  </conditionalFormatting>
  <conditionalFormatting sqref="J2:J21">
    <cfRule type="colorScale" priority="2883">
      <colorScale>
        <cfvo type="min"/>
        <cfvo type="percentile" val="50"/>
        <cfvo type="max"/>
        <color rgb="FFF8696B"/>
        <color rgb="FFFFEB84"/>
        <color rgb="FF63BE7B"/>
      </colorScale>
    </cfRule>
  </conditionalFormatting>
  <conditionalFormatting sqref="K2:K21">
    <cfRule type="colorScale" priority="2885">
      <colorScale>
        <cfvo type="min"/>
        <cfvo type="percentile" val="50"/>
        <cfvo type="max"/>
        <color rgb="FFF8696B"/>
        <color rgb="FFFFEB84"/>
        <color rgb="FF63BE7B"/>
      </colorScale>
    </cfRule>
  </conditionalFormatting>
  <conditionalFormatting sqref="I2:I21">
    <cfRule type="colorScale" priority="115">
      <colorScale>
        <cfvo type="min"/>
        <cfvo type="max"/>
        <color rgb="FFFFEF9C"/>
        <color rgb="FF63BE7B"/>
      </colorScale>
    </cfRule>
  </conditionalFormatting>
  <conditionalFormatting sqref="J2:J21">
    <cfRule type="colorScale" priority="114">
      <colorScale>
        <cfvo type="min"/>
        <cfvo type="max"/>
        <color rgb="FFFFEF9C"/>
        <color rgb="FF63BE7B"/>
      </colorScale>
    </cfRule>
  </conditionalFormatting>
  <conditionalFormatting sqref="K2:K21">
    <cfRule type="colorScale" priority="113">
      <colorScale>
        <cfvo type="min"/>
        <cfvo type="max"/>
        <color rgb="FFFFEF9C"/>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3"/>
  <sheetViews>
    <sheetView tabSelected="1" zoomScale="80" zoomScaleNormal="80" workbookViewId="0">
      <pane ySplit="1" topLeftCell="A6" activePane="bottomLeft" state="frozen"/>
      <selection pane="bottomLeft" activeCell="E13" sqref="E13"/>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'[21]Sheet 1'!$AO$115</f>
        <v>147.39748651936929</v>
      </c>
      <c r="C2" s="6" cm="1">
        <f t="array" ref="C2">(B2/_FV(A2,"Price"))-1</f>
        <v>-0.16842038635052581</v>
      </c>
      <c r="D2" s="6">
        <f>'[21]Sheet 1'!$AM$4</f>
        <v>7.7937876041846099E-2</v>
      </c>
      <c r="E2" s="6">
        <f>'[21]Sheet 1'!$AN$4</f>
        <v>-1.6047554320261281E-2</v>
      </c>
      <c r="F2" s="6">
        <f>'[21]Sheet 1'!$AM$20</f>
        <v>8.1227260914760846E-2</v>
      </c>
      <c r="G2" s="7">
        <f>'[21]Sheet 1'!$AT$16</f>
        <v>6.9866686920533159</v>
      </c>
      <c r="H2" s="7">
        <f>'[21]Sheet 1'!$AU$16</f>
        <v>27.604772321473302</v>
      </c>
      <c r="I2" s="6">
        <f>'[21]Sheet 1'!$AS$7</f>
        <v>0.43309999999999998</v>
      </c>
      <c r="J2" s="6">
        <f>'[21]Sheet 1'!$AV$7</f>
        <v>0.28261498042238947</v>
      </c>
      <c r="K2" s="6">
        <f>'[21]Sheet 1'!$AU$13</f>
        <v>0.69952149747278036</v>
      </c>
      <c r="L2" s="8">
        <f>'[21]Sheet 1'!$AU$101</f>
        <v>2755039092000</v>
      </c>
      <c r="M2" s="16" t="str" cm="1">
        <f t="array" ref="M2">_FV(A2,"Industry")</f>
        <v>Computers, Phones &amp; Household Electronics</v>
      </c>
      <c r="N2" s="25" cm="1">
        <f t="array" ref="N2">_FV(A2,"Year incorporated",TRUE)</f>
        <v>1977</v>
      </c>
      <c r="O2" s="14" t="str" cm="1">
        <f t="array" ref="O2">_FV(A2,"Description")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2" s="10"/>
      <c r="Q2" s="10"/>
      <c r="R2" s="10"/>
    </row>
    <row r="3" spans="1:18" ht="50" customHeight="1">
      <c r="A3" s="2" t="e" vm="22">
        <v>#VALUE!</v>
      </c>
      <c r="B3" s="19">
        <f>'[22]Sheet 1'!$AN$115</f>
        <v>403.80466080907394</v>
      </c>
      <c r="C3" s="6" cm="1">
        <f t="array" ref="C3">(B3/_FV(A3,"Price"))-1</f>
        <v>-0.34521702479475613</v>
      </c>
      <c r="D3" s="6">
        <f>'[22]Sheet 1'!$AL$4</f>
        <v>0.17782458131497347</v>
      </c>
      <c r="E3" s="6">
        <f>'[22]Sheet 1'!$AM$4</f>
        <v>2.2404372568030961E-2</v>
      </c>
      <c r="F3" s="6">
        <f>'[22]Sheet 1'!$AL$20</f>
        <v>0.16884297967155582</v>
      </c>
      <c r="G3" s="7">
        <f>'[22]Sheet 1'!$AS$16</f>
        <v>4.5920687141882013</v>
      </c>
      <c r="H3" s="7">
        <f>'[22]Sheet 1'!$AT$16</f>
        <v>17.17759696791904</v>
      </c>
      <c r="I3" s="6">
        <f>'[22]Sheet 1'!$AR$7</f>
        <v>0.45689999999999997</v>
      </c>
      <c r="J3" s="6">
        <f>'[22]Sheet 1'!$AU$7</f>
        <v>0.14823441219352901</v>
      </c>
      <c r="K3" s="6">
        <f>'[22]Sheet 1'!$AT$13</f>
        <v>0.47713890884421556</v>
      </c>
      <c r="L3" s="8">
        <f>'[22]Sheet 1'!$AT$101</f>
        <v>79107746830</v>
      </c>
      <c r="M3" s="16" t="str" cm="1">
        <f t="array" ref="M3">_FV(A3,"Industry")</f>
        <v>Semiconductors &amp; Semiconductor Equipment</v>
      </c>
      <c r="N3" s="25" cm="1">
        <f t="array" ref="N3">_FV(A3,"Year incorporated",TRUE)</f>
        <v>1989</v>
      </c>
      <c r="O3" s="14" t="str" cm="1">
        <f t="array" ref="O3">_FV(A3,"Description")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3" s="10" t="s">
        <v>9</v>
      </c>
      <c r="Q3" s="10"/>
      <c r="R3" s="10"/>
    </row>
    <row r="4" spans="1:18" ht="50" customHeight="1">
      <c r="A4" s="2" t="e" vm="23">
        <v>#VALUE!</v>
      </c>
      <c r="B4" s="19">
        <f>'[23]Sheet 1'!$AJ$115</f>
        <v>120.60998300280038</v>
      </c>
      <c r="C4" s="6" cm="1">
        <f t="array" ref="C4">(B4/_FV(A4,"Price"))-1</f>
        <v>6.3486315164450913E-2</v>
      </c>
      <c r="D4" s="6">
        <f>'[23]Sheet 1'!$AH$4</f>
        <v>0.31680867544539115</v>
      </c>
      <c r="E4" s="6">
        <f>'[23]Sheet 1'!$AI$4</f>
        <v>-0.1423981900452489</v>
      </c>
      <c r="F4" s="6">
        <f>'[23]Sheet 1'!$AH$20</f>
        <v>0.3854208618606525</v>
      </c>
      <c r="G4" s="7">
        <f>'[23]Sheet 1'!$AO$16</f>
        <v>2.668054298642534</v>
      </c>
      <c r="H4" s="7">
        <f>'[23]Sheet 1'!$AP$16</f>
        <v>9.1162646876932598</v>
      </c>
      <c r="I4" s="6">
        <f>'[23]Sheet 1'!$AN$7</f>
        <v>0.57840000000000003</v>
      </c>
      <c r="J4" s="6">
        <f>'[23]Sheet 1'!$AQ$7</f>
        <v>0.15461538461538463</v>
      </c>
      <c r="K4" s="6">
        <f>'[23]Sheet 1'!$AP$13</f>
        <v>0.47350350798626661</v>
      </c>
      <c r="L4" s="8">
        <f>'[23]Sheet 1'!$AP$101</f>
        <v>117928000000</v>
      </c>
      <c r="M4" s="16" t="str" cm="1">
        <f t="array" ref="M4">_FV(A4,"Industry")</f>
        <v>Semiconductors &amp; Semiconductor Equipment</v>
      </c>
      <c r="N4" s="25" cm="1">
        <f t="array" ref="N4">_FV(A4,"Year incorporated",TRUE)</f>
        <v>1991</v>
      </c>
      <c r="O4" s="14" t="str" cm="1">
        <f t="array" ref="O4">_FV(A4,"Description")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4" s="10"/>
      <c r="Q4" s="10"/>
      <c r="R4" s="10"/>
    </row>
    <row r="5" spans="1:18" ht="50" customHeight="1">
      <c r="A5" s="2" t="e" vm="24">
        <v>#VALUE!</v>
      </c>
      <c r="B5" s="19">
        <f>'[24]Sheet 1'!$AN$115</f>
        <v>388.43455461806354</v>
      </c>
      <c r="C5" s="6" cm="1">
        <f t="array" ref="C5">(B5/_FV(A5,"Price"))-1</f>
        <v>-0.12315276954770193</v>
      </c>
      <c r="D5" s="6">
        <f>'[24]Sheet 1'!$AL$4</f>
        <v>0.33144054967281589</v>
      </c>
      <c r="E5" s="6">
        <f>'[24]Sheet 1'!$AM$4</f>
        <v>0.11301891263707975</v>
      </c>
      <c r="F5" s="6">
        <f>'[24]Sheet 1'!$AL$20</f>
        <v>0.40693836306159481</v>
      </c>
      <c r="G5" s="7">
        <f>'[24]Sheet 1'!$AS$16</f>
        <v>6.3095614649035383</v>
      </c>
      <c r="H5" s="7">
        <f>'[24]Sheet 1'!$AT$16</f>
        <v>17.497386812659496</v>
      </c>
      <c r="I5" s="6">
        <f>'[24]Sheet 1'!$AR$7</f>
        <v>0.61</v>
      </c>
      <c r="J5" s="6">
        <f>'[24]Sheet 1'!$AU$7</f>
        <v>0.32625056136731218</v>
      </c>
      <c r="K5" s="6">
        <f>'[24]Sheet 1'!$AT$13</f>
        <v>0.4469587516891611</v>
      </c>
      <c r="L5" s="8">
        <f>'[24]Sheet 1'!$AT$101</f>
        <v>58122941996</v>
      </c>
      <c r="M5" s="16" t="str" cm="1">
        <f t="array" ref="M5">_FV(A5,"Industry")</f>
        <v>Semiconductors &amp; Semiconductor Equipment</v>
      </c>
      <c r="N5" s="25" cm="1">
        <f t="array" ref="N5">_FV(A5,"Year incorporated",TRUE)</f>
        <v>1975</v>
      </c>
      <c r="O5" s="14" t="str" cm="1">
        <f t="array" ref="O5">_FV(A5,"Description")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5" s="10"/>
      <c r="Q5" s="10"/>
      <c r="R5" s="10"/>
    </row>
    <row r="6" spans="1:18" ht="50" customHeight="1">
      <c r="A6" s="2" t="e" vm="25">
        <v>#VALUE!</v>
      </c>
      <c r="B6" s="19">
        <f>'[25]Sheet 1'!$AO$115</f>
        <v>89.248475056894449</v>
      </c>
      <c r="C6" s="6" cm="1">
        <f t="array" ref="C6">(B6/_FV(A6,"Price"))-1</f>
        <v>-0.3304690543368759</v>
      </c>
      <c r="D6" s="6">
        <f>'[25]Sheet 1'!$AM$4</f>
        <v>0.11802454147335562</v>
      </c>
      <c r="E6" s="6">
        <f>'[25]Sheet 1'!$AN$4</f>
        <v>-4.2544114795423749E-2</v>
      </c>
      <c r="F6" s="6">
        <f>'[25]Sheet 1'!$AM$20</f>
        <v>0.11755168220510748</v>
      </c>
      <c r="G6" s="7">
        <f>'[25]Sheet 1'!$AT$16</f>
        <v>4.1608602241613344</v>
      </c>
      <c r="H6" s="7">
        <f>'[25]Sheet 1'!$AU$16</f>
        <v>16.442571782375477</v>
      </c>
      <c r="I6" s="6">
        <f>'[25]Sheet 1'!$AS$7</f>
        <v>0.46510000000000001</v>
      </c>
      <c r="J6" s="6">
        <f>'[25]Sheet 1'!$AV$7</f>
        <v>0.17886368043436107</v>
      </c>
      <c r="K6" s="6">
        <f>'[25]Sheet 1'!$AU$13</f>
        <v>0.44122146054047928</v>
      </c>
      <c r="L6" s="8">
        <f>'[25]Sheet 1'!$AU$101</f>
        <v>107287780880</v>
      </c>
      <c r="M6" s="16" t="str" cm="1">
        <f t="array" ref="M6">_FV(A6,"Industry")</f>
        <v>Semiconductors &amp; Semiconductor Equipment</v>
      </c>
      <c r="N6" s="25" cm="1">
        <f t="array" ref="N6">_FV(A6,"Year incorporated",TRUE)</f>
        <v>1987</v>
      </c>
      <c r="O6" s="14" t="str" cm="1">
        <f t="array" ref="O6">_FV(A6,"Description")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6" s="10"/>
      <c r="Q6" s="10"/>
      <c r="R6" s="10"/>
    </row>
    <row r="7" spans="1:18" ht="50" customHeight="1">
      <c r="A7" s="2" t="e" vm="26">
        <v>#VALUE!</v>
      </c>
      <c r="B7" s="19">
        <f>'[26]Sheet 1'!$AO$115</f>
        <v>142.44868738510962</v>
      </c>
      <c r="C7" s="6" cm="1">
        <f t="array" ref="C7">(B7/_FV(A7,"Price"))-1</f>
        <v>-0.18076439277024603</v>
      </c>
      <c r="D7" s="6">
        <f>'[26]Sheet 1'!$AM$4</f>
        <v>9.1801133885739183E-2</v>
      </c>
      <c r="E7" s="6">
        <f>'[26]Sheet 1'!$AN$4</f>
        <v>-9.0373477132015156E-2</v>
      </c>
      <c r="F7" s="6">
        <f>'[26]Sheet 1'!$AM$20</f>
        <v>0.11613801332405282</v>
      </c>
      <c r="G7" s="7">
        <f>'[26]Sheet 1'!$AT$16</f>
        <v>7.692489164469742</v>
      </c>
      <c r="H7" s="7">
        <f>'[26]Sheet 1'!$AU$16</f>
        <v>17.609460851068693</v>
      </c>
      <c r="I7" s="6">
        <f>'[26]Sheet 1'!$AS$7</f>
        <v>0.68759999999999999</v>
      </c>
      <c r="J7" s="6">
        <f>'[26]Sheet 1'!$AV$7</f>
        <v>0.29573596964250048</v>
      </c>
      <c r="K7" s="6">
        <f>'[26]Sheet 1'!$AU$13</f>
        <v>0.43950794724382819</v>
      </c>
      <c r="L7" s="8">
        <f>'[26]Sheet 1'!$AU$101</f>
        <v>154065172986</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c r="Q7" s="10"/>
      <c r="R7" s="10"/>
    </row>
    <row r="8" spans="1:18" ht="50" customHeight="1">
      <c r="A8" s="2" t="e" vm="27">
        <v>#VALUE!</v>
      </c>
      <c r="B8" s="19">
        <f>'[27]Sheet 1'!$AA$115</f>
        <v>235.10064655310114</v>
      </c>
      <c r="C8" s="6" cm="1">
        <f t="array" ref="C8">(B8/_FV(A8,"Price"))-1</f>
        <v>-0.52011461992386132</v>
      </c>
      <c r="D8" s="6">
        <f>'[27]Sheet 1'!$Y$4</f>
        <v>0.48547025247599351</v>
      </c>
      <c r="E8" s="6">
        <f>'[27]Sheet 1'!$Z$4</f>
        <v>2.109747913773008E-2</v>
      </c>
      <c r="F8" s="6">
        <f>'[27]Sheet 1'!$Y$20</f>
        <v>0.67950280750587888</v>
      </c>
      <c r="G8" s="7">
        <f>'[27]Sheet 1'!$AF$16</f>
        <v>12.907296031319602</v>
      </c>
      <c r="H8" s="7">
        <f>'[27]Sheet 1'!$AG$16</f>
        <v>52.91085415562339</v>
      </c>
      <c r="I8" s="6">
        <f>'[27]Sheet 1'!$AE$7</f>
        <v>0.58440000000000003</v>
      </c>
      <c r="J8" s="6">
        <f>'[27]Sheet 1'!$AH$7</f>
        <v>0.10469091736021778</v>
      </c>
      <c r="K8" s="6">
        <f>'[27]Sheet 1'!$AG$13</f>
        <v>0.32049943605485309</v>
      </c>
      <c r="L8" s="8">
        <f>'[27]Sheet 1'!$AG$101</f>
        <v>23157599360</v>
      </c>
      <c r="M8" s="16" t="str" cm="1">
        <f t="array" ref="M8">_FV(A8,"Industry")</f>
        <v>Semiconductors &amp; Semiconductor Equipment</v>
      </c>
      <c r="N8" s="25" cm="1">
        <f t="array" ref="N8">_FV(A8,"Year incorporated",TRUE)</f>
        <v>2004</v>
      </c>
      <c r="O8" s="14" t="str" cm="1">
        <f t="array" ref="O8">_FV(A8,"Description")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8" s="10"/>
      <c r="Q8" s="10"/>
      <c r="R8" s="10"/>
    </row>
    <row r="9" spans="1:18" ht="50" customHeight="1">
      <c r="A9" s="2" t="e" vm="28">
        <v>#VALUE!</v>
      </c>
      <c r="B9" s="19">
        <f>'[28]Sheet 1'!$O$115</f>
        <v>101.54510221830986</v>
      </c>
      <c r="C9" s="6" cm="1">
        <f t="array" ref="C9">(B9/_FV(A9,"Price"))-1</f>
        <v>-0.38953287111753121</v>
      </c>
      <c r="D9" s="6">
        <f>'[28]Sheet 1'!$M$4</f>
        <v>0.48617876912671032</v>
      </c>
      <c r="E9" s="6">
        <f>'[28]Sheet 1'!$N$4</f>
        <v>0.2626360609041587</v>
      </c>
      <c r="F9" s="6">
        <f>'[28]Sheet 1'!$M$20</f>
        <v>0.67666537168109353</v>
      </c>
      <c r="G9" s="7">
        <f>'[28]Sheet 1'!$T$16</f>
        <v>10.990725002339483</v>
      </c>
      <c r="H9" s="7">
        <f>'[28]Sheet 1'!$U$16</f>
        <v>35.604950852011839</v>
      </c>
      <c r="I9" s="6">
        <f>'[28]Sheet 1'!$S$7</f>
        <v>0.61070000000000002</v>
      </c>
      <c r="J9" s="6">
        <f>'[28]Sheet 1'!$V$7</f>
        <v>0.10229109558556687</v>
      </c>
      <c r="K9" s="6">
        <f>'[28]Sheet 1'!$U$13</f>
        <v>0.30977138146417776</v>
      </c>
      <c r="L9" s="8">
        <f>'[28]Sheet 1'!$U$101</f>
        <v>48153773360</v>
      </c>
      <c r="M9" s="16" t="str" cm="1">
        <f t="array" ref="M9">_FV(A9,"Industry")</f>
        <v>Communications &amp; Networking</v>
      </c>
      <c r="N9" s="25" cm="1">
        <f t="array" ref="N9">_FV(A9,"Year incorporated",TRUE)</f>
        <v>2011</v>
      </c>
      <c r="O9" s="14" t="str" cm="1">
        <f t="array" ref="O9">_FV(A9,"Description")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9" s="10"/>
      <c r="Q9" s="10"/>
      <c r="R9" s="10"/>
    </row>
    <row r="10" spans="1:18" ht="50" customHeight="1">
      <c r="A10" s="2" t="e" vm="29">
        <v>#VALUE!</v>
      </c>
      <c r="B10" s="19">
        <f>'[29]Sheet 1'!$AC$115</f>
        <v>66.664304657083264</v>
      </c>
      <c r="C10" s="6" cm="1">
        <f t="array" ref="C10">(B10/_FV(A10,"Price"))-1</f>
        <v>-0.32382285569445923</v>
      </c>
      <c r="D10" s="6">
        <f>'[29]Sheet 1'!$AA$4</f>
        <v>0.42614961556996755</v>
      </c>
      <c r="E10" s="6">
        <f>'[29]Sheet 1'!$AB$4</f>
        <v>-3.7506788554757198E-2</v>
      </c>
      <c r="F10" s="6">
        <f>'[29]Sheet 1'!$AA$20</f>
        <v>0.4608732333342842</v>
      </c>
      <c r="G10" s="7">
        <f>'[29]Sheet 1'!$AH$16</f>
        <v>6.5062399648118792</v>
      </c>
      <c r="H10" s="7">
        <f>'[29]Sheet 1'!$AI$16</f>
        <v>14.489898371927346</v>
      </c>
      <c r="I10" s="6">
        <f>'[29]Sheet 1'!$AG$7</f>
        <v>0.59560000000000002</v>
      </c>
      <c r="J10" s="6">
        <f>'[29]Sheet 1'!$AJ$7</f>
        <v>0.23012268028989794</v>
      </c>
      <c r="K10" s="6">
        <f>'[29]Sheet 1'!$AI$13</f>
        <v>0.2924698104329268</v>
      </c>
      <c r="L10" s="8">
        <f>'[29]Sheet 1'!$AJ$102</f>
        <v>486070860000</v>
      </c>
      <c r="M10" s="16" t="str" cm="1">
        <f t="array" ref="M10">_FV(A10,"Industry")</f>
        <v>Semiconductors &amp; Semiconductor Equipment</v>
      </c>
      <c r="N10" s="25" cm="1">
        <f t="array" ref="N10">_FV(A10,"Year incorporated",TRUE)</f>
        <v>1987</v>
      </c>
      <c r="O10" s="14" t="str" cm="1">
        <f t="array" ref="O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0" s="10"/>
      <c r="Q10" s="10"/>
      <c r="R10" s="10"/>
    </row>
    <row r="11" spans="1:18" ht="50" customHeight="1">
      <c r="A11" s="2" t="e" vm="30">
        <v>#VALUE!</v>
      </c>
      <c r="B11" s="19">
        <f>'[30]Sheet 1'!$AE$115</f>
        <v>11.630556716795986</v>
      </c>
      <c r="C11" s="6" cm="1">
        <f t="array" ref="C11">(B11/_FV(A11,"Price"))-1</f>
        <v>-0.73226158570911637</v>
      </c>
      <c r="D11" s="6">
        <f>'[30]Sheet 1'!$AC$4</f>
        <v>0.26385079539221068</v>
      </c>
      <c r="E11" s="6">
        <f>'[30]Sheet 1'!$AD$4</f>
        <v>7.595486111111116E-2</v>
      </c>
      <c r="F11" s="6">
        <f>'[30]Sheet 1'!$AC$20</f>
        <v>0.42451726155646585</v>
      </c>
      <c r="G11" s="7">
        <f>'[30]Sheet 1'!$AJ$16</f>
        <v>2.5273325892857144</v>
      </c>
      <c r="H11" s="7">
        <f>'[30]Sheet 1'!$AK$16</f>
        <v>10.293136363636364</v>
      </c>
      <c r="I11" s="6">
        <f>'[30]Sheet 1'!$AI$7</f>
        <v>0.47339999999999999</v>
      </c>
      <c r="J11" s="6">
        <f>'[30]Sheet 1'!$AL$7</f>
        <v>3.90625E-2</v>
      </c>
      <c r="K11" s="6">
        <f>'[30]Sheet 1'!$AK$13</f>
        <v>0.28805970149253729</v>
      </c>
      <c r="L11" s="8">
        <f>'[30]Sheet 1'!$AK$101</f>
        <v>40760820000</v>
      </c>
      <c r="M11" s="16" t="str" cm="1">
        <f t="array" ref="M11">_FV(A11,"Industry")</f>
        <v>Semiconductors &amp; Semiconductor Equipment</v>
      </c>
      <c r="N11" s="25" cm="1">
        <f t="array" ref="N11">_FV(A11,"Year incorporated",TRUE)</f>
        <v>1987</v>
      </c>
      <c r="O11" s="14" t="str" cm="1">
        <f t="array" ref="O11">_FV(A11,"Description")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11" s="10"/>
      <c r="Q11" s="10"/>
      <c r="R11" s="10"/>
    </row>
    <row r="12" spans="1:18" ht="50" customHeight="1">
      <c r="A12" s="2" t="e" vm="31">
        <v>#VALUE!</v>
      </c>
      <c r="B12" s="19">
        <f>'[31]Sheet 1'!$S$117</f>
        <v>71.448932296604454</v>
      </c>
      <c r="C12" s="6" cm="1">
        <f t="array" ref="C12">(B12/_FV(A12,"Price"))-1</f>
        <v>-0.64963991420289091</v>
      </c>
      <c r="D12" s="6">
        <f>'[31]Sheet 1'!$Q$6</f>
        <v>0.51351652639206291</v>
      </c>
      <c r="E12" s="6">
        <f>'[31]Sheet 1'!$R$6</f>
        <v>0.22447276030541841</v>
      </c>
      <c r="F12" s="6">
        <f>'[31]Sheet 1'!$Q$22</f>
        <v>0.85536842105263156</v>
      </c>
      <c r="G12" s="7">
        <f>'[31]Sheet 1'!$X$18</f>
        <v>7.8266851371191475</v>
      </c>
      <c r="H12" s="7">
        <f>'[31]Sheet 1'!$Y$18</f>
        <v>50.778705371137306</v>
      </c>
      <c r="I12" s="6">
        <f>'[31]Sheet 1'!$W$9</f>
        <v>0.25600000000000001</v>
      </c>
      <c r="J12" s="6">
        <f>'[31]Sheet 1'!$Z$9</f>
        <v>9.281628243843755E-2</v>
      </c>
      <c r="K12" s="6">
        <f>'[31]Sheet 1'!$Y$15</f>
        <v>0.28567244733594127</v>
      </c>
      <c r="L12" s="8">
        <f>'[31]Sheet 1'!$Y$102</f>
        <v>637577424640</v>
      </c>
      <c r="M12" s="16" t="str" cm="1">
        <f t="array" ref="M12">_FV(A12,"Industry")</f>
        <v>Automobiles &amp; Auto Parts</v>
      </c>
      <c r="N12" s="25" cm="1">
        <f t="array" ref="N12">_FV(A12,"Year incorporated",TRUE)</f>
        <v>2003</v>
      </c>
      <c r="O12" s="14" t="str" cm="1">
        <f t="array" ref="O12">_FV(A12,"Description")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2" s="10"/>
      <c r="Q12" s="10"/>
      <c r="R12" s="10"/>
    </row>
    <row r="13" spans="1:18" ht="50" customHeight="1">
      <c r="A13" s="2" t="e" vm="32">
        <v>#VALUE!</v>
      </c>
      <c r="B13" s="19">
        <f>'[32]Sheet 1'!$AA$115</f>
        <v>45.119313071799205</v>
      </c>
      <c r="C13" s="6" cm="1">
        <f t="array" ref="C13">(B13/_FV(A13,"Price"))-1</f>
        <v>-0.46029529818421999</v>
      </c>
      <c r="D13" s="6">
        <f>'[32]Sheet 1'!$Y$4</f>
        <v>0.2353779043888542</v>
      </c>
      <c r="E13" s="6">
        <f>'[32]Sheet 1'!$Z$4</f>
        <v>-1.6598208066104569E-2</v>
      </c>
      <c r="F13" s="6">
        <f>'[32]Sheet 1'!$Y$20</f>
        <v>0.59682472256146135</v>
      </c>
      <c r="G13" s="7">
        <f>'[32]Sheet 1'!$AF$16</f>
        <v>4.4213251509692295</v>
      </c>
      <c r="H13" s="7">
        <f>'[32]Sheet 1'!$AG$16</f>
        <v>19.352769147303121</v>
      </c>
      <c r="I13" s="6">
        <f>'[32]Sheet 1'!$AE$7</f>
        <v>0.48970000000000002</v>
      </c>
      <c r="J13" s="6">
        <f>'[32]Sheet 1'!$AH$7</f>
        <v>0.19553938171074439</v>
      </c>
      <c r="K13" s="6">
        <f>'[32]Sheet 1'!$AG$13</f>
        <v>0.25055206386954304</v>
      </c>
      <c r="L13" s="8">
        <f>'[32]Sheet 1'!$AG$100</f>
        <v>36812837472</v>
      </c>
      <c r="M13" s="16" t="str" cm="1">
        <f t="array" ref="M13">_FV(A13,"Industry")</f>
        <v>Semiconductors &amp; Semiconductor Equipment</v>
      </c>
      <c r="N13" s="25" cm="1">
        <f t="array" ref="N13">_FV(A13,"Year incorporated",TRUE)</f>
        <v>2000</v>
      </c>
      <c r="O13" s="14" t="str" cm="1">
        <f t="array" ref="O13">_FV(A13,"Description")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13" s="10"/>
      <c r="Q13" s="10"/>
      <c r="R13" s="10"/>
    </row>
    <row r="14" spans="1:18" ht="50" customHeight="1">
      <c r="A14" s="2" t="e" vm="33">
        <v>#VALUE!</v>
      </c>
      <c r="B14" s="19">
        <f>'[33]Sheet 1'!$S$115</f>
        <v>707.29795291140374</v>
      </c>
      <c r="C14" s="6" cm="1">
        <f t="array" ref="C14">(B14/_FV(A14,"Price"))-1</f>
        <v>-0.12458790916455798</v>
      </c>
      <c r="D14" s="6">
        <f>'[33]Sheet 1'!$Q$4</f>
        <v>0.20958105646630232</v>
      </c>
      <c r="E14" s="6">
        <f>'[33]Sheet 1'!$R$4</f>
        <v>6.8758847092130315E-2</v>
      </c>
      <c r="F14" s="6">
        <f>'[33]Sheet 1'!$Q$20</f>
        <v>0.30385950581988963</v>
      </c>
      <c r="G14" s="7">
        <f>'[33]Sheet 1'!$X$16</f>
        <v>8.518159881095082</v>
      </c>
      <c r="H14" s="7">
        <f>'[33]Sheet 1'!$Y$16</f>
        <v>24.604476949282297</v>
      </c>
      <c r="I14" s="6">
        <f>'[33]Sheet 1'!$W$7</f>
        <v>0.66549999999999998</v>
      </c>
      <c r="J14" s="6">
        <f>'[33]Sheet 1'!$Z$7</f>
        <v>0.49128090835165494</v>
      </c>
      <c r="K14" s="6">
        <f>'[33]Sheet 1'!$Y$13</f>
        <v>0.22860953972743636</v>
      </c>
      <c r="L14" s="8">
        <f>'[33]Sheet 1'!$Y$101</f>
        <v>282828462532</v>
      </c>
      <c r="M14" s="16" t="str" cm="1">
        <f t="array" ref="M14">_FV(A14,"Industry")</f>
        <v>Semiconductors &amp; Semiconductor Equipment</v>
      </c>
      <c r="N14" s="25" cm="1">
        <f t="array" ref="N14">_FV(A14,"Year incorporated",TRUE)</f>
        <v>2018</v>
      </c>
      <c r="O14" s="14" t="str" cm="1">
        <f t="array" ref="O14">_FV(A14,"Description")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4" s="10"/>
      <c r="Q14" s="10"/>
      <c r="R14" s="10"/>
    </row>
    <row r="15" spans="1:18" ht="50" customHeight="1">
      <c r="A15" s="2" t="e" vm="34">
        <v>#VALUE!</v>
      </c>
      <c r="B15" s="19">
        <f>'[9]Sheet 1'!$AE$116</f>
        <v>391.36954574913392</v>
      </c>
      <c r="C15" s="6" cm="1">
        <f t="array" ref="C15">(B15/_FV(A15,"Price"))-1</f>
        <v>-0.42318416249206492</v>
      </c>
      <c r="D15" s="6">
        <f>'[9]Sheet 1'!$AC$5</f>
        <v>0.137682016012036</v>
      </c>
      <c r="E15" s="6">
        <f>'[9]Sheet 1'!$AD$5</f>
        <v>0.25473471431135297</v>
      </c>
      <c r="F15" s="6">
        <f>'[9]Sheet 1'!$AC$21</f>
        <v>-5.8558316061478877E-2</v>
      </c>
      <c r="G15" s="7">
        <f>'[9]Sheet 1'!$AJ$17</f>
        <v>12.874743782292876</v>
      </c>
      <c r="H15" s="7">
        <f>'[9]Sheet 1'!$AK$17</f>
        <v>42.223958736698627</v>
      </c>
      <c r="I15" s="6">
        <f>'[9]Sheet 1'!$AI$8</f>
        <v>0.50539999999999996</v>
      </c>
      <c r="J15" s="6">
        <f>'[9]Sheet 1'!$AL$8</f>
        <v>0.33851436236032001</v>
      </c>
      <c r="K15" s="6">
        <f>'[9]Sheet 1'!$AK$14</f>
        <v>0.2216504501327809</v>
      </c>
      <c r="L15" s="8">
        <f>'[9]Sheet 1'!$AK$101</f>
        <v>272602100000</v>
      </c>
      <c r="M15" s="16" t="str" cm="1">
        <f t="array" ref="M15">_FV(A15,"Industry")</f>
        <v>Semiconductors &amp; Semiconductor Equipment</v>
      </c>
      <c r="N15" s="25" cm="1">
        <f t="array" ref="N15">_FV(A15,"Year incorporated",TRUE)</f>
        <v>1994</v>
      </c>
      <c r="O15" s="14" t="str" cm="1">
        <f t="array" ref="O15">_FV(A15,"Description")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5" s="10"/>
      <c r="Q15" s="10"/>
      <c r="R15" s="10"/>
    </row>
    <row r="16" spans="1:18" ht="50" customHeight="1">
      <c r="A16" s="2" t="e" vm="35">
        <v>#VALUE!</v>
      </c>
      <c r="B16" s="19">
        <f>'[34]Sheet 1'!$R$115</f>
        <v>92.081977179653776</v>
      </c>
      <c r="C16" s="6" cm="1">
        <f t="array" ref="C16">(B16/_FV(A16,"Price"))-1</f>
        <v>-0.47042801253937327</v>
      </c>
      <c r="D16" s="6">
        <f>'[34]Sheet 1'!$P$4</f>
        <v>0.68651979777851579</v>
      </c>
      <c r="E16" s="6">
        <f>'[34]Sheet 1'!$Q$4</f>
        <v>0.36688156653379678</v>
      </c>
      <c r="F16" s="6">
        <f>'[34]Sheet 1'!$P$20</f>
        <v>1.6074531908784548</v>
      </c>
      <c r="G16" s="7">
        <f>'[34]Sheet 1'!$W$16</f>
        <v>9.5466275947045993</v>
      </c>
      <c r="H16" s="7">
        <f>'[34]Sheet 1'!$X$16</f>
        <v>55.998775849225645</v>
      </c>
      <c r="I16" s="6">
        <f>'[34]Sheet 1'!$V$7</f>
        <v>0.41810000000000003</v>
      </c>
      <c r="J16" s="6">
        <f>'[34]Sheet 1'!$Y$7</f>
        <v>0.2996216406611657</v>
      </c>
      <c r="K16" s="6">
        <f>'[34]Sheet 1'!$X$13</f>
        <v>0.21185058106837182</v>
      </c>
      <c r="L16" s="8">
        <f>'[34]Sheet 1'!$X$101</f>
        <v>22251785569</v>
      </c>
      <c r="M16" s="16" t="str" cm="1">
        <f t="array" ref="M16">_FV(A16,"Industry")</f>
        <v>Renewable Energy</v>
      </c>
      <c r="N16" s="25" cm="1">
        <f t="array" ref="N16">_FV(A16,"Year incorporated",TRUE)</f>
        <v>2006</v>
      </c>
      <c r="O16" s="14" t="str" cm="1">
        <f t="array" ref="O16">_FV(A16,"Description")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16" s="10"/>
      <c r="Q16" s="10"/>
      <c r="R16" s="10"/>
    </row>
    <row r="17" spans="1:18" ht="50" customHeight="1">
      <c r="A17" s="2" t="e" vm="36">
        <v>#VALUE!</v>
      </c>
      <c r="B17" s="19">
        <f>'[35]Sheet 1'!$R$115</f>
        <v>208.04910623980882</v>
      </c>
      <c r="C17" s="6" cm="1">
        <f t="array" ref="C17">(B17/_FV(A17,"Price"))-1</f>
        <v>0.16163655075270134</v>
      </c>
      <c r="D17" s="6">
        <f>'[35]Sheet 1'!$P$4</f>
        <v>0.19361836753141093</v>
      </c>
      <c r="E17" s="6">
        <f>'[35]Sheet 1'!$Q$4</f>
        <v>-5.8084059068534644E-2</v>
      </c>
      <c r="F17" s="6">
        <f>'[35]Sheet 1'!$P$20</f>
        <v>0.20985691573926868</v>
      </c>
      <c r="G17" s="7">
        <f>'[35]Sheet 1'!$W$16</f>
        <v>3.4888712580083303</v>
      </c>
      <c r="H17" s="7">
        <f>'[35]Sheet 1'!$X$16</f>
        <v>16.530514876928596</v>
      </c>
      <c r="I17" s="6">
        <f>'[35]Sheet 1'!$V$7</f>
        <v>0.56930000000000003</v>
      </c>
      <c r="J17" s="6">
        <f>'[35]Sheet 1'!$Y$7</f>
        <v>0.21446421809920485</v>
      </c>
      <c r="K17" s="6">
        <f>'[35]Sheet 1'!$X$13</f>
        <v>0.20398624691092726</v>
      </c>
      <c r="L17" s="8">
        <f>'[35]Sheet 1'!$X$101</f>
        <v>46070544962</v>
      </c>
      <c r="M17" s="16" t="str" cm="1">
        <f t="array" ref="M17">_FV(A17,"Industry")</f>
        <v>Semiconductors &amp; Semiconductor Equipment</v>
      </c>
      <c r="N17" s="25" cm="1">
        <f t="array" ref="N17">_FV(A17,"Year incorporated",TRUE)</f>
        <v>2010</v>
      </c>
      <c r="O17" s="14" t="str" cm="1">
        <f t="array" ref="O17">_FV(A17,"Description")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17" s="10"/>
      <c r="Q17" s="10"/>
      <c r="R17" s="10"/>
    </row>
    <row r="18" spans="1:18" ht="50" customHeight="1">
      <c r="A18" s="2" t="e" vm="1">
        <v>#VALUE!</v>
      </c>
      <c r="B18" s="19">
        <f>'[1]Sheet 1'!$K$115</f>
        <v>21.851831850666294</v>
      </c>
      <c r="C18" s="6" cm="1">
        <f t="array" ref="C18">(B18/_FV(A18,"Price"))-1</f>
        <v>-5.1981264613175981E-2</v>
      </c>
      <c r="D18" s="6">
        <f>'[1]Sheet 1'!$I$4</f>
        <v>0.93434823977164605</v>
      </c>
      <c r="E18" s="6">
        <f>'[1]Sheet 1'!$J$4</f>
        <v>0.32931628135759961</v>
      </c>
      <c r="F18" s="6">
        <f>'[1]Sheet 1'!$I$20</f>
        <v>7.4345616264294794</v>
      </c>
      <c r="G18" s="7">
        <f>'[1]Sheet 1'!$P$16</f>
        <v>5.2810391047712741</v>
      </c>
      <c r="H18" s="7">
        <f>'[1]Sheet 1'!$Q$16</f>
        <v>15.702160877513711</v>
      </c>
      <c r="I18" s="6">
        <f>'[1]Sheet 1'!$O$7</f>
        <v>0.48659999999999998</v>
      </c>
      <c r="J18" s="6">
        <f>'[1]Sheet 1'!$R$7</f>
        <v>0.55914904082636496</v>
      </c>
      <c r="K18" s="6">
        <f>'[1]Sheet 1'!$Q$13</f>
        <v>0.19607140724819391</v>
      </c>
      <c r="L18" s="8">
        <f>'[1]Sheet 1'!$Q$101</f>
        <v>4294541000</v>
      </c>
      <c r="M18" s="16" t="str" cm="1">
        <f t="array" ref="M18">_FV(A18,"Industry")</f>
        <v>Chemicals</v>
      </c>
      <c r="N18" s="25" cm="1">
        <f t="array" ref="N18">_FV(A18,"Year incorporated",TRUE)</f>
        <v>2018</v>
      </c>
      <c r="O18" s="14" t="str" cm="1">
        <f t="array" ref="O18">_FV(A18,"Description")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8" s="10"/>
      <c r="Q18" s="10"/>
      <c r="R18" s="10"/>
    </row>
    <row r="19" spans="1:18" ht="50" customHeight="1">
      <c r="A19" s="2" t="e" vm="37">
        <v>#VALUE!</v>
      </c>
      <c r="B19" s="19">
        <f>'[36]Sheet 1'!$G$115</f>
        <v>9.5111174784740964</v>
      </c>
      <c r="C19" s="6" cm="1">
        <f t="array" ref="C19">(B19/_FV(A19,"Price"))-1</f>
        <v>-0.75817143456714731</v>
      </c>
      <c r="D19" s="6">
        <f>'[36]Sheet 1'!$E$4</f>
        <v>0.30017743362307958</v>
      </c>
      <c r="E19" s="6">
        <f>'[36]Sheet 1'!$F$4</f>
        <v>0.26087261960206787</v>
      </c>
      <c r="F19" s="6">
        <f>'[36]Sheet 1'!$E$20</f>
        <v>2.8567865182210865</v>
      </c>
      <c r="G19" s="7">
        <f>'[36]Sheet 1'!$L$16</f>
        <v>9.8113070287273931</v>
      </c>
      <c r="H19" s="7">
        <f>'[36]Sheet 1'!$M$16</f>
        <v>63.159585443064479</v>
      </c>
      <c r="I19" s="6">
        <f>'[36]Sheet 1'!$K$7</f>
        <v>0.53010000000000002</v>
      </c>
      <c r="J19" s="6">
        <f>'[36]Sheet 1'!$N$7</f>
        <v>0.11212555647777861</v>
      </c>
      <c r="K19" s="6">
        <f>'[36]Sheet 1'!$M$13</f>
        <v>0.17617232270283023</v>
      </c>
      <c r="L19" s="8">
        <f>'[36]Sheet 1'!$M$101</f>
        <v>7541696619</v>
      </c>
      <c r="M19" s="16" t="str" cm="1">
        <f t="array" ref="M19">_FV(A19,"Industry")</f>
        <v>Semiconductors &amp; Semiconductor Equipment</v>
      </c>
      <c r="N19" s="25" cm="1">
        <f t="array" ref="N19">_FV(A19,"Year incorporated",TRUE)</f>
        <v>2013</v>
      </c>
      <c r="O19" s="14" t="str" cm="1">
        <f t="array" ref="O19">_FV(A19,"Description")</f>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c>
      <c r="P19" s="10"/>
      <c r="Q19" s="10"/>
      <c r="R19" s="10"/>
    </row>
    <row r="20" spans="1:18" ht="50" customHeight="1">
      <c r="A20" s="2" t="e" vm="38">
        <v>#VALUE!</v>
      </c>
      <c r="B20" s="19">
        <f>'[37]Sheet 1'!AO115</f>
        <v>65.389291849912937</v>
      </c>
      <c r="C20" s="6" cm="1">
        <f t="array" ref="C20">(B20/_FV(A20,"Price"))-1</f>
        <v>-4.1212729473417364E-2</v>
      </c>
      <c r="D20" s="6">
        <f>'[37]Sheet 1'!$AM$4</f>
        <v>0.11019671539433307</v>
      </c>
      <c r="E20" s="6">
        <f>'[37]Sheet 1'!$AN$4</f>
        <v>-0.49414786397034915</v>
      </c>
      <c r="F20" s="6">
        <f>'[37]Sheet 1'!$AM$20</f>
        <v>0.33417641479607973</v>
      </c>
      <c r="G20" s="7">
        <f>'[37]Sheet 1'!$AT$16</f>
        <v>2.4041950061772548</v>
      </c>
      <c r="H20" s="7">
        <f>'[37]Sheet 1'!$AU$16</f>
        <v>8.5125164038218024</v>
      </c>
      <c r="I20" s="6">
        <f>'[37]Sheet 1'!$AS$7</f>
        <v>0.45179999999999998</v>
      </c>
      <c r="J20" s="6">
        <f>'[37]Sheet 1'!$AV$7</f>
        <v>0.10124195331295922</v>
      </c>
      <c r="K20" s="6">
        <f>'[37]Sheet 1'!$AU$13</f>
        <v>0.16895668982811765</v>
      </c>
      <c r="L20" s="8">
        <f>'[37]Sheet 1'!$AU$101</f>
        <v>73948230000</v>
      </c>
      <c r="M20" s="16" t="str" cm="1">
        <f t="array" ref="M20">_FV(A20,"Industry")</f>
        <v>Semiconductors &amp; Semiconductor Equipment</v>
      </c>
      <c r="N20" s="25" cm="1">
        <f t="array" ref="N20">_FV(A20,"Year incorporated",TRUE)</f>
        <v>1984</v>
      </c>
      <c r="O20" s="14" t="str" cm="1">
        <f t="array" ref="O20">_FV(A20,"Description")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20" s="10"/>
      <c r="Q20" s="10"/>
      <c r="R20" s="10"/>
    </row>
    <row r="21" spans="1:18" ht="50" customHeight="1">
      <c r="A21" s="2" t="e" vm="39">
        <v>#VALUE!</v>
      </c>
      <c r="B21" s="19">
        <f>'[38]Sheet 1'!$X$115</f>
        <v>101.9812376007974</v>
      </c>
      <c r="C21" s="6" cm="1">
        <f t="array" ref="C21">(B21/_FV(A21,"Price"))-1</f>
        <v>-0.54462497164189594</v>
      </c>
      <c r="D21" s="6">
        <f>'[38]Sheet 1'!$V$4</f>
        <v>0.46063610108668573</v>
      </c>
      <c r="E21" s="6">
        <f>'[38]Sheet 1'!$W$4</f>
        <v>0.30116843424268858</v>
      </c>
      <c r="F21" s="6">
        <f>'[38]Sheet 1'!$V$20</f>
        <v>1.5217132420335719</v>
      </c>
      <c r="G21" s="7">
        <f>'[38]Sheet 1'!$AC$16</f>
        <v>1.6648312582189062</v>
      </c>
      <c r="H21" s="7">
        <f>'[38]Sheet 1'!$AD$16</f>
        <v>30.33573091880784</v>
      </c>
      <c r="I21" s="6">
        <f>'[38]Sheet 1'!$AB$7</f>
        <v>0.154</v>
      </c>
      <c r="J21" s="6">
        <f>'[38]Sheet 1'!$AE$7</f>
        <v>-9.3528433542163072E-2</v>
      </c>
      <c r="K21" s="6">
        <f>'[38]Sheet 1'!$AD$13</f>
        <v>0.16380460955976109</v>
      </c>
      <c r="L21" s="8">
        <f>'[38]Sheet 1'!$AD$101</f>
        <v>8650628036</v>
      </c>
      <c r="M21" s="16" t="str" cm="1">
        <f t="array" ref="M21">_FV(A21,"Industry")</f>
        <v>Computers, Phones &amp; Household Electronics</v>
      </c>
      <c r="N21" s="25" cm="1">
        <f t="array" ref="N21">_FV(A21,"Year incorporated",TRUE)</f>
        <v>2006</v>
      </c>
      <c r="O21" s="14" t="str" cm="1">
        <f t="array" ref="O21">_FV(A21,"Description")</f>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c>
      <c r="P21" s="10"/>
      <c r="Q21" s="10"/>
      <c r="R21" s="10"/>
    </row>
    <row r="22" spans="1:18" ht="50" customHeight="1">
      <c r="A22" s="2" t="e" vm="40">
        <v>#VALUE!</v>
      </c>
      <c r="B22" s="19">
        <f>'[39]Sheet 1'!$AG$115</f>
        <v>55.404306213108782</v>
      </c>
      <c r="C22" s="6" cm="1">
        <f t="array" ref="C22">(B22/_FV(A22,"Price"))-1</f>
        <v>-0.26382798016065934</v>
      </c>
      <c r="D22" s="6">
        <f>'[39]Sheet 1'!$AE$4</f>
        <v>0.25421079729332163</v>
      </c>
      <c r="E22" s="6">
        <f>'[39]Sheet 1'!$AF$4</f>
        <v>0.2359072849623951</v>
      </c>
      <c r="F22" s="6">
        <f>'[39]Sheet 1'!$AE$20</f>
        <v>0.55241390495756071</v>
      </c>
      <c r="G22" s="7">
        <f>'[39]Sheet 1'!$AL$16</f>
        <v>6.2883812986556027</v>
      </c>
      <c r="H22" s="7">
        <f>'[39]Sheet 1'!$AM$16</f>
        <v>33.366332166472191</v>
      </c>
      <c r="I22" s="6">
        <f>'[39]Sheet 1'!$AK$7</f>
        <v>0.65229999999999999</v>
      </c>
      <c r="J22" s="6">
        <f>'[39]Sheet 1'!$AN$7</f>
        <v>0.36250348194519783</v>
      </c>
      <c r="K22" s="6">
        <f>'[39]Sheet 1'!$AM$13</f>
        <v>0.13456627549127312</v>
      </c>
      <c r="L22" s="8">
        <f>'[39]Sheet 1'!$AM$101</f>
        <v>42892420000</v>
      </c>
      <c r="M22" s="16" t="str" cm="1">
        <f t="array" ref="M22">_FV(A22,"Industry")</f>
        <v>Semiconductors &amp; Semiconductor Equipment</v>
      </c>
      <c r="N22" s="25" cm="1">
        <f t="array" ref="N22">_FV(A22,"Year incorporated",TRUE)</f>
        <v>1989</v>
      </c>
      <c r="O22" s="14" t="str" cm="1">
        <f t="array" ref="O22">_FV(A22,"Description")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22" s="10"/>
      <c r="Q22" s="10"/>
      <c r="R22" s="10"/>
    </row>
    <row r="23" spans="1:18" ht="50" customHeight="1">
      <c r="A23" s="2" t="e" vm="41">
        <v>#VALUE!</v>
      </c>
      <c r="B23" s="19">
        <f>'[40]Sheet 1'!$AB$115</f>
        <v>174.73026873179651</v>
      </c>
      <c r="C23" s="6" cm="1">
        <f t="array" ref="C23">(B23/_FV(A23,"Price"))-1</f>
        <v>-0.53816601804779696</v>
      </c>
      <c r="D23" s="6">
        <f>'[40]Sheet 1'!$Z$4</f>
        <v>2.2293230289069932E-3</v>
      </c>
      <c r="E23" s="6">
        <f>'[40]Sheet 1'!$AA$4</f>
        <v>0.57273670942388977</v>
      </c>
      <c r="F23" s="6">
        <f>'[40]Sheet 1'!$Z$20</f>
        <v>-0.43960884503567965</v>
      </c>
      <c r="G23" s="7">
        <f>'[40]Sheet 1'!$AG$16</f>
        <v>36.729506191147031</v>
      </c>
      <c r="H23" s="7">
        <f>'[40]Sheet 1'!$AH$16</f>
        <v>226.81815476190476</v>
      </c>
      <c r="I23" s="6">
        <f>'[40]Sheet 1'!$AF$7</f>
        <v>0.56930000000000003</v>
      </c>
      <c r="J23" s="6">
        <f>'[40]Sheet 1'!$AI$7</f>
        <v>0.14117298138948617</v>
      </c>
      <c r="K23" s="6">
        <f>'[40]Sheet 1'!$AH$13</f>
        <v>0.12439627753563436</v>
      </c>
      <c r="L23" s="8">
        <f>'[40]Sheet 1'!$AH$101</f>
        <v>990741700000</v>
      </c>
      <c r="M23" s="16" t="str" cm="1">
        <f t="array" ref="M23">_FV(A23,"Industry")</f>
        <v>Semiconductors &amp; Semiconductor Equipment</v>
      </c>
      <c r="N23" s="25" cm="1">
        <f t="array" ref="N23">_FV(A23,"Year incorporated",TRUE)</f>
        <v>1998</v>
      </c>
      <c r="O23" s="14" t="str" cm="1">
        <f t="array" ref="O23">_FV(A23,"Description")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3" s="10"/>
      <c r="Q23" s="10"/>
      <c r="R23" s="10"/>
    </row>
    <row r="24" spans="1:18" ht="50" customHeight="1">
      <c r="A24" s="2" t="e" vm="42">
        <v>#VALUE!</v>
      </c>
      <c r="B24" s="19">
        <f>'[41]Sheet 1'!$AH$115</f>
        <v>50.411857397123441</v>
      </c>
      <c r="C24" s="6" cm="1">
        <f t="array" ref="C24">(B24/_FV(A24,"Price"))-1</f>
        <v>-0.21182211699306686</v>
      </c>
      <c r="D24" s="6">
        <f>'[41]Sheet 1'!$AF$4</f>
        <v>0.38528010624299425</v>
      </c>
      <c r="E24" s="6">
        <f>'[41]Sheet 1'!$AG$4</f>
        <v>0.31224535118174646</v>
      </c>
      <c r="F24" s="6">
        <f>'[41]Sheet 1'!$AF$20</f>
        <v>-1.0546448785598386</v>
      </c>
      <c r="G24" s="7">
        <f>'[41]Sheet 1'!$AM$16</f>
        <v>14.23290165855675</v>
      </c>
      <c r="H24" s="7">
        <f>'[41]Sheet 1'!$AN$16</f>
        <v>-452.34270048916841</v>
      </c>
      <c r="I24" s="6">
        <f>'[41]Sheet 1'!$AL$7</f>
        <v>0.76349999999999996</v>
      </c>
      <c r="J24" s="6">
        <f>'[41]Sheet 1'!$AO$7</f>
        <v>0.50658651298502833</v>
      </c>
      <c r="K24" s="6">
        <f>'[41]Sheet 1'!$AN$13</f>
        <v>9.7177880448373222E-2</v>
      </c>
      <c r="L24" s="8">
        <f>'[41]Sheet 1'!$AN$101</f>
        <v>6473024044</v>
      </c>
      <c r="M24" s="16" t="str" cm="1">
        <f t="array" ref="M24">_FV(A24,"Industry")</f>
        <v>Semiconductors &amp; Semiconductor Equipment</v>
      </c>
      <c r="N24" s="25" cm="1">
        <f t="array" ref="N24">_FV(A24,"Year incorporated",TRUE)</f>
        <v>1997</v>
      </c>
      <c r="O24" s="14" t="str" cm="1">
        <f t="array" ref="O24">_FV(A24,"Description")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24" s="10"/>
      <c r="Q24" s="10"/>
      <c r="R24" s="10"/>
    </row>
    <row r="25" spans="1:18" ht="50" customHeight="1">
      <c r="A25" s="2" t="e" vm="43">
        <v>#VALUE!</v>
      </c>
      <c r="B25" s="19">
        <f>'[42]Sheet 1'!$AO$115</f>
        <v>86.870366153481655</v>
      </c>
      <c r="C25" s="6" cm="1">
        <f t="array" ref="C25">(B25/_FV(A25,"Price"))-1</f>
        <v>-0.51111280233281753</v>
      </c>
      <c r="D25" s="6">
        <f>'[42]Sheet 1'!$AM$4</f>
        <v>0.64163480355919411</v>
      </c>
      <c r="E25" s="6">
        <f>'[42]Sheet 1'!$AN$4</f>
        <v>5.7187421991745868E-2</v>
      </c>
      <c r="F25" s="6">
        <f>'[42]Sheet 1'!$AM$20</f>
        <v>1.1623964085862886</v>
      </c>
      <c r="G25" s="7">
        <f>'[42]Sheet 1'!$AT$16</f>
        <v>8.0223450870000903</v>
      </c>
      <c r="H25" s="7">
        <f>'[42]Sheet 1'!$AU$16</f>
        <v>35.065649561716114</v>
      </c>
      <c r="I25" s="6">
        <f>'[42]Sheet 1'!$AS$7</f>
        <v>0.627</v>
      </c>
      <c r="J25" s="6">
        <f>'[42]Sheet 1'!$AV$7</f>
        <v>0.31430903716703401</v>
      </c>
      <c r="K25" s="6">
        <f>'[42]Sheet 1'!$AU$13</f>
        <v>7.6129197519730393E-2</v>
      </c>
      <c r="L25" s="8">
        <f>'[42]Sheet 1'!$AU$101</f>
        <v>96380076825</v>
      </c>
      <c r="M25" s="16" t="str" cm="1">
        <f t="array" ref="M25">_FV(A25,"Industry")</f>
        <v>Semiconductors &amp; Semiconductor Equipment</v>
      </c>
      <c r="N25" s="25" cm="1">
        <f t="array" ref="N25">_FV(A25,"Year incorporated",TRUE)</f>
        <v>1965</v>
      </c>
      <c r="O25" s="14" t="str" cm="1">
        <f t="array" ref="O25">_FV(A25,"Description")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5" s="10"/>
      <c r="Q25" s="10"/>
      <c r="R25" s="10"/>
    </row>
    <row r="26" spans="1:18" ht="50" customHeight="1">
      <c r="A26" s="2" t="e" vm="44">
        <v>#VALUE!</v>
      </c>
      <c r="B26" s="19">
        <f>'[43]Sheet 1'!$P$115</f>
        <v>126.55238583687503</v>
      </c>
      <c r="C26" s="6" cm="1">
        <f t="array" ref="C26">(B26/_FV(A26,"Price"))-1</f>
        <v>-0.55569151480927204</v>
      </c>
      <c r="D26" s="6">
        <f>'[43]Sheet 1'!$N$4</f>
        <v>0.58375397494226955</v>
      </c>
      <c r="E26" s="6">
        <f>'[43]Sheet 1'!$O$4</f>
        <v>0.32367546448405426</v>
      </c>
      <c r="F26" s="6">
        <f>'[43]Sheet 1'!$N$20</f>
        <v>-2.4957845770596232E-2</v>
      </c>
      <c r="G26" s="7">
        <f>'[43]Sheet 1'!$U$16</f>
        <v>5.3796238279588424</v>
      </c>
      <c r="H26" s="7">
        <f>'[43]Sheet 1'!$V$16</f>
        <v>178.42087269004787</v>
      </c>
      <c r="I26" s="6">
        <f>'[43]Sheet 1'!$T$7</f>
        <v>0.27160000000000001</v>
      </c>
      <c r="J26" s="6">
        <f>'[43]Sheet 1'!$W$7</f>
        <v>-4.4387336312915977E-2</v>
      </c>
      <c r="K26" s="6">
        <f>'[43]Sheet 1'!$V$13</f>
        <v>5.7432121745588011E-2</v>
      </c>
      <c r="L26" s="8">
        <f>'[43]Sheet 1'!$V$101</f>
        <v>16732131020</v>
      </c>
      <c r="M26" s="16" t="str" cm="1">
        <f t="array" ref="M26">_FV(A26,"Industry")</f>
        <v>Renewable Energy</v>
      </c>
      <c r="N26" s="25" cm="1">
        <f t="array" ref="N26">_FV(A26,"Year incorporated",TRUE)</f>
        <v>2006</v>
      </c>
      <c r="O26" s="14" t="str" cm="1">
        <f t="array" ref="O26">_FV(A26,"Description")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6" s="10"/>
      <c r="Q26" s="10"/>
      <c r="R26" s="10"/>
    </row>
    <row r="27" spans="1:18" ht="50" customHeight="1">
      <c r="A27" s="2" t="e" vm="45">
        <v>#VALUE!</v>
      </c>
      <c r="B27" s="19">
        <f>'[44]Sheet 1'!$M$115</f>
        <v>41.155980626373221</v>
      </c>
      <c r="C27" s="6" cm="1">
        <f t="array" ref="C27">(B27/_FV(A27,"Price"))-1</f>
        <v>0.42952346739747216</v>
      </c>
      <c r="D27" s="6">
        <f>'[44]Sheet 1'!$K$4</f>
        <v>0.26255199812183161</v>
      </c>
      <c r="E27" s="6">
        <f>'[44]Sheet 1'!$L$4</f>
        <v>6.412574261812698E-2</v>
      </c>
      <c r="F27" s="6">
        <f>'[44]Sheet 1'!$K$20</f>
        <v>-23.178126442085834</v>
      </c>
      <c r="G27" s="7">
        <f>'[44]Sheet 1'!$R$16</f>
        <v>2.7048089767178003</v>
      </c>
      <c r="H27" s="7">
        <f>'[44]Sheet 1'!$S$16</f>
        <v>101.92159680310931</v>
      </c>
      <c r="I27" s="6">
        <f>'[44]Sheet 1'!$Q$7</f>
        <v>0.68920000000000003</v>
      </c>
      <c r="J27" s="6">
        <f>'[44]Sheet 1'!$T$7</f>
        <v>0.2212128563822485</v>
      </c>
      <c r="K27" s="6">
        <f>'[44]Sheet 1'!$S$13</f>
        <v>4.9359927987096312E-2</v>
      </c>
      <c r="L27" s="8">
        <f>'[44]Sheet 1'!$S$101</f>
        <v>7447513000</v>
      </c>
      <c r="M27" s="16" t="str" cm="1">
        <f t="array" ref="M27">_FV(A27,"Industry")</f>
        <v>Computers, Phones &amp; Household Electronics</v>
      </c>
      <c r="N27" s="25" cm="1">
        <f t="array" ref="N27">_FV(A27,"Year incorporated",TRUE)</f>
        <v>2009</v>
      </c>
      <c r="O27" s="14" t="str" cm="1">
        <f t="array" ref="O27">_FV(A27,"Description")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7" s="10"/>
      <c r="Q27" s="10"/>
      <c r="R27" s="10"/>
    </row>
    <row r="28" spans="1:18" ht="50" customHeight="1">
      <c r="A28" s="2" t="e" vm="46">
        <v>#VALUE!</v>
      </c>
      <c r="B28" s="19">
        <f>'[45]Sheet 1'!$AA$115</f>
        <v>57.485365614101021</v>
      </c>
      <c r="C28" s="6" cm="1">
        <f t="array" ref="C28">(B28/_FV(A28,"Price"))-1</f>
        <v>-0.70200940534912126</v>
      </c>
      <c r="D28" s="6">
        <f>'[45]Sheet 1'!$Y$4</f>
        <v>0.37822699364475243</v>
      </c>
      <c r="E28" s="6">
        <f>'[45]Sheet 1'!$Z$4</f>
        <v>0.20426745998731022</v>
      </c>
      <c r="F28" s="6">
        <f>'[45]Sheet 1'!$Y$20</f>
        <v>-3.3026382996466284</v>
      </c>
      <c r="G28" s="7">
        <f>'[45]Sheet 1'!$AF$16</f>
        <v>12.223408947547554</v>
      </c>
      <c r="H28" s="7">
        <f>'[45]Sheet 1'!$AG$16</f>
        <v>98.8525280585025</v>
      </c>
      <c r="I28" s="6">
        <f>'[45]Sheet 1'!$AE$7</f>
        <v>0.61229999999999996</v>
      </c>
      <c r="J28" s="6">
        <f>'[45]Sheet 1'!$AH$7</f>
        <v>0.15089815830276443</v>
      </c>
      <c r="K28" s="6">
        <f>'[45]Sheet 1'!$AG$13</f>
        <v>4.7106967515170989E-2</v>
      </c>
      <c r="L28" s="8">
        <f>'[45]Sheet 1'!$AG$101</f>
        <v>14545062126</v>
      </c>
      <c r="M28" s="16" t="str" cm="1">
        <f t="array" ref="M28">_FV(A28,"Industry")</f>
        <v>Aerospace &amp; Defense</v>
      </c>
      <c r="N28" s="25" cm="1">
        <f t="array" ref="N28">_FV(A28,"Year incorporated",TRUE)</f>
        <v>2001</v>
      </c>
      <c r="O28" s="14" t="str" cm="1">
        <f t="array" ref="O28">_FV(A28,"Description")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8" s="10"/>
      <c r="Q28" s="10"/>
      <c r="R28" s="10"/>
    </row>
    <row r="29" spans="1:18" ht="50" customHeight="1">
      <c r="A29" s="2" t="e" vm="47">
        <v>#VALUE!</v>
      </c>
      <c r="B29" s="19">
        <f>'[46]Sheet 1'!$AO$115</f>
        <v>37.983801380817333</v>
      </c>
      <c r="C29" s="6" cm="1">
        <f t="array" ref="C29">(B29/_FV(A29,"Price"))-1</f>
        <v>-0.67867522730042018</v>
      </c>
      <c r="D29" s="6">
        <f>'[46]Sheet 1'!$AM$4</f>
        <v>0.43610806863818907</v>
      </c>
      <c r="E29" s="6">
        <f>'[46]Sheet 1'!$AN$4</f>
        <v>9.745349773315759E-4</v>
      </c>
      <c r="F29" s="6">
        <f>'[46]Sheet 1'!$AM$20</f>
        <v>-0.18839884947267493</v>
      </c>
      <c r="G29" s="7">
        <f>'[46]Sheet 1'!$AT$16</f>
        <v>7.2203934934960383</v>
      </c>
      <c r="H29" s="7">
        <f>'[46]Sheet 1'!$AU$16</f>
        <v>129.09735366666666</v>
      </c>
      <c r="I29" s="6">
        <f>'[46]Sheet 1'!$AS$7</f>
        <v>0.44929999999999998</v>
      </c>
      <c r="J29" s="6">
        <f>'[46]Sheet 1'!$AV$7</f>
        <v>0.15105292148637769</v>
      </c>
      <c r="K29" s="6">
        <f>'[46]Sheet 1'!$AU$13</f>
        <v>2.1939492822800409E-2</v>
      </c>
      <c r="L29" s="8">
        <f>'[46]Sheet 1'!$AU$101</f>
        <v>170408506840</v>
      </c>
      <c r="M29" s="16" t="str" cm="1">
        <f t="array" ref="M29">_FV(A29,"Industry")</f>
        <v>Semiconductors &amp; Semiconductor Equipment</v>
      </c>
      <c r="N29" s="25" cm="1">
        <f t="array" ref="N29">_FV(A29,"Year incorporated",TRUE)</f>
        <v>1969</v>
      </c>
      <c r="O29" s="14" t="str" cm="1">
        <f t="array" ref="O29">_FV(A29,"Description")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9" s="10"/>
      <c r="Q29" s="10"/>
      <c r="R29" s="10"/>
    </row>
    <row r="30" spans="1:18" ht="50" customHeight="1">
      <c r="A30" s="2" t="e" vm="48">
        <v>#VALUE!</v>
      </c>
      <c r="B30" s="19">
        <f>'[47]Sheet 1'!$G$115</f>
        <v>27.578654485489295</v>
      </c>
      <c r="C30" s="6" cm="1">
        <f t="array" ref="C30">(B30/_FV(A30,"Price"))-1</f>
        <v>-0.38122830411735931</v>
      </c>
      <c r="D30" s="6">
        <f>'[47]Sheet 1'!$E$4</f>
        <v>0.3484848484848484</v>
      </c>
      <c r="E30" s="6">
        <f>'[47]Sheet 1'!$F$4</f>
        <v>0.12359550561797761</v>
      </c>
      <c r="F30" s="6">
        <f>'[47]Sheet 1'!$E$20</f>
        <v>0.18432203389830515</v>
      </c>
      <c r="G30" s="7">
        <f>'[47]Sheet 1'!$L$16</f>
        <v>19.367742108079188</v>
      </c>
      <c r="H30" s="7">
        <f>'[47]Sheet 1'!$M$16</f>
        <v>-441.44280487804878</v>
      </c>
      <c r="I30" s="6">
        <f>'[47]Sheet 1'!$K$7</f>
        <v>0.49330000000000002</v>
      </c>
      <c r="J30" s="6">
        <f>'[47]Sheet 1'!$N$7</f>
        <v>0.23274478330658105</v>
      </c>
      <c r="K30" s="6">
        <f>'[47]Sheet 1'!$M$13</f>
        <v>-2.5010139245640124E-3</v>
      </c>
      <c r="L30" s="8">
        <f>'[47]Sheet 1'!$M$101</f>
        <v>36198310000</v>
      </c>
      <c r="M30" s="16" t="str" cm="1">
        <f t="array" ref="M30">_FV(A30,"Industry")</f>
        <v>Integrated Hardware &amp; Software</v>
      </c>
      <c r="N30" s="25" cm="1">
        <f t="array" ref="N30">_FV(A30,"Year incorporated",TRUE)</f>
        <v>2022</v>
      </c>
      <c r="O30" s="14" t="str" cm="1">
        <f t="array" ref="O30">_FV(A30,"Description")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30" s="10"/>
      <c r="Q30" s="10"/>
      <c r="R30" s="10"/>
    </row>
    <row r="31" spans="1:18" ht="50" customHeight="1">
      <c r="A31" s="2" t="e" vm="49">
        <v>#VALUE!</v>
      </c>
      <c r="B31" s="19">
        <f>'[48]Sheet 1'!$Q$115</f>
        <v>190.79017656786354</v>
      </c>
      <c r="C31" s="6" cm="1">
        <f t="array" ref="C31">(B31/_FV(A31,"Price"))-1</f>
        <v>-0.10590854038210062</v>
      </c>
      <c r="D31" s="6">
        <f>'[48]Sheet 1'!$O$4</f>
        <v>0.29261530509151568</v>
      </c>
      <c r="E31" s="6">
        <f>'[48]Sheet 1'!$P$4</f>
        <v>0.25111333272743797</v>
      </c>
      <c r="F31" s="6">
        <f>'[48]Sheet 1'!$O$29</f>
        <v>-0.46482260974143119</v>
      </c>
      <c r="G31" s="7">
        <f>'[48]Sheet 1'!$V$16</f>
        <v>11.237993283468144</v>
      </c>
      <c r="H31" s="7">
        <f>'[48]Sheet 1'!$W$16</f>
        <v>-231.55737846067416</v>
      </c>
      <c r="I31" s="6">
        <f>'[48]Sheet 1'!$U$7</f>
        <v>0.68759999999999999</v>
      </c>
      <c r="J31" s="6">
        <f>'[48]Sheet 1'!$X$7</f>
        <v>0.32571116968099612</v>
      </c>
      <c r="K31" s="6">
        <f>'[48]Sheet 1'!$W$13</f>
        <v>-4.5352999111196522E-2</v>
      </c>
      <c r="L31" s="8">
        <f>'[48]Sheet 1'!$W$101</f>
        <v>61825820049</v>
      </c>
      <c r="M31" s="16" t="str" cm="1">
        <f t="array" ref="M31">_FV(A31,"Industry")</f>
        <v>Software &amp; IT Services</v>
      </c>
      <c r="N31" s="25" cm="1">
        <f t="array" ref="N31">_FV(A31,"Year incorporated",TRUE)</f>
        <v>2005</v>
      </c>
      <c r="O31" s="14" t="str" cm="1">
        <f t="array" ref="O31">_FV(A31,"Description")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31" s="10"/>
      <c r="Q31" s="10"/>
      <c r="R31" s="10"/>
    </row>
    <row r="32" spans="1:18" ht="50" customHeight="1">
      <c r="A32" s="11"/>
      <c r="B32" s="19"/>
      <c r="C32" s="6"/>
      <c r="D32" s="6"/>
      <c r="E32" s="6"/>
      <c r="F32" s="6"/>
      <c r="G32" s="7"/>
      <c r="H32" s="7"/>
      <c r="I32" s="6"/>
      <c r="J32" s="6"/>
      <c r="K32" s="6"/>
      <c r="L32" s="8"/>
      <c r="M32" s="13"/>
      <c r="N32" s="25"/>
      <c r="O32" s="9"/>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11"/>
      <c r="B38" s="19"/>
      <c r="C38" s="6"/>
      <c r="D38" s="6"/>
      <c r="E38" s="6"/>
      <c r="F38" s="6"/>
      <c r="G38" s="7"/>
      <c r="H38" s="7"/>
      <c r="I38" s="6"/>
      <c r="J38" s="6"/>
      <c r="K38" s="6"/>
      <c r="L38" s="8"/>
      <c r="M38" s="13"/>
      <c r="N38" s="25"/>
      <c r="O38" s="9"/>
      <c r="P38" s="10"/>
      <c r="Q38" s="10"/>
      <c r="R38" s="10"/>
    </row>
    <row r="39" spans="1:18" ht="50" customHeight="1">
      <c r="A39" s="4"/>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4"/>
      <c r="B42" s="19"/>
      <c r="C42" s="6"/>
      <c r="D42" s="6"/>
      <c r="E42" s="6"/>
      <c r="F42" s="6"/>
      <c r="G42" s="7"/>
      <c r="H42" s="7"/>
      <c r="I42" s="6"/>
      <c r="J42" s="6"/>
      <c r="K42" s="6"/>
      <c r="L42" s="8"/>
      <c r="M42" s="13"/>
      <c r="N42" s="25"/>
      <c r="O42" s="9"/>
      <c r="P42" s="10"/>
      <c r="Q42" s="10"/>
      <c r="R42" s="10"/>
    </row>
    <row r="43" spans="1:18" ht="50" customHeight="1">
      <c r="A43" s="11"/>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11"/>
      <c r="B47" s="19"/>
      <c r="C47" s="6"/>
      <c r="D47" s="6"/>
      <c r="E47" s="6"/>
      <c r="F47" s="6"/>
      <c r="G47" s="7"/>
      <c r="H47" s="7"/>
      <c r="I47" s="6"/>
      <c r="J47" s="6"/>
      <c r="K47" s="6"/>
      <c r="L47" s="8"/>
      <c r="M47" s="13"/>
      <c r="N47" s="10"/>
      <c r="O47" s="9"/>
      <c r="P47" s="10"/>
      <c r="Q47" s="10"/>
      <c r="R47" s="10"/>
    </row>
    <row r="48" spans="1:18" ht="50" customHeight="1">
      <c r="A48" s="4"/>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4"/>
      <c r="B51" s="19"/>
      <c r="C51" s="6"/>
      <c r="D51" s="6"/>
      <c r="E51" s="6"/>
      <c r="F51" s="6"/>
      <c r="G51" s="7"/>
      <c r="H51" s="7"/>
      <c r="I51" s="6"/>
      <c r="J51" s="6"/>
      <c r="K51" s="6"/>
      <c r="L51" s="8"/>
      <c r="M51" s="13"/>
      <c r="N51" s="10"/>
      <c r="O51" s="9"/>
      <c r="P51" s="10"/>
      <c r="Q51" s="10"/>
      <c r="R51" s="10"/>
    </row>
    <row r="52" spans="1:18" ht="50" customHeight="1">
      <c r="A52" s="11"/>
      <c r="B52" s="19"/>
      <c r="C52" s="6"/>
      <c r="D52" s="6"/>
      <c r="E52" s="6"/>
      <c r="F52" s="6"/>
      <c r="G52" s="7"/>
      <c r="H52" s="7"/>
      <c r="I52" s="6"/>
      <c r="J52" s="6"/>
      <c r="K52" s="6"/>
      <c r="L52" s="8"/>
      <c r="M52" s="13"/>
      <c r="N52" s="10"/>
      <c r="O52" s="9"/>
      <c r="P52" s="10"/>
      <c r="Q52" s="10"/>
      <c r="R52" s="10"/>
    </row>
    <row r="53" spans="1:18" ht="50" customHeight="1">
      <c r="A53" s="4"/>
      <c r="B53" s="19"/>
      <c r="C53" s="6"/>
      <c r="D53" s="6"/>
      <c r="E53" s="6"/>
      <c r="F53" s="6"/>
      <c r="G53" s="7"/>
      <c r="H53" s="7"/>
      <c r="I53" s="6"/>
      <c r="J53" s="6"/>
      <c r="K53" s="6"/>
      <c r="L53" s="8"/>
      <c r="M53" s="13"/>
      <c r="O53" s="9"/>
      <c r="P53" s="10"/>
      <c r="Q53" s="10"/>
      <c r="R53" s="10"/>
    </row>
  </sheetData>
  <autoFilter ref="A1:L1" xr:uid="{FAB1ACF9-D4B9-FB4D-8299-9FC1FBDA430F}">
    <sortState xmlns:xlrd2="http://schemas.microsoft.com/office/spreadsheetml/2017/richdata2" ref="A2:L31">
      <sortCondition descending="1" ref="K1:K31"/>
    </sortState>
  </autoFilter>
  <sortState xmlns:xlrd2="http://schemas.microsoft.com/office/spreadsheetml/2017/richdata2" ref="A2:L53">
    <sortCondition descending="1" ref="C1:C53"/>
  </sortState>
  <conditionalFormatting sqref="C32:C53">
    <cfRule type="colorScale" priority="168">
      <colorScale>
        <cfvo type="min"/>
        <cfvo type="percentile" val="50"/>
        <cfvo type="max"/>
        <color rgb="FFF8696B"/>
        <color rgb="FFFFEB84"/>
        <color rgb="FF63BE7B"/>
      </colorScale>
    </cfRule>
    <cfRule type="colorScale" priority="173">
      <colorScale>
        <cfvo type="min"/>
        <cfvo type="percentile" val="50"/>
        <cfvo type="max"/>
        <color rgb="FFF8696B"/>
        <color rgb="FFFFEB84"/>
        <color rgb="FF63BE7B"/>
      </colorScale>
    </cfRule>
    <cfRule type="colorScale" priority="188">
      <colorScale>
        <cfvo type="min"/>
        <cfvo type="max"/>
        <color rgb="FFFFEF9C"/>
        <color rgb="FF63BE7B"/>
      </colorScale>
    </cfRule>
  </conditionalFormatting>
  <conditionalFormatting sqref="D2">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D28">
    <cfRule type="colorScale" priority="6">
      <colorScale>
        <cfvo type="min"/>
        <cfvo type="max"/>
        <color rgb="FFFCFCFF"/>
        <color rgb="FF63BE7B"/>
      </colorScale>
    </cfRule>
  </conditionalFormatting>
  <conditionalFormatting sqref="D2:D53">
    <cfRule type="colorScale" priority="169">
      <colorScale>
        <cfvo type="min"/>
        <cfvo type="max"/>
        <color rgb="FFFFEF9C"/>
        <color rgb="FF63BE7B"/>
      </colorScale>
    </cfRule>
  </conditionalFormatting>
  <conditionalFormatting sqref="D3:D5">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6">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7">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8">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9">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10">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1">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12:D14">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15">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16">
    <cfRule type="colorScale" priority="159">
      <colorScale>
        <cfvo type="min"/>
        <cfvo type="max"/>
        <color rgb="FFFCFCFF"/>
        <color rgb="FF63BE7B"/>
      </colorScale>
    </cfRule>
    <cfRule type="colorScale" priority="160">
      <colorScale>
        <cfvo type="min"/>
        <cfvo type="percentile" val="50"/>
        <cfvo type="max"/>
        <color rgb="FFF8696B"/>
        <color rgb="FFFFEB84"/>
        <color rgb="FF63BE7B"/>
      </colorScale>
    </cfRule>
  </conditionalFormatting>
  <conditionalFormatting sqref="D17">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onditionalFormatting>
  <conditionalFormatting sqref="D18">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9">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2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21:D2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2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2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26:D28">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30:D31">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32">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33">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34">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5">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36">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7:D39">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40">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1">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42">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3">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4">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4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6:D48">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9">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50">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1">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2">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3">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F1:F1048576">
    <cfRule type="colorScale" priority="89">
      <colorScale>
        <cfvo type="min"/>
        <cfvo type="percentile" val="50"/>
        <cfvo type="max"/>
        <color rgb="FFF8696B"/>
        <color rgb="FFFCFCFF"/>
        <color rgb="FF63BE7B"/>
      </colorScale>
    </cfRule>
  </conditionalFormatting>
  <conditionalFormatting sqref="F2:F28">
    <cfRule type="colorScale" priority="93">
      <colorScale>
        <cfvo type="min"/>
        <cfvo type="max"/>
        <color rgb="FFFCFCFF"/>
        <color rgb="FF63BE7B"/>
      </colorScale>
    </cfRule>
  </conditionalFormatting>
  <conditionalFormatting sqref="G2:G28">
    <cfRule type="colorScale" priority="92">
      <colorScale>
        <cfvo type="min"/>
        <cfvo type="percentile" val="50"/>
        <cfvo type="max"/>
        <color rgb="FF63BE7B"/>
        <color rgb="FFFCFCFF"/>
        <color rgb="FFF8696B"/>
      </colorScale>
    </cfRule>
  </conditionalFormatting>
  <conditionalFormatting sqref="G2:G53">
    <cfRule type="colorScale" priority="167">
      <colorScale>
        <cfvo type="min"/>
        <cfvo type="percentile" val="50"/>
        <cfvo type="max"/>
        <color rgb="FF63BE7B"/>
        <color rgb="FFFCFCFF"/>
        <color rgb="FFF8696B"/>
      </colorScale>
    </cfRule>
  </conditionalFormatting>
  <conditionalFormatting sqref="H2:H28">
    <cfRule type="colorScale" priority="91">
      <colorScale>
        <cfvo type="min"/>
        <cfvo type="percentile" val="50"/>
        <cfvo type="max"/>
        <color rgb="FF63BE7B"/>
        <color rgb="FFFCFCFF"/>
        <color rgb="FFF8696B"/>
      </colorScale>
    </cfRule>
  </conditionalFormatting>
  <conditionalFormatting sqref="I2:I28">
    <cfRule type="colorScale" priority="90">
      <colorScale>
        <cfvo type="min"/>
        <cfvo type="max"/>
        <color rgb="FFFFEF9C"/>
        <color rgb="FF63BE7B"/>
      </colorScale>
    </cfRule>
  </conditionalFormatting>
  <conditionalFormatting sqref="I2:I53">
    <cfRule type="colorScale" priority="170">
      <colorScale>
        <cfvo type="min"/>
        <cfvo type="max"/>
        <color rgb="FFFFEF9C"/>
        <color rgb="FF63BE7B"/>
      </colorScale>
    </cfRule>
  </conditionalFormatting>
  <conditionalFormatting sqref="J2:J53">
    <cfRule type="colorScale" priority="171">
      <colorScale>
        <cfvo type="min"/>
        <cfvo type="max"/>
        <color rgb="FFFFEF9C"/>
        <color rgb="FF63BE7B"/>
      </colorScale>
    </cfRule>
  </conditionalFormatting>
  <conditionalFormatting sqref="K2:K53">
    <cfRule type="colorScale" priority="172">
      <colorScale>
        <cfvo type="min"/>
        <cfvo type="percentile" val="50"/>
        <cfvo type="max"/>
        <color rgb="FFF8696B"/>
        <color rgb="FFFFEB84"/>
        <color rgb="FF63BE7B"/>
      </colorScale>
    </cfRule>
  </conditionalFormatting>
  <conditionalFormatting sqref="E2">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2:E28">
    <cfRule type="colorScale" priority="7">
      <colorScale>
        <cfvo type="min"/>
        <cfvo type="max"/>
        <color rgb="FFFCFCFF"/>
        <color rgb="FF63BE7B"/>
      </colorScale>
    </cfRule>
  </conditionalFormatting>
  <conditionalFormatting sqref="E2:E53">
    <cfRule type="colorScale" priority="74">
      <colorScale>
        <cfvo type="min"/>
        <cfvo type="max"/>
        <color rgb="FFFFEF9C"/>
        <color rgb="FF63BE7B"/>
      </colorScale>
    </cfRule>
  </conditionalFormatting>
  <conditionalFormatting sqref="E3:E5">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6">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7">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8">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E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10">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E11">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E12:E14">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E15">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E16">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E17">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E18">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E19">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E20">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E21:E23">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E24">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E25">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E26:E28">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E29">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E30:E3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E32">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E33">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E34">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E35">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E36">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E37:E39">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E40">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E41">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42">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onditionalFormatting>
  <conditionalFormatting sqref="E43">
    <cfRule type="colorScale" priority="24">
      <colorScale>
        <cfvo type="min"/>
        <cfvo type="max"/>
        <color rgb="FFFCFCFF"/>
        <color rgb="FF63BE7B"/>
      </colorScale>
    </cfRule>
    <cfRule type="colorScale" priority="25">
      <colorScale>
        <cfvo type="min"/>
        <cfvo type="percentile" val="50"/>
        <cfvo type="max"/>
        <color rgb="FFF8696B"/>
        <color rgb="FFFFEB84"/>
        <color rgb="FF63BE7B"/>
      </colorScale>
    </cfRule>
  </conditionalFormatting>
  <conditionalFormatting sqref="E44">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E45">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onditionalFormatting>
  <conditionalFormatting sqref="E46:E48">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onditionalFormatting>
  <conditionalFormatting sqref="E49">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E50">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onditionalFormatting>
  <conditionalFormatting sqref="E51">
    <cfRule type="colorScale" priority="12">
      <colorScale>
        <cfvo type="min"/>
        <cfvo type="max"/>
        <color rgb="FFFCFCFF"/>
        <color rgb="FF63BE7B"/>
      </colorScale>
    </cfRule>
    <cfRule type="colorScale" priority="13">
      <colorScale>
        <cfvo type="min"/>
        <cfvo type="percentile" val="50"/>
        <cfvo type="max"/>
        <color rgb="FFF8696B"/>
        <color rgb="FFFFEB84"/>
        <color rgb="FF63BE7B"/>
      </colorScale>
    </cfRule>
  </conditionalFormatting>
  <conditionalFormatting sqref="E52">
    <cfRule type="colorScale" priority="10">
      <colorScale>
        <cfvo type="min"/>
        <cfvo type="max"/>
        <color rgb="FFFCFCFF"/>
        <color rgb="FF63BE7B"/>
      </colorScale>
    </cfRule>
    <cfRule type="colorScale" priority="11">
      <colorScale>
        <cfvo type="min"/>
        <cfvo type="percentile" val="50"/>
        <cfvo type="max"/>
        <color rgb="FFF8696B"/>
        <color rgb="FFFFEB84"/>
        <color rgb="FF63BE7B"/>
      </colorScale>
    </cfRule>
  </conditionalFormatting>
  <conditionalFormatting sqref="E53">
    <cfRule type="colorScale" priority="8">
      <colorScale>
        <cfvo type="min"/>
        <cfvo type="max"/>
        <color rgb="FFFCFCFF"/>
        <color rgb="FF63BE7B"/>
      </colorScale>
    </cfRule>
    <cfRule type="colorScale" priority="9">
      <colorScale>
        <cfvo type="min"/>
        <cfvo type="percentile" val="50"/>
        <cfvo type="max"/>
        <color rgb="FFF8696B"/>
        <color rgb="FFFFEB84"/>
        <color rgb="FF63BE7B"/>
      </colorScale>
    </cfRule>
  </conditionalFormatting>
  <conditionalFormatting sqref="I2:I31">
    <cfRule type="colorScale" priority="4">
      <colorScale>
        <cfvo type="min"/>
        <cfvo type="max"/>
        <color rgb="FFFFEF9C"/>
        <color rgb="FF63BE7B"/>
      </colorScale>
    </cfRule>
  </conditionalFormatting>
  <conditionalFormatting sqref="J2:J31">
    <cfRule type="colorScale" priority="3">
      <colorScale>
        <cfvo type="min"/>
        <cfvo type="max"/>
        <color rgb="FFFFEF9C"/>
        <color rgb="FF63BE7B"/>
      </colorScale>
    </cfRule>
  </conditionalFormatting>
  <conditionalFormatting sqref="K2:K31">
    <cfRule type="colorScale" priority="2">
      <colorScale>
        <cfvo type="min"/>
        <cfvo type="max"/>
        <color rgb="FFFFEF9C"/>
        <color rgb="FF63BE7B"/>
      </colorScale>
    </cfRule>
  </conditionalFormatting>
  <conditionalFormatting sqref="C2:C31">
    <cfRule type="colorScale" priority="1">
      <colorScale>
        <cfvo type="min"/>
        <cfvo type="percentile" val="50"/>
        <cfvo type="max"/>
        <color rgb="FFF8696B"/>
        <color rgb="FFFCFCFF"/>
        <color rgb="FF63BE7B"/>
      </colorScale>
    </cfRule>
  </conditionalFormatting>
  <hyperlinks>
    <hyperlink ref="A19" r:id="rId1" display="Technology/Hardware/Allegro Microsystems.xlsx" xr:uid="{6FF79B7C-2348-3A49-B011-64B3038056A7}"/>
    <hyperlink ref="A29" r:id="rId2" display="Technology/Hardware/AMD.xlsx" xr:uid="{E7A16D0F-B6B7-144C-97C2-CC04B99D6C54}"/>
    <hyperlink ref="A25" r:id="rId3" display="Technology/Hardware/Analog Devices.xlsx" xr:uid="{5738D6FB-4C0D-744C-96BB-535D3FCFA19B}"/>
    <hyperlink ref="A2" r:id="rId4" display="Technology/Hardware/Apple.xlsx" xr:uid="{35343E66-C971-7F42-9B7E-9C074514A9CA}"/>
    <hyperlink ref="A6" r:id="rId5" display="Technology/Hardware/Applied Materials.xlsx" xr:uid="{A380160E-CB80-0D42-880D-D7644CEEA1CD}"/>
    <hyperlink ref="A9" r:id="rId6" display="Technology/Hardware/Arista Networks.xlsx" xr:uid="{EE2214C7-0AF5-CE46-B776-35F95D2E8596}"/>
    <hyperlink ref="A15" r:id="rId7" display="Technology/Hardware/ASML.xlsx" xr:uid="{456A6208-F5FA-B94B-AFBC-EDBB1A4125F9}"/>
    <hyperlink ref="A28" r:id="rId8" display="Technology/Hardware/Axon Enterprise.xlsx" xr:uid="{F5A70D05-4144-8344-8921-BA5F80D94222}"/>
    <hyperlink ref="A14" r:id="rId9" display="Technology/Hardware/Broadcom.xlsx" xr:uid="{06FEB492-8DB6-0F43-860D-5C23AAB36109}"/>
    <hyperlink ref="A16" r:id="rId10" display="Technology/Hardware/Enphase Energy.xlsx" xr:uid="{DB69F97D-7320-914D-8A6D-160476ED6DA8}"/>
    <hyperlink ref="A5" r:id="rId11" display="Technology/Hardware/KLA Corporation.xlsx" xr:uid="{0143A77E-EB61-3B49-8AFD-2FD7224A2F93}"/>
    <hyperlink ref="A3" r:id="rId12" display="Technology/Hardware/Lam Research.xlsx" xr:uid="{706E6BEF-0C4E-6744-9B00-7DDAA8D66477}"/>
    <hyperlink ref="A18" r:id="rId13" display="Technology/Hardware/Livent.xlsx" xr:uid="{E649DE9B-7B74-9A4D-84DF-AE9BC48B9C08}"/>
    <hyperlink ref="A22" r:id="rId14" display="Technology/Hardware/Microchip Technology.xlsx" xr:uid="{9F0E5CDD-5FC2-1D4A-B7B3-E1882F8C6651}"/>
    <hyperlink ref="A30" r:id="rId15" display="Technology/Hardware/Mobileye.xlsx" xr:uid="{809BE7D6-9C0F-A14E-A02B-18576D6D4ED5}"/>
    <hyperlink ref="A8" r:id="rId16" display="Technology/Hardware/Monolithic Power Systems.xlsx" xr:uid="{C0FA6DAA-8E86-0C44-9C6F-DD286A7E7381}"/>
    <hyperlink ref="A23" r:id="rId17" display="Technology/Hardware/Nvidia.xlsx" xr:uid="{BCDCC30E-EBB7-D040-80D8-CA944E7725A5}"/>
    <hyperlink ref="A13" r:id="rId18" display="Technology/Hardware/ON Semiconductor.xlsx" xr:uid="{0624DD06-35B0-4C4D-B2E9-011DB55AD406}"/>
    <hyperlink ref="A31" r:id="rId19" display="Technology/Hardware/Palo Alto Networks.xlsx" xr:uid="{0C0102D3-8E92-374F-AF41-DC7C3E86790A}"/>
    <hyperlink ref="A27" r:id="rId20" display="Technology/Hardware/Pure Storage.xlsx" xr:uid="{E71F3991-3AB3-4846-8F6B-B41D321352ED}"/>
    <hyperlink ref="A24" r:id="rId21" display="Technology/Hardware/Rambus.xlsx" xr:uid="{1D18762D-A04B-ED43-99A7-0D004131B06D}"/>
    <hyperlink ref="A26" r:id="rId22" display="Technology/Hardware/SolarEdge.xlsx" xr:uid="{AE891F8E-3D0C-054A-9FE3-7DEB800CDD44}"/>
    <hyperlink ref="A21" r:id="rId23" display="Technology/Hardware/Super Micro Computer.xlsx" xr:uid="{3EA9F40D-823B-564B-B224-ED5294F73CC0}"/>
    <hyperlink ref="A12" r:id="rId24" display="Technology/Hardware/Tesla.xlsx" xr:uid="{1F2CC891-7CCD-9B46-950C-AF8A297C24AF}"/>
    <hyperlink ref="A7" r:id="rId25" display="Technology/Hardware/Texas Instruments.xlsx" xr:uid="{DA02810C-1F81-994A-8333-CA1CA59DE653}"/>
    <hyperlink ref="A20" r:id="rId26" display="Technology/Hardware/Micron Technology.xlsx" xr:uid="{050B4F10-2AD1-E94D-84BF-486B98738064}"/>
    <hyperlink ref="A17" r:id="rId27" display="Technology/Hardware/NXP Semiconductors.xlsx" xr:uid="{10E83EAA-FCD7-9148-A16A-66E93EC29D7B}"/>
    <hyperlink ref="A10" r:id="rId28" display="Technology/Hardware/Taiwan Semiconductor.xlsx" xr:uid="{BC809C37-88FD-A845-BA8C-9DD85B659F00}"/>
    <hyperlink ref="A4" r:id="rId29" display="Technology/Hardware/Qualcomm.xlsx" xr:uid="{7556B47D-86D7-E94F-B1EA-3C631EC58BEF}"/>
    <hyperlink ref="A11" r:id="rId30" display="Technology/Hardware/STMicroelectronics.xlsx" xr:uid="{F180C522-17CD-2A42-9161-1BFEE56DA3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49"/>
  <sheetViews>
    <sheetView zoomScale="80" zoomScaleNormal="80" workbookViewId="0">
      <pane ySplit="1" topLeftCell="A2" activePane="bottomLeft" state="frozen"/>
      <selection pane="bottomLeft" activeCell="D12" sqref="D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50">
        <v>#VALUE!</v>
      </c>
      <c r="B2" s="19">
        <f>'[49]Sheet 1'!$N$115</f>
        <v>47.711992133455645</v>
      </c>
      <c r="C2" s="6" cm="1">
        <f t="array" ref="C2">(B2/_FV(A2,"Price"))-1</f>
        <v>0.69371644066225202</v>
      </c>
      <c r="D2" s="6">
        <f>'[49]Sheet 1'!$L$4</f>
        <v>0.13329261653468016</v>
      </c>
      <c r="E2" s="6">
        <f>'[49]Sheet 1'!$M$4</f>
        <v>6.5725813776524644E-2</v>
      </c>
      <c r="F2" s="6">
        <f>'[49]Sheet 1'!$L$20</f>
        <v>1.7354196301564722</v>
      </c>
      <c r="G2" s="7">
        <f>'[49]Sheet 1'!$S$16</f>
        <v>4.0552855357997082</v>
      </c>
      <c r="H2" s="7">
        <f>'[49]Sheet 1'!$T$16</f>
        <v>469.04132134936384</v>
      </c>
      <c r="I2" s="6">
        <f>'[49]Sheet 1'!$R$7</f>
        <v>0.74509999999999998</v>
      </c>
      <c r="J2" s="6">
        <f>'[49]Sheet 1'!$U$7</f>
        <v>0.28855131934029959</v>
      </c>
      <c r="K2" s="6">
        <f>'[49]Sheet 1'!$T$13</f>
        <v>0.90803776096226374</v>
      </c>
      <c r="L2" s="8">
        <f>'[49]Sheet 1'!$T$101</f>
        <v>4018277000</v>
      </c>
      <c r="M2" s="16" t="str" cm="1">
        <f t="array" ref="M2">_FV(A2,"Industry")</f>
        <v>Software &amp; IT Services</v>
      </c>
      <c r="N2" s="25" cm="1">
        <f t="array" ref="N2">_FV(A2,"Year incorporated",TRUE)</f>
        <v>2008</v>
      </c>
      <c r="O2" s="14" t="str" cm="1">
        <f t="array" ref="O2">_FV(A2,"Description")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2" s="10"/>
      <c r="Q2" s="10"/>
      <c r="R2" s="10"/>
    </row>
    <row r="3" spans="1:18" ht="50" customHeight="1">
      <c r="A3" s="22" t="e" vm="7">
        <v>#VALUE!</v>
      </c>
      <c r="B3" s="19">
        <f>'[7]Sheet 1'!$H$115</f>
        <v>1694.385163451409</v>
      </c>
      <c r="C3" s="6" cm="1">
        <f t="array" ref="C3">(B3/_FV(A3,"Price"))-1</f>
        <v>-0.38786884315757209</v>
      </c>
      <c r="D3" s="6">
        <f>'[7]Sheet 1'!$F$4</f>
        <v>0.29690560125342724</v>
      </c>
      <c r="E3" s="6">
        <f>'[7]Sheet 1'!$G$4</f>
        <v>0.24388402295379041</v>
      </c>
      <c r="F3" s="6">
        <f>'[7]Sheet 1'!$F$20</f>
        <v>0.10344827586206895</v>
      </c>
      <c r="G3" s="7">
        <f>'[7]Sheet 1'!$M$16</f>
        <v>8.5575123138024765</v>
      </c>
      <c r="H3" s="7">
        <f>'[7]Sheet 1'!$N$16</f>
        <v>36.989455967362922</v>
      </c>
      <c r="I3" s="6">
        <f>'[7]Sheet 1'!$L$7</f>
        <v>0.57762005436424047</v>
      </c>
      <c r="J3" s="6">
        <f>'[7]Sheet 1'!$O$7</f>
        <v>0.20084566596194503</v>
      </c>
      <c r="K3" s="6">
        <f>'[7]Sheet 1'!$N$13</f>
        <v>0.61547310900201324</v>
      </c>
      <c r="L3" s="8">
        <f>'[7]Sheet 1'!$N$101</f>
        <v>56667846542</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2" t="e" vm="51">
        <v>#VALUE!</v>
      </c>
      <c r="B4" s="19">
        <f>'[50]Sheet 1'!$AC$115</f>
        <v>176.60545860973116</v>
      </c>
      <c r="C4" s="6" cm="1">
        <f t="array" ref="C4">(B4/_FV(A4,"Price"))-1</f>
        <v>-0.20918207679683343</v>
      </c>
      <c r="D4" s="6">
        <f>'[50]Sheet 1'!$AA$4</f>
        <v>7.3309550639662158E-2</v>
      </c>
      <c r="E4" s="6">
        <f>'[50]Sheet 1'!$AB$4</f>
        <v>5.2003649378903782E-2</v>
      </c>
      <c r="F4" s="6">
        <f>'[50]Sheet 1'!$AA$20</f>
        <v>9.7421322642306851E-2</v>
      </c>
      <c r="G4" s="7">
        <f>'[50]Sheet 1'!$AH$16</f>
        <v>16.509755070531266</v>
      </c>
      <c r="H4" s="7">
        <f>'[50]Sheet 1'!$AI$16</f>
        <v>34.913550014841199</v>
      </c>
      <c r="I4" s="6">
        <f>'[50]Sheet 1'!$AG$7</f>
        <v>0.85909999999999997</v>
      </c>
      <c r="J4" s="6">
        <f>'[50]Sheet 1'!$AJ$7</f>
        <v>0.56403958172503332</v>
      </c>
      <c r="K4" s="6">
        <f>'[50]Sheet 1'!$AH$13</f>
        <v>0.38871581862236065</v>
      </c>
      <c r="L4" s="8">
        <f>'[50]Sheet 1'!$AI$101</f>
        <v>23524750000</v>
      </c>
      <c r="M4" s="16" t="str" cm="1">
        <f t="array" ref="M4">_FV(A4,"Industry")</f>
        <v>Software &amp; IT Services</v>
      </c>
      <c r="N4" s="25" cm="1">
        <f t="array" ref="N4">_FV(A4,"Year incorporated",TRUE)</f>
        <v>1995</v>
      </c>
      <c r="O4" s="14" t="str" cm="1">
        <f t="array" ref="O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4" s="10"/>
      <c r="Q4" s="10"/>
      <c r="R4" s="10"/>
    </row>
    <row r="5" spans="1:18" ht="50" customHeight="1">
      <c r="A5" s="22" t="e" vm="52">
        <v>#VALUE!</v>
      </c>
      <c r="B5" s="19">
        <f>'[51]Sheet 1'!$Y$115</f>
        <v>254.26921589031022</v>
      </c>
      <c r="C5" s="6" cm="1">
        <f t="array" ref="C5">(B5/_FV(A5,"Price"))-1</f>
        <v>-0.16883755265981237</v>
      </c>
      <c r="D5" s="6">
        <f>'[51]Sheet 1'!$W$4</f>
        <v>0.21888332088710705</v>
      </c>
      <c r="E5" s="6">
        <f>'[51]Sheet 1'!$X$4</f>
        <v>4.4609562523678203E-2</v>
      </c>
      <c r="F5" s="6">
        <f>'[51]Sheet 1'!$W$20</f>
        <v>0.17053291550722505</v>
      </c>
      <c r="G5" s="7">
        <f>'[51]Sheet 1'!$AD$16</f>
        <v>3.1128398360854952</v>
      </c>
      <c r="H5" s="7">
        <f>'[51]Sheet 1'!$AE$16</f>
        <v>27.879670585381863</v>
      </c>
      <c r="I5" s="6">
        <f>'[51]Sheet 1'!$AC$7</f>
        <v>0.31990000000000002</v>
      </c>
      <c r="J5" s="6">
        <f>'[51]Sheet 1'!$AF$7</f>
        <v>0.14324588937240221</v>
      </c>
      <c r="K5" s="6">
        <f>'[51]Sheet 1'!$AE$13</f>
        <v>0.36832475400042614</v>
      </c>
      <c r="L5" s="8">
        <f>'[51]Sheet 1'!$AE$101</f>
        <v>191733206280</v>
      </c>
      <c r="M5" s="16" t="str" cm="1">
        <f t="array" ref="M5">_FV(A5,"Industry")</f>
        <v>Software &amp; IT Services</v>
      </c>
      <c r="N5" s="25" cm="1">
        <f t="array" ref="N5">_FV(A5,"Year incorporated",TRUE)</f>
        <v>2009</v>
      </c>
      <c r="O5" s="14" t="str" cm="1">
        <f t="array" ref="O5">_FV(A5,"Description")</f>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c>
      <c r="P5" s="10"/>
      <c r="Q5" s="10"/>
      <c r="R5" s="10"/>
    </row>
    <row r="6" spans="1:18" ht="50" customHeight="1">
      <c r="A6" s="22" t="e" vm="53">
        <v>#VALUE!</v>
      </c>
      <c r="B6" s="19">
        <f>'[52]Sheet 1'!$S$115</f>
        <v>57.427538060388329</v>
      </c>
      <c r="C6" s="6" cm="1">
        <f t="array" ref="C6">(B6/_FV(A6,"Price"))-1</f>
        <v>-0.15955600672635251</v>
      </c>
      <c r="D6" s="6">
        <f>'[52]Sheet 1'!$Q$4</f>
        <v>0.28823620104841186</v>
      </c>
      <c r="E6" s="6">
        <f>'[52]Sheet 1'!$R$4</f>
        <v>0.22613847166537004</v>
      </c>
      <c r="F6" s="6">
        <f>'[52]Sheet 1'!$Q$20</f>
        <v>0.14645017510347014</v>
      </c>
      <c r="G6" s="7">
        <f>'[52]Sheet 1'!$X$16</f>
        <v>15.921472824486864</v>
      </c>
      <c r="H6" s="7">
        <f>'[52]Sheet 1'!$Y$16</f>
        <v>87.694044947264331</v>
      </c>
      <c r="I6" s="6">
        <f>'[52]Sheet 1'!$W$7</f>
        <v>0.76570000000000005</v>
      </c>
      <c r="J6" s="6">
        <f>'[52]Sheet 1'!$Z$7</f>
        <v>0.36018191610316558</v>
      </c>
      <c r="K6" s="6">
        <f>'[52]Sheet 1'!$Y$13</f>
        <v>0.36743686797356084</v>
      </c>
      <c r="L6" s="8">
        <f>'[52]Sheet 1'!$Y$101</f>
        <v>53212746474</v>
      </c>
      <c r="M6" s="16" t="str" cm="1">
        <f t="array" ref="M6">_FV(A6,"Industry")</f>
        <v>Software &amp; IT Services</v>
      </c>
      <c r="N6" s="25" cm="1">
        <f t="array" ref="N6">_FV(A6,"Year incorporated",TRUE)</f>
        <v>2000</v>
      </c>
      <c r="O6" s="14" t="str" cm="1">
        <f t="array" ref="O6">_FV(A6,"Description")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6" s="10"/>
      <c r="Q6" s="10"/>
      <c r="R6" s="10"/>
    </row>
    <row r="7" spans="1:18" ht="50" customHeight="1">
      <c r="A7" s="22" t="e" vm="12">
        <v>#VALUE!</v>
      </c>
      <c r="B7" s="19">
        <f>'[12]Sheet 1'!$AN$115</f>
        <v>241.99236149131318</v>
      </c>
      <c r="C7" s="6" cm="1">
        <f t="array" ref="C7">(B7/_FV(A7,"Price"))-1</f>
        <v>-0.26309460857117095</v>
      </c>
      <c r="D7" s="6">
        <f>'[12]Sheet 1'!$AL$4</f>
        <v>0.17956070629670173</v>
      </c>
      <c r="E7" s="6">
        <f>'[12]Sheet 1'!$AM$4</f>
        <v>6.4709739244464659E-2</v>
      </c>
      <c r="F7" s="6">
        <f>'[12]Sheet 1'!$AL$20</f>
        <v>0.17742617520614568</v>
      </c>
      <c r="G7" s="7">
        <f>'[12]Sheet 1'!$AS$16</f>
        <v>12.48398446724164</v>
      </c>
      <c r="H7" s="7">
        <f>'[12]Sheet 1'!$AT$16</f>
        <v>34.028975230553492</v>
      </c>
      <c r="I7" s="6">
        <f>'[12]Sheet 1'!$AR$7</f>
        <v>0.68400000000000005</v>
      </c>
      <c r="J7" s="6">
        <f>'[12]Sheet 1'!$AU$7</f>
        <v>0.32858727997175569</v>
      </c>
      <c r="K7" s="6">
        <f>'[12]Sheet 1'!$AT$13</f>
        <v>0.36601671553737292</v>
      </c>
      <c r="L7" s="8">
        <f>'[12]Sheet 1'!$AT$101</f>
        <v>2475199600320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P7" s="10"/>
      <c r="Q7" s="10"/>
      <c r="R7" s="10"/>
    </row>
    <row r="8" spans="1:18" ht="50" customHeight="1">
      <c r="A8" s="22" t="e" vm="54">
        <v>#VALUE!</v>
      </c>
      <c r="B8" s="19">
        <f>'[53]Sheet 1'!$AN$115</f>
        <v>349.92193143968694</v>
      </c>
      <c r="C8" s="6" cm="1">
        <f t="array" ref="C8">(B8/_FV(A8,"Price"))-1</f>
        <v>-0.16244541171476834</v>
      </c>
      <c r="D8" s="6">
        <f>'[53]Sheet 1'!$AL$4</f>
        <v>0.11536268609439349</v>
      </c>
      <c r="E8" s="6">
        <f>'[53]Sheet 1'!$AM$4</f>
        <v>9.2638873111439368E-2</v>
      </c>
      <c r="F8" s="6">
        <f>'[53]Sheet 1'!$AL$20</f>
        <v>5.6009688162276694E-2</v>
      </c>
      <c r="G8" s="7">
        <f>'[53]Sheet 1'!$AS$16</f>
        <v>10.822412416221743</v>
      </c>
      <c r="H8" s="7">
        <f>'[53]Sheet 1'!$AT$16</f>
        <v>40.062950588730025</v>
      </c>
      <c r="I8" s="6">
        <f>'[53]Sheet 1'!$AR$7</f>
        <v>0.877</v>
      </c>
      <c r="J8" s="6">
        <f>'[53]Sheet 1'!$AU$7</f>
        <v>0.42008406225150519</v>
      </c>
      <c r="K8" s="6">
        <f>'[53]Sheet 1'!$AT$13</f>
        <v>0.32637550845643332</v>
      </c>
      <c r="L8" s="8">
        <f>'[53]Sheet 1'!$AT$101</f>
        <v>190539393000</v>
      </c>
      <c r="M8" s="16" t="str" cm="1">
        <f t="array" ref="M8">_FV(A8,"Industry")</f>
        <v>Software &amp; IT Services</v>
      </c>
      <c r="N8" s="25" cm="1">
        <f t="array" ref="N8">_FV(A8,"Year incorporated",TRUE)</f>
        <v>1997</v>
      </c>
      <c r="O8" s="14" t="str" cm="1">
        <f t="array" ref="O8">_FV(A8,"Description")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8" s="10"/>
      <c r="Q8" s="10"/>
      <c r="R8" s="10"/>
    </row>
    <row r="9" spans="1:18" ht="50" customHeight="1">
      <c r="A9" s="22" t="e" vm="55">
        <v>#VALUE!</v>
      </c>
      <c r="B9" s="19">
        <f>'[54]Sheet 1'!$AM$115</f>
        <v>138.65303977325496</v>
      </c>
      <c r="C9" s="6">
        <f>'[54]Sheet 1'!$AM$117</f>
        <v>-0.39275154481121644</v>
      </c>
      <c r="D9" s="6">
        <f>'[54]Sheet 1'!$AK$4</f>
        <v>0.327567165419691</v>
      </c>
      <c r="E9" s="6">
        <f>'[54]Sheet 1'!$AL$4</f>
        <v>0.13793399702053888</v>
      </c>
      <c r="F9" s="6">
        <f>'[54]Sheet 1'!$AK$20</f>
        <v>0.49785660867585069</v>
      </c>
      <c r="G9" s="7">
        <f>'[54]Sheet 1'!$AR$16</f>
        <v>17.480872994436954</v>
      </c>
      <c r="H9" s="7">
        <f>'[54]Sheet 1'!$AS$16</f>
        <v>73.339764792355751</v>
      </c>
      <c r="I9" s="6">
        <f>'[54]Sheet 1'!$AQ$7</f>
        <v>0.89566832635261973</v>
      </c>
      <c r="J9" s="6">
        <f>'[54]Sheet 1'!$AT$7</f>
        <v>0.31408410211027377</v>
      </c>
      <c r="K9" s="6">
        <f>'[54]Sheet 1'!$AS$13</f>
        <v>0.30736538597517282</v>
      </c>
      <c r="L9" s="8">
        <f>'[54]Sheet 1'!$AS$101</f>
        <v>62261940000</v>
      </c>
      <c r="M9" s="16" t="str" cm="1">
        <f t="array" ref="M9">_FV(A9,"Industry")</f>
        <v>Software &amp; IT Services</v>
      </c>
      <c r="N9" s="25" cm="1">
        <f t="array" ref="N9">_FV(A9,"Year incorporated",TRUE)</f>
        <v>1987</v>
      </c>
      <c r="O9" s="14" t="str" cm="1">
        <f t="array" ref="O9">_FV(A9,"Description")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9" s="10"/>
      <c r="Q9" s="10"/>
      <c r="R9" s="10"/>
    </row>
    <row r="10" spans="1:18" ht="50" customHeight="1">
      <c r="A10" s="22" t="e" vm="16">
        <v>#VALUE!</v>
      </c>
      <c r="B10" s="19">
        <f>[16]Model!$Z$115</f>
        <v>111.6613940257061</v>
      </c>
      <c r="C10" s="6" cm="1">
        <f t="array" ref="C10">(B10/_FV(A10,"Price"))-1</f>
        <v>-9.1223292701993142E-2</v>
      </c>
      <c r="D10" s="6">
        <f>[16]Model!$X$4</f>
        <v>9.7808156437157789E-2</v>
      </c>
      <c r="E10" s="6">
        <f>[16]Model!$Y$4</f>
        <v>5.7856849905952634E-2</v>
      </c>
      <c r="F10" s="6">
        <f>[16]Model!$X$20</f>
        <v>-0.15366930381275301</v>
      </c>
      <c r="G10" s="7">
        <f>[16]Model!$AE$16</f>
        <v>5.5613005416566494</v>
      </c>
      <c r="H10" s="7">
        <f>[16]Model!$AF$16</f>
        <v>26.227839658507303</v>
      </c>
      <c r="I10" s="6">
        <f>[16]Model!$AD$7</f>
        <v>0.55379999999999996</v>
      </c>
      <c r="J10" s="6">
        <f>[16]Model!$AG$7</f>
        <v>0.21217242500954617</v>
      </c>
      <c r="K10" s="6">
        <f>[16]Model!$AF$13</f>
        <v>0.26184736707682726</v>
      </c>
      <c r="L10" s="8">
        <f>[16]Model!$AF$101</f>
        <v>1572936000000</v>
      </c>
      <c r="M10" s="16" t="str" cm="1">
        <f t="array" ref="M10">_FV(A10,"Industry")</f>
        <v>Software &amp; IT Services</v>
      </c>
      <c r="N10" s="25" cm="1">
        <f t="array" ref="N10">_FV(A10,"Year incorporated",TRUE)</f>
        <v>2015</v>
      </c>
      <c r="O10" s="14" t="str" cm="1">
        <f t="array" ref="O10">_FV(A10,"Description")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0" s="10"/>
      <c r="Q10" s="10"/>
      <c r="R10" s="10"/>
    </row>
    <row r="11" spans="1:18" ht="50" customHeight="1">
      <c r="A11" s="22" t="e" vm="56">
        <v>#VALUE!</v>
      </c>
      <c r="B11" s="19">
        <f>'[55]Sheet 1'!$AO$115</f>
        <v>175.25138351424255</v>
      </c>
      <c r="C11" s="6" cm="1">
        <f t="array" ref="C11">(B11/_FV(A11,"Price"))-1</f>
        <v>-0.12106232251245019</v>
      </c>
      <c r="D11" s="6">
        <f>'[55]Sheet 1'!$AM$4</f>
        <v>0.14102681014043417</v>
      </c>
      <c r="E11" s="6">
        <f>'[55]Sheet 1'!$AN$4</f>
        <v>8.2717282717282625E-2</v>
      </c>
      <c r="F11" s="6">
        <f>'[55]Sheet 1'!$AM$20</f>
        <v>0.59792368125701456</v>
      </c>
      <c r="G11" s="7">
        <f>'[55]Sheet 1'!$AT$16</f>
        <v>8.5104759740259741</v>
      </c>
      <c r="H11" s="7">
        <f>'[55]Sheet 1'!$AU$16</f>
        <v>51.755689246658569</v>
      </c>
      <c r="I11" s="6">
        <f>'[55]Sheet 1'!$AS$7</f>
        <v>0.90410000000000001</v>
      </c>
      <c r="J11" s="6">
        <f>'[55]Sheet 1'!$AV$7</f>
        <v>0.40579420579420578</v>
      </c>
      <c r="K11" s="6">
        <f>'[55]Sheet 1'!$AU$13</f>
        <v>0.25951193912358961</v>
      </c>
      <c r="L11" s="8">
        <f>'[55]Sheet 1'!$AU$101</f>
        <v>42594932250</v>
      </c>
      <c r="M11" s="16" t="str" cm="1">
        <f t="array" ref="M11">_FV(A11,"Industry")</f>
        <v>Software &amp; IT Services</v>
      </c>
      <c r="N11" s="25" cm="1">
        <f t="array" ref="N11">_FV(A11,"Year incorporated",TRUE)</f>
        <v>1994</v>
      </c>
      <c r="O11" s="14" t="str" cm="1">
        <f t="array" ref="O11">_FV(A11,"Description")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1" s="10"/>
      <c r="Q11" s="10"/>
      <c r="R11" s="10"/>
    </row>
    <row r="12" spans="1:18" ht="50" customHeight="1">
      <c r="A12" s="22" t="e" vm="57">
        <v>#VALUE!</v>
      </c>
      <c r="B12" s="19">
        <f>'[56]Sheet 1'!$P$115</f>
        <v>167.3563265430362</v>
      </c>
      <c r="C12" s="6" cm="1">
        <f t="array" ref="C12">(B12/_FV(A12,"Price"))-1</f>
        <v>-0.36779870601754239</v>
      </c>
      <c r="D12" s="6">
        <f>'[56]Sheet 1'!$N$4</f>
        <v>-1.1193175554782941E-2</v>
      </c>
      <c r="E12" s="6">
        <f>'[56]Sheet 1'!$O$4</f>
        <v>4.9661689921018048E-2</v>
      </c>
      <c r="F12" s="6">
        <f>'[56]Sheet 1'!$N$20</f>
        <v>-0.32185166570936241</v>
      </c>
      <c r="G12" s="7">
        <f>'[56]Sheet 1'!$U$16</f>
        <v>5.7588890504163484</v>
      </c>
      <c r="H12" s="7">
        <f>'[56]Sheet 1'!$V$16</f>
        <v>28.945616089655172</v>
      </c>
      <c r="I12" s="6">
        <f>'[56]Sheet 1'!$T$7</f>
        <v>0.78349999999999997</v>
      </c>
      <c r="J12" s="6">
        <f>'[56]Sheet 1'!$W$7</f>
        <v>0.16331500999065252</v>
      </c>
      <c r="K12" s="6">
        <f>'[56]Sheet 1'!$V$13</f>
        <v>0.19004097069019854</v>
      </c>
      <c r="L12" s="8">
        <f>'[56]Sheet 1'!$V$101</f>
        <v>671538293280</v>
      </c>
      <c r="M12" s="16" t="str" cm="1">
        <f t="array" ref="M12">_FV(A12,"Industry")</f>
        <v>Software &amp; IT Services</v>
      </c>
      <c r="N12" s="25" cm="1">
        <f t="array" ref="N12">_FV(A12,"Year incorporated",TRUE)</f>
        <v>2004</v>
      </c>
      <c r="O12" s="14" t="str" cm="1">
        <f t="array" ref="O12">_FV(A12,"Description")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12" s="10"/>
      <c r="Q12" s="10"/>
      <c r="R12" s="10"/>
    </row>
    <row r="13" spans="1:18" ht="50" customHeight="1">
      <c r="A13" s="22" t="e" vm="58">
        <v>#VALUE!</v>
      </c>
      <c r="B13" s="19">
        <f>'[57]Sheet 1'!$AJ$115</f>
        <v>248.80711772721779</v>
      </c>
      <c r="C13" s="6" cm="1">
        <f t="array" ref="C13">(B13/_FV(A13,"Price"))-1</f>
        <v>-0.45312309273954243</v>
      </c>
      <c r="D13" s="6">
        <f>'[57]Sheet 1'!$AH$4</f>
        <v>0.20868428257218441</v>
      </c>
      <c r="E13" s="6">
        <f>'[57]Sheet 1'!$AI$4</f>
        <v>0.14138582343705908</v>
      </c>
      <c r="F13" s="6">
        <f>'[57]Sheet 1'!$AH$20</f>
        <v>0.33349018261596974</v>
      </c>
      <c r="G13" s="7">
        <f>'[57]Sheet 1'!$AO$16</f>
        <v>13.316811886628114</v>
      </c>
      <c r="H13" s="7">
        <f>'[57]Sheet 1'!$AP$16</f>
        <v>68.728774406506645</v>
      </c>
      <c r="I13" s="6">
        <f>'[57]Sheet 1'!$AN$7</f>
        <v>0.79069999999999996</v>
      </c>
      <c r="J13" s="6">
        <f>'[57]Sheet 1'!$AQ$7</f>
        <v>0.31482923884128083</v>
      </c>
      <c r="K13" s="6">
        <f>'[57]Sheet 1'!$AP$13</f>
        <v>0.18827283308619958</v>
      </c>
      <c r="L13" s="8">
        <f>'[57]Sheet 1'!$AP$101</f>
        <v>67669938908</v>
      </c>
      <c r="M13" s="16" t="str" cm="1">
        <f t="array" ref="M13">_FV(A13,"Industry")</f>
        <v>Software &amp; IT Services</v>
      </c>
      <c r="N13" s="25" cm="1">
        <f t="array" ref="N13">_FV(A13,"Year incorporated",TRUE)</f>
        <v>1987</v>
      </c>
      <c r="O13" s="14" t="str" cm="1">
        <f t="array" ref="O13">_FV(A13,"Description")</f>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c>
      <c r="P13" s="10"/>
      <c r="Q13" s="10"/>
      <c r="R13" s="10"/>
    </row>
    <row r="14" spans="1:18" ht="50" customHeight="1">
      <c r="A14" s="22" t="e" vm="59">
        <v>#VALUE!</v>
      </c>
      <c r="B14" s="19">
        <f>'[58]Sheet 1'!$Z$115</f>
        <v>302.35195810323756</v>
      </c>
      <c r="C14" s="6" cm="1">
        <f t="array" ref="C14">(B14/_FV(A14,"Price"))-1</f>
        <v>-0.23499744932510802</v>
      </c>
      <c r="D14" s="6">
        <f>'[58]Sheet 1'!$X$4</f>
        <v>6.45739131769969E-2</v>
      </c>
      <c r="E14" s="6">
        <f>'[58]Sheet 1'!$Y$4</f>
        <v>8.6933486844290142E-2</v>
      </c>
      <c r="F14" s="6">
        <f>'[58]Sheet 1'!$X$20</f>
        <v>6.7654853878562848E-2</v>
      </c>
      <c r="G14" s="7">
        <f>'[58]Sheet 1'!$AE$16</f>
        <v>5.3273699798991316</v>
      </c>
      <c r="H14" s="7">
        <f>'[58]Sheet 1'!$AF$16</f>
        <v>37.495677123655696</v>
      </c>
      <c r="I14" s="6">
        <f>'[58]Sheet 1'!$AD$7</f>
        <v>0.39369999999999999</v>
      </c>
      <c r="J14" s="6">
        <f>'[58]Sheet 1'!$AG$7</f>
        <v>5.1194048498286446E-2</v>
      </c>
      <c r="K14" s="6">
        <f>'[58]Sheet 1'!$AF$13</f>
        <v>0.16034029369996883</v>
      </c>
      <c r="L14" s="8">
        <f>'[58]Sheet 1'!$AF$101</f>
        <v>168427731968</v>
      </c>
      <c r="M14" s="16" t="str" cm="1">
        <f t="array" ref="M14">_FV(A14,"Industry")</f>
        <v>Software &amp; IT Services</v>
      </c>
      <c r="N14" s="25" cm="1">
        <f t="array" ref="N14">_FV(A14,"Year incorporated",TRUE)</f>
        <v>1997</v>
      </c>
      <c r="O14" s="14" t="str" cm="1">
        <f t="array" ref="O14">_FV(A14,"Description")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14" s="10"/>
      <c r="Q14" s="10"/>
      <c r="R14" s="10"/>
    </row>
    <row r="15" spans="1:18" ht="50" customHeight="1">
      <c r="A15" s="22" t="e" vm="13">
        <v>#VALUE!</v>
      </c>
      <c r="B15" s="19">
        <f>'[13]Sheet 1'!$J$116</f>
        <v>71.276531046721459</v>
      </c>
      <c r="C15" s="6" cm="1">
        <f t="array" ref="C15">(B15/_FV(A15,"Price"))-1</f>
        <v>-0.3506738539972537</v>
      </c>
      <c r="D15" s="6">
        <f>'[13]Sheet 1'!$H$5</f>
        <v>0.13120609596380528</v>
      </c>
      <c r="E15" s="6">
        <f>'[13]Sheet 1'!$I$5</f>
        <v>0.12967056099357954</v>
      </c>
      <c r="F15" s="6">
        <f>'[13]Sheet 1'!$H$21</f>
        <v>0.54823304680038198</v>
      </c>
      <c r="G15" s="7">
        <f>'[13]Sheet 1'!$O$17</f>
        <v>7.1887338174928956</v>
      </c>
      <c r="H15" s="7">
        <f>'[13]Sheet 1'!$P$17</f>
        <v>30.989183303085298</v>
      </c>
      <c r="I15" s="6">
        <f>'[13]Sheet 1'!$N$8</f>
        <v>0.82150000000000001</v>
      </c>
      <c r="J15" s="6">
        <f>'[13]Sheet 1'!$Q$8</f>
        <v>0.3630144195347858</v>
      </c>
      <c r="K15" s="6">
        <f>'[13]Sheet 1'!$P$14</f>
        <v>0.11803217358772915</v>
      </c>
      <c r="L15" s="8">
        <f>'[13]Sheet 1'!$P$101</f>
        <v>68300160000</v>
      </c>
      <c r="M15" s="16" t="str" cm="1">
        <f t="array" ref="M15">_FV(A15,"Industry")</f>
        <v>Software &amp; IT Services</v>
      </c>
      <c r="N15" s="25" cm="1">
        <f t="array" ref="N15">_FV(A15,"Year incorporated",TRUE)</f>
        <v>2008</v>
      </c>
      <c r="O15" s="14" t="str" cm="1">
        <f t="array" ref="O15">_FV(A15,"Description")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5" s="10"/>
      <c r="Q15" s="10"/>
      <c r="R15" s="10"/>
    </row>
    <row r="16" spans="1:18" ht="50" customHeight="1">
      <c r="A16" s="22" t="e" vm="60">
        <v>#VALUE!</v>
      </c>
      <c r="B16" s="19">
        <f>'[59]Sheet 1'!$AG$115</f>
        <v>298.01489390048556</v>
      </c>
      <c r="C16" s="6" cm="1">
        <f t="array" ref="C16">(B16/_FV(A16,"Price"))-1</f>
        <v>-0.28895091167091635</v>
      </c>
      <c r="D16" s="6">
        <f>'[59]Sheet 1'!$AE$4</f>
        <v>0.32108377452507009</v>
      </c>
      <c r="E16" s="6">
        <f>'[59]Sheet 1'!$AF$4</f>
        <v>0.11370422756561371</v>
      </c>
      <c r="F16" s="6">
        <f>'[59]Sheet 1'!$AE$20</f>
        <v>0.14280868385345991</v>
      </c>
      <c r="G16" s="7">
        <f>'[59]Sheet 1'!$AL$16</f>
        <v>9.2083435699355647</v>
      </c>
      <c r="H16" s="7">
        <f>'[59]Sheet 1'!$AM$16</f>
        <v>56.720900421587608</v>
      </c>
      <c r="I16" s="6">
        <f>'[59]Sheet 1'!$AK$7</f>
        <v>0.81089999999999995</v>
      </c>
      <c r="J16" s="6">
        <f>'[59]Sheet 1'!$AN$7</f>
        <v>0.28760018859028758</v>
      </c>
      <c r="K16" s="6">
        <f>'[59]Sheet 1'!$AM$13</f>
        <v>0.10720987448396647</v>
      </c>
      <c r="L16" s="8">
        <f>'[59]Sheet 1'!$AM$101</f>
        <v>117185380271</v>
      </c>
      <c r="M16" s="16" t="str" cm="1">
        <f t="array" ref="M16">_FV(A16,"Industry")</f>
        <v>Financial Technology (Fintech) &amp; Infrastructure</v>
      </c>
      <c r="N16" s="25" cm="1">
        <f t="array" ref="N16">_FV(A16,"Year incorporated",TRUE)</f>
        <v>1993</v>
      </c>
      <c r="O16" s="14" t="str" cm="1">
        <f t="array" ref="O16">_FV(A16,"Description")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6" s="10"/>
      <c r="Q16" s="10"/>
      <c r="R16" s="10"/>
    </row>
    <row r="17" spans="1:18" ht="50" customHeight="1">
      <c r="A17" s="22" t="e" vm="61">
        <v>#VALUE!</v>
      </c>
      <c r="B17" s="19">
        <f>'[60]Sheet 1'!$AD$115</f>
        <v>144.03553841063083</v>
      </c>
      <c r="C17" s="6" cm="1">
        <f t="array" ref="C17">(B17/_FV(A17,"Price"))-1</f>
        <v>-0.55488260326143934</v>
      </c>
      <c r="D17" s="6">
        <f>'[60]Sheet 1'!$AB$4</f>
        <v>8.3304531615894462E-2</v>
      </c>
      <c r="E17" s="6">
        <f>'[60]Sheet 1'!$AC$4</f>
        <v>0.10624128260083388</v>
      </c>
      <c r="F17" s="6">
        <f>'[60]Sheet 1'!$AB$20</f>
        <v>0.12287236892279862</v>
      </c>
      <c r="G17" s="7">
        <f>'[60]Sheet 1'!$AI$16</f>
        <v>12.853072038819628</v>
      </c>
      <c r="H17" s="7">
        <f>'[60]Sheet 1'!$AJ$16</f>
        <v>50.693516467128752</v>
      </c>
      <c r="I17" s="6">
        <f>'[60]Sheet 1'!$AH$7</f>
        <v>0.87870000000000004</v>
      </c>
      <c r="J17" s="6">
        <f>'[60]Sheet 1'!$AK$7</f>
        <v>0.29144737510971636</v>
      </c>
      <c r="K17" s="6">
        <f>'[60]Sheet 1'!$AJ$13</f>
        <v>0.10546595069780271</v>
      </c>
      <c r="L17" s="8">
        <f>'[60]Sheet 1'!$AJ$101</f>
        <v>26548701509</v>
      </c>
      <c r="M17" s="16" t="str" cm="1">
        <f t="array" ref="M17">_FV(A17,"Industry")</f>
        <v>Software &amp; IT Services</v>
      </c>
      <c r="N17" s="25" cm="1">
        <f t="array" ref="N17">_FV(A17,"Year incorporated",TRUE)</f>
        <v>1994</v>
      </c>
      <c r="O17" s="14" t="str" cm="1">
        <f t="array" ref="O17">_FV(A17,"Description")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17" s="10"/>
      <c r="Q17" s="10"/>
      <c r="R17" s="10"/>
    </row>
    <row r="18" spans="1:18" ht="50" customHeight="1">
      <c r="A18" s="22" t="e" vm="62">
        <v>#VALUE!</v>
      </c>
      <c r="B18" s="19">
        <f>'[61]Sheet 1'!$AD$115</f>
        <v>78.598940807314065</v>
      </c>
      <c r="C18" s="6" cm="1">
        <f t="array" ref="C18">(B18/_FV(A18,"Price"))-1</f>
        <v>-0.39743222318833127</v>
      </c>
      <c r="D18" s="6">
        <f>'[61]Sheet 1'!$AB$4</f>
        <v>0.10882838876517487</v>
      </c>
      <c r="E18" s="6">
        <f>'[61]Sheet 1'!$AC$4</f>
        <v>0.11537963202902302</v>
      </c>
      <c r="F18" s="6">
        <f>'[61]Sheet 1'!$AB$20</f>
        <v>-0.17797058512326736</v>
      </c>
      <c r="G18" s="7">
        <f>'[61]Sheet 1'!$AI$16</f>
        <v>5.3344227779217412</v>
      </c>
      <c r="H18" s="7">
        <f>'[61]Sheet 1'!$AJ$16</f>
        <v>71.914541484716153</v>
      </c>
      <c r="I18" s="6">
        <f>'[61]Sheet 1'!$AH$7</f>
        <v>0.71050000000000002</v>
      </c>
      <c r="J18" s="6">
        <f>'[61]Sheet 1'!$AK$7</f>
        <v>0.15457372376263281</v>
      </c>
      <c r="K18" s="6">
        <f>'[61]Sheet 1'!$AJ$13</f>
        <v>8.5715334091659628E-2</v>
      </c>
      <c r="L18" s="8">
        <f>'[61]Sheet 1'!$AJ$101</f>
        <v>164684300000</v>
      </c>
      <c r="M18" s="16" t="str" cm="1">
        <f t="array" ref="M18">_FV(A18,"Industry")</f>
        <v>Software &amp; IT Services</v>
      </c>
      <c r="N18" s="25" cm="1">
        <f t="array" ref="N18">_FV(A18,"Year incorporated",TRUE)</f>
        <v>2014</v>
      </c>
      <c r="O18" s="14" t="str" cm="1">
        <f t="array" ref="O18">_FV(A18,"Description")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18" s="10"/>
      <c r="Q18" s="10"/>
      <c r="R18" s="10"/>
    </row>
    <row r="19" spans="1:18" ht="50" customHeight="1">
      <c r="A19" s="22" t="e" vm="63">
        <v>#VALUE!</v>
      </c>
      <c r="B19" s="19">
        <f>'[62]Sheet 1'!$AL$115</f>
        <v>190.25381750834256</v>
      </c>
      <c r="C19" s="6" cm="1">
        <f t="array" ref="C19">(B19/_FV(A19,"Price"))-1</f>
        <v>-0.52072295065411489</v>
      </c>
      <c r="D19" s="6">
        <f>'[62]Sheet 1'!$AJ$4</f>
        <v>0.16197896484741747</v>
      </c>
      <c r="E19" s="6">
        <f>'[62]Sheet 1'!$AK$4</f>
        <v>5.7180721693391723E-2</v>
      </c>
      <c r="F19" s="6">
        <f>'[62]Sheet 1'!$AJ$20</f>
        <v>0.17974350666712802</v>
      </c>
      <c r="G19" s="7">
        <f>'[62]Sheet 1'!$AQ$16</f>
        <v>8.9189084014519473</v>
      </c>
      <c r="H19" s="7">
        <f>'[62]Sheet 1'!$AR$16</f>
        <v>100.47369702873843</v>
      </c>
      <c r="I19" s="6">
        <f>'[62]Sheet 1'!$AP$7</f>
        <v>0.42370000000000002</v>
      </c>
      <c r="J19" s="6">
        <f>'[62]Sheet 1'!$AS$7</f>
        <v>0.19399266243073737</v>
      </c>
      <c r="K19" s="6">
        <f>'[62]Sheet 1'!$AR$13</f>
        <v>6.4773625326439432E-2</v>
      </c>
      <c r="L19" s="8">
        <f>'[62]Sheet 1'!$AR$101</f>
        <v>16501800000</v>
      </c>
      <c r="M19" s="16" t="str" cm="1">
        <f t="array" ref="M19">_FV(A19,"Industry")</f>
        <v>Software &amp; IT Services</v>
      </c>
      <c r="N19" s="25" cm="1">
        <f t="array" ref="N19">_FV(A19,"Year incorporated",TRUE)</f>
        <v>1989</v>
      </c>
      <c r="O19" s="14" t="str" cm="1">
        <f t="array" ref="O19">_FV(A19,"Description")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19" s="10"/>
      <c r="Q19" s="10"/>
      <c r="R19" s="10"/>
    </row>
    <row r="20" spans="1:18" ht="50" customHeight="1">
      <c r="A20" s="22" t="e" vm="64">
        <v>#VALUE!</v>
      </c>
      <c r="B20" s="19">
        <f>'[63]Sheet 1'!$H$115</f>
        <v>17.707932042562408</v>
      </c>
      <c r="C20" s="6" cm="1">
        <f t="array" ref="C20">(B20/_FV(A20,"Price"))-1</f>
        <v>-0.28394937150980959</v>
      </c>
      <c r="D20" s="6">
        <f>'[63]Sheet 1'!$F$4</f>
        <v>0.46948608137044978</v>
      </c>
      <c r="E20" s="6">
        <f>'[63]Sheet 1'!$G$4</f>
        <v>0.16575591985428062</v>
      </c>
      <c r="F20" s="6">
        <f>'[63]Sheet 1'!$F$20</f>
        <v>0.39771283354510811</v>
      </c>
      <c r="G20" s="7">
        <f>'[63]Sheet 1'!$M$16</f>
        <v>8.6035318761384332</v>
      </c>
      <c r="H20" s="7">
        <f>'[63]Sheet 1'!$N$16</f>
        <v>149.47275316455696</v>
      </c>
      <c r="I20" s="6">
        <f>'[63]Sheet 1'!$L$7</f>
        <v>0.82840000000000003</v>
      </c>
      <c r="J20" s="6">
        <f>'[63]Sheet 1'!$O$7</f>
        <v>0.35346083788706739</v>
      </c>
      <c r="K20" s="6">
        <f>'[63]Sheet 1'!$N$13</f>
        <v>4.9028083777226207E-2</v>
      </c>
      <c r="L20" s="8">
        <f>'[63]Sheet 1'!$N$101</f>
        <v>9446678000</v>
      </c>
      <c r="M20" s="16" t="str" cm="1">
        <f t="array" ref="M20">_FV(A20,"Industry")</f>
        <v>Software &amp; IT Services</v>
      </c>
      <c r="N20" s="25" cm="1">
        <f t="array" ref="N20">_FV(A20,"Year incorporated",TRUE)</f>
        <v>2019</v>
      </c>
      <c r="O20" s="14" t="str" cm="1">
        <f t="array" ref="O20">_FV(A20,"Description")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20" s="10"/>
      <c r="Q20" s="10"/>
      <c r="R20" s="10"/>
    </row>
    <row r="21" spans="1:18" ht="50" customHeight="1">
      <c r="A21" s="22" t="e" vm="65">
        <v>#VALUE!</v>
      </c>
      <c r="B21" s="19">
        <f>'[64]Sheet 1'!$S$115</f>
        <v>359.96260439437515</v>
      </c>
      <c r="C21" s="6" cm="1">
        <f t="array" ref="C21">(B21/_FV(A21,"Price"))-1</f>
        <v>-0.33925143288230997</v>
      </c>
      <c r="D21" s="6">
        <f>'[64]Sheet 1'!$Q$4</f>
        <v>0.22879918588873815</v>
      </c>
      <c r="E21" s="6">
        <f>'[64]Sheet 1'!$R$4</f>
        <v>0.175983436853002</v>
      </c>
      <c r="F21" s="6">
        <f>'[64]Sheet 1'!$Q$20</f>
        <v>0.14686248331108143</v>
      </c>
      <c r="G21" s="7">
        <f>'[64]Sheet 1'!$X$16</f>
        <v>15.114168964251208</v>
      </c>
      <c r="H21" s="7">
        <f>'[64]Sheet 1'!$Y$16</f>
        <v>336.9297050646154</v>
      </c>
      <c r="I21" s="6">
        <f>'[64]Sheet 1'!$W$7</f>
        <v>0.78290000000000004</v>
      </c>
      <c r="J21" s="6">
        <f>'[64]Sheet 1'!$Z$7</f>
        <v>0.29993098688750863</v>
      </c>
      <c r="K21" s="6">
        <f>'[64]Sheet 1'!$Y$13</f>
        <v>4.8871145374449337E-2</v>
      </c>
      <c r="L21" s="8">
        <f>'[64]Sheet 1'!$Y$101</f>
        <v>109502154146</v>
      </c>
      <c r="M21" s="16" t="str" cm="1">
        <f t="array" ref="M21">_FV(A21,"Industry")</f>
        <v>Software &amp; IT Services</v>
      </c>
      <c r="N21" s="25" cm="1">
        <f t="array" ref="N21">_FV(A21,"Year incorporated",TRUE)</f>
        <v>2012</v>
      </c>
      <c r="O21" s="14" t="str" cm="1">
        <f t="array" ref="O21">_FV(A21,"Description")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21" s="10"/>
      <c r="Q21" s="10"/>
      <c r="R21" s="10"/>
    </row>
    <row r="22" spans="1:18" ht="50" customHeight="1">
      <c r="A22" s="22" t="e" vm="66">
        <v>#VALUE!</v>
      </c>
      <c r="B22" s="19">
        <f>'[65]Sheet 1'!$L$115</f>
        <v>22.645194691909026</v>
      </c>
      <c r="C22" s="6" cm="1">
        <f t="array" ref="C22">(B22/_FV(A22,"Price"))-1</f>
        <v>-0.67686651409947163</v>
      </c>
      <c r="D22" s="6">
        <f>'[65]Sheet 1'!$J$4</f>
        <v>0.31871167361908026</v>
      </c>
      <c r="E22" s="6">
        <f>'[65]Sheet 1'!$K$4</f>
        <v>0.21942330911176677</v>
      </c>
      <c r="F22" s="6">
        <f>'[65]Sheet 1'!$J$20</f>
        <v>0.18443882986819271</v>
      </c>
      <c r="G22" s="7">
        <f>'[65]Sheet 1'!$Q$16</f>
        <v>20.966253537373358</v>
      </c>
      <c r="H22" s="7">
        <f>'[65]Sheet 1'!$R$16</f>
        <v>619.65814367331643</v>
      </c>
      <c r="I22" s="6">
        <f>'[65]Sheet 1'!$P$7</f>
        <v>0.82179999999999997</v>
      </c>
      <c r="J22" s="6">
        <f>'[65]Sheet 1'!$S$7</f>
        <v>0.28954902252827525</v>
      </c>
      <c r="K22" s="6">
        <f>'[65]Sheet 1'!$R$13</f>
        <v>4.782821668681006E-2</v>
      </c>
      <c r="L22" s="8">
        <f>'[65]Sheet 1'!$R$101</f>
        <v>33080450000</v>
      </c>
      <c r="M22" s="16" t="str" cm="1">
        <f t="array" ref="M22">_FV(A22,"Industry")</f>
        <v>Software &amp; IT Services</v>
      </c>
      <c r="N22" s="25" cm="1">
        <f t="array" ref="N22">_FV(A22,"Year incorporated",TRUE)</f>
        <v>2009</v>
      </c>
      <c r="O22" s="14" t="str" cm="1">
        <f t="array" ref="O22">_FV(A22,"Description")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22" s="10"/>
      <c r="Q22" s="10"/>
      <c r="R22" s="10"/>
    </row>
    <row r="23" spans="1:18" ht="50" customHeight="1">
      <c r="A23" s="22" t="e" vm="67">
        <v>#VALUE!</v>
      </c>
      <c r="B23" s="19">
        <f>'[66]Sheet 1'!$AD$115</f>
        <v>65.440947542682935</v>
      </c>
      <c r="C23" s="6" cm="1">
        <f t="array" ref="C23">(B23/_FV(A23,"Price"))-1</f>
        <v>-0.45728190792268253</v>
      </c>
      <c r="D23" s="6">
        <f>'[66]Sheet 1'!$AB$4</f>
        <v>9.399517263985091E-2</v>
      </c>
      <c r="E23" s="6">
        <f>'[66]Sheet 1'!$AC$4</f>
        <v>8.9530198469599087E-2</v>
      </c>
      <c r="F23" s="6">
        <f>'[66]Sheet 1'!$AB$20</f>
        <v>-0.48358470239698359</v>
      </c>
      <c r="G23" s="7">
        <f>'[66]Sheet 1'!$AI$16</f>
        <v>2.2956809855578881</v>
      </c>
      <c r="H23" s="7">
        <f>'[66]Sheet 1'!$AJ$16</f>
        <v>-433.48310066127846</v>
      </c>
      <c r="I23" s="6">
        <f>'[66]Sheet 1'!$AH$7</f>
        <v>0.13159999999999999</v>
      </c>
      <c r="J23" s="6">
        <f>'[66]Sheet 1'!$AK$7</f>
        <v>-3.2866845790619534E-2</v>
      </c>
      <c r="K23" s="6">
        <f>'[66]Sheet 1'!$AJ$13</f>
        <v>4.280108051062164E-2</v>
      </c>
      <c r="L23" s="8">
        <f>'[66]Sheet 1'!$AJ$101</f>
        <v>1179941000000</v>
      </c>
      <c r="M23" s="16" t="str" cm="1">
        <f t="array" ref="M23">_FV(A23,"Industry")</f>
        <v>Diversified Retail</v>
      </c>
      <c r="N23" s="25" cm="1">
        <f t="array" ref="N23">_FV(A23,"Year incorporated",TRUE)</f>
        <v>1996</v>
      </c>
      <c r="O23" s="14" t="str" cm="1">
        <f t="array" ref="O23">_FV(A23,"Description")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23" s="10"/>
      <c r="Q23" s="10"/>
      <c r="R23" s="10"/>
    </row>
    <row r="24" spans="1:18" ht="50" customHeight="1">
      <c r="A24" s="22" t="e" vm="68">
        <v>#VALUE!</v>
      </c>
      <c r="B24" s="19">
        <f>'[67]Sheet 1'!$Y$115</f>
        <v>112.0430915478003</v>
      </c>
      <c r="C24" s="6" cm="1">
        <f t="array" ref="C24">(B24/_FV(A24,"Price"))-1</f>
        <v>-0.49841932336019201</v>
      </c>
      <c r="D24" s="6">
        <f>'[67]Sheet 1'!$W$4</f>
        <v>0.24656502917372491</v>
      </c>
      <c r="E24" s="6">
        <f>'[67]Sheet 1'!$X$4</f>
        <v>0.30658311943228145</v>
      </c>
      <c r="F24" s="6">
        <f>'[67]Sheet 1'!$W$20</f>
        <v>-0.10671351951174401</v>
      </c>
      <c r="G24" s="7">
        <f>'[67]Sheet 1'!$AD$16</f>
        <v>7.9616774199003473</v>
      </c>
      <c r="H24" s="7">
        <f>'[67]Sheet 1'!$AE$16</f>
        <v>146.06700706925207</v>
      </c>
      <c r="I24" s="6">
        <f>'[67]Sheet 1'!$AC$7</f>
        <v>0.73480000000000001</v>
      </c>
      <c r="J24" s="6">
        <f>'[67]Sheet 1'!$AF$7</f>
        <v>0.19941869243545221</v>
      </c>
      <c r="K24" s="6">
        <f>'[67]Sheet 1'!$AE$13</f>
        <v>7.5992899933436872E-3</v>
      </c>
      <c r="L24" s="8">
        <f>'[67]Sheet 1'!$AE$101</f>
        <v>210920758208</v>
      </c>
      <c r="M24" s="16" t="str" cm="1">
        <f t="array" ref="M24">_FV(A24,"Industry")</f>
        <v>Software &amp; IT Services</v>
      </c>
      <c r="N24" s="25" cm="1">
        <f t="array" ref="N24">_FV(A24,"Year incorporated",TRUE)</f>
        <v>1999</v>
      </c>
      <c r="O24" s="14" t="str" cm="1">
        <f t="array" ref="O24">_FV(A24,"Description")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4" s="10"/>
      <c r="Q24" s="10"/>
      <c r="R24" s="10"/>
    </row>
    <row r="25" spans="1:18" ht="50" customHeight="1">
      <c r="A25" s="22" t="e" vm="69">
        <v>#VALUE!</v>
      </c>
      <c r="B25" s="19">
        <f>'[68]Sheet 1'!$H$115</f>
        <v>8.0555255232150209</v>
      </c>
      <c r="C25" s="6" cm="1">
        <f t="array" ref="C25">(B25/_FV(A25,"Price"))-1</f>
        <v>-0.79423945023716425</v>
      </c>
      <c r="D25" s="6">
        <f>'[68]Sheet 1'!$F$4</f>
        <v>0.34478405641203946</v>
      </c>
      <c r="E25" s="6">
        <f>'[68]Sheet 1'!$G$4</f>
        <v>0.22934748283077866</v>
      </c>
      <c r="F25" s="6">
        <f>'[68]Sheet 1'!$F$20</f>
        <v>0.1664885341270379</v>
      </c>
      <c r="G25" s="7">
        <f>'[68]Sheet 1'!$M$16</f>
        <v>5.2456407702638455</v>
      </c>
      <c r="H25" s="7">
        <f>'[68]Sheet 1'!$N$16</f>
        <v>-124.49772186303176</v>
      </c>
      <c r="I25" s="6">
        <f>'[68]Sheet 1'!$L$7</f>
        <v>0.63229999999999997</v>
      </c>
      <c r="J25" s="6">
        <f>'[68]Sheet 1'!$O$7</f>
        <v>0.13002279975430403</v>
      </c>
      <c r="K25" s="6">
        <f>'[68]Sheet 1'!$N$13</f>
        <v>-1.5539164989909825E-2</v>
      </c>
      <c r="L25" s="8">
        <f>'[68]Sheet 1'!$N$101</f>
        <v>3023178180</v>
      </c>
      <c r="M25" s="16" t="str" cm="1">
        <f t="array" ref="M25">_FV(A25,"Industry")</f>
        <v>Software &amp; IT Services</v>
      </c>
      <c r="N25" s="25" cm="1">
        <f t="array" ref="N25">_FV(A25,"Year incorporated",TRUE)</f>
        <v>2016</v>
      </c>
      <c r="O25" s="14" t="str" cm="1">
        <f t="array" ref="O25">_FV(A25,"Description")</f>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c>
      <c r="P25" s="10"/>
      <c r="Q25" s="10"/>
      <c r="R25" s="10"/>
    </row>
    <row r="26" spans="1:18" ht="50" customHeight="1">
      <c r="A26" s="22" t="e" vm="70">
        <v>#VALUE!</v>
      </c>
      <c r="B26" s="19">
        <f>'[69]Sheet 1'!$R$115</f>
        <v>130.78253024325957</v>
      </c>
      <c r="C26" s="6" cm="1">
        <f t="array" ref="C26">(B26/_FV(A26,"Price"))-1</f>
        <v>-0.38307217206821276</v>
      </c>
      <c r="D26" s="6">
        <f>'[69]Sheet 1'!$P$4</f>
        <v>0.20958597710982207</v>
      </c>
      <c r="E26" s="6">
        <f>'[69]Sheet 1'!$Q$4</f>
        <v>0.15769155403198742</v>
      </c>
      <c r="F26" s="6">
        <f>'[69]Sheet 1'!$P$20</f>
        <v>-0.72269572677267613</v>
      </c>
      <c r="G26" s="7">
        <f>'[69]Sheet 1'!$W$16</f>
        <v>9.0521033463334994</v>
      </c>
      <c r="H26" s="7">
        <f>'[69]Sheet 1'!$X$16</f>
        <v>-153.41889662412169</v>
      </c>
      <c r="I26" s="6">
        <f>'[69]Sheet 1'!$V$7</f>
        <v>0.72409999999999997</v>
      </c>
      <c r="J26" s="6">
        <f>'[69]Sheet 1'!$Y$7</f>
        <v>0.20876463886169125</v>
      </c>
      <c r="K26" s="6">
        <f>'[69]Sheet 1'!$X$13</f>
        <v>-2.5150985144392915E-2</v>
      </c>
      <c r="L26" s="8">
        <f>'[69]Sheet 1'!$X$101</f>
        <v>56266226918</v>
      </c>
      <c r="M26" s="16" t="str" cm="1">
        <f t="array" ref="M26">_FV(A26,"Industry")</f>
        <v>Software &amp; IT Services</v>
      </c>
      <c r="N26" s="25" cm="1">
        <f t="array" ref="N26">_FV(A26,"Year incorporated",TRUE)</f>
        <v>2012</v>
      </c>
      <c r="O26" s="14" t="str" cm="1">
        <f t="array" ref="O26">_FV(A26,"Description")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26" s="10"/>
      <c r="Q26" s="10"/>
      <c r="R26" s="10"/>
    </row>
    <row r="27" spans="1:18" ht="50" customHeight="1">
      <c r="A27" s="22" t="e" vm="71">
        <v>#VALUE!</v>
      </c>
      <c r="B27" s="19">
        <f>'[70]Sheet 1'!$I$115</f>
        <v>59.895880694941575</v>
      </c>
      <c r="C27" s="6" cm="1">
        <f t="array" ref="C27">(B27/_FV(A27,"Price"))-1</f>
        <v>-0.36891917927571827</v>
      </c>
      <c r="D27" s="6">
        <f>'[70]Sheet 1'!$G$4</f>
        <v>0.62823294296956411</v>
      </c>
      <c r="E27" s="6">
        <f>'[70]Sheet 1'!$H$4</f>
        <v>0.24768670527132719</v>
      </c>
      <c r="F27" s="6">
        <f>'[70]Sheet 1'!$G$20</f>
        <v>-0.61964173967459324</v>
      </c>
      <c r="G27" s="7">
        <f>'[70]Sheet 1'!$N$16</f>
        <v>17.900949197062861</v>
      </c>
      <c r="H27" s="7">
        <f>'[70]Sheet 1'!$O$16</f>
        <v>-597.80462519936202</v>
      </c>
      <c r="I27" s="6">
        <f>'[70]Sheet 1'!$M$7</f>
        <v>0.79300000000000004</v>
      </c>
      <c r="J27" s="6">
        <f>'[70]Sheet 1'!$P$7</f>
        <v>0.21104292281057846</v>
      </c>
      <c r="K27" s="6">
        <f>'[70]Sheet 1'!$O$13</f>
        <v>-2.6109573465787319E-2</v>
      </c>
      <c r="L27" s="8">
        <f>'[70]Sheet 1'!$O$101</f>
        <v>29985880000</v>
      </c>
      <c r="M27" s="16" t="str" cm="1">
        <f t="array" ref="M27">_FV(A27,"Industry")</f>
        <v>Software &amp; IT Services</v>
      </c>
      <c r="N27" s="25" cm="1">
        <f t="array" ref="N27">_FV(A27,"Year incorporated",TRUE)</f>
        <v>2010</v>
      </c>
      <c r="O27" s="14" t="str" cm="1">
        <f t="array" ref="O27">_FV(A27,"Description")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27" s="10"/>
      <c r="Q27" s="10"/>
      <c r="R27" s="10"/>
    </row>
    <row r="28" spans="1:18" ht="50" customHeight="1">
      <c r="A28" s="22" t="e" vm="72">
        <v>#VALUE!</v>
      </c>
      <c r="B28" s="19">
        <f>'[71]Sheet 1'!$H$115</f>
        <v>30.569807703107799</v>
      </c>
      <c r="C28" s="6" cm="1">
        <f t="array" ref="C28">(B28/_FV(A28,"Price"))-1</f>
        <v>-0.7048676607153137</v>
      </c>
      <c r="D28" s="6">
        <f>'[71]Sheet 1'!$F$4</f>
        <v>1.6943067592806331</v>
      </c>
      <c r="E28" s="6">
        <f>'[71]Sheet 1'!$G$4</f>
        <v>0.56240507571355813</v>
      </c>
      <c r="F28" s="6">
        <f>'[71]Sheet 1'!$F$20</f>
        <v>1.4564839772386944</v>
      </c>
      <c r="G28" s="7">
        <f>'[71]Sheet 1'!$M$16</f>
        <v>16.267658838025483</v>
      </c>
      <c r="H28" s="7">
        <f>'[71]Sheet 1'!$N$16</f>
        <v>-31.998829517007241</v>
      </c>
      <c r="I28" s="6">
        <f>'[71]Sheet 1'!$L$7</f>
        <v>0.77410000000000001</v>
      </c>
      <c r="J28" s="6">
        <f>'[71]Sheet 1'!$O$7</f>
        <v>-3.2874373597067727E-2</v>
      </c>
      <c r="K28" s="6">
        <f>'[71]Sheet 1'!$N$13</f>
        <v>-5.4394893763433774E-2</v>
      </c>
      <c r="L28" s="8">
        <f>'[71]Sheet 1'!$N$101</f>
        <v>10443170000</v>
      </c>
      <c r="M28" s="16" t="str" cm="1">
        <f t="array" ref="M28">_FV(A28,"Industry")</f>
        <v>Software &amp; IT Services</v>
      </c>
      <c r="N28" s="25" cm="1">
        <f t="array" ref="N28">_FV(A28,"Year incorporated",TRUE)</f>
        <v>2018</v>
      </c>
      <c r="O28" s="14" t="str" cm="1">
        <f t="array" ref="O28">_FV(A28,"Description")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28" s="10"/>
      <c r="Q28" s="10"/>
      <c r="R28" s="10"/>
    </row>
    <row r="29" spans="1:18" ht="50" customHeight="1">
      <c r="A29" s="22" t="e" vm="73">
        <v>#VALUE!</v>
      </c>
      <c r="B29" s="19">
        <f>'[72]Sheet 1'!$T$115</f>
        <v>62.663013271353819</v>
      </c>
      <c r="C29" s="6" cm="1">
        <f t="array" ref="C29">(B29/_FV(A29,"Price"))-1</f>
        <v>-0.36888897903762907</v>
      </c>
      <c r="D29" s="6">
        <f>'[72]Sheet 1'!$R$4</f>
        <v>0.36655466057066266</v>
      </c>
      <c r="E29" s="6">
        <f>'[72]Sheet 1'!$S$4</f>
        <v>6.056641636386928E-2</v>
      </c>
      <c r="F29" s="6">
        <f>'[72]Sheet 1'!$R$20</f>
        <v>-0.91075505860040851</v>
      </c>
      <c r="G29" s="7">
        <f>'[72]Sheet 1'!$Y$16</f>
        <v>4.5133464414780819</v>
      </c>
      <c r="H29" s="7">
        <f>'[72]Sheet 1'!$Z$16</f>
        <v>-59.347625799857482</v>
      </c>
      <c r="I29" s="6">
        <f>'[72]Sheet 1'!$X$7</f>
        <v>0.77669999999999995</v>
      </c>
      <c r="J29" s="6">
        <f>'[72]Sheet 1'!$AA$7</f>
        <v>0.11692997907878791</v>
      </c>
      <c r="K29" s="6">
        <f>'[72]Sheet 1'!$Z$13</f>
        <v>-5.9370761590238741E-2</v>
      </c>
      <c r="L29" s="8">
        <f>'[72]Sheet 1'!$Z$101</f>
        <v>16490450000</v>
      </c>
      <c r="M29" s="16" t="str" cm="1">
        <f t="array" ref="M29">_FV(A29,"Industry")</f>
        <v>Software &amp; IT Services</v>
      </c>
      <c r="N29" s="25" cm="1">
        <f t="array" ref="N29">_FV(A29,"Year incorporated",TRUE)</f>
        <v>2006</v>
      </c>
      <c r="O29" s="14" t="str" cm="1">
        <f t="array" ref="O29">_FV(A29,"Description")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29" s="10"/>
      <c r="Q29" s="10"/>
      <c r="R29" s="10"/>
    </row>
    <row r="30" spans="1:18" ht="50" customHeight="1">
      <c r="A30" s="22" t="e" vm="74">
        <v>#VALUE!</v>
      </c>
      <c r="B30" s="19">
        <f>'[73]Sheet 1'!$O$115</f>
        <v>129.15853343433673</v>
      </c>
      <c r="C30" s="6" cm="1">
        <f t="array" ref="C30">(B30/_FV(A30,"Price"))-1</f>
        <v>-0.75065438824236619</v>
      </c>
      <c r="D30" s="6">
        <f>'[73]Sheet 1'!$M$4</f>
        <v>0.33084100509126912</v>
      </c>
      <c r="E30" s="6">
        <f>'[73]Sheet 1'!$N$4</f>
        <v>0.18835172669181244</v>
      </c>
      <c r="F30" s="6">
        <f>'[73]Sheet 1'!$M$29</f>
        <v>0.44852705011755334</v>
      </c>
      <c r="G30" s="7">
        <f>'[73]Sheet 1'!$T$16</f>
        <v>14.229723351486943</v>
      </c>
      <c r="H30" s="7">
        <f>'[73]Sheet 1'!$U$16</f>
        <v>-218.46056284312942</v>
      </c>
      <c r="I30" s="6">
        <f>'[73]Sheet 1'!$S$7</f>
        <v>0.81840000000000002</v>
      </c>
      <c r="J30" s="6">
        <f>'[73]Sheet 1'!$V$7</f>
        <v>0.11057563711424064</v>
      </c>
      <c r="K30" s="6">
        <f>'[73]Sheet 1'!$U$13</f>
        <v>-6.0660093641423739E-2</v>
      </c>
      <c r="L30" s="8">
        <f>'[73]Sheet 1'!$U$101</f>
        <v>24631210000</v>
      </c>
      <c r="M30" s="16" t="str" cm="1">
        <f t="array" ref="M30">_FV(A30,"Industry")</f>
        <v>Software &amp; IT Services</v>
      </c>
      <c r="N30" s="25" cm="1">
        <f t="array" ref="N30">_FV(A30,"Year incorporated",TRUE)</f>
        <v>2005</v>
      </c>
      <c r="O30" s="14" t="str" cm="1">
        <f t="array" ref="O30">_FV(A30,"Description")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30" s="10"/>
      <c r="Q30" s="10"/>
      <c r="R30" s="10"/>
    </row>
    <row r="31" spans="1:18" ht="50" customHeight="1">
      <c r="A31" s="22" t="e" vm="75">
        <v>#VALUE!</v>
      </c>
      <c r="B31" s="19">
        <f>'[74]Sheet 1'!$I$115</f>
        <v>88.985438301778032</v>
      </c>
      <c r="C31" s="6" cm="1">
        <f t="array" ref="C31">(B31/_FV(A31,"Price"))-1</f>
        <v>-0.44429252293899935</v>
      </c>
      <c r="D31" s="6">
        <f>'[74]Sheet 1'!$G$4</f>
        <v>0.66003078548736438</v>
      </c>
      <c r="E31" s="6">
        <f>'[74]Sheet 1'!$H$4</f>
        <v>0.57757609910209062</v>
      </c>
      <c r="F31" s="6">
        <f>'[74]Sheet 1'!$G$20</f>
        <v>1.5222344965018304</v>
      </c>
      <c r="G31" s="7">
        <f>'[74]Sheet 1'!$N$16</f>
        <v>25.173533370901229</v>
      </c>
      <c r="H31" s="7">
        <f>'[74]Sheet 1'!$O$16</f>
        <v>-228.35311174018736</v>
      </c>
      <c r="I31" s="6">
        <f>'[74]Sheet 1'!$M$7</f>
        <v>0.73599999999999999</v>
      </c>
      <c r="J31" s="6">
        <f>'[74]Sheet 1'!$P$7</f>
        <v>0.30433785204402886</v>
      </c>
      <c r="K31" s="6">
        <f>'[74]Sheet 1'!$O$13</f>
        <v>-6.422153996497329E-2</v>
      </c>
      <c r="L31" s="8">
        <f>'[74]Sheet 1'!$O$101</f>
        <v>36541750000</v>
      </c>
      <c r="M31" s="16" t="str" cm="1">
        <f t="array" ref="M31">_FV(A31,"Industry")</f>
        <v>Software &amp; IT Services</v>
      </c>
      <c r="N31" s="25" cm="1">
        <f t="array" ref="N31">_FV(A31,"Year incorporated",TRUE)</f>
        <v>2011</v>
      </c>
      <c r="O31" s="14" t="str" cm="1">
        <f t="array" ref="O31">_FV(A31,"Description")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31" s="10"/>
      <c r="Q31" s="10"/>
      <c r="R31" s="10"/>
    </row>
    <row r="32" spans="1:18" ht="50" customHeight="1">
      <c r="A32" s="22" t="e" vm="76">
        <v>#VALUE!</v>
      </c>
      <c r="B32" s="19">
        <f>'[75]Sheet 1'!$M$115</f>
        <v>143.14537110013001</v>
      </c>
      <c r="C32" s="6" cm="1">
        <f t="array" ref="C32">(B32/_FV(A32,"Price"))-1</f>
        <v>-0.20822295978687977</v>
      </c>
      <c r="D32" s="6">
        <f>'[75]Sheet 1'!$K$4</f>
        <v>0.34164906765106284</v>
      </c>
      <c r="E32" s="6">
        <f>'[75]Sheet 1'!$L$4</f>
        <v>0.24764438888258589</v>
      </c>
      <c r="F32" s="6">
        <f>'[75]Sheet 1'!$K$20</f>
        <v>6.1290422640735143E-2</v>
      </c>
      <c r="G32" s="7">
        <f>'[75]Sheet 1'!$R$16</f>
        <v>15.234943889896185</v>
      </c>
      <c r="H32" s="7">
        <f>'[75]Sheet 1'!$S$16</f>
        <v>-69.532781653216617</v>
      </c>
      <c r="I32" s="6">
        <f>'[75]Sheet 1'!$Q$7</f>
        <v>0.83379999999999999</v>
      </c>
      <c r="J32" s="6">
        <f>'[75]Sheet 1'!$T$7</f>
        <v>0.28859402572066895</v>
      </c>
      <c r="K32" s="6">
        <f>'[75]Sheet 1'!$S$13</f>
        <v>-6.45157184984613E-2</v>
      </c>
      <c r="L32" s="8">
        <f>'[75]Sheet 1'!$S$101</f>
        <v>42701750000</v>
      </c>
      <c r="M32" s="16" t="str" cm="1">
        <f t="array" ref="M32">_FV(A32,"Industry")</f>
        <v>Software &amp; IT Services</v>
      </c>
      <c r="N32" s="25" cm="1">
        <f t="array" ref="N32">_FV(A32,"Year incorporated",TRUE)</f>
        <v>2022</v>
      </c>
      <c r="O32" s="14" t="str" cm="1">
        <f t="array" ref="O32">_FV(A32,"Description")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32" s="10"/>
      <c r="Q32" s="10"/>
      <c r="R32" s="10"/>
    </row>
    <row r="33" spans="1:18" ht="50" customHeight="1">
      <c r="A33" s="22" t="e" vm="77">
        <v>#VALUE!</v>
      </c>
      <c r="B33" s="19">
        <f>'[76]Sheet 1'!$J$115</f>
        <v>17.594948520546691</v>
      </c>
      <c r="C33" s="6" cm="1">
        <f t="array" ref="C33">(B33/_FV(A33,"Price"))-1</f>
        <v>-0.74559068073240753</v>
      </c>
      <c r="D33" s="6">
        <f>'[76]Sheet 1'!$H$4</f>
        <v>0.48568307775743191</v>
      </c>
      <c r="E33" s="6">
        <f>'[76]Sheet 1'!$I$4</f>
        <v>0.31454686585162017</v>
      </c>
      <c r="F33" s="6">
        <f>'[76]Sheet 1'!$H$20</f>
        <v>-0.36673099481590798</v>
      </c>
      <c r="G33" s="7">
        <f>'[76]Sheet 1'!$O$16</f>
        <v>20.808282260487406</v>
      </c>
      <c r="H33" s="7">
        <f>'[76]Sheet 1'!$P$16</f>
        <v>-104.93838588072251</v>
      </c>
      <c r="I33" s="6">
        <f>'[76]Sheet 1'!$N$7</f>
        <v>0.76149999999999995</v>
      </c>
      <c r="J33" s="6">
        <f>'[76]Sheet 1'!$Q$7</f>
        <v>-4.0778638305813637E-2</v>
      </c>
      <c r="K33" s="6">
        <f>'[76]Sheet 1'!$P$13</f>
        <v>-9.1412072846884795E-2</v>
      </c>
      <c r="L33" s="8">
        <f>'[76]Sheet 1'!$P$101</f>
        <v>20293090000</v>
      </c>
      <c r="M33" s="16" t="str" cm="1">
        <f t="array" ref="M33">_FV(A33,"Industry")</f>
        <v>Software &amp; IT Services</v>
      </c>
      <c r="N33" s="25" cm="1">
        <f t="array" ref="N33">_FV(A33,"Year incorporated",TRUE)</f>
        <v>2009</v>
      </c>
      <c r="O33" s="14" t="str" cm="1">
        <f t="array" ref="O33">_FV(A33,"Description")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33" s="10"/>
      <c r="Q33" s="10"/>
      <c r="R33" s="10"/>
    </row>
    <row r="34" spans="1:18" ht="50" customHeight="1">
      <c r="A34" s="22" t="e" vm="78">
        <v>#VALUE!</v>
      </c>
      <c r="B34" s="19">
        <f>'[77]Sheet 1'!$N$115</f>
        <v>54.268993128365956</v>
      </c>
      <c r="C34" s="6" cm="1">
        <f t="array" ref="C34">(B34/_FV(A34,"Price"))-1</f>
        <v>-0.22049708232740661</v>
      </c>
      <c r="D34" s="6">
        <f>'[77]Sheet 1'!$L$4</f>
        <v>6.7605148653236302E-2</v>
      </c>
      <c r="E34" s="6">
        <f>'[77]Sheet 1'!$M$4</f>
        <v>9.7429620563035391E-2</v>
      </c>
      <c r="F34" s="6">
        <f>'[77]Sheet 1'!$L$20</f>
        <v>-1.6582987952842141</v>
      </c>
      <c r="G34" s="7">
        <f>'[77]Sheet 1'!$S$16</f>
        <v>2.7060685434516523</v>
      </c>
      <c r="H34" s="7">
        <f>'[77]Sheet 1'!$T$16</f>
        <v>-8.8001703624979601</v>
      </c>
      <c r="I34" s="6">
        <f>'[77]Sheet 1'!$R$7</f>
        <v>0.47399999999999998</v>
      </c>
      <c r="J34" s="6">
        <f>'[77]Sheet 1'!$U$7</f>
        <v>0.12998776009791921</v>
      </c>
      <c r="K34" s="6">
        <f>'[77]Sheet 1'!$T$13</f>
        <v>-0.10226185291681907</v>
      </c>
      <c r="L34" s="8">
        <f>'[77]Sheet 1'!$T$101</f>
        <v>11054290000</v>
      </c>
      <c r="M34" s="16" t="str" cm="1">
        <f t="array" ref="M34">_FV(A34,"Industry")</f>
        <v>Software &amp; IT Services</v>
      </c>
      <c r="N34" s="25" cm="1">
        <f t="array" ref="N34">_FV(A34,"Year incorporated",TRUE)</f>
        <v>2008</v>
      </c>
      <c r="O34" s="14" t="str" cm="1">
        <f t="array" ref="O34">_FV(A34,"Description")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4" s="10"/>
      <c r="Q34" s="10"/>
      <c r="R34" s="10"/>
    </row>
    <row r="35" spans="1:18" ht="50" customHeight="1">
      <c r="A35" s="22" t="e" vm="79">
        <v>#VALUE!</v>
      </c>
      <c r="B35" s="19">
        <f>'[78]Sheet 1'!$L$115</f>
        <v>55.102029623270354</v>
      </c>
      <c r="C35" s="6" cm="1">
        <f t="array" ref="C35">(B35/_FV(A35,"Price"))-1</f>
        <v>-0.39381705584961113</v>
      </c>
      <c r="D35" s="6">
        <f>'[78]Sheet 1'!$J$4</f>
        <v>0.42900982232747098</v>
      </c>
      <c r="E35" s="6">
        <f>'[78]Sheet 1'!$K$4</f>
        <v>0.16576964477933265</v>
      </c>
      <c r="F35" s="6">
        <f>'[78]Sheet 1'!$J$20</f>
        <v>4.0156823644180273E-2</v>
      </c>
      <c r="G35" s="7">
        <f>'[78]Sheet 1'!$Q$16</f>
        <v>7.6977341227125944</v>
      </c>
      <c r="H35" s="7">
        <f>'[78]Sheet 1'!$R$16</f>
        <v>-17.548944785276074</v>
      </c>
      <c r="I35" s="6">
        <f>'[78]Sheet 1'!$P$7</f>
        <v>0.70609999999999995</v>
      </c>
      <c r="J35" s="6">
        <f>'[78]Sheet 1'!$S$7</f>
        <v>3.4983853606027987E-2</v>
      </c>
      <c r="K35" s="6">
        <f>'[78]Sheet 1'!$R$13</f>
        <v>-0.10408921933085502</v>
      </c>
      <c r="L35" s="8">
        <f>'[78]Sheet 1'!$R$101</f>
        <v>14302390000</v>
      </c>
      <c r="M35" s="16" t="str" cm="1">
        <f t="array" ref="M35">_FV(A35,"Industry")</f>
        <v>Software &amp; IT Services</v>
      </c>
      <c r="N35" s="25" cm="1">
        <f t="array" ref="N35">_FV(A35,"Year incorporated",TRUE)</f>
        <v>2010</v>
      </c>
      <c r="O35" s="14" t="str" cm="1">
        <f t="array" ref="O35">_FV(A35,"Description")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5" s="10"/>
      <c r="Q35" s="10"/>
      <c r="R35" s="10"/>
    </row>
    <row r="36" spans="1:18" ht="50" customHeight="1">
      <c r="A36" s="22" t="e" vm="80">
        <v>#VALUE!</v>
      </c>
      <c r="B36" s="19">
        <f>'[79]Sheet 1'!$G$115</f>
        <v>107.87839039989329</v>
      </c>
      <c r="C36" s="6" cm="1">
        <f t="array" ref="C36">(B36/_FV(A36,"Price"))-1</f>
        <v>-0.27874312763326003</v>
      </c>
      <c r="D36" s="6">
        <f>'[79]Sheet 1'!$E$4</f>
        <v>0.47343004801173971</v>
      </c>
      <c r="E36" s="6">
        <f>'[79]Sheet 1'!$F$4</f>
        <v>0.36943666355431071</v>
      </c>
      <c r="F36" s="6">
        <f>'[79]Sheet 1'!$E$20</f>
        <v>6.5854766564160006E-2</v>
      </c>
      <c r="G36" s="7">
        <f>'[79]Sheet 1'!$L$16</f>
        <v>16.570178216214021</v>
      </c>
      <c r="H36" s="7">
        <f>'[79]Sheet 1'!$M$16</f>
        <v>-91.643311529883704</v>
      </c>
      <c r="I36" s="6">
        <f>'[79]Sheet 1'!$K$7</f>
        <v>0.73089999999999999</v>
      </c>
      <c r="J36" s="6">
        <f>'[79]Sheet 1'!$N$7</f>
        <v>0.11781485541076334</v>
      </c>
      <c r="K36" s="6">
        <f>'[79]Sheet 1'!$M$13</f>
        <v>-0.11067182269421678</v>
      </c>
      <c r="L36" s="8">
        <f>'[79]Sheet 1'!$M$101</f>
        <v>6122598000</v>
      </c>
      <c r="M36" s="16" t="str" cm="1">
        <f t="array" ref="M36">_FV(A36,"Industry")</f>
        <v>Software &amp; IT Services</v>
      </c>
      <c r="N36" s="25" cm="1">
        <f t="array" ref="N36">_FV(A36,"Year incorporated",TRUE)</f>
        <v>2011</v>
      </c>
      <c r="O36" s="14" t="str" cm="1">
        <f t="array" ref="O36">_FV(A36,"Description")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36" s="10"/>
      <c r="Q36" s="10"/>
      <c r="R36" s="10"/>
    </row>
    <row r="37" spans="1:18" ht="50" customHeight="1">
      <c r="A37" s="22" t="e" vm="81">
        <v>#VALUE!</v>
      </c>
      <c r="B37" s="19">
        <f>'[80]Sheet 1'!$H$115</f>
        <v>65.67206854302249</v>
      </c>
      <c r="C37" s="6" cm="1">
        <f t="array" ref="C37">(B37/_FV(A37,"Price"))-1</f>
        <v>-0.60285396381819978</v>
      </c>
      <c r="D37" s="6">
        <f>'[80]Sheet 1'!$F$4</f>
        <v>0.69409764566847132</v>
      </c>
      <c r="E37" s="6">
        <f>'[80]Sheet 1'!$G$4</f>
        <v>0.39277586474824733</v>
      </c>
      <c r="F37" s="6">
        <f>'[80]Sheet 1'!$F$20</f>
        <v>0.10037086145995944</v>
      </c>
      <c r="G37" s="7">
        <f>'[80]Sheet 1'!$M$16</f>
        <v>23.668180469283651</v>
      </c>
      <c r="H37" s="7">
        <f>'[80]Sheet 1'!$N$16</f>
        <v>-61.365737631871269</v>
      </c>
      <c r="I37" s="6">
        <f>'[80]Sheet 1'!$L$7</f>
        <v>0.65259999999999996</v>
      </c>
      <c r="J37" s="6">
        <f>'[80]Sheet 1'!$O$7</f>
        <v>0.24035864583651029</v>
      </c>
      <c r="K37" s="6">
        <f>'[80]Sheet 1'!$N$13</f>
        <v>-0.14755660996472728</v>
      </c>
      <c r="L37" s="8">
        <f>'[80]Sheet 1'!$N$101</f>
        <v>48890390000</v>
      </c>
      <c r="M37" s="16" t="str" cm="1">
        <f t="array" ref="M37">_FV(A37,"Industry")</f>
        <v>Software &amp; IT Services</v>
      </c>
      <c r="N37" s="25" cm="1">
        <f t="array" ref="N37">_FV(A37,"Year incorporated",TRUE)</f>
        <v>2012</v>
      </c>
      <c r="O37" s="14" t="str" cm="1">
        <f t="array" ref="O37">_FV(A37,"Description")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37" s="10"/>
      <c r="Q37" s="10"/>
      <c r="R37" s="10"/>
    </row>
    <row r="38" spans="1:18" ht="50" customHeight="1">
      <c r="A38" s="22" t="e" vm="82">
        <v>#VALUE!</v>
      </c>
      <c r="B38" s="19">
        <f>'[81]Sheet 1'!$F$115</f>
        <v>22.632599673278062</v>
      </c>
      <c r="C38" s="6" cm="1">
        <f t="array" ref="C38">(B38/_FV(A38,"Price"))-1</f>
        <v>-0.31644217235644634</v>
      </c>
      <c r="D38" s="6">
        <f>'[81]Sheet 1'!$D$4</f>
        <v>0.58488191702565406</v>
      </c>
      <c r="E38" s="6">
        <f>'[81]Sheet 1'!$E$4</f>
        <v>0.82998298569538087</v>
      </c>
      <c r="F38" s="6">
        <f>'[81]Sheet 1'!$D$20</f>
        <v>1.4890974144332683</v>
      </c>
      <c r="G38" s="7">
        <f>'[81]Sheet 1'!$K$16</f>
        <v>12.509138929149074</v>
      </c>
      <c r="H38" s="7">
        <f>'[81]Sheet 1'!$L$16</f>
        <v>-38.811935570067391</v>
      </c>
      <c r="I38" s="6">
        <f>'[81]Sheet 1'!$J$7</f>
        <v>0.67020000000000002</v>
      </c>
      <c r="J38" s="6">
        <f>'[81]Sheet 1'!$M$7</f>
        <v>-0.16708887348499171</v>
      </c>
      <c r="K38" s="6">
        <f>'[81]Sheet 1'!$L$13</f>
        <v>-0.15592833090435682</v>
      </c>
      <c r="L38" s="8">
        <f>'[81]Sheet 1'!$L$101</f>
        <v>2977612885</v>
      </c>
      <c r="M38" s="16" t="str" cm="1">
        <f t="array" ref="M38">_FV(A38,"Industry")</f>
        <v>Software &amp; IT Services</v>
      </c>
      <c r="N38" s="25" cm="1">
        <f t="array" ref="N38">_FV(A38,"Year incorporated",TRUE)</f>
        <v>2011</v>
      </c>
      <c r="O38" s="14" t="str" cm="1">
        <f t="array" ref="O38">_FV(A38,"Description")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38" s="10"/>
      <c r="Q38" s="10"/>
      <c r="R38" s="10"/>
    </row>
    <row r="39" spans="1:18" ht="50" customHeight="1">
      <c r="A39" s="22" t="e" vm="83">
        <v>#VALUE!</v>
      </c>
      <c r="B39" s="19">
        <f>'[82]Sheet 1'!$I$115</f>
        <v>31.8028994578805</v>
      </c>
      <c r="C39" s="6" cm="1">
        <f t="array" ref="C39">(B39/_FV(A39,"Price"))-1</f>
        <v>-0.56326696707112744</v>
      </c>
      <c r="D39" s="6">
        <f>'[82]Sheet 1'!$G$4</f>
        <v>0.41723843816404238</v>
      </c>
      <c r="E39" s="6">
        <f>'[82]Sheet 1'!$H$4</f>
        <v>0.23612261037554472</v>
      </c>
      <c r="F39" s="6">
        <f>'[82]Sheet 1'!$G$20</f>
        <v>0.50602524957646189</v>
      </c>
      <c r="G39" s="7">
        <f>'[82]Sheet 1'!$N$16</f>
        <v>7.7317057332433494</v>
      </c>
      <c r="H39" s="7">
        <f>'[82]Sheet 1'!$O$16</f>
        <v>-32.708792826027235</v>
      </c>
      <c r="I39" s="6">
        <f>'[82]Sheet 1'!$M$7</f>
        <v>0.73080000000000001</v>
      </c>
      <c r="J39" s="6">
        <f>'[82]Sheet 1'!$P$7</f>
        <v>-2.0234840104177538E-3</v>
      </c>
      <c r="K39" s="6">
        <f>'[82]Sheet 1'!$O$13</f>
        <v>-0.1720193254322768</v>
      </c>
      <c r="L39" s="8">
        <f>'[82]Sheet 1'!$O$101</f>
        <v>6667622000</v>
      </c>
      <c r="M39" s="16" t="str" cm="1">
        <f t="array" ref="M39">_FV(A39,"Industry")</f>
        <v>Software &amp; IT Services</v>
      </c>
      <c r="N39" s="25" cm="1">
        <f t="array" ref="N39">_FV(A39,"Year incorporated",TRUE)</f>
        <v>2012</v>
      </c>
      <c r="O39" s="14" t="str" cm="1">
        <f t="array" ref="O39">_FV(A39,"Description")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39" s="10"/>
      <c r="Q39" s="10"/>
      <c r="R39" s="10"/>
    </row>
    <row r="40" spans="1:18" ht="50" customHeight="1">
      <c r="A40" s="22" t="e" vm="84">
        <v>#VALUE!</v>
      </c>
      <c r="B40" s="19">
        <f>'[83]Sheet 1'!$K$115</f>
        <v>124.17976480933999</v>
      </c>
      <c r="C40" s="6" cm="1">
        <f t="array" ref="C40">(B40/_FV(A40,"Price"))-1</f>
        <v>-0.57731793182429636</v>
      </c>
      <c r="D40" s="6">
        <f>'[83]Sheet 1'!$I$4</f>
        <v>0.46947407934702245</v>
      </c>
      <c r="E40" s="6">
        <f>'[83]Sheet 1'!$J$4</f>
        <v>0.16043613707165116</v>
      </c>
      <c r="F40" s="6">
        <f>'[83]Sheet 1'!$I$20</f>
        <v>-1.1784752702949055</v>
      </c>
      <c r="G40" s="7">
        <f>'[83]Sheet 1'!$P$16</f>
        <v>15.56522585669782</v>
      </c>
      <c r="H40" s="7">
        <f>'[83]Sheet 1'!$Q$16</f>
        <v>-57.862958094719716</v>
      </c>
      <c r="I40" s="6">
        <f>'[83]Sheet 1'!$O$7</f>
        <v>0.72795950155763245</v>
      </c>
      <c r="J40" s="6">
        <f>'[83]Sheet 1'!$R$7</f>
        <v>-1.5742990654205608E-2</v>
      </c>
      <c r="K40" s="6">
        <f>'[83]Sheet 1'!$Q$13</f>
        <v>-0.17721860019518559</v>
      </c>
      <c r="L40" s="8">
        <f>'[83]Sheet 1'!$Q$101</f>
        <v>19985750000</v>
      </c>
      <c r="M40" s="16" t="str" cm="1">
        <f t="array" ref="M40">_FV(A40,"Industry")</f>
        <v>Software &amp; IT Services</v>
      </c>
      <c r="N40" s="25" cm="1">
        <f t="array" ref="N40">_FV(A40,"Year incorporated",TRUE)</f>
        <v>2007</v>
      </c>
      <c r="O40" s="14" t="str" cm="1">
        <f t="array" ref="O40">_FV(A40,"Description")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40" s="10"/>
      <c r="Q40" s="10"/>
      <c r="R40" s="10"/>
    </row>
    <row r="41" spans="1:18" ht="50" customHeight="1">
      <c r="A41" s="22" t="e" vm="85">
        <v>#VALUE!</v>
      </c>
      <c r="B41" s="19">
        <f>'[84]Sheet 1'!$H$115</f>
        <v>27.872061136457592</v>
      </c>
      <c r="C41" s="6" cm="1">
        <f t="array" ref="C41">(B41/_FV(A41,"Price"))-1</f>
        <v>-0.22188550707823584</v>
      </c>
      <c r="D41" s="6">
        <f>'[84]Sheet 1'!$F$4</f>
        <v>0.66772262857049669</v>
      </c>
      <c r="E41" s="6">
        <f>'[84]Sheet 1'!$G$4</f>
        <v>0.40374380575432278</v>
      </c>
      <c r="F41" s="6">
        <f>'[84]Sheet 1'!$F$20</f>
        <v>1.8180078681096639</v>
      </c>
      <c r="G41" s="7">
        <f>'[84]Sheet 1'!$M$16</f>
        <v>12.929903263423208</v>
      </c>
      <c r="H41" s="7">
        <f>'[84]Sheet 1'!$N$16</f>
        <v>-27.066676901819299</v>
      </c>
      <c r="I41" s="6">
        <f>'[84]Sheet 1'!$L$7</f>
        <v>0.38669999999999999</v>
      </c>
      <c r="J41" s="6">
        <f>'[84]Sheet 1'!$O$7</f>
        <v>0.17878787137971244</v>
      </c>
      <c r="K41" s="6">
        <f>'[84]Sheet 1'!$N$13</f>
        <v>-0.19972044791628207</v>
      </c>
      <c r="L41" s="8">
        <f>'[84]Sheet 1'!$N$101</f>
        <v>5288964000</v>
      </c>
      <c r="M41" s="16" t="str" cm="1">
        <f t="array" ref="M41">_FV(A41,"Industry")</f>
        <v>Software &amp; IT Services</v>
      </c>
      <c r="N41" s="25" cm="1">
        <f t="array" ref="N41">_FV(A41,"Year incorporated",TRUE)</f>
        <v>2013</v>
      </c>
      <c r="O41" s="14" t="str" cm="1">
        <f t="array" ref="O41">_FV(A41,"Description")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1" s="10"/>
      <c r="Q41" s="10"/>
      <c r="R41" s="10"/>
    </row>
    <row r="42" spans="1:18" ht="50" customHeight="1">
      <c r="A42" s="22" t="e" vm="86">
        <v>#VALUE!</v>
      </c>
      <c r="B42" s="19">
        <f>'[85]Sheet 1'!$K$115</f>
        <v>83.940670197222389</v>
      </c>
      <c r="C42" s="6" cm="1">
        <f t="array" ref="C42">(B42/_FV(A42,"Price"))-1</f>
        <v>-0.38042020816930622</v>
      </c>
      <c r="D42" s="6">
        <f>'[85]Sheet 1'!$I$4</f>
        <v>0.6207784875947111</v>
      </c>
      <c r="E42" s="6">
        <f>'[85]Sheet 1'!$J$4</f>
        <v>0.43086825562401798</v>
      </c>
      <c r="F42" s="6">
        <f>'[85]Sheet 1'!$I$20</f>
        <v>0.64944668984627341</v>
      </c>
      <c r="G42" s="7">
        <f>'[85]Sheet 1'!$P$16</f>
        <v>17.375369633327406</v>
      </c>
      <c r="H42" s="7">
        <f>'[85]Sheet 1'!$Q$16</f>
        <v>-48.569455618815304</v>
      </c>
      <c r="I42" s="6">
        <f>'[85]Sheet 1'!$O$7</f>
        <v>0.77790000000000004</v>
      </c>
      <c r="J42" s="6">
        <f>'[85]Sheet 1'!$R$7</f>
        <v>0.2120471590711181</v>
      </c>
      <c r="K42" s="6">
        <f>'[85]Sheet 1'!$Q$13</f>
        <v>-0.20223875895447993</v>
      </c>
      <c r="L42" s="8">
        <f>'[85]Sheet 1'!$Q$101</f>
        <v>18955590000</v>
      </c>
      <c r="M42" s="16" t="str" cm="1">
        <f t="array" ref="M42">_FV(A42,"Industry")</f>
        <v>Software &amp; IT Services</v>
      </c>
      <c r="N42" s="25" cm="1">
        <f t="array" ref="N42">_FV(A42,"Year incorporated",TRUE)</f>
        <v>2007</v>
      </c>
      <c r="O42" s="14" t="str" cm="1">
        <f t="array" ref="O42">_FV(A42,"Description")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2" s="10"/>
      <c r="Q42" s="10"/>
      <c r="R42" s="10"/>
    </row>
    <row r="43" spans="1:18" ht="50" customHeight="1">
      <c r="A43" s="22" t="e" vm="87">
        <v>#VALUE!</v>
      </c>
      <c r="B43" s="19">
        <f>'[86]Sheet 1'!$G$115</f>
        <v>9.3146031814611678</v>
      </c>
      <c r="C43" s="6" cm="1">
        <f t="array" ref="C43">(B43/_FV(A43,"Price"))-1</f>
        <v>-0.56433100180256468</v>
      </c>
      <c r="D43" s="6">
        <f>'[86]Sheet 1'!$E$4</f>
        <v>1.061430964018379</v>
      </c>
      <c r="E43" s="6">
        <f>'[86]Sheet 1'!$F$4</f>
        <v>0.5041013409004238</v>
      </c>
      <c r="F43" s="6">
        <f>'[86]Sheet 1'!$E$20</f>
        <v>0.47004410847701417</v>
      </c>
      <c r="G43" s="7">
        <f>'[86]Sheet 1'!$L$16</f>
        <v>14.245159043912652</v>
      </c>
      <c r="H43" s="7">
        <f>'[86]Sheet 1'!$M$16</f>
        <v>-15.893883214186609</v>
      </c>
      <c r="I43" s="6">
        <f>'[86]Sheet 1'!$K$7</f>
        <v>0.6584931983826765</v>
      </c>
      <c r="J43" s="6">
        <f>'[86]Sheet 1'!$N$7</f>
        <v>-0.49276017992368165</v>
      </c>
      <c r="K43" s="6">
        <f>'[86]Sheet 1'!$M$13</f>
        <v>-0.24299799904026365</v>
      </c>
      <c r="L43" s="8">
        <f>'[86]Sheet 1'!$M$101</f>
        <v>6014007000</v>
      </c>
      <c r="M43" s="16" t="str" cm="1">
        <f t="array" ref="M43">_FV(A43,"Industry")</f>
        <v>Software &amp; IT Services</v>
      </c>
      <c r="N43" s="25" cm="1">
        <f t="array" ref="N43">_FV(A43,"Year incorporated",TRUE)</f>
        <v>2013</v>
      </c>
      <c r="O43" s="14" t="str" cm="1">
        <f t="array" ref="O43">_FV(A43,"Description")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3" s="10"/>
      <c r="Q43" s="10"/>
      <c r="R43" s="10"/>
    </row>
    <row r="44" spans="1:18" ht="50" customHeight="1">
      <c r="A44" s="22" t="e" vm="88">
        <v>#VALUE!</v>
      </c>
      <c r="B44" s="19">
        <f>'[87]Sheet 1'!$G$115</f>
        <v>8.0086452141709472</v>
      </c>
      <c r="C44" s="6" cm="1">
        <f t="array" ref="C44">(B44/_FV(A44,"Price"))-1</f>
        <v>-0.76678377361179539</v>
      </c>
      <c r="D44" s="6">
        <f>'[87]Sheet 1'!$E$4</f>
        <v>0.48358787788096724</v>
      </c>
      <c r="E44" s="6">
        <f>'[87]Sheet 1'!$F$4</f>
        <v>0.24650916495233122</v>
      </c>
      <c r="F44" s="6">
        <f>'[87]Sheet 1'!$E$20</f>
        <v>-6.2643465641505136E-2</v>
      </c>
      <c r="G44" s="7">
        <f>'[87]Sheet 1'!$L$16</f>
        <v>13.28028174637363</v>
      </c>
      <c r="H44" s="7">
        <f>'[87]Sheet 1'!$M$16</f>
        <v>-23.040415898037899</v>
      </c>
      <c r="I44" s="6">
        <f>'[87]Sheet 1'!$K$7</f>
        <v>0.81720000000000004</v>
      </c>
      <c r="J44" s="6">
        <f>'[87]Sheet 1'!$N$7</f>
        <v>-0.1963903347209118</v>
      </c>
      <c r="K44" s="6">
        <f>'[87]Sheet 1'!$M$13</f>
        <v>-0.24351359697515529</v>
      </c>
      <c r="L44" s="8">
        <f>'[87]Sheet 1'!$M$101</f>
        <v>6319940000</v>
      </c>
      <c r="M44" s="16" t="str" cm="1">
        <f t="array" ref="M44">_FV(A44,"Industry")</f>
        <v>Software &amp; IT Services</v>
      </c>
      <c r="N44" s="25" cm="1">
        <f t="array" ref="N44">_FV(A44,"Year incorporated",TRUE)</f>
        <v>2013</v>
      </c>
      <c r="O44" s="14" t="str" cm="1">
        <f t="array" ref="O44">_FV(A44,"Description")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4" s="10"/>
      <c r="Q44" s="10"/>
      <c r="R44" s="10"/>
    </row>
    <row r="45" spans="1:18" ht="50" customHeight="1">
      <c r="A45" s="22" t="e" vm="89">
        <v>#VALUE!</v>
      </c>
      <c r="B45" s="19">
        <f>'[88]Sheet 1'!$G$115</f>
        <v>6.1153828234720535</v>
      </c>
      <c r="C45" s="6" cm="1">
        <f t="array" ref="C45">(B45/_FV(A45,"Price"))-1</f>
        <v>-0.68231777540404914</v>
      </c>
      <c r="D45" s="6">
        <f>'[88]Sheet 1'!$E$4</f>
        <v>0.52340986821370628</v>
      </c>
      <c r="E45" s="6">
        <f>'[88]Sheet 1'!$F$4</f>
        <v>0.29554283612624421</v>
      </c>
      <c r="F45" s="6">
        <f>'[88]Sheet 1'!$E$20</f>
        <v>-0.36981168332052272</v>
      </c>
      <c r="G45" s="7">
        <f>'[88]Sheet 1'!$L$16</f>
        <v>15.437724601368489</v>
      </c>
      <c r="H45" s="7">
        <f>'[88]Sheet 1'!$M$16</f>
        <v>-40.715094049841973</v>
      </c>
      <c r="I45" s="6">
        <f>'[88]Sheet 1'!$K$7</f>
        <v>0.72009999999999996</v>
      </c>
      <c r="J45" s="6">
        <f>'[88]Sheet 1'!$N$7</f>
        <v>-0.20881471775892851</v>
      </c>
      <c r="K45" s="6">
        <f>'[88]Sheet 1'!$M$13</f>
        <v>-0.24455223156090972</v>
      </c>
      <c r="L45" s="8">
        <f>'[88]Sheet 1'!$M$101</f>
        <v>10073810000</v>
      </c>
      <c r="M45" s="16" t="str" cm="1">
        <f t="array" ref="M45">_FV(A45,"Industry")</f>
        <v>Software &amp; IT Services</v>
      </c>
      <c r="N45" s="25" cm="1">
        <f t="array" ref="N45">_FV(A45,"Year incorporated",TRUE)</f>
        <v>2015</v>
      </c>
      <c r="O45" s="14" t="str" cm="1">
        <f t="array" ref="O45">_FV(A45,"Description")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45" s="10"/>
      <c r="Q45" s="10"/>
      <c r="R45" s="10"/>
    </row>
    <row r="46" spans="1:18" ht="50" customHeight="1">
      <c r="A46" s="22" t="e" vm="90">
        <v>#VALUE!</v>
      </c>
      <c r="B46" s="19">
        <f>'[89]Sheet 1'!$G$115</f>
        <v>5.7515376070714233</v>
      </c>
      <c r="C46" s="6" cm="1">
        <f t="array" ref="C46">(B46/_FV(A46,"Price"))-1</f>
        <v>-0.81879213588306787</v>
      </c>
      <c r="D46" s="6">
        <f>'[89]Sheet 1'!$E$4</f>
        <v>0.51069447022667736</v>
      </c>
      <c r="E46" s="6">
        <f>'[89]Sheet 1'!$F$4</f>
        <v>0.30200155646273363</v>
      </c>
      <c r="F46" s="6">
        <f>'[89]Sheet 1'!$E$20</f>
        <v>0.33195136832393346</v>
      </c>
      <c r="G46" s="7">
        <f>'[89]Sheet 1'!$L$16</f>
        <v>14.509833704244775</v>
      </c>
      <c r="H46" s="7">
        <f>'[89]Sheet 1'!$M$16</f>
        <v>-18.786722380460986</v>
      </c>
      <c r="I46" s="6">
        <f>'[89]Sheet 1'!$K$7</f>
        <v>0.65449999999999997</v>
      </c>
      <c r="J46" s="6">
        <f>'[89]Sheet 1'!$N$7</f>
        <v>-0.29318160097210655</v>
      </c>
      <c r="K46" s="6">
        <f>'[89]Sheet 1'!$M$13</f>
        <v>-0.24525679463638253</v>
      </c>
      <c r="L46" s="8">
        <f>'[89]Sheet 1'!$M$101</f>
        <v>8501950000</v>
      </c>
      <c r="M46" s="16" t="str" cm="1">
        <f t="array" ref="M46">_FV(A46,"Industry")</f>
        <v>Software &amp; IT Services</v>
      </c>
      <c r="N46" s="25" cm="1">
        <f t="array" ref="N46">_FV(A46,"Year incorporated",TRUE)</f>
        <v>2014</v>
      </c>
      <c r="O46" s="14" t="str" cm="1">
        <f t="array" ref="O46">_FV(A46,"Description")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46" s="10"/>
      <c r="Q46" s="10"/>
      <c r="R46" s="10"/>
    </row>
    <row r="47" spans="1:18" ht="50" customHeight="1">
      <c r="A47" s="22" t="e" vm="91">
        <v>#VALUE!</v>
      </c>
      <c r="B47" s="19">
        <f>'[90]Sheet 1'!$G$115</f>
        <v>11.638775118399183</v>
      </c>
      <c r="C47" s="6" cm="1">
        <f t="array" ref="C47">(B47/_FV(A47,"Price"))-1</f>
        <v>-0.685098075800888</v>
      </c>
      <c r="D47" s="6">
        <f>'[90]Sheet 1'!$E$4</f>
        <v>0.67937843603677761</v>
      </c>
      <c r="E47" s="6">
        <f>'[90]Sheet 1'!$F$4</f>
        <v>0.25453688427999066</v>
      </c>
      <c r="F47" s="6">
        <f>'[90]Sheet 1'!$E$20</f>
        <v>0.36654277495879262</v>
      </c>
      <c r="G47" s="7">
        <f>'[90]Sheet 1'!$L$16</f>
        <v>12.491027574829131</v>
      </c>
      <c r="H47" s="7">
        <f>'[90]Sheet 1'!$M$16</f>
        <v>-32.331314129546257</v>
      </c>
      <c r="I47" s="6">
        <f>'[90]Sheet 1'!$K$7</f>
        <v>0.87819938722601931</v>
      </c>
      <c r="J47" s="6">
        <f>'[90]Sheet 1'!$N$7</f>
        <v>-0.19674287061041715</v>
      </c>
      <c r="K47" s="6">
        <f>'[90]Sheet 1'!$M$13</f>
        <v>-0.25634120464397225</v>
      </c>
      <c r="L47" s="8">
        <f>'[90]Sheet 1'!$M$101</f>
        <v>5299943000</v>
      </c>
      <c r="M47" s="16" t="str" cm="1">
        <f t="array" ref="M47">_FV(A47,"Industry")</f>
        <v>Software &amp; IT Services</v>
      </c>
      <c r="N47" s="25" cm="1">
        <f t="array" ref="N47">_FV(A47,"Year incorporated",TRUE)</f>
        <v>2014</v>
      </c>
      <c r="O47" s="14" t="str" cm="1">
        <f t="array" ref="O47">_FV(A47,"Description")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47" s="10"/>
      <c r="Q47" s="10"/>
      <c r="R47" s="10"/>
    </row>
    <row r="48" spans="1:18" ht="50" customHeight="1">
      <c r="A48" s="22" t="e" vm="92">
        <v>#VALUE!</v>
      </c>
      <c r="B48" s="19">
        <f>'[91]Sheet 1'!$G$115</f>
        <v>6.6026327465396584</v>
      </c>
      <c r="C48" s="6" cm="1">
        <f t="array" ref="C48">(B48/_FV(A48,"Price"))-1</f>
        <v>-0.32211162766533286</v>
      </c>
      <c r="D48" s="6">
        <f>'[91]Sheet 1'!$E$4</f>
        <v>0.42332641799343551</v>
      </c>
      <c r="E48" s="6">
        <f>'[91]Sheet 1'!$F$4</f>
        <v>0.20554297739711935</v>
      </c>
      <c r="F48" s="6">
        <f>'[91]Sheet 1'!$E$20</f>
        <v>0.24072479925487933</v>
      </c>
      <c r="G48" s="7">
        <f>'[91]Sheet 1'!$L$16</f>
        <v>4.4504008913457138</v>
      </c>
      <c r="H48" s="7">
        <f>'[91]Sheet 1'!$M$16</f>
        <v>-11.346408526724996</v>
      </c>
      <c r="I48" s="6">
        <f>'[91]Sheet 1'!$K$7</f>
        <v>0.70409999999999995</v>
      </c>
      <c r="J48" s="6">
        <f>'[91]Sheet 1'!$N$7</f>
        <v>-4.701617611848765E-2</v>
      </c>
      <c r="K48" s="6">
        <f>'[91]Sheet 1'!$M$13</f>
        <v>-0.31967609298753236</v>
      </c>
      <c r="L48" s="8">
        <f>'[91]Sheet 1'!$M$101</f>
        <v>1059493589</v>
      </c>
      <c r="M48" s="16" t="str" cm="1">
        <f t="array" ref="M48">_FV(A48,"Industry")</f>
        <v>Software &amp; IT Services</v>
      </c>
      <c r="N48" s="25" cm="1">
        <f t="array" ref="N48">_FV(A48,"Year incorporated",TRUE)</f>
        <v>2011</v>
      </c>
      <c r="O48" s="14" t="str" cm="1">
        <f t="array" ref="O48">_FV(A48,"Description")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48" s="10"/>
      <c r="Q48" s="10"/>
      <c r="R48" s="10"/>
    </row>
    <row r="49" spans="1:18" ht="50" customHeight="1">
      <c r="A49" s="22" t="e" vm="93">
        <v>#VALUE!</v>
      </c>
      <c r="B49" s="19">
        <f>'[92]Sheet 1'!$G$115</f>
        <v>10.873540933361641</v>
      </c>
      <c r="C49" s="6" cm="1">
        <f t="array" ref="C49">(B49/_FV(A49,"Price"))-1</f>
        <v>-0.48147158162319303</v>
      </c>
      <c r="D49" s="6">
        <f>'[92]Sheet 1'!$E$4</f>
        <v>0.6017595307917889</v>
      </c>
      <c r="E49" s="6">
        <f>'[92]Sheet 1'!$F$4</f>
        <v>0.3299157817649212</v>
      </c>
      <c r="F49" s="6">
        <f>'[92]Sheet 1'!$E$20</f>
        <v>-0.47045951859956237</v>
      </c>
      <c r="G49" s="7">
        <f>'[92]Sheet 1'!$L$16</f>
        <v>4.1607323324789451</v>
      </c>
      <c r="H49" s="7">
        <f>'[92]Sheet 1'!$M$16</f>
        <v>-41.319854545454547</v>
      </c>
      <c r="I49" s="6">
        <f>'[92]Sheet 1'!$K$7</f>
        <v>0.18709999999999999</v>
      </c>
      <c r="J49" s="6">
        <f>'[92]Sheet 1'!$N$7</f>
        <v>-6.9205419260344195E-2</v>
      </c>
      <c r="K49" s="6">
        <f>'[92]Sheet 1'!$M$13</f>
        <v>-0.32214765100671139</v>
      </c>
      <c r="L49" s="8">
        <f>'[92]Sheet 1'!$M$101</f>
        <v>11362960000</v>
      </c>
      <c r="M49" s="16" t="str" cm="1">
        <f t="array" ref="M49">_FV(A49,"Industry")</f>
        <v>Software &amp; IT Services</v>
      </c>
      <c r="N49" s="25" cm="1">
        <f t="array" ref="N49">_FV(A49,"Year incorporated",TRUE)</f>
        <v>2011</v>
      </c>
      <c r="O49" s="14" t="str" cm="1">
        <f t="array" ref="O49">_FV(A49,"Description")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49" s="10"/>
      <c r="Q49" s="10"/>
      <c r="R49" s="10"/>
    </row>
  </sheetData>
  <autoFilter ref="A1:L1" xr:uid="{FAB1ACF9-D4B9-FB4D-8299-9FC1FBDA430F}">
    <sortState xmlns:xlrd2="http://schemas.microsoft.com/office/spreadsheetml/2017/richdata2" ref="A2:L49">
      <sortCondition descending="1" ref="K1:K49"/>
    </sortState>
  </autoFilter>
  <conditionalFormatting sqref="D2:E2">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E26">
    <cfRule type="colorScale" priority="49">
      <colorScale>
        <cfvo type="min"/>
        <cfvo type="max"/>
        <color rgb="FFFCFCFF"/>
        <color rgb="FF63BE7B"/>
      </colorScale>
    </cfRule>
  </conditionalFormatting>
  <conditionalFormatting sqref="D3:E4">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5:E5">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6:E6">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7:E7">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8:E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9:E9">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10:E10">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D11:E13">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D14:E1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15:E15">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16:E16">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17:E17">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18:E18">
    <cfRule type="colorScale" priority="98">
      <colorScale>
        <cfvo type="min"/>
        <cfvo type="max"/>
        <color rgb="FFFCFCFF"/>
        <color rgb="FF63BE7B"/>
      </colorScale>
    </cfRule>
    <cfRule type="colorScale" priority="99">
      <colorScale>
        <cfvo type="min"/>
        <cfvo type="percentile" val="50"/>
        <cfvo type="max"/>
        <color rgb="FFF8696B"/>
        <color rgb="FFFFEB84"/>
        <color rgb="FF63BE7B"/>
      </colorScale>
    </cfRule>
  </conditionalFormatting>
  <conditionalFormatting sqref="D19:E21">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22:E22">
    <cfRule type="colorScale" priority="96">
      <colorScale>
        <cfvo type="min"/>
        <cfvo type="max"/>
        <color rgb="FFFCFCFF"/>
        <color rgb="FF63BE7B"/>
      </colorScale>
    </cfRule>
    <cfRule type="colorScale" priority="97">
      <colorScale>
        <cfvo type="min"/>
        <cfvo type="percentile" val="50"/>
        <cfvo type="max"/>
        <color rgb="FFF8696B"/>
        <color rgb="FFFFEB84"/>
        <color rgb="FF63BE7B"/>
      </colorScale>
    </cfRule>
  </conditionalFormatting>
  <conditionalFormatting sqref="D23:E23">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onditionalFormatting>
  <conditionalFormatting sqref="D24:E26">
    <cfRule type="colorScale" priority="92">
      <colorScale>
        <cfvo type="min"/>
        <cfvo type="max"/>
        <color rgb="FFFCFCFF"/>
        <color rgb="FF63BE7B"/>
      </colorScale>
    </cfRule>
    <cfRule type="colorScale" priority="93">
      <colorScale>
        <cfvo type="min"/>
        <cfvo type="percentile" val="50"/>
        <cfvo type="max"/>
        <color rgb="FFF8696B"/>
        <color rgb="FFFFEB84"/>
        <color rgb="FF63BE7B"/>
      </colorScale>
    </cfRule>
  </conditionalFormatting>
  <conditionalFormatting sqref="D27:E27">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28:E30">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31:E31">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32:E32">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33:E33">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34:E34">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35:E35">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36:E3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39:E39">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40:E40">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41:E41">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42:E42">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43:E4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F1:F1048576">
    <cfRule type="colorScale" priority="42">
      <colorScale>
        <cfvo type="min"/>
        <cfvo type="percentile" val="50"/>
        <cfvo type="max"/>
        <color rgb="FFF8696B"/>
        <color rgb="FFFCFCFF"/>
        <color rgb="FF63BE7B"/>
      </colorScale>
    </cfRule>
  </conditionalFormatting>
  <conditionalFormatting sqref="F2:F26">
    <cfRule type="colorScale" priority="46">
      <colorScale>
        <cfvo type="min"/>
        <cfvo type="max"/>
        <color rgb="FFFCFCFF"/>
        <color rgb="FF63BE7B"/>
      </colorScale>
    </cfRule>
  </conditionalFormatting>
  <conditionalFormatting sqref="G2:G26">
    <cfRule type="colorScale" priority="45">
      <colorScale>
        <cfvo type="min"/>
        <cfvo type="percentile" val="50"/>
        <cfvo type="max"/>
        <color rgb="FF63BE7B"/>
        <color rgb="FFFCFCFF"/>
        <color rgb="FFF8696B"/>
      </colorScale>
    </cfRule>
  </conditionalFormatting>
  <conditionalFormatting sqref="I2:I26">
    <cfRule type="colorScale" priority="43">
      <colorScale>
        <cfvo type="min"/>
        <cfvo type="max"/>
        <color rgb="FFFFEF9C"/>
        <color rgb="FF63BE7B"/>
      </colorScale>
    </cfRule>
  </conditionalFormatting>
  <conditionalFormatting sqref="D46:E46">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47:E47">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48:E48">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D44:E45">
    <cfRule type="colorScale" priority="3504">
      <colorScale>
        <cfvo type="min"/>
        <cfvo type="max"/>
        <color rgb="FFFCFCFF"/>
        <color rgb="FF63BE7B"/>
      </colorScale>
    </cfRule>
    <cfRule type="colorScale" priority="3505">
      <colorScale>
        <cfvo type="min"/>
        <cfvo type="percentile" val="50"/>
        <cfvo type="max"/>
        <color rgb="FFF8696B"/>
        <color rgb="FFFFEB84"/>
        <color rgb="FF63BE7B"/>
      </colorScale>
    </cfRule>
  </conditionalFormatting>
  <conditionalFormatting sqref="D2:D44">
    <cfRule type="colorScale" priority="3529">
      <colorScale>
        <cfvo type="min"/>
        <cfvo type="max"/>
        <color rgb="FFFCFCFF"/>
        <color rgb="FF63BE7B"/>
      </colorScale>
    </cfRule>
  </conditionalFormatting>
  <conditionalFormatting sqref="E2:E44">
    <cfRule type="colorScale" priority="3531">
      <colorScale>
        <cfvo type="min"/>
        <cfvo type="max"/>
        <color rgb="FFFCFCFF"/>
        <color rgb="FF63BE7B"/>
      </colorScale>
    </cfRule>
  </conditionalFormatting>
  <conditionalFormatting sqref="D2:E48">
    <cfRule type="colorScale" priority="3553">
      <colorScale>
        <cfvo type="min"/>
        <cfvo type="max"/>
        <color rgb="FFFFEF9C"/>
        <color rgb="FF63BE7B"/>
      </colorScale>
    </cfRule>
  </conditionalFormatting>
  <conditionalFormatting sqref="G2:G49">
    <cfRule type="colorScale" priority="3554">
      <colorScale>
        <cfvo type="min"/>
        <cfvo type="percentile" val="50"/>
        <cfvo type="max"/>
        <color rgb="FF63BE7B"/>
        <color rgb="FFFCFCFF"/>
        <color rgb="FFF8696B"/>
      </colorScale>
    </cfRule>
  </conditionalFormatting>
  <conditionalFormatting sqref="I2:I49">
    <cfRule type="colorScale" priority="3555">
      <colorScale>
        <cfvo type="min"/>
        <cfvo type="max"/>
        <color rgb="FFFFEF9C"/>
        <color rgb="FF63BE7B"/>
      </colorScale>
    </cfRule>
  </conditionalFormatting>
  <conditionalFormatting sqref="J2:J49">
    <cfRule type="colorScale" priority="3556">
      <colorScale>
        <cfvo type="min"/>
        <cfvo type="max"/>
        <color rgb="FFFFEF9C"/>
        <color rgb="FF63BE7B"/>
      </colorScale>
    </cfRule>
  </conditionalFormatting>
  <conditionalFormatting sqref="K2:K49">
    <cfRule type="colorScale" priority="3557">
      <colorScale>
        <cfvo type="min"/>
        <cfvo type="percentile" val="50"/>
        <cfvo type="max"/>
        <color rgb="FFF8696B"/>
        <color rgb="FFFFEB84"/>
        <color rgb="FF63BE7B"/>
      </colorScale>
    </cfRule>
  </conditionalFormatting>
  <conditionalFormatting sqref="K2:K49">
    <cfRule type="colorScale" priority="3558">
      <colorScale>
        <cfvo type="min"/>
        <cfvo type="max"/>
        <color rgb="FFFFEF9C"/>
        <color rgb="FF63BE7B"/>
      </colorScale>
    </cfRule>
  </conditionalFormatting>
  <conditionalFormatting sqref="C2:C49">
    <cfRule type="colorScale" priority="3559">
      <colorScale>
        <cfvo type="min"/>
        <cfvo type="percentile" val="50"/>
        <cfvo type="max"/>
        <color rgb="FFF8696B"/>
        <color rgb="FFFCFCFF"/>
        <color rgb="FF63BE7B"/>
      </colorScale>
    </cfRule>
  </conditionalFormatting>
  <conditionalFormatting sqref="D2:D49">
    <cfRule type="colorScale" priority="3560">
      <colorScale>
        <cfvo type="min"/>
        <cfvo type="max"/>
        <color rgb="FFFCFCFF"/>
        <color rgb="FF63BE7B"/>
      </colorScale>
    </cfRule>
  </conditionalFormatting>
  <conditionalFormatting sqref="E2:E49">
    <cfRule type="colorScale" priority="3561">
      <colorScale>
        <cfvo type="min"/>
        <cfvo type="max"/>
        <color rgb="FFFCFCFF"/>
        <color rgb="FF63BE7B"/>
      </colorScale>
    </cfRule>
  </conditionalFormatting>
  <conditionalFormatting sqref="F2:F49">
    <cfRule type="colorScale" priority="3562">
      <colorScale>
        <cfvo type="min"/>
        <cfvo type="percentile" val="50"/>
        <cfvo type="max"/>
        <color rgb="FFF8696B"/>
        <color rgb="FFFCFCFF"/>
        <color rgb="FF63BE7B"/>
      </colorScale>
    </cfRule>
  </conditionalFormatting>
  <conditionalFormatting sqref="D49:E49">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D49:E49">
    <cfRule type="colorScale" priority="3">
      <colorScale>
        <cfvo type="min"/>
        <cfvo type="max"/>
        <color rgb="FFFFEF9C"/>
        <color rgb="FF63BE7B"/>
      </colorScale>
    </cfRule>
  </conditionalFormatting>
  <hyperlinks>
    <hyperlink ref="A5" r:id="rId1" display="Technology/Software/Accenture.xlsx" xr:uid="{3077EE9E-0F21-6745-9E7D-1F3DE15EB950}"/>
    <hyperlink ref="A8" r:id="rId2" display="Technology/Software/Adobe.xlsx" xr:uid="{2187B2F1-A453-0F4B-B773-945BCF5B1C72}"/>
    <hyperlink ref="A15" r:id="rId3" display="Technology/Software/Airbnb.xlsx" xr:uid="{6562D40C-83D0-154E-A909-2FFAD0FD1628}"/>
    <hyperlink ref="A10" r:id="rId4" display="Technology/Software/Alphabet.xlsx" xr:uid="{72584371-9A1E-174E-9330-482E5E66AB71}"/>
    <hyperlink ref="A48" r:id="rId5" display="Technology/Software/Amplitude.xlsx" xr:uid="{C78E1795-730F-E541-9A4D-E73A3C8C7754}"/>
    <hyperlink ref="A32" r:id="rId6" display="Technology/Software/Atlassian.xlsx" xr:uid="{1F9EF3CF-3FFD-714C-9604-BC760A8081CC}"/>
    <hyperlink ref="A11" r:id="rId7" display="Technology/Software/Autodesk.xlsx" xr:uid="{9AEDF55B-422A-7C4B-93EF-4F13C1E1A51D}"/>
    <hyperlink ref="A28" r:id="rId8" display="Technology/Software/Bill.xlsx" xr:uid="{36A73785-8F64-FC40-B1FC-2A0B6C6A1491}"/>
    <hyperlink ref="A2" r:id="rId9" display="Technology/Software/Box.xlsx" xr:uid="{2B60855E-F4F4-FB4A-A97C-BF8895F8A3EE}"/>
    <hyperlink ref="A38" r:id="rId10" display="Technology/Software/Braze.xlsx" xr:uid="{01F10ADE-F5F3-0943-8B00-DFB7094079C7}"/>
    <hyperlink ref="A33" r:id="rId11" display="Technology/Software/Cloudflare.xlsx" xr:uid="{DD8AA5B6-531B-C341-A7CC-B1FECB32E61A}"/>
    <hyperlink ref="A46" r:id="rId12" display="Technology/Software/Confluent.xlsx" xr:uid="{324217CB-FFB8-AD4A-8CD6-0759D73AD697}"/>
    <hyperlink ref="A31" r:id="rId13" display="Technology/Software/Crowdstrike.xlsx" xr:uid="{3A75211C-3133-DD49-A558-CA543EF27F58}"/>
    <hyperlink ref="A27" r:id="rId14" display="Technology/Software/Datadog.xlsx" xr:uid="{E9424F08-1AD2-D544-ABF6-160EC7ACCBA3}"/>
    <hyperlink ref="A25" r:id="rId15" display="Technology/Software/DigitalOcean.xlsx" xr:uid="{CF2237FA-4738-4A4D-9900-D8B575D8A868}"/>
    <hyperlink ref="A36" r:id="rId16" display="Technology/Software/Duolingo.xlsx" xr:uid="{2EB38CF9-471A-5D4D-8100-1822A9A892C4}"/>
    <hyperlink ref="A39" r:id="rId17" display="Technology/Software/Elastic N.V.xlsx" xr:uid="{844060F1-C2E1-9E48-BD0C-CB7740CECEA9}"/>
    <hyperlink ref="A6" r:id="rId18" display="Technology/Software/Fortinet.xlsx" xr:uid="{6C82F2A5-6847-F248-BD10-E89E0A82077D}"/>
    <hyperlink ref="A47" r:id="rId19" display="Technology/Software/GitLab.xlsx" xr:uid="{FB75AF33-6563-1642-9240-F16354829126}"/>
    <hyperlink ref="A41" r:id="rId20" display="Technology/Software/Global-E.xlsx" xr:uid="{D0854EA7-1946-FD47-88CE-D59A49BC2FF9}"/>
    <hyperlink ref="A44" r:id="rId21" display="Technology/Software/HashiCorp.xlsx" xr:uid="{0800EA36-E8F9-E549-B1D5-592937E1F325}"/>
    <hyperlink ref="A30" r:id="rId22" display="Technology/Software/Hubspot.xlsx" xr:uid="{3371AC30-95A3-E244-96E9-3A7081B689A9}"/>
    <hyperlink ref="A16" r:id="rId23" display="Technology/Software/Intuit.xlsx" xr:uid="{F90BBED3-FCC1-1C41-B459-A34CE606716B}"/>
    <hyperlink ref="A12" r:id="rId24" display="Technology/Software/Meta Platforms.xlsx" xr:uid="{DD325705-BAC9-FA4B-8FA4-990431D2453D}"/>
    <hyperlink ref="A40" r:id="rId25" display="Technology/Software/MongoDB.xlsx" xr:uid="{0DD100AE-DC26-7C4B-B9B3-4F5470A68CE1}"/>
    <hyperlink ref="A14" r:id="rId26" display="Technology/Software/Netflix.xlsx" xr:uid="{2420DFA3-22B1-5740-A747-797BBF8689EC}"/>
    <hyperlink ref="A35" r:id="rId27" display="Technology/Software/Okta.xlsx" xr:uid="{BA19A1C3-1848-1E4D-8AB6-C59F8A759188}"/>
    <hyperlink ref="A24" r:id="rId28" display="Technology/Software/Salesforce.xlsx" xr:uid="{3D1F9F12-6CA2-DC46-9CBE-D6FF3E54B5C7}"/>
    <hyperlink ref="A45" r:id="rId29" display="Technology/Software/Samsara.xlsx" xr:uid="{43BEAF15-F7BE-2142-847E-29F5A9EE3444}"/>
    <hyperlink ref="A43" r:id="rId30" display="Technology/Software/SentinelOne.xlsx" xr:uid="{29072D6A-9887-0340-AA56-D5C347C3DA41}"/>
    <hyperlink ref="A21" r:id="rId31" display="Technology/Software/ServiceNow.xlsx" xr:uid="{FBA75BAF-4582-B044-9487-804E6D7D1764}"/>
    <hyperlink ref="A37" r:id="rId32" display="Technology/Software/Snowflake.xlsx" xr:uid="{EDA8E71F-B3BA-684A-8EA5-A10CC126E87D}"/>
    <hyperlink ref="A29" r:id="rId33" display="Technology/Software/Splunk.xlsx" xr:uid="{379931FE-EC7C-2C47-BB50-0810E4ACC895}"/>
    <hyperlink ref="A13" r:id="rId34" display="Technology/Software/Synopsys.xlsx" xr:uid="{9AC41F25-A56E-F147-A83A-280B93ED17D8}"/>
    <hyperlink ref="A22" r:id="rId35" display="Technology/Software/The Trade Desk.xlsx" xr:uid="{5115950E-D78A-3A40-AD5D-4FDFED3E2C18}"/>
    <hyperlink ref="A49" r:id="rId36" display="Technology/Software/Toast.xlsx" xr:uid="{30DC93FD-D3C6-2846-9C70-51FE65184B38}"/>
    <hyperlink ref="A34" r:id="rId37" display="Technology/Software/Twilio.xlsx" xr:uid="{D063543A-AAAA-8F4D-A807-8886C93620C5}"/>
    <hyperlink ref="A19" r:id="rId38" display="Technology/Software/Tyler Technologies.xlsx" xr:uid="{2DB570F4-77D6-EF42-9343-E7733108C986}"/>
    <hyperlink ref="A26" r:id="rId39" display="Technology/Software/Workday.xlsx" xr:uid="{A17B96EC-E334-454F-AE89-61DCDCB952CE}"/>
    <hyperlink ref="A20" r:id="rId40" display="Technology/Software/ZoomInfo.xlsx" xr:uid="{1F1D5A9D-08FC-944B-B7CB-CBE2B64D92AF}"/>
    <hyperlink ref="A42" r:id="rId41" display="Technology/Software/ZScaler.xlsx" xr:uid="{5029364F-CDCC-C543-90CF-91567D0C64BD}"/>
    <hyperlink ref="A3" r:id="rId42" display="Technology/Software/Constellation Software.xlsx" xr:uid="{ACAFB033-36C1-0D43-8E7A-285E5E19B2FE}"/>
    <hyperlink ref="A18" r:id="rId43" display="Technology/Software/SAP.xlsx" xr:uid="{ECF602B8-779D-CC49-9BA6-275EB13751ED}"/>
    <hyperlink ref="A23" r:id="rId44" display="Technology/Software/Amazon.xlsx" xr:uid="{B5B04D79-6986-7246-8A68-66C9D235BFE1}"/>
    <hyperlink ref="A17" r:id="rId45" display="Technology/Software/ANSYS.xlsx" xr:uid="{1854CB9E-BAB1-C441-A553-60788B56586F}"/>
    <hyperlink ref="A4" r:id="rId46" display="Technology/Software/VeriSign.xlsx" xr:uid="{E47F653B-20C3-754B-85B0-F5AA90652335}"/>
    <hyperlink ref="A7" r:id="rId47" display="Technology/Software/Microsoft.xlsx" xr:uid="{E88CDFEE-5B81-934F-99D8-42C5FEF06817}"/>
    <hyperlink ref="A9" r:id="rId48" display="To Be Modeled/Cadence Design Systems.xlsx" xr:uid="{FE78D624-8ED4-3E4E-B381-1EAA989461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E14" sqref="E1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2">
        <v>#VALUE!</v>
      </c>
      <c r="B2" s="19">
        <f>'[2]Sheet 1'!$X$115</f>
        <v>1339.8100803171492</v>
      </c>
      <c r="C2" s="6" cm="1">
        <f t="array" ref="C2">(B2/_FV(A2,"Price"))-1</f>
        <v>8.1364068052582006E-2</v>
      </c>
      <c r="D2" s="6">
        <f>'[2]Sheet 1'!$V$4</f>
        <v>0.33561376912836693</v>
      </c>
      <c r="E2" s="6">
        <f>'[2]Sheet 1'!$W$4</f>
        <v>0.3908070324083881</v>
      </c>
      <c r="F2" s="6">
        <f>'[2]Sheet 1'!$V$20</f>
        <v>1.2624978939514286</v>
      </c>
      <c r="G2" s="7">
        <f>'[2]Sheet 1'!$AC$16</f>
        <v>6.6453563195297605</v>
      </c>
      <c r="H2" s="7">
        <f>'[2]Sheet 1'!$AD$16</f>
        <v>130.17729122199171</v>
      </c>
      <c r="I2" s="6">
        <f>'[2]Sheet 1'!$AB$7</f>
        <v>0.54679999999999995</v>
      </c>
      <c r="J2" s="6">
        <f>'[2]Sheet 1'!$AE$7</f>
        <v>0.26329167549248039</v>
      </c>
      <c r="K2" s="6">
        <f>'[2]Sheet 1'!$AD$13</f>
        <v>0.41643173580346354</v>
      </c>
      <c r="L2" s="8">
        <f>'[2]Sheet 1'!$AD$101</f>
        <v>62745454369</v>
      </c>
      <c r="M2" s="16" t="str" cm="1">
        <f t="array" ref="M2">_FV(A2,"Industry")</f>
        <v>Software &amp; IT Services</v>
      </c>
      <c r="N2" s="25" cm="1">
        <f t="array" ref="N2">_FV(A2,"Year incorporated",TRUE)</f>
        <v>1999</v>
      </c>
      <c r="O2" s="14" t="str" cm="1">
        <f t="array" ref="O2">_FV(A2,"Description")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2" s="14"/>
      <c r="Q2" s="14"/>
      <c r="R2" s="14"/>
    </row>
    <row r="3" spans="1:18" ht="50" customHeight="1">
      <c r="A3" s="2" t="e" vm="94">
        <v>#VALUE!</v>
      </c>
      <c r="B3" s="19">
        <f>'[93]Sheet 1'!$K$115</f>
        <v>26.332646957911525</v>
      </c>
      <c r="C3" s="6" cm="1">
        <f t="array" ref="C3">(B3/_FV(A3,"Price"))-1</f>
        <v>-0.74685015422119272</v>
      </c>
      <c r="D3" s="6">
        <f>'[93]Sheet 1'!$I$4</f>
        <v>0.23276539561786813</v>
      </c>
      <c r="E3" s="6">
        <f>'[93]Sheet 1'!$J$4</f>
        <v>0.38465657711874135</v>
      </c>
      <c r="F3" s="6">
        <f>'[93]Sheet 1'!$I$20</f>
        <v>0.70087492605162383</v>
      </c>
      <c r="G3" s="7">
        <f>'[93]Sheet 1'!$P$16</f>
        <v>11.748739184761128</v>
      </c>
      <c r="H3" s="7">
        <f>'[93]Sheet 1'!$Q$16</f>
        <v>211.63650964630224</v>
      </c>
      <c r="I3" s="6">
        <f>'[93]Sheet 1'!$O$7</f>
        <v>0.64190000000000003</v>
      </c>
      <c r="J3" s="6">
        <f>'[93]Sheet 1'!$R$7</f>
        <v>3.747242799403297E-2</v>
      </c>
      <c r="K3" s="6">
        <f>'[93]Sheet 1'!$Q$13</f>
        <v>6.9324453345131917E-2</v>
      </c>
      <c r="L3" s="8">
        <f>'[93]Sheet 1'!$Q$101</f>
        <v>4607326815</v>
      </c>
      <c r="M3" s="16" t="str" cm="1">
        <f t="array" ref="M3">_FV(A3,"Industry")</f>
        <v>Specialty Retailers</v>
      </c>
      <c r="N3" s="25" cm="1">
        <f t="array" ref="N3">_FV(A3,"Year incorporated",TRUE)</f>
        <v>2013</v>
      </c>
      <c r="O3" s="14" t="str" cm="1">
        <f t="array" ref="O3">_FV(A3,"Description")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 s="14"/>
      <c r="Q3" s="14"/>
      <c r="R3" s="14"/>
    </row>
    <row r="4" spans="1:18" ht="50" customHeight="1">
      <c r="A4" s="2" t="e" vm="95">
        <v>#VALUE!</v>
      </c>
      <c r="B4" s="19">
        <f>[94]Model!$G$116</f>
        <v>20.513408811797561</v>
      </c>
      <c r="C4" s="6" cm="1">
        <f t="array" ref="C4">(B4/_FV(A4,"Price"))-1</f>
        <v>-0.27667810959811134</v>
      </c>
      <c r="D4" s="6">
        <f>[94]Model!$E$5</f>
        <v>0.4843294314246922</v>
      </c>
      <c r="E4" s="6">
        <f>[94]Model!$F$5</f>
        <v>0.31838183953711163</v>
      </c>
      <c r="F4" s="6">
        <f>[94]Model!$E$21</f>
        <v>-1.4708076271581532</v>
      </c>
      <c r="G4" s="7">
        <f>[94]Model!$L$17</f>
        <v>6.211808468604028</v>
      </c>
      <c r="H4" s="7">
        <f>[94]Model!$M$17</f>
        <v>-965.83231643172735</v>
      </c>
      <c r="I4" s="6">
        <f>[94]Model!$K$8</f>
        <v>0.24479999999999999</v>
      </c>
      <c r="J4" s="6">
        <f>[94]Model!$N$8</f>
        <v>-0.17320016454401282</v>
      </c>
      <c r="K4" s="6">
        <f>[94]Model!$M$14</f>
        <v>-2.9770011841899809E-3</v>
      </c>
      <c r="L4" s="8">
        <f>[94]Model!$M$102</f>
        <v>4590601000</v>
      </c>
      <c r="M4" s="16" t="str" cm="1">
        <f t="array" ref="M4">_FV(A4,"Industry")</f>
        <v>Hotels &amp; Entertainment Services</v>
      </c>
      <c r="N4" s="25" cm="1">
        <f t="array" ref="N4">_FV(A4,"Year incorporated",TRUE)</f>
        <v>2021</v>
      </c>
      <c r="O4" s="14" t="str" cm="1">
        <f t="array" ref="O4">_FV(A4,"Description")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4" s="14"/>
      <c r="Q4" s="14"/>
      <c r="R4" s="14"/>
    </row>
    <row r="5" spans="1:18" ht="50" customHeight="1">
      <c r="A5" s="2" t="e" vm="96">
        <v>#VALUE!</v>
      </c>
      <c r="B5" s="19">
        <f>'[95]Sheet 1'!$V$116</f>
        <v>207.60988879833604</v>
      </c>
      <c r="C5" s="6" cm="1">
        <f t="array" ref="C5">(B5/_FV(A5,"Price"))-1</f>
        <v>-0.37453713494310237</v>
      </c>
      <c r="D5" s="6">
        <f>'[95]Sheet 1'!$T$4</f>
        <v>0.42135142742451581</v>
      </c>
      <c r="E5" s="6">
        <f>'[95]Sheet 1'!$U$4</f>
        <v>0.29638748863802911</v>
      </c>
      <c r="F5" s="6">
        <f>'[95]Sheet 1'!$T$20</f>
        <v>0.55058875747889191</v>
      </c>
      <c r="G5" s="7">
        <f>'[95]Sheet 1'!$AA$16</f>
        <v>7.6783319803657468</v>
      </c>
      <c r="H5" s="7">
        <f>'[95]Sheet 1'!$AB$16</f>
        <v>49.255919993602113</v>
      </c>
      <c r="I5" s="6">
        <f>'[95]Sheet 1'!$Z$7</f>
        <v>0.57679999999999998</v>
      </c>
      <c r="J5" s="6">
        <f>'[95]Sheet 1'!$AC$7</f>
        <v>0.15896865670377458</v>
      </c>
      <c r="K5" s="6">
        <f>'[95]Sheet 1'!$AB$13</f>
        <v>0.36821842435636926</v>
      </c>
      <c r="L5" s="8">
        <f>'[95]Sheet 1'!$AB$102</f>
        <v>48040382400</v>
      </c>
      <c r="M5" s="16" t="str" cm="1">
        <f t="array" ref="M5">_FV(A5,"Industry")</f>
        <v>Textiles &amp; Apparel</v>
      </c>
      <c r="N5" s="25" cm="1">
        <f t="array" ref="N5">_FV(A5,"Year incorporated",TRUE)</f>
        <v>2005</v>
      </c>
      <c r="O5" s="14" t="str" cm="1">
        <f t="array" ref="O5">_FV(A5,"Description")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5" s="14"/>
      <c r="Q5" s="14"/>
      <c r="R5" s="14"/>
    </row>
    <row r="6" spans="1:18" ht="50" customHeight="1">
      <c r="A6" s="2" t="e" vm="97">
        <v>#VALUE!</v>
      </c>
      <c r="B6" s="19">
        <f>'[96]Sheet 1'!$Z$115</f>
        <v>25.529372305126532</v>
      </c>
      <c r="C6" s="6" cm="1">
        <f t="array" ref="C6">(B6/_FV(A6,"Price"))-1</f>
        <v>1.7106466339702475E-2</v>
      </c>
      <c r="D6" s="6">
        <f>'[96]Sheet 1'!$X$4</f>
        <v>0.20568283629847683</v>
      </c>
      <c r="E6" s="6">
        <f>'[96]Sheet 1'!$Y$4</f>
        <v>0.24876150035385702</v>
      </c>
      <c r="F6" s="6">
        <f>'[96]Sheet 1'!$X$20</f>
        <v>7.2190834902699397E-2</v>
      </c>
      <c r="G6" s="7">
        <f>'[96]Sheet 1'!$AE$16</f>
        <v>3.4034161358811041</v>
      </c>
      <c r="H6" s="7">
        <f>'[96]Sheet 1'!$AF$16</f>
        <v>24.28801515151515</v>
      </c>
      <c r="I6" s="6">
        <f>'[96]Sheet 1'!$AD$7</f>
        <v>0.71160000000000001</v>
      </c>
      <c r="J6" s="6">
        <f>'[96]Sheet 1'!$AG$7</f>
        <v>0.18895966029723993</v>
      </c>
      <c r="K6" s="6">
        <f>'[96]Sheet 1'!$AF$13</f>
        <v>0.18015925680159256</v>
      </c>
      <c r="L6" s="8">
        <f>'[96]Sheet 1'!$AF$101</f>
        <v>9618054000</v>
      </c>
      <c r="M6" s="16" t="str" cm="1">
        <f t="array" ref="M6">_FV(A6,"Industry")</f>
        <v>Specialty Retailers</v>
      </c>
      <c r="N6" s="25" cm="1">
        <f t="array" ref="N6">_FV(A6,"Year incorporated",TRUE)</f>
        <v>1997</v>
      </c>
      <c r="O6" s="14" t="str" cm="1">
        <f t="array" ref="O6">_FV(A6,"Description")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6" s="14"/>
      <c r="Q6" s="14"/>
      <c r="R6" s="14"/>
    </row>
    <row r="7" spans="1:18" ht="50" customHeight="1">
      <c r="A7" s="2" t="e" vm="14">
        <v>#VALUE!</v>
      </c>
      <c r="B7" s="19">
        <f>'[14]Sheet 1'!$O$115</f>
        <v>161.34969446246163</v>
      </c>
      <c r="C7" s="6" cm="1">
        <f t="array" ref="C7">(B7/_FV(A7,"Price"))-1</f>
        <v>-0.40658442639771375</v>
      </c>
      <c r="D7" s="6">
        <f>'[14]Sheet 1'!$M$4</f>
        <v>0.19301813624969388</v>
      </c>
      <c r="E7" s="6">
        <f>'[14]Sheet 1'!$N$4</f>
        <v>0.13792168162764806</v>
      </c>
      <c r="F7" s="6">
        <f>'[14]Sheet 1'!$M$20</f>
        <v>0.15464188318967986</v>
      </c>
      <c r="G7" s="7">
        <f>'[14]Sheet 1'!$T$16</f>
        <v>10.276100072734353</v>
      </c>
      <c r="H7" s="7">
        <f>'[14]Sheet 1'!$U$16</f>
        <v>56.142562732277234</v>
      </c>
      <c r="I7" s="6">
        <f>'[14]Sheet 1'!$S$7</f>
        <v>0.48010000000000003</v>
      </c>
      <c r="J7" s="6">
        <f>'[14]Sheet 1'!$V$7</f>
        <v>0.11750562386094981</v>
      </c>
      <c r="K7" s="6">
        <f>'[14]Sheet 1'!$U$13</f>
        <v>0.22994240500192797</v>
      </c>
      <c r="L7" s="8">
        <f>'[14]Sheet 1'!$U$101</f>
        <v>52359340000</v>
      </c>
      <c r="M7" s="16" t="str" cm="1">
        <f t="array" ref="M7">_FV(A7,"Industry")</f>
        <v>Automobiles &amp; Auto Parts</v>
      </c>
      <c r="N7" s="25" cm="1">
        <f t="array" ref="N7">_FV(A7,"Year incorporated",TRUE)</f>
        <v>2015</v>
      </c>
      <c r="O7" s="14" t="str" cm="1">
        <f t="array" ref="O7">_FV(A7,"Description")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7" s="14"/>
      <c r="Q7" s="14"/>
      <c r="R7" s="14"/>
    </row>
    <row r="8" spans="1:18" ht="50" customHeight="1">
      <c r="A8" s="2" t="e" vm="8">
        <v>#VALUE!</v>
      </c>
      <c r="B8" s="19">
        <f>'[8]Sheet 1'!$Y$115</f>
        <v>1282.0345355019663</v>
      </c>
      <c r="C8" s="6" cm="1">
        <f t="array" ref="C8">(B8/_FV(A8,"Price"))-1</f>
        <v>-0.33414639269660007</v>
      </c>
      <c r="D8" s="6">
        <f>'[8]Sheet 1'!$W$4</f>
        <v>0.2916945001113338</v>
      </c>
      <c r="E8" s="6">
        <f>'[8]Sheet 1'!$X$4</f>
        <v>0.16514394069987937</v>
      </c>
      <c r="F8" s="6">
        <f>'[8]Sheet 1'!$W$20</f>
        <v>0.30801479654747221</v>
      </c>
      <c r="G8" s="7">
        <f>'[8]Sheet 1'!$AD$16</f>
        <v>17.727141872091018</v>
      </c>
      <c r="H8" s="7">
        <f>'[8]Sheet 1'!$AE$16</f>
        <v>61.084140184140182</v>
      </c>
      <c r="I8" s="6">
        <f>'[8]Sheet 1'!$AC$7</f>
        <v>0.70789999999999997</v>
      </c>
      <c r="J8" s="6">
        <f>'[8]Sheet 1'!$AF$7</f>
        <v>0.36062747802103085</v>
      </c>
      <c r="K8" s="6">
        <f>'[8]Sheet 1'!$AE$13</f>
        <v>0.32674782608695652</v>
      </c>
      <c r="L8" s="8">
        <f>'[8]Sheet 1'!$AE$101</f>
        <v>205670300000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98">
        <v>#VALUE!</v>
      </c>
      <c r="B9" s="19">
        <f>'[97]Sheet 1'!$P$115</f>
        <v>55.00509699073833</v>
      </c>
      <c r="C9" s="6" cm="1">
        <f t="array" ref="C9">(B9/_FV(A9,"Price"))-1</f>
        <v>-0.13758079349736074</v>
      </c>
      <c r="D9" s="6">
        <f>'[97]Sheet 1'!$N$4</f>
        <v>0.27212070946575029</v>
      </c>
      <c r="E9" s="6">
        <f>'[97]Sheet 1'!$O$4</f>
        <v>0.15448597520448426</v>
      </c>
      <c r="F9" s="6">
        <f>'[97]Sheet 1'!$N$20</f>
        <v>0.25508914155330609</v>
      </c>
      <c r="G9" s="7">
        <f>'[97]Sheet 1'!$U$16</f>
        <v>6.7905443564653138</v>
      </c>
      <c r="H9" s="7">
        <f>'[97]Sheet 1'!$V$16</f>
        <v>29.133224657448448</v>
      </c>
      <c r="I9" s="6">
        <f>'[97]Sheet 1'!$T$7</f>
        <v>0.76370000000000005</v>
      </c>
      <c r="J9" s="6">
        <f>'[97]Sheet 1'!$W$7</f>
        <v>0.189298817852464</v>
      </c>
      <c r="K9" s="6">
        <f>'[97]Sheet 1'!$V$13</f>
        <v>0.20302945072135958</v>
      </c>
      <c r="L9" s="8">
        <f>'[97]Sheet 1'!$V$101</f>
        <v>17675040000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99">
        <v>#VALUE!</v>
      </c>
      <c r="B10" s="19">
        <f>'[98]Sheet 1'!$Y$115</f>
        <v>96.829603936796374</v>
      </c>
      <c r="C10" s="6" cm="1">
        <f t="array" ref="C10">(B10/_FV(A10,"Price"))-1</f>
        <v>-0.10259866601671574</v>
      </c>
      <c r="D10" s="6">
        <f>'[98]Sheet 1'!$W$4</f>
        <v>0.15905935023236495</v>
      </c>
      <c r="E10" s="6">
        <f>'[98]Sheet 1'!$X$4</f>
        <v>0.13999809211593051</v>
      </c>
      <c r="F10" s="6">
        <f>'[98]Sheet 1'!$W$20</f>
        <v>8.5717175219602426E-2</v>
      </c>
      <c r="G10" s="7">
        <f>'[98]Sheet 1'!$AD$16</f>
        <v>1.8960721249918118</v>
      </c>
      <c r="H10" s="7">
        <f>'[98]Sheet 1'!$AE$16</f>
        <v>28.213744079342373</v>
      </c>
      <c r="I10" s="6">
        <f>'[98]Sheet 1'!$AC$7</f>
        <v>0.31130000000000002</v>
      </c>
      <c r="J10" s="6">
        <f>'[98]Sheet 1'!$AF$7</f>
        <v>6.615426114449631E-2</v>
      </c>
      <c r="K10" s="6">
        <f>'[98]Sheet 1'!$AE$13</f>
        <v>0.1813117991938854</v>
      </c>
      <c r="L10" s="8">
        <f>'[98]Sheet 1'!$AE$101</f>
        <v>7612576000</v>
      </c>
      <c r="M10" s="16" t="str" cm="1">
        <f t="array" ref="M10">_FV(A10,"Industry")</f>
        <v>Hotels &amp; Entertainment Services</v>
      </c>
      <c r="N10" s="25" cm="1">
        <f t="array" ref="N10">_FV(A10,"Year incorporated",TRUE)</f>
        <v>2004</v>
      </c>
      <c r="O10" s="14" t="str" cm="1">
        <f t="array" ref="O10">_FV(A10,"Description")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10" s="14"/>
      <c r="Q10" s="14"/>
      <c r="R10" s="14"/>
    </row>
    <row r="11" spans="1:18" ht="50" customHeight="1">
      <c r="A11" s="2" t="e" vm="100">
        <v>#VALUE!</v>
      </c>
      <c r="B11" s="19">
        <f>'[99]Sheet 1'!$M$115</f>
        <v>19.760311313242937</v>
      </c>
      <c r="C11" s="6" cm="1">
        <f t="array" ref="C11">(B11/_FV(A11,"Price"))-1</f>
        <v>-0.69095540642410169</v>
      </c>
      <c r="D11" s="6">
        <f>'[99]Sheet 1'!$K$4</f>
        <v>0.59580118666559923</v>
      </c>
      <c r="E11" s="6">
        <f>'[99]Sheet 1'!$L$4</f>
        <v>0.13795032302417232</v>
      </c>
      <c r="F11" s="6">
        <f>'[99]Sheet 1'!$K$20</f>
        <v>0.88401301157739387</v>
      </c>
      <c r="G11" s="7">
        <f>'[99]Sheet 1'!$R$16</f>
        <v>6.5972642094340994</v>
      </c>
      <c r="H11" s="7">
        <f>'[99]Sheet 1'!$S$16</f>
        <v>62.17311913241182</v>
      </c>
      <c r="I11" s="6">
        <f>'[99]Sheet 1'!$Q$7</f>
        <v>0.81079999999999997</v>
      </c>
      <c r="J11" s="6">
        <f>'[99]Sheet 1'!$T$7</f>
        <v>0.14960951010491347</v>
      </c>
      <c r="K11" s="6">
        <f>'[99]Sheet 1'!$S$13</f>
        <v>0.10742714239823095</v>
      </c>
      <c r="L11" s="8">
        <f>'[99]Sheet 1'!$S$101</f>
        <v>6180132388</v>
      </c>
      <c r="M11" s="16" t="str" cm="1">
        <f t="array" ref="M11">_FV(A11,"Industry")</f>
        <v>Hotels &amp; Entertainment Services</v>
      </c>
      <c r="N11" s="25" cm="1">
        <f t="array" ref="N11">_FV(A11,"Year incorporated",TRUE)</f>
        <v>2015</v>
      </c>
      <c r="O11" s="14" t="str" cm="1">
        <f t="array" ref="O11">_FV(A11,"Description")</f>
        <v>Planet Fitness, Inc. is a franchisor and operator of fitness centers in the United States. The Company operates through three segments: Franchise; Corporate-owned stores, and Equipment. The Franchise segment includes operations related to the Company's franchising business in the United States, Puerto Rico, the Dominican Republic and Canada. The Corporate-owned stores segment includes operations with respect to all corporate-owned stores throughout the United States and Canada. The Equipment segment includes the sale of equipment to franchisee-owned stores. As of June 18, 2019, it had approximately 13.6 million members and 1806 stores in 50 states, the District of Columbia, Puerto Rico, Canada and the Dominican Republic.</v>
      </c>
      <c r="P11" s="14"/>
      <c r="Q11" s="14"/>
      <c r="R11" s="14"/>
    </row>
    <row r="12" spans="1:18" ht="50" customHeight="1">
      <c r="A12" s="2" t="e" vm="101">
        <v>#VALUE!</v>
      </c>
      <c r="B12" s="19">
        <f>'[100]Sheet 1'!$Y$115</f>
        <v>628.42383113310939</v>
      </c>
      <c r="C12" s="6" cm="1">
        <f t="array" ref="C12">(B12/_FV(A12,"Price"))-1</f>
        <v>-0.69736245725570101</v>
      </c>
      <c r="D12" s="6">
        <f>'[100]Sheet 1'!$W$4</f>
        <v>0.14410788517543449</v>
      </c>
      <c r="E12" s="6">
        <f>'[100]Sheet 1'!$X$4</f>
        <v>0.13554084171545067</v>
      </c>
      <c r="F12" s="6">
        <f>'[100]Sheet 1'!$W$20</f>
        <v>0.37561316070525197</v>
      </c>
      <c r="G12" s="7">
        <f>'[100]Sheet 1'!$AD$16</f>
        <v>6.4948493782957319</v>
      </c>
      <c r="H12" s="7">
        <f>'[100]Sheet 1'!$AE$16</f>
        <v>62.37426515374802</v>
      </c>
      <c r="I12" s="6">
        <f>'[100]Sheet 1'!$AC$7</f>
        <v>0.39079999999999998</v>
      </c>
      <c r="J12" s="6">
        <f>'[100]Sheet 1'!$AF$7</f>
        <v>9.7747425142321889E-2</v>
      </c>
      <c r="K12" s="6">
        <f>'[100]Sheet 1'!$AE$13</f>
        <v>0.1902476836781386</v>
      </c>
      <c r="L12" s="8">
        <f>'[100]Sheet 1'!$AE$101</f>
        <v>56080764174</v>
      </c>
      <c r="M12" s="16" t="str" cm="1">
        <f t="array" ref="M12">_FV(A12,"Industry")</f>
        <v>Hotels &amp; Entertainment Services</v>
      </c>
      <c r="N12" s="25" cm="1">
        <f t="array" ref="N12">_FV(A12,"Year incorporated",TRUE)</f>
        <v>1998</v>
      </c>
      <c r="O12" s="14" t="str" cm="1">
        <f t="array" ref="O12">_FV(A12,"Description")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12" s="14"/>
      <c r="Q12" s="14"/>
      <c r="R12" s="14"/>
    </row>
    <row r="13" spans="1:18" ht="50" customHeight="1">
      <c r="A13" s="2" t="e" vm="102">
        <v>#VALUE!</v>
      </c>
      <c r="B13" s="19">
        <f>'[101]Sheet 1'!$AO$115</f>
        <v>277.93540122901192</v>
      </c>
      <c r="C13" s="6" cm="1">
        <f t="array" ref="C13">(B13/_FV(A13,"Price"))-1</f>
        <v>0.14390830649467801</v>
      </c>
      <c r="D13" s="6">
        <f>'[101]Sheet 1'!$AM$4</f>
        <v>2.3888843747460697E-2</v>
      </c>
      <c r="E13" s="6">
        <f>'[101]Sheet 1'!$AN$4</f>
        <v>0.13426372056639502</v>
      </c>
      <c r="F13" s="6">
        <f>'[101]Sheet 1'!$AM$20</f>
        <v>-0.69808066235965627</v>
      </c>
      <c r="G13" s="7">
        <f>'[101]Sheet 1'!$AT$16</f>
        <v>4.8876676454249663</v>
      </c>
      <c r="H13" s="7">
        <f>'[101]Sheet 1'!$AU$16</f>
        <v>-1067.1448019801981</v>
      </c>
      <c r="I13" s="6">
        <f>'[101]Sheet 1'!$AS$7</f>
        <v>0.53369999999999995</v>
      </c>
      <c r="J13" s="6">
        <f>'[101]Sheet 1'!$AV$7</f>
        <v>0.19030235695579717</v>
      </c>
      <c r="K13" s="6">
        <f>'[101]Sheet 1'!$AU$13</f>
        <v>0.10527622762818081</v>
      </c>
      <c r="L13" s="8">
        <f>'[101]Sheet 1'!$AU$101</f>
        <v>43112650000</v>
      </c>
      <c r="M13" s="16" t="str" cm="1">
        <f t="array" ref="M13">_FV(A13,"Industry")</f>
        <v>Beverages</v>
      </c>
      <c r="N13" s="25" cm="1">
        <f t="array" ref="N13">_FV(A13,"Year incorporated",TRUE)</f>
        <v>1972</v>
      </c>
      <c r="O13" s="14" t="str" cm="1">
        <f t="array" ref="O13">_FV(A13,"Description")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13" s="14"/>
      <c r="Q13" s="14"/>
      <c r="R13" s="14"/>
    </row>
    <row r="14" spans="1:18" ht="50" customHeight="1">
      <c r="A14" s="2" t="e" vm="15">
        <v>#VALUE!</v>
      </c>
      <c r="B14" s="19">
        <f>'[15]Sheet 1'!$AK$115</f>
        <v>52.869384649916299</v>
      </c>
      <c r="C14" s="6" cm="1">
        <f t="array" ref="C14">(B14/_FV(A14,"Price"))-1</f>
        <v>-9.8099886558916771E-2</v>
      </c>
      <c r="D14" s="6">
        <f>'[15]Sheet 1'!$AI$4</f>
        <v>0.13890075923709588</v>
      </c>
      <c r="E14" s="6">
        <f>'[15]Sheet 1'!$AJ$4</f>
        <v>0.12596160702260328</v>
      </c>
      <c r="F14" s="6">
        <f>'[15]Sheet 1'!$AI$20</f>
        <v>-0.11793695526076731</v>
      </c>
      <c r="G14" s="7">
        <f>'[15]Sheet 1'!$AP$16</f>
        <v>9.8052801736636539</v>
      </c>
      <c r="H14" s="7">
        <f>'[15]Sheet 1'!$AQ$16</f>
        <v>51.930485992225734</v>
      </c>
      <c r="I14" s="6">
        <f>'[15]Sheet 1'!$AO$7</f>
        <v>0.503</v>
      </c>
      <c r="J14" s="6">
        <f>'[15]Sheet 1'!$AR$7</f>
        <v>0.14062858003026438</v>
      </c>
      <c r="K14" s="6">
        <f>'[15]Sheet 1'!$AQ$13</f>
        <v>0.22558174393572936</v>
      </c>
      <c r="L14" s="8">
        <f>'[15]Sheet 1'!$AQ$101</f>
        <v>61881613440</v>
      </c>
      <c r="M14" s="16" t="str" cm="1">
        <f t="array" ref="M14">_FV(A14,"Industry")</f>
        <v>Beverages</v>
      </c>
      <c r="N14" s="25" cm="1">
        <f t="array" ref="N14">_FV(A14,"Year incorporated",TRUE)</f>
        <v>2014</v>
      </c>
      <c r="O14" s="14" t="str" cm="1">
        <f t="array" ref="O14">_FV(A14,"Description")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4" s="14"/>
      <c r="Q14" s="14"/>
      <c r="R14" s="14"/>
    </row>
    <row r="15" spans="1:18" ht="50" customHeight="1">
      <c r="A15" s="2" t="e" vm="11">
        <v>#VALUE!</v>
      </c>
      <c r="B15" s="19">
        <f>'[11]Sheet 1'!$X$115</f>
        <v>146.25862569866152</v>
      </c>
      <c r="C15" s="6" cm="1">
        <f t="array" ref="C15">(B15/_FV(A15,"Price"))-1</f>
        <v>0.30262402652886999</v>
      </c>
      <c r="D15" s="6">
        <f>'[11]Sheet 1'!$V$4</f>
        <v>0.53668211856406289</v>
      </c>
      <c r="E15" s="6">
        <f>'[11]Sheet 1'!$W$4</f>
        <v>0.12461796603923792</v>
      </c>
      <c r="F15" s="6">
        <f>'[11]Sheet 1'!$V$20</f>
        <v>0.24589531020025879</v>
      </c>
      <c r="G15" s="7">
        <f>'[11]Sheet 1'!$AC$16</f>
        <v>1.9017737064994649</v>
      </c>
      <c r="H15" s="7">
        <f>'[11]Sheet 1'!$AD$16</f>
        <v>12.516272060633998</v>
      </c>
      <c r="I15" s="6">
        <f>'[11]Sheet 1'!$AB$7</f>
        <v>0.52329999999999999</v>
      </c>
      <c r="J15" s="6">
        <f>'[11]Sheet 1'!$AE$7</f>
        <v>0.1403527722339194</v>
      </c>
      <c r="K15" s="6">
        <f>'[11]Sheet 1'!$AD$13</f>
        <v>0.24927693351245789</v>
      </c>
      <c r="L15" s="8">
        <f>'[11]Sheet 1'!$AD$101</f>
        <v>6760777000</v>
      </c>
      <c r="M15" s="16" t="str" cm="1">
        <f t="array" ref="M15">_FV(A15,"Industry")</f>
        <v>Textiles &amp; Apparel</v>
      </c>
      <c r="N15" s="25" cm="1">
        <f t="array" ref="N15">_FV(A15,"Year incorporated",TRUE)</f>
        <v>2005</v>
      </c>
      <c r="O15" s="14" t="str" cm="1">
        <f t="array" ref="O15">_FV(A15,"Description")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5" s="14"/>
      <c r="Q15" s="14"/>
      <c r="R15" s="14"/>
    </row>
    <row r="16" spans="1:18" ht="50" customHeight="1">
      <c r="A16" s="2" t="e" vm="103">
        <v>#VALUE!</v>
      </c>
      <c r="B16" s="19">
        <f>'[102]Sheet 1'!$AI$115</f>
        <v>69.529170212977434</v>
      </c>
      <c r="C16" s="6" cm="1">
        <f t="array" ref="C16">(B16/_FV(A16,"Price"))-1</f>
        <v>-0.28790280404570434</v>
      </c>
      <c r="D16" s="6">
        <f>'[102]Sheet 1'!$AG$4</f>
        <v>0.10976029400631782</v>
      </c>
      <c r="E16" s="6">
        <f>'[102]Sheet 1'!$AH$4</f>
        <v>0.11282685742458209</v>
      </c>
      <c r="F16" s="6">
        <f>'[102]Sheet 1'!$AG$20</f>
        <v>-0.15067076655147082</v>
      </c>
      <c r="G16" s="7">
        <f>'[102]Sheet 1'!$AN$16</f>
        <v>3.8024576515567299</v>
      </c>
      <c r="H16" s="7">
        <f>'[102]Sheet 1'!$AO$16</f>
        <v>37.369088249634324</v>
      </c>
      <c r="I16" s="6">
        <f>'[102]Sheet 1'!$AM$7</f>
        <v>0.2596</v>
      </c>
      <c r="J16" s="6">
        <f>'[102]Sheet 1'!$AP$7</f>
        <v>7.9255076696960955E-2</v>
      </c>
      <c r="K16" s="6">
        <f>'[102]Sheet 1'!$AO$13</f>
        <v>0.30585102859943569</v>
      </c>
      <c r="L16" s="8">
        <f>'[102]Sheet 1'!$AO$101</f>
        <v>122630400000</v>
      </c>
      <c r="M16" s="16" t="str" cm="1">
        <f t="array" ref="M16">_FV(A16,"Industry")</f>
        <v>Hotels &amp; Entertainment Services</v>
      </c>
      <c r="N16" s="25" cm="1">
        <f t="array" ref="N16">_FV(A16,"Year incorporated",TRUE)</f>
        <v>1985</v>
      </c>
      <c r="O16" s="14" t="str" cm="1">
        <f t="array" ref="O16">_FV(A16,"Description")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16" s="14"/>
      <c r="Q16" s="14"/>
      <c r="R16" s="14"/>
    </row>
    <row r="17" spans="1:18" ht="50" customHeight="1">
      <c r="A17" s="2" t="e" vm="104">
        <v>#VALUE!</v>
      </c>
      <c r="B17" s="19">
        <f>'[103]Sheet 1'!$Q$115</f>
        <v>9.5390479856081001</v>
      </c>
      <c r="C17" s="6" cm="1">
        <f t="array" ref="C17">(B17/_FV(A17,"Price"))-1</f>
        <v>-0.81638021201909339</v>
      </c>
      <c r="D17" s="6">
        <f>'[103]Sheet 1'!$O$4</f>
        <v>0.24809554837124415</v>
      </c>
      <c r="E17" s="6">
        <f>'[103]Sheet 1'!$P$4</f>
        <v>0.10339436004793523</v>
      </c>
      <c r="F17" s="6">
        <f>'[103]Sheet 1'!$O$20</f>
        <v>0.30096576104626394</v>
      </c>
      <c r="G17" s="7">
        <f>'[103]Sheet 1'!$V$16</f>
        <v>35.178188071723731</v>
      </c>
      <c r="H17" s="7">
        <f>'[103]Sheet 1'!$W$16</f>
        <v>317.65761737601383</v>
      </c>
      <c r="I17" s="6">
        <f>'[103]Sheet 1'!$U$7</f>
        <v>0.78849999999999998</v>
      </c>
      <c r="J17" s="6">
        <f>'[103]Sheet 1'!$X$7</f>
        <v>0.21001439292837293</v>
      </c>
      <c r="K17" s="6">
        <f>'[103]Sheet 1'!$W$13</f>
        <v>0.1261800055773582</v>
      </c>
      <c r="L17" s="8">
        <f>'[103]Sheet 1'!$W$101</f>
        <v>147772100000</v>
      </c>
      <c r="M17" s="16" t="str" cm="1">
        <f t="array" ref="M17">_FV(A17,"Industry")</f>
        <v>Textiles &amp; Apparel</v>
      </c>
      <c r="N17" s="25" t="e" cm="1" vm="105">
        <f t="array" ref="N17">_FV(A17,"Year incorporated",TRUE)</f>
        <v>#VALUE!</v>
      </c>
      <c r="O17" s="14" t="str" cm="1">
        <f t="array" ref="O17">_FV(A17,"Description")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7" s="14"/>
      <c r="Q17" s="14"/>
      <c r="R17" s="14"/>
    </row>
    <row r="18" spans="1:18" ht="50" customHeight="1">
      <c r="A18" s="24" t="e" vm="106">
        <v>#VALUE!</v>
      </c>
      <c r="B18" s="19">
        <f>'[104]Sheet 1'!$AN$115</f>
        <v>67.121371253201062</v>
      </c>
      <c r="C18" s="6" cm="1">
        <f t="array" ref="C18">(B18/_FV(A18,"Price"))-1</f>
        <v>-0.36232784292987785</v>
      </c>
      <c r="D18" s="6">
        <f>'[104]Sheet 1'!$AL$4</f>
        <v>4.8767344739323759E-2</v>
      </c>
      <c r="E18" s="6">
        <f>'[104]Sheet 1'!$AM$4</f>
        <v>9.0473132091629216E-2</v>
      </c>
      <c r="F18" s="6">
        <f>'[104]Sheet 1'!$AL$20</f>
        <v>-2.3062483239474352E-2</v>
      </c>
      <c r="G18" s="7">
        <f>'[104]Sheet 1'!$AS$16</f>
        <v>3.5793962748876043</v>
      </c>
      <c r="H18" s="7">
        <f>'[104]Sheet 1'!$AT$16</f>
        <v>27.65358914985114</v>
      </c>
      <c r="I18" s="6">
        <f>'[104]Sheet 1'!$AR$7</f>
        <v>0.45979999999999999</v>
      </c>
      <c r="J18" s="6">
        <f>'[104]Sheet 1'!$AU$7</f>
        <v>9.4840505245129519E-2</v>
      </c>
      <c r="K18" s="6">
        <f>'[104]Sheet 1'!$AT$13</f>
        <v>0.23917873011322918</v>
      </c>
      <c r="L18" s="8">
        <f>'[104]Sheet 1'!$AT$101</f>
        <v>167193600000</v>
      </c>
      <c r="M18" s="16" t="str" cm="1">
        <f t="array" ref="M18">_FV(A18,"Industry")</f>
        <v>Textiles &amp; Apparel</v>
      </c>
      <c r="N18" s="25" cm="1">
        <f t="array" ref="N18">_FV(A18,"Year incorporated",TRUE)</f>
        <v>1969</v>
      </c>
      <c r="O18" s="14" t="str" cm="1">
        <f t="array" ref="O18">_FV(A18,"Description")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8" s="14"/>
      <c r="Q18" s="14"/>
      <c r="R18" s="14"/>
    </row>
    <row r="19" spans="1:18" ht="50" customHeight="1">
      <c r="A19" s="2" t="e" vm="18">
        <v>#VALUE!</v>
      </c>
      <c r="B19" s="19">
        <f>'[18]Sheet 1'!$Y$115</f>
        <v>536.73759268464482</v>
      </c>
      <c r="C19" s="6" cm="1">
        <f t="array" ref="C19">(B19/_FV(A19,"Price"))-1</f>
        <v>-0.34520240004313185</v>
      </c>
      <c r="D19" s="6">
        <f>'[18]Sheet 1'!$W$4</f>
        <v>0.23310752939344392</v>
      </c>
      <c r="E19" s="6">
        <f>'[18]Sheet 1'!$X$4</f>
        <v>7.740200040412204E-2</v>
      </c>
      <c r="F19" s="6">
        <f>'[18]Sheet 1'!$W$20</f>
        <v>0.15191440445662741</v>
      </c>
      <c r="G19" s="7">
        <f>'[18]Sheet 1'!$AD$16</f>
        <v>5.3258322388361288</v>
      </c>
      <c r="H19" s="7">
        <f>'[18]Sheet 1'!$AE$16</f>
        <v>29.943247656915648</v>
      </c>
      <c r="I19" s="6">
        <f>'[18]Sheet 1'!$AC$7</f>
        <v>0.68440000000000001</v>
      </c>
      <c r="J19" s="6">
        <f>'[18]Sheet 1'!$AF$7</f>
        <v>0.16105526368963427</v>
      </c>
      <c r="K19" s="6">
        <f>'[18]Sheet 1'!$AE$13</f>
        <v>0.2326800137385466</v>
      </c>
      <c r="L19" s="8">
        <f>'[18]Sheet 1'!$AE$101</f>
        <v>421720700000</v>
      </c>
      <c r="M19" s="16" t="str" cm="1">
        <f t="array" ref="M19">_FV(A19,"Industry")</f>
        <v>Textiles &amp; Apparel</v>
      </c>
      <c r="N19" s="25" cm="1">
        <f t="array" ref="N19">_FV(A19,"Year incorporated",TRUE)</f>
        <v>1971</v>
      </c>
      <c r="O19" s="14" t="str" cm="1">
        <f t="array" ref="O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9" s="14"/>
      <c r="Q19" s="14"/>
      <c r="R19" s="14"/>
    </row>
    <row r="20" spans="1:18" ht="50" customHeight="1">
      <c r="A20" s="2" t="e" vm="10">
        <v>#VALUE!</v>
      </c>
      <c r="B20" s="19">
        <f>'[10]Sheet 1'!$AJ$115</f>
        <v>5155.6750008267982</v>
      </c>
      <c r="C20" s="6" cm="1">
        <f t="array" ref="C20">(B20/_FV(A20,"Price"))-1</f>
        <v>1.1600421481233756</v>
      </c>
      <c r="D20" s="6">
        <f>'[10]Sheet 1'!$AH$4</f>
        <v>0.11091531304544855</v>
      </c>
      <c r="E20" s="6">
        <f>'[10]Sheet 1'!$AI$4</f>
        <v>7.6406130112605997E-2</v>
      </c>
      <c r="F20" s="6">
        <f>'[10]Sheet 1'!$AH$20</f>
        <v>0.10762750001712518</v>
      </c>
      <c r="G20" s="7">
        <f>'[10]Sheet 1'!$AO$16</f>
        <v>2.7594920820096687</v>
      </c>
      <c r="H20" s="7">
        <f>'[10]Sheet 1'!$AP$16</f>
        <v>18.458934048511608</v>
      </c>
      <c r="I20" s="6">
        <f>'[10]Sheet 1'!$AN$7</f>
        <v>0.52129999999999999</v>
      </c>
      <c r="J20" s="6">
        <f>'[10]Sheet 1'!$AQ$7</f>
        <v>0.15620896332380232</v>
      </c>
      <c r="K20" s="6">
        <f>'[10]Sheet 1'!$AP$13</f>
        <v>0.56808777379375119</v>
      </c>
      <c r="L20" s="8">
        <f>'[10]Sheet 1'!$AP$101</f>
        <v>44847900000</v>
      </c>
      <c r="M20" s="16" t="str" cm="1">
        <f t="array" ref="M20">_FV(A20,"Industry")</f>
        <v>Specialty Retailers</v>
      </c>
      <c r="N20" s="25" cm="1">
        <f t="array" ref="N20">_FV(A20,"Year incorporated",TRUE)</f>
        <v>1991</v>
      </c>
      <c r="O20" s="14" t="str" cm="1">
        <f t="array" ref="O20">_FV(A20,"Description")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0" s="14"/>
      <c r="Q20" s="14"/>
      <c r="R20" s="14"/>
    </row>
    <row r="21" spans="1:18" ht="50" customHeight="1">
      <c r="A21" s="2" t="e" vm="107">
        <v>#VALUE!</v>
      </c>
      <c r="B21" s="19">
        <f>'[105]Sheet 1'!$AO$115</f>
        <v>312.59635953355615</v>
      </c>
      <c r="C21" s="6" cm="1">
        <f t="array" ref="C21">(B21/_FV(A21,"Price"))-1</f>
        <v>0.20368255500021637</v>
      </c>
      <c r="D21" s="6">
        <f>'[105]Sheet 1'!$AM$4</f>
        <v>0.16139812828344313</v>
      </c>
      <c r="E21" s="6">
        <f>'[105]Sheet 1'!$AN$4</f>
        <v>7.5792659272307716E-2</v>
      </c>
      <c r="F21" s="6">
        <f>'[105]Sheet 1'!$AM$20</f>
        <v>8.7994044971197338E-2</v>
      </c>
      <c r="G21" s="7">
        <f>'[105]Sheet 1'!$AT$16</f>
        <v>5.3767196802393711</v>
      </c>
      <c r="H21" s="7">
        <f>'[105]Sheet 1'!$AU$16</f>
        <v>34.05948692407727</v>
      </c>
      <c r="I21" s="6">
        <f>'[105]Sheet 1'!$AS$7</f>
        <v>0.43180000000000002</v>
      </c>
      <c r="J21" s="6">
        <f>'[105]Sheet 1'!$AV$7</f>
        <v>0.173558400406016</v>
      </c>
      <c r="K21" s="6">
        <f>'[105]Sheet 1'!$AU$13</f>
        <v>0.27942380620967611</v>
      </c>
      <c r="L21" s="8">
        <f>'[105]Sheet 1'!$AU$101</f>
        <v>56021623104</v>
      </c>
      <c r="M21" s="16" t="str" cm="1">
        <f t="array" ref="M21">_FV(A21,"Industry")</f>
        <v>Food &amp; Tobacco</v>
      </c>
      <c r="N21" s="25" cm="1">
        <f t="array" ref="N21">_FV(A21,"Year incorporated",TRUE)</f>
        <v>1927</v>
      </c>
      <c r="O21" s="14" t="str" cm="1">
        <f t="array" ref="O21">_FV(A21,"Description")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21" s="14"/>
      <c r="Q21" s="14"/>
      <c r="R21" s="14"/>
    </row>
    <row r="22" spans="1:18" ht="50" customHeight="1">
      <c r="A22" s="2" t="e" vm="108">
        <v>#VALUE!</v>
      </c>
      <c r="B22" s="19">
        <f>'[106]Sheet 1'!$AG$115</f>
        <v>1268.4740695371797</v>
      </c>
      <c r="C22" s="6" cm="1">
        <f t="array" ref="C22">(B22/_FV(A22,"Price"))-1</f>
        <v>0.40425110929490415</v>
      </c>
      <c r="D22" s="6">
        <f>'[106]Sheet 1'!$AE$4</f>
        <v>8.1207419540991754E-2</v>
      </c>
      <c r="E22" s="6">
        <f>'[106]Sheet 1'!$AF$4</f>
        <v>7.0933374786430914E-2</v>
      </c>
      <c r="F22" s="6">
        <f>'[106]Sheet 1'!$AE$20</f>
        <v>1.8252179253488432E-2</v>
      </c>
      <c r="G22" s="7">
        <f>'[106]Sheet 1'!$AL$16</f>
        <v>3.89950075850841</v>
      </c>
      <c r="H22" s="7">
        <f>'[106]Sheet 1'!$AM$16</f>
        <v>25.863006006489769</v>
      </c>
      <c r="I22" s="6">
        <f>'[106]Sheet 1'!$AK$7</f>
        <v>0.51229999999999998</v>
      </c>
      <c r="J22" s="6">
        <f>'[106]Sheet 1'!$AN$7</f>
        <v>0.17938467132921485</v>
      </c>
      <c r="K22" s="6">
        <f>'[106]Sheet 1'!$AM$13</f>
        <v>0.53872013781941763</v>
      </c>
      <c r="L22" s="8">
        <f>'[106]Sheet 1'!$AM$101</f>
        <v>56191260000</v>
      </c>
      <c r="M22" s="16" t="str" cm="1">
        <f t="array" ref="M22">_FV(A22,"Industry")</f>
        <v>Specialty Retailers</v>
      </c>
      <c r="N22" s="25" cm="1">
        <f t="array" ref="N22">_FV(A22,"Year incorporated",TRUE)</f>
        <v>2010</v>
      </c>
      <c r="O22" s="14" t="str" cm="1">
        <f t="array" ref="O22">_FV(A22,"Description")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2" s="14"/>
      <c r="Q22" s="14"/>
      <c r="R22" s="14"/>
    </row>
    <row r="23" spans="1:18" ht="50" customHeight="1">
      <c r="A23" s="2" t="e" vm="109">
        <v>#VALUE!</v>
      </c>
      <c r="B23" s="19">
        <f>'[107]Sheet 1'!$AO$115</f>
        <v>206.02954468696504</v>
      </c>
      <c r="C23" s="6" cm="1">
        <f t="array" ref="C23">(B23/_FV(A23,"Price"))-1</f>
        <v>-0.59725243434403574</v>
      </c>
      <c r="D23" s="6">
        <f>'[107]Sheet 1'!$AM$4</f>
        <v>0.15834817714580285</v>
      </c>
      <c r="E23" s="6">
        <f>'[107]Sheet 1'!$AN$4</f>
        <v>7.0701551856323208E-2</v>
      </c>
      <c r="F23" s="6">
        <f>'[107]Sheet 1'!$AM$20</f>
        <v>0.14801401869158881</v>
      </c>
      <c r="G23" s="7">
        <f>'[107]Sheet 1'!$AT$16</f>
        <v>0.97857694390933847</v>
      </c>
      <c r="H23" s="7">
        <f>'[107]Sheet 1'!$AU$16</f>
        <v>38.003414053388092</v>
      </c>
      <c r="I23" s="6">
        <f>'[107]Sheet 1'!$AS$7</f>
        <v>0.1215</v>
      </c>
      <c r="J23" s="6">
        <f>'[107]Sheet 1'!$AV$7</f>
        <v>1.5426033469337399E-2</v>
      </c>
      <c r="K23" s="6">
        <f>'[107]Sheet 1'!$AU$13</f>
        <v>0.26255853913277855</v>
      </c>
      <c r="L23" s="8">
        <f>'[107]Sheet 1'!$AU$101</f>
        <v>222091951728</v>
      </c>
      <c r="M23" s="16" t="str" cm="1">
        <f t="array" ref="M23">_FV(A23,"Industry")</f>
        <v>Diversified Retail</v>
      </c>
      <c r="N23" s="25" cm="1">
        <f t="array" ref="N23">_FV(A23,"Year incorporated",TRUE)</f>
        <v>1987</v>
      </c>
      <c r="O23" s="14" t="str" cm="1">
        <f t="array" ref="O23">_FV(A23,"Description")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23" s="14"/>
      <c r="Q23" s="14"/>
      <c r="R23" s="14"/>
    </row>
    <row r="24" spans="1:18" ht="50" customHeight="1">
      <c r="A24" s="2" t="e" vm="110">
        <v>#VALUE!</v>
      </c>
      <c r="B24" s="19">
        <f>'[108]Sheet 1'!$AN$115</f>
        <v>71.393972054829916</v>
      </c>
      <c r="C24" s="6" cm="1">
        <f t="array" ref="C24">(B24/_FV(A24,"Price"))-1</f>
        <v>-7.0269930266572356E-2</v>
      </c>
      <c r="D24" s="6">
        <f>'[108]Sheet 1'!$AL$4</f>
        <v>2.854827011058414E-2</v>
      </c>
      <c r="E24" s="6">
        <f>'[108]Sheet 1'!$AM$4</f>
        <v>6.4282281320089618E-2</v>
      </c>
      <c r="F24" s="6">
        <f>'[108]Sheet 1'!$AL$20</f>
        <v>2.4489324475842844E-2</v>
      </c>
      <c r="G24" s="7">
        <f>'[108]Sheet 1'!$AS$16</f>
        <v>1.8000148906600448</v>
      </c>
      <c r="H24" s="7">
        <f>'[108]Sheet 1'!$AT$16</f>
        <v>25.696267461406517</v>
      </c>
      <c r="I24" s="6">
        <f>'[108]Sheet 1'!$AR$7</f>
        <v>0.27610000000000001</v>
      </c>
      <c r="J24" s="6">
        <f>'[108]Sheet 1'!$AU$7</f>
        <v>5.2607337391861582E-2</v>
      </c>
      <c r="K24" s="6">
        <f>'[108]Sheet 1'!$AT$13</f>
        <v>0.24230688716767845</v>
      </c>
      <c r="L24" s="8">
        <f>'[108]Sheet 1'!$AT$101</f>
        <v>89885543580</v>
      </c>
      <c r="M24" s="16" t="str" cm="1">
        <f t="array" ref="M24">_FV(A24,"Industry")</f>
        <v>Diversified Retail</v>
      </c>
      <c r="N24" s="25" cm="1">
        <f t="array" ref="N24">_FV(A24,"Year incorporated",TRUE)</f>
        <v>1962</v>
      </c>
      <c r="O24" s="14" t="str" cm="1">
        <f t="array" ref="O24">_FV(A24,"Description")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24" s="14"/>
      <c r="Q24" s="14"/>
      <c r="R24" s="14"/>
    </row>
    <row r="25" spans="1:18" ht="50" customHeight="1">
      <c r="A25" s="2" t="e" vm="111">
        <v>#VALUE!</v>
      </c>
      <c r="B25" s="19">
        <f>'[109]Sheet 1'!$AB$115</f>
        <v>265.1195497281426</v>
      </c>
      <c r="C25" s="6" cm="1">
        <f t="array" ref="C25">(B25/_FV(A25,"Price"))-1</f>
        <v>-0.33819383492725263</v>
      </c>
      <c r="D25" s="6">
        <f>'[109]Sheet 1'!$Z$4</f>
        <v>0.18499361984167306</v>
      </c>
      <c r="E25" s="6">
        <f>'[109]Sheet 1'!$AA$4</f>
        <v>5.5576755199866268E-2</v>
      </c>
      <c r="F25" s="6">
        <f>'[109]Sheet 1'!$Z$20</f>
        <v>0.17117231566644642</v>
      </c>
      <c r="G25" s="7">
        <f>'[109]Sheet 1'!$AG$16</f>
        <v>5.9002655473254473</v>
      </c>
      <c r="H25" s="7">
        <f>'[109]Sheet 1'!$AH$16</f>
        <v>39.55905442820594</v>
      </c>
      <c r="I25" s="6">
        <f>'[109]Sheet 1'!$AF$7</f>
        <v>0.72350000000000003</v>
      </c>
      <c r="J25" s="6">
        <f>'[109]Sheet 1'!$AI$7</f>
        <v>0.12898647695017851</v>
      </c>
      <c r="K25" s="6">
        <f>'[109]Sheet 1'!$AH$13</f>
        <v>0.22714160825847643</v>
      </c>
      <c r="L25" s="8">
        <f>'[109]Sheet 1'!$AH$101</f>
        <v>225747700000</v>
      </c>
      <c r="M25" s="16" t="str" cm="1">
        <f t="array" ref="M25">_FV(A25,"Industry")</f>
        <v>Personal &amp; Household Products &amp; Services</v>
      </c>
      <c r="N25" s="25" cm="1">
        <f t="array" ref="N25">_FV(A25,"Year incorporated",TRUE)</f>
        <v>1963</v>
      </c>
      <c r="O25" s="14" t="str" cm="1">
        <f t="array" ref="O25">_FV(A25,"Description")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25" s="14"/>
      <c r="Q25" s="14"/>
      <c r="R25" s="14"/>
    </row>
    <row r="26" spans="1:18" ht="50" customHeight="1">
      <c r="A26" s="2" t="e" vm="112">
        <v>#VALUE!</v>
      </c>
      <c r="B26" s="19">
        <f>'[110]Sheet 1'!$X$115</f>
        <v>602.89148774923706</v>
      </c>
      <c r="C26" s="6" cm="1">
        <f t="array" ref="C26">(B26/_FV(A26,"Price"))-1</f>
        <v>0.20313607613098594</v>
      </c>
      <c r="D26" s="6">
        <f>'[110]Sheet 1'!$V$4</f>
        <v>0.15334481898760011</v>
      </c>
      <c r="E26" s="6">
        <f>'[110]Sheet 1'!$W$4</f>
        <v>5.2626406564787898E-2</v>
      </c>
      <c r="F26" s="6">
        <f>'[110]Sheet 1'!$V$20</f>
        <v>0.13517883067176983</v>
      </c>
      <c r="G26" s="7">
        <f>'[110]Sheet 1'!$AC$16</f>
        <v>3.3250552798388284</v>
      </c>
      <c r="H26" s="7">
        <f>'[110]Sheet 1'!$AD$16</f>
        <v>18.723907028223575</v>
      </c>
      <c r="I26" s="6">
        <f>'[110]Sheet 1'!$AB$7</f>
        <v>0.74680000000000002</v>
      </c>
      <c r="J26" s="6">
        <f>'[110]Sheet 1'!$AE$7</f>
        <v>0.15758439388727827</v>
      </c>
      <c r="K26" s="6">
        <f>'[110]Sheet 1'!$AD$13</f>
        <v>0.21659707724425886</v>
      </c>
      <c r="L26" s="8">
        <f>'[110]Sheet 1'!$AD$101</f>
        <v>67668200000</v>
      </c>
      <c r="M26" s="16" t="str" cm="1">
        <f t="array" ref="M26">_FV(A26,"Industry")</f>
        <v>Specialty Retailers</v>
      </c>
      <c r="N26" s="25" cm="1">
        <f t="array" ref="N26">_FV(A26,"Year incorporated",TRUE)</f>
        <v>1955</v>
      </c>
      <c r="O26" s="14" t="str" cm="1">
        <f t="array" ref="O26">_FV(A26,"Description")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6" s="14"/>
      <c r="Q26" s="14"/>
      <c r="R26" s="14"/>
    </row>
    <row r="27" spans="1:18" ht="50" customHeight="1">
      <c r="A27" s="2" t="e" vm="113">
        <v>#VALUE!</v>
      </c>
      <c r="B27" s="19">
        <f>'[111]Sheet 1'!$I$115</f>
        <v>20.491216389464856</v>
      </c>
      <c r="C27" s="6" cm="1">
        <f t="array" ref="C27">(B27/_FV(A27,"Price"))-1</f>
        <v>0.10197453022128844</v>
      </c>
      <c r="D27" s="6">
        <f>'[111]Sheet 1'!$G$4</f>
        <v>0.21589840075258704</v>
      </c>
      <c r="E27" s="6">
        <f>'[111]Sheet 1'!$H$4</f>
        <v>5.058027079303673E-2</v>
      </c>
      <c r="F27" s="6">
        <f>'[111]Sheet 1'!$G$20</f>
        <v>0.17933491686460812</v>
      </c>
      <c r="G27" s="7">
        <f>'[111]Sheet 1'!$N$16</f>
        <v>3.2936818181818182</v>
      </c>
      <c r="H27" s="7">
        <f>'[111]Sheet 1'!$O$16</f>
        <v>43.550728900255756</v>
      </c>
      <c r="I27" s="6">
        <f>'[111]Sheet 1'!$M$7</f>
        <v>0.44359999999999999</v>
      </c>
      <c r="J27" s="6">
        <f>'[111]Sheet 1'!$P$7</f>
        <v>0.15851063829787235</v>
      </c>
      <c r="K27" s="6">
        <f>'[111]Sheet 1'!$O$13</f>
        <v>0.31847133757961782</v>
      </c>
      <c r="L27" s="8">
        <f>'[111]Sheet 1'!$O$101</f>
        <v>34056670000</v>
      </c>
      <c r="M27" s="16" t="str" cm="1">
        <f t="array" ref="M27">_FV(A27,"Industry")</f>
        <v>Media &amp; Publishing</v>
      </c>
      <c r="N27" s="25" cm="1">
        <f t="array" ref="N27">_FV(A27,"Year incorporated",TRUE)</f>
        <v>1999</v>
      </c>
      <c r="O27" s="14" t="str" cm="1">
        <f t="array" ref="O27">_FV(A27,"Description")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27" s="14"/>
      <c r="Q27" s="14"/>
      <c r="R27" s="14"/>
    </row>
    <row r="28" spans="1:18" ht="50" customHeight="1">
      <c r="A28" s="2" t="e" vm="114">
        <v>#VALUE!</v>
      </c>
      <c r="B28" s="19">
        <f>'[112]Sheet 1'!$AO$115</f>
        <v>206.97866108141039</v>
      </c>
      <c r="C28" s="6" cm="1">
        <f t="array" ref="C28">(B28/_FV(A28,"Price"))-1</f>
        <v>-0.27403927929076366</v>
      </c>
      <c r="D28" s="6">
        <f>'[112]Sheet 1'!$AM$4</f>
        <v>-1.7353560494167697E-3</v>
      </c>
      <c r="E28" s="6">
        <f>'[112]Sheet 1'!$AN$4</f>
        <v>5.0184189866537832E-2</v>
      </c>
      <c r="F28" s="6">
        <f>'[112]Sheet 1'!$AM$20</f>
        <v>-0.22812720616000914</v>
      </c>
      <c r="G28" s="7">
        <f>'[112]Sheet 1'!$AT$16</f>
        <v>9.2838758716019765</v>
      </c>
      <c r="H28" s="7">
        <f>'[112]Sheet 1'!$AU$16</f>
        <v>34.84060944426458</v>
      </c>
      <c r="I28" s="6">
        <f>'[112]Sheet 1'!$AS$7</f>
        <v>0.56969999999999998</v>
      </c>
      <c r="J28" s="6">
        <f>'[112]Sheet 1'!$AV$7</f>
        <v>0.2367077031911865</v>
      </c>
      <c r="K28" s="6">
        <f>'[112]Sheet 1'!$AU$13</f>
        <v>0.24228726145082866</v>
      </c>
      <c r="L28" s="8">
        <f>'[112]Sheet 1'!$AU$101</f>
        <v>215224380781</v>
      </c>
      <c r="M28" s="16" t="str" cm="1">
        <f t="array" ref="M28">_FV(A28,"Industry")</f>
        <v>Hotels &amp; Entertainment Services</v>
      </c>
      <c r="N28" s="25" cm="1">
        <f t="array" ref="N28">_FV(A28,"Year incorporated",TRUE)</f>
        <v>1964</v>
      </c>
      <c r="O28" s="14" t="str" cm="1">
        <f t="array" ref="O28">_FV(A28,"Description")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28" s="14"/>
      <c r="Q28" s="14"/>
      <c r="R28" s="14"/>
    </row>
    <row r="29" spans="1:18" ht="50" customHeight="1">
      <c r="A29" s="2" t="e" vm="17">
        <v>#VALUE!</v>
      </c>
      <c r="B29" s="19">
        <f>'[17]Sheet 1'!$X$115</f>
        <v>469.57849333369558</v>
      </c>
      <c r="C29" s="6" cm="1">
        <f t="array" ref="C29">(B29/_FV(A29,"Price"))-1</f>
        <v>0.14578848140374201</v>
      </c>
      <c r="D29" s="6">
        <f>'[17]Sheet 1'!$V$4</f>
        <v>0.18272868530692499</v>
      </c>
      <c r="E29" s="6">
        <f>'[17]Sheet 1'!$W$4</f>
        <v>8.2582288401253923E-2</v>
      </c>
      <c r="F29" s="6">
        <f>'[17]Sheet 1'!$V$20</f>
        <v>0.12058803578079469</v>
      </c>
      <c r="G29" s="7">
        <f>'[17]Sheet 1'!$AC$16</f>
        <v>2.0109928877351098</v>
      </c>
      <c r="H29" s="7">
        <f>'[17]Sheet 1'!$AD$16</f>
        <v>16.522925961519888</v>
      </c>
      <c r="I29" s="6">
        <f>'[17]Sheet 1'!$AB$7</f>
        <v>0.39620983542319749</v>
      </c>
      <c r="J29" s="6">
        <f>'[17]Sheet 1'!$AE$7</f>
        <v>0.11459531739811912</v>
      </c>
      <c r="K29" s="6">
        <f>'[17]Sheet 1'!$AD$13</f>
        <v>0.42418211606717809</v>
      </c>
      <c r="L29" s="8">
        <f>'[17]Sheet 1'!$AD$101</f>
        <v>20528215398</v>
      </c>
      <c r="M29" s="16" t="str" cm="1">
        <f t="array" ref="M29">_FV(A29,"Industry")</f>
        <v>Specialty Retailers</v>
      </c>
      <c r="N29" s="25" cm="1">
        <f t="array" ref="N29">_FV(A29,"Year incorporated",TRUE)</f>
        <v>2016</v>
      </c>
      <c r="O29" s="14" t="str" cm="1">
        <f t="array" ref="O29">_FV(A29,"Description")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9" s="14"/>
      <c r="Q29" s="14"/>
      <c r="R29" s="14"/>
    </row>
    <row r="30" spans="1:18" ht="50" customHeight="1">
      <c r="A30" s="2" t="e" vm="115">
        <v>#VALUE!</v>
      </c>
      <c r="B30" s="19">
        <f>'[113]Sheet 1'!$AO$115</f>
        <v>67.475480372145768</v>
      </c>
      <c r="C30" s="6" cm="1">
        <f t="array" ref="C30">(B30/_FV(A30,"Price"))-1</f>
        <v>0.13100034147076389</v>
      </c>
      <c r="D30" s="6">
        <f>'[113]Sheet 1'!$AM$4</f>
        <v>0.11250808433579107</v>
      </c>
      <c r="E30" s="6">
        <f>'[113]Sheet 1'!$AN$4</f>
        <v>4.2996000372058418E-2</v>
      </c>
      <c r="F30" s="6">
        <f>'[113]Sheet 1'!$AM$20</f>
        <v>-0.10634026293633836</v>
      </c>
      <c r="G30" s="7">
        <f>'[113]Sheet 1'!$AT$16</f>
        <v>6.3746395549251229</v>
      </c>
      <c r="H30" s="7">
        <f>'[113]Sheet 1'!$AU$16</f>
        <v>28.729301972332845</v>
      </c>
      <c r="I30" s="6">
        <f>'[113]Sheet 1'!$AS$7</f>
        <v>0.58140000000000003</v>
      </c>
      <c r="J30" s="6">
        <f>'[113]Sheet 1'!$AV$7</f>
        <v>0.22170030694819087</v>
      </c>
      <c r="K30" s="6">
        <f>'[113]Sheet 1'!$AU$13</f>
        <v>0.17246340152401429</v>
      </c>
      <c r="L30" s="8">
        <f>'[113]Sheet 1'!$AU$101</f>
        <v>274134999420</v>
      </c>
      <c r="M30" s="16" t="str" cm="1">
        <f t="array" ref="M30">_FV(A30,"Industry")</f>
        <v>Beverages</v>
      </c>
      <c r="N30" s="25" cm="1">
        <f t="array" ref="N30">_FV(A30,"Year incorporated",TRUE)</f>
        <v>1919</v>
      </c>
      <c r="O30" s="14" t="str" cm="1">
        <f t="array" ref="O30">_FV(A30,"Description")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30" s="14"/>
      <c r="Q30" s="14"/>
      <c r="R30" s="14"/>
    </row>
    <row r="31" spans="1:18" ht="50" customHeight="1">
      <c r="A31" s="2" t="e" vm="116">
        <v>#VALUE!</v>
      </c>
      <c r="B31" s="19">
        <f>'[114]Sheet 1'!$AO$115</f>
        <v>238.53693592564107</v>
      </c>
      <c r="C31" s="6" cm="1">
        <f t="array" ref="C31">(B31/_FV(A31,"Price"))-1</f>
        <v>0.30812687647732973</v>
      </c>
      <c r="D31" s="6">
        <f>'[114]Sheet 1'!$AM$4</f>
        <v>8.7047336235750006E-2</v>
      </c>
      <c r="E31" s="6">
        <f>'[114]Sheet 1'!$AN$4</f>
        <v>3.9783776275581051E-2</v>
      </c>
      <c r="F31" s="6">
        <f>'[114]Sheet 1'!$AM$20</f>
        <v>1.2131014961584974E-3</v>
      </c>
      <c r="G31" s="7">
        <f>'[114]Sheet 1'!$AT$16</f>
        <v>3.1150864735160662</v>
      </c>
      <c r="H31" s="7">
        <f>'[114]Sheet 1'!$AU$16</f>
        <v>30.204102202020202</v>
      </c>
      <c r="I31" s="6">
        <f>'[114]Sheet 1'!$AS$7</f>
        <v>0.53029999999999999</v>
      </c>
      <c r="J31" s="6">
        <f>'[114]Sheet 1'!$AV$7</f>
        <v>0.12513890175016204</v>
      </c>
      <c r="K31" s="6">
        <f>'[114]Sheet 1'!$AU$13</f>
        <v>0.20476698683742439</v>
      </c>
      <c r="L31" s="8">
        <f>'[114]Sheet 1'!$AU$101</f>
        <v>269118550620</v>
      </c>
      <c r="M31" s="16" t="str" cm="1">
        <f t="array" ref="M31">_FV(A31,"Industry")</f>
        <v>Beverages</v>
      </c>
      <c r="N31" s="25" t="str" cm="1">
        <f t="array" ref="N31">_FV(A31,"Ticker symbol",TRUE)</f>
        <v>PEP</v>
      </c>
      <c r="O31" s="14" t="str" cm="1">
        <f t="array" ref="O31">_FV(A31,"Description")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31" s="14"/>
      <c r="Q31" s="14"/>
      <c r="R31" s="14"/>
    </row>
    <row r="32" spans="1:18" ht="50" customHeight="1">
      <c r="A32" s="2" t="e" vm="117">
        <v>#VALUE!</v>
      </c>
      <c r="B32" s="19">
        <f>'[115]Sheet 1'!$AO$115</f>
        <v>135.85740999359459</v>
      </c>
      <c r="C32" s="6" cm="1">
        <f t="array" ref="C32">(B32/_FV(A32,"Price"))-1</f>
        <v>-7.4981888788761664E-2</v>
      </c>
      <c r="D32" s="6">
        <f>'[115]Sheet 1'!$AM$4</f>
        <v>6.7280193590965709E-2</v>
      </c>
      <c r="E32" s="6">
        <f>'[115]Sheet 1'!$AN$4</f>
        <v>2.7337315083372893E-2</v>
      </c>
      <c r="F32" s="6">
        <f>'[115]Sheet 1'!$AM$20</f>
        <v>-1.94330941732892E-2</v>
      </c>
      <c r="G32" s="7">
        <f>'[115]Sheet 1'!$AT$16</f>
        <v>0.67565058857594362</v>
      </c>
      <c r="H32" s="7">
        <f>'[115]Sheet 1'!$AU$16</f>
        <v>35.361110671232879</v>
      </c>
      <c r="I32" s="6">
        <f>'[115]Sheet 1'!$AS$7</f>
        <v>0.2414</v>
      </c>
      <c r="J32" s="6">
        <f>'[115]Sheet 1'!$AV$7</f>
        <v>2.0029805869236972E-2</v>
      </c>
      <c r="K32" s="6">
        <f>'[115]Sheet 1'!$AU$13</f>
        <v>0.15063119395941482</v>
      </c>
      <c r="L32" s="8">
        <f>'[115]Sheet 1'!$AU$101</f>
        <v>413017772640</v>
      </c>
      <c r="M32" s="16" t="str" cm="1">
        <f t="array" ref="M32">_FV(A32,"Industry")</f>
        <v>Food &amp; Drug Retailing</v>
      </c>
      <c r="N32" s="25" cm="1">
        <f t="array" ref="N32">_FV(A32,"Year incorporated",TRUE)</f>
        <v>1969</v>
      </c>
      <c r="O32" s="14" t="str" cm="1">
        <f t="array" ref="O32">_FV(A32,"Description")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2" s="14"/>
      <c r="Q32" s="14"/>
      <c r="R32" s="14"/>
    </row>
    <row r="33" spans="1:18" ht="50" customHeight="1">
      <c r="A33" s="2" t="e" vm="118">
        <v>#VALUE!</v>
      </c>
      <c r="B33" s="19">
        <f>'[116]Sheet 1'!$X$115</f>
        <v>115.44067310484326</v>
      </c>
      <c r="C33" s="6" cm="1">
        <f t="array" ref="C33">(B33/_FV(A33,"Price"))-1</f>
        <v>-0.20385742686315</v>
      </c>
      <c r="D33" s="6">
        <f>'[116]Sheet 1'!$V$4</f>
        <v>0.45929701765063902</v>
      </c>
      <c r="E33" s="6">
        <f>'[116]Sheet 1'!$W$4</f>
        <v>1.9237787393775019E-2</v>
      </c>
      <c r="F33" s="6">
        <f>'[116]Sheet 1'!$V$20</f>
        <v>0.32322303921568629</v>
      </c>
      <c r="G33" s="7">
        <f>'[116]Sheet 1'!$AC$16</f>
        <v>3.9923570199676766</v>
      </c>
      <c r="H33" s="7">
        <f>'[116]Sheet 1'!$AD$16</f>
        <v>36.922565091610416</v>
      </c>
      <c r="I33" s="6">
        <f>'[116]Sheet 1'!$AB$7</f>
        <v>0.627</v>
      </c>
      <c r="J33" s="6">
        <f>'[116]Sheet 1'!$AE$7</f>
        <v>0.19618372347635682</v>
      </c>
      <c r="K33" s="6">
        <f>'[116]Sheet 1'!$AD$13</f>
        <v>9.7240548448167055E-2</v>
      </c>
      <c r="L33" s="8">
        <f>'[116]Sheet 1'!$AD$101</f>
        <v>76577400000</v>
      </c>
      <c r="M33" s="16" t="str" cm="1">
        <f t="array" ref="M33">_FV(A33,"Industry")</f>
        <v>Textiles &amp; Apparel</v>
      </c>
      <c r="N33" s="25" cm="1">
        <f t="array" ref="N33">_FV(A33,"Year incorporated",TRUE)</f>
        <v>2002</v>
      </c>
      <c r="O33" s="14" t="str" cm="1">
        <f t="array" ref="O33">_FV(A33,"Description")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3" s="14"/>
      <c r="Q33" s="14"/>
      <c r="R33" s="14"/>
    </row>
    <row r="34" spans="1:18" ht="50" customHeight="1">
      <c r="A34" s="2" t="e" vm="119">
        <v>#VALUE!</v>
      </c>
      <c r="B34" s="19">
        <f>'[117]Sheet 1'!$Y$115</f>
        <v>24.20819758332642</v>
      </c>
      <c r="C34" s="6" cm="1">
        <f t="array" ref="C34">(B34/_FV(A34,"Price"))-1</f>
        <v>-9.8896693936023627E-3</v>
      </c>
      <c r="D34" s="6">
        <f>'[117]Sheet 1'!$W$4</f>
        <v>0.11658177702320316</v>
      </c>
      <c r="E34" s="6">
        <f>'[117]Sheet 1'!$X$4</f>
        <v>6.588950836289964E-3</v>
      </c>
      <c r="F34" s="6">
        <f>'[117]Sheet 1'!$W$20</f>
        <v>0.36208853575482403</v>
      </c>
      <c r="G34" s="7">
        <f>'[117]Sheet 1'!$AD$16</f>
        <v>2.2532552762290927</v>
      </c>
      <c r="H34" s="7">
        <f>'[117]Sheet 1'!$AE$16</f>
        <v>24.205114301270417</v>
      </c>
      <c r="I34" s="6">
        <f>'[117]Sheet 1'!$AC$7</f>
        <v>0.47960000000000003</v>
      </c>
      <c r="J34" s="6">
        <f>'[117]Sheet 1'!$AF$7</f>
        <v>7.0282142253759075E-2</v>
      </c>
      <c r="K34" s="6">
        <f>'[117]Sheet 1'!$AE$13</f>
        <v>0.17142857142857143</v>
      </c>
      <c r="L34" s="8">
        <f>'[117]Sheet 1'!$AE$101</f>
        <v>13337017980</v>
      </c>
      <c r="M34" s="16" t="str" cm="1">
        <f t="array" ref="M34">_FV(A34,"Industry")</f>
        <v>Media &amp; Publishing</v>
      </c>
      <c r="N34" s="25" cm="1">
        <f t="array" ref="N34">_FV(A34,"Year incorporated",TRUE)</f>
        <v>2003</v>
      </c>
      <c r="O34" s="14" t="str" cm="1">
        <f t="array" ref="O34">_FV(A34,"Description")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4" s="14"/>
      <c r="Q34" s="14"/>
      <c r="R34" s="14"/>
    </row>
    <row r="35" spans="1:18" ht="50" customHeight="1">
      <c r="A35" s="2" t="e" vm="120">
        <v>#VALUE!</v>
      </c>
      <c r="B35" s="19">
        <f>'[118]Sheet 1'!$AN$115</f>
        <v>196.99108750364957</v>
      </c>
      <c r="C35" s="6" cm="1">
        <f t="array" ref="C35">(B35/_FV(A35,"Price"))-1</f>
        <v>0.38239359651683902</v>
      </c>
      <c r="D35" s="6">
        <f>'[118]Sheet 1'!$AL$4</f>
        <v>5.3456475472293041E-2</v>
      </c>
      <c r="E35" s="6">
        <f>'[118]Sheet 1'!$AM$4</f>
        <v>6.0358911045430563E-3</v>
      </c>
      <c r="F35" s="6">
        <f>'[118]Sheet 1'!$AL$20</f>
        <v>1.845621455349411E-2</v>
      </c>
      <c r="G35" s="7">
        <f>'[118]Sheet 1'!$AS$16</f>
        <v>4.5380478619851097</v>
      </c>
      <c r="H35" s="7">
        <f>'[118]Sheet 1'!$AT$16</f>
        <v>24.684062129222628</v>
      </c>
      <c r="I35" s="6">
        <f>'[118]Sheet 1'!$AR$7</f>
        <v>0.4743</v>
      </c>
      <c r="J35" s="6">
        <f>'[118]Sheet 1'!$AU$7</f>
        <v>0.16919201366805092</v>
      </c>
      <c r="K35" s="6">
        <f>'[118]Sheet 1'!$AT$13</f>
        <v>0.22581831089475418</v>
      </c>
      <c r="L35" s="8">
        <f>'[118]Sheet 1'!$AT$101</f>
        <v>363892443909</v>
      </c>
      <c r="M35" s="16" t="str" cm="1">
        <f t="array" ref="M35">_FV(A35,"Industry")</f>
        <v>Personal &amp; Household Products &amp; Services</v>
      </c>
      <c r="N35" s="25" cm="1">
        <f t="array" ref="N35">_FV(A35,"Year incorporated",TRUE)</f>
        <v>1905</v>
      </c>
      <c r="O35" s="14" t="str" cm="1">
        <f t="array" ref="O35">_FV(A35,"Description")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35" s="14"/>
      <c r="Q35" s="14"/>
      <c r="R35" s="14"/>
    </row>
    <row r="36" spans="1:18" ht="50" customHeight="1">
      <c r="A36" s="2" t="e" vm="121">
        <v>#VALUE!</v>
      </c>
      <c r="B36" s="19">
        <f>'[119]Sheet 1'!$AB$115</f>
        <v>45.05589249908671</v>
      </c>
      <c r="C36" s="6" cm="1">
        <f t="array" ref="C36">(B36/_FV(A36,"Price"))-1</f>
        <v>0.125834395279528</v>
      </c>
      <c r="D36" s="6">
        <f>'[119]Sheet 1'!$Z$4</f>
        <v>0.1632702782660147</v>
      </c>
      <c r="E36" s="6">
        <f>'[119]Sheet 1'!$AA$4</f>
        <v>-8.7515894980926268E-3</v>
      </c>
      <c r="F36" s="6">
        <f>'[119]Sheet 1'!$Z$20</f>
        <v>9.5671214418056261E-2</v>
      </c>
      <c r="G36" s="7">
        <f>'[119]Sheet 1'!$AG$16</f>
        <v>1.4200912373401151</v>
      </c>
      <c r="H36" s="7">
        <f>'[119]Sheet 1'!$AH$16</f>
        <v>11.085600696017751</v>
      </c>
      <c r="I36" s="6">
        <f>'[119]Sheet 1'!$AF$7</f>
        <v>0.69569999999999999</v>
      </c>
      <c r="J36" s="6">
        <f>'[119]Sheet 1'!$AI$7</f>
        <v>0.11359114369062757</v>
      </c>
      <c r="K36" s="6">
        <f>'[119]Sheet 1'!$AH$13</f>
        <v>0.21197425589067767</v>
      </c>
      <c r="L36" s="8">
        <f>'[119]Sheet 1'!$AH$101</f>
        <v>9492599876</v>
      </c>
      <c r="M36" s="16" t="str" cm="1">
        <f t="array" ref="M36">_FV(A36,"Industry")</f>
        <v>Specialty Retailers</v>
      </c>
      <c r="N36" s="25" cm="1">
        <f t="array" ref="N36">_FV(A36,"Year incorporated",TRUE)</f>
        <v>2000</v>
      </c>
      <c r="O36" s="14" t="str" cm="1">
        <f t="array" ref="O36">_FV(A36,"Description")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36" s="14"/>
      <c r="Q36" s="14"/>
      <c r="R36" s="14"/>
    </row>
    <row r="37" spans="1:18" ht="50" customHeight="1">
      <c r="A37" s="2" t="e" vm="122">
        <v>#VALUE!</v>
      </c>
      <c r="B37" s="19">
        <f>'[120]Sheet 1'!$AE$115</f>
        <v>116.47298319243696</v>
      </c>
      <c r="C37" s="6" cm="1">
        <f t="array" ref="C37">(B37/_FV(A37,"Price"))-1</f>
        <v>-0.36709784713124516</v>
      </c>
      <c r="D37" s="6">
        <f>'[120]Sheet 1'!$AC$4</f>
        <v>9.3863706444649919E-2</v>
      </c>
      <c r="E37" s="6">
        <f>'[120]Sheet 1'!$AD$4</f>
        <v>-6.2130010712070805E-2</v>
      </c>
      <c r="F37" s="6">
        <f>'[120]Sheet 1'!$AC$20</f>
        <v>-5.7349397590361395E-2</v>
      </c>
      <c r="G37" s="7">
        <f>'[120]Sheet 1'!$AJ$16</f>
        <v>3.9283793397981621</v>
      </c>
      <c r="H37" s="7">
        <f>'[120]Sheet 1'!$AK$16</f>
        <v>29.153834456066946</v>
      </c>
      <c r="I37" s="6">
        <f>'[120]Sheet 1'!$AI$7</f>
        <v>0.75729999999999997</v>
      </c>
      <c r="J37" s="6">
        <f>'[120]Sheet 1'!$AL$7</f>
        <v>0.11275864013080002</v>
      </c>
      <c r="K37" s="6">
        <f>'[120]Sheet 1'!$AK$13</f>
        <v>0.23951643369852663</v>
      </c>
      <c r="L37" s="8">
        <f>'[120]Sheet 1'!$AK$101</f>
        <v>69677664350</v>
      </c>
      <c r="M37" s="16" t="str" cm="1">
        <f t="array" ref="M37">_FV(A37,"Industry")</f>
        <v>Personal &amp; Household Products &amp; Services</v>
      </c>
      <c r="N37" s="25" cm="1">
        <f t="array" ref="N37">_FV(A37,"Year incorporated",TRUE)</f>
        <v>1976</v>
      </c>
      <c r="O37" s="14" t="str" cm="1">
        <f t="array" ref="O37">_FV(A37,"Description")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E1:E37"/>
    </sortState>
  </autoFilter>
  <conditionalFormatting sqref="C38:C55">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D22:E27 D2:E2 D4:E20">
    <cfRule type="colorScale" priority="88">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2:E2 D4:E4">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5:E5">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6:E6">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3:E2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4:E2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25:E27">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28:E2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3:E33">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4:E3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35:E3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4:E44">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47:E47">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48:E50">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1:E51">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2:I27 I2:I20">
    <cfRule type="colorScale" priority="82">
      <colorScale>
        <cfvo type="min"/>
        <cfvo type="max"/>
        <color rgb="FFFFEF9C"/>
        <color rgb="FF63BE7B"/>
      </colorScale>
    </cfRule>
  </conditionalFormatting>
  <conditionalFormatting sqref="I2:I20 I22:I54">
    <cfRule type="colorScale" priority="156">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E2:E20 E22:E48">
    <cfRule type="colorScale" priority="79">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I2:I33">
    <cfRule type="colorScale" priority="68">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D3:E3">
    <cfRule type="colorScale" priority="32">
      <colorScale>
        <cfvo type="min"/>
        <cfvo type="max"/>
        <color rgb="FFFCFCFF"/>
        <color rgb="FF63BE7B"/>
      </colorScale>
    </cfRule>
  </conditionalFormatting>
  <conditionalFormatting sqref="D3:E3">
    <cfRule type="colorScale" priority="33">
      <colorScale>
        <cfvo type="min"/>
        <cfvo type="max"/>
        <color rgb="FFFFEF9C"/>
        <color rgb="FF63BE7B"/>
      </colorScale>
    </cfRule>
  </conditionalFormatting>
  <conditionalFormatting sqref="D3:E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I2:I37">
    <cfRule type="colorScale" priority="28">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5:K37">
    <cfRule type="colorScale" priority="26">
      <colorScale>
        <cfvo type="min"/>
        <cfvo type="max"/>
        <color rgb="FFFFEF9C"/>
        <color rgb="FF63BE7B"/>
      </colorScale>
    </cfRule>
  </conditionalFormatting>
  <conditionalFormatting sqref="C2:C37">
    <cfRule type="colorScale" priority="25">
      <colorScale>
        <cfvo type="min"/>
        <cfvo type="percentile" val="50"/>
        <cfvo type="max"/>
        <color rgb="FFF8696B"/>
        <color rgb="FFFCFCFF"/>
        <color rgb="FF63BE7B"/>
      </colorScale>
    </cfRule>
  </conditionalFormatting>
  <conditionalFormatting sqref="D37:E37">
    <cfRule type="colorScale" priority="3">
      <colorScale>
        <cfvo type="min"/>
        <cfvo type="max"/>
        <color rgb="FFFFEF9C"/>
        <color rgb="FF63BE7B"/>
      </colorScale>
    </cfRule>
  </conditionalFormatting>
  <conditionalFormatting sqref="D37:E37">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hyperlinks>
    <hyperlink ref="A20" r:id="rId1" display="Consumer/AutoZone.xlsx" xr:uid="{7E22B3F1-52E4-6145-BFD0-AD52AED1D4BC}"/>
    <hyperlink ref="A6" r:id="rId2" display="Consumer/Burberry.xlsx" xr:uid="{9598D8B7-CD74-4A45-9BF2-FF59FA5BCB74}"/>
    <hyperlink ref="A12" r:id="rId3" display="Consumer/Chipotle Mexican Grill.xlsx" xr:uid="{BC9B6439-2471-D04F-B8C1-B4BB61939A94}"/>
    <hyperlink ref="A30" r:id="rId4" display="Consumer/Coca Cola.xlsx" xr:uid="{4E73B8B3-C7DB-4A47-87A2-35762A194D50}"/>
    <hyperlink ref="A13" r:id="rId5" display="Consumer/Constellation Brands.xlsx" xr:uid="{107A1EE1-B74F-844F-B041-9EC572E16042}"/>
    <hyperlink ref="A23" r:id="rId6" display="Consumer/Costco Wholesale.xlsx" xr:uid="{9B3B2840-4BAD-0C47-872B-1DB023B2AD84}"/>
    <hyperlink ref="A15" r:id="rId7" display="Consumer/Crocs.xlsx" xr:uid="{375A54B0-B361-444F-BE4B-CFFFB43B4FA5}"/>
    <hyperlink ref="A4" r:id="rId8" display="Consumer/Dutch Bros.xlsx" xr:uid="{994D0F0F-4E56-2445-8438-0A5112CC57A0}"/>
    <hyperlink ref="A3" r:id="rId9" display="Consumer/E.l.f Beauty.xlsx" xr:uid="{9337F72C-792F-674F-B814-EC729B378100}"/>
    <hyperlink ref="A37" r:id="rId10" display="Consumer/Estee Lauder.xlsx" xr:uid="{7BA0F7D2-E172-FD4A-859F-5B115B5C3C07}"/>
    <hyperlink ref="A7" r:id="rId11" display="Consumer/Ferrari.xlsx" xr:uid="{E8BE70B0-0813-5F4D-A02A-5E45E9E907C2}"/>
    <hyperlink ref="A8" r:id="rId12" display="Consumer/Hermes International.xlsx" xr:uid="{549CE898-5529-EE4D-B510-BEA4BB7EA191}"/>
    <hyperlink ref="A21" r:id="rId13" display="Consumer/Hershey's.xlsx" xr:uid="{3C89F188-3F5A-3A4A-9A84-6691A369E890}"/>
    <hyperlink ref="A26" r:id="rId14" display="Consumer/Kering.xlsx" xr:uid="{AF54E4AA-659D-3149-AB93-C6BB742131D5}"/>
    <hyperlink ref="A25" r:id="rId15" display="Consumer/L'Oreal.xlsx" xr:uid="{2F981F99-4EB6-BA42-8368-56103622E996}"/>
    <hyperlink ref="A19" r:id="rId16" display="Consumer/Louis Vuitton Moet Hennessy.xlsx" xr:uid="{72E1EFCA-A01B-BF49-BDFE-B6675E938D96}"/>
    <hyperlink ref="A5" r:id="rId17" display="Consumer/Lululemon.xlsx" xr:uid="{BE6E85B1-AA2B-B847-B9C7-ECC0DD2F1AC5}"/>
    <hyperlink ref="A28" r:id="rId18" display="Consumer/McDonalds.xlsx" xr:uid="{59AF22AB-8306-6941-9598-C552377E19AD}"/>
    <hyperlink ref="A14" r:id="rId19" display="Consumer/Monster Beverage Corporation.xlsx" xr:uid="{EB5E61EC-B0DF-3740-854A-AD15D1E584E4}"/>
    <hyperlink ref="A18" r:id="rId20" display="Consumer/Nike.xlsx" xr:uid="{1D330452-CBD5-0840-84B8-405AD233C8ED}"/>
    <hyperlink ref="A31" r:id="rId21" display="Consumer/PepsiCo.xlsx" xr:uid="{54B41E0C-CF98-2C46-9CB4-8A67C86FACEF}"/>
    <hyperlink ref="A11" r:id="rId22" display="Consumer/Planet Fitness.xlsx" xr:uid="{BC22F0C7-F56A-264E-BD42-328B006301BE}"/>
    <hyperlink ref="A17" r:id="rId23" display="Consumer/Prada.xlsx" xr:uid="{E3ECAF24-9DBD-654E-ABBC-7BFEDFC5A089}"/>
    <hyperlink ref="A35" r:id="rId24" display="Consumer/Proctor &amp; Gamble.xlsx" xr:uid="{C9EFF4D8-752C-704F-AA0F-16FC3B367265}"/>
    <hyperlink ref="A33" r:id="rId25" display="Consumer/Richemont.xlsx" xr:uid="{53DBCA29-FE07-FD41-B111-F6DDE3DD79E5}"/>
    <hyperlink ref="A16" r:id="rId26" display="Consumer/Starbucks.xlsx" xr:uid="{C34314EE-2684-9E42-839E-BD65D5AF44E5}"/>
    <hyperlink ref="A36" r:id="rId27" display="Consumer/Tapestry.xlsx" xr:uid="{7AFBE3F9-EF76-D245-9422-00146A046BFB}"/>
    <hyperlink ref="A24" r:id="rId28" display="Consumer/TJX Companies.xlsx" xr:uid="{22380149-C561-9B43-BA0D-92565403AD74}"/>
    <hyperlink ref="A29" r:id="rId29" display="Consumer/Ulta Beauty.xlsx" xr:uid="{71700885-84D2-E44D-966A-AC8076D46B71}"/>
    <hyperlink ref="A27" r:id="rId30" display="Consumer/Universal Music Group.xlsx" xr:uid="{0BB8A9D8-2AC8-C34B-8401-AAE042FC431E}"/>
    <hyperlink ref="A32" r:id="rId31" display="Consumer/Walmart.xlsx" xr:uid="{7D608685-2EB8-0F4A-8DF7-81212C9035B8}"/>
    <hyperlink ref="A34" r:id="rId32" display="Consumer/Warner Music Group.xlsx" xr:uid="{5DCBE306-1898-A24E-B0D1-1705482FE5BA}"/>
    <hyperlink ref="A9" r:id="rId33" display="Consumer/Moncler.xlsx" xr:uid="{F6FBDCD0-F493-6E4E-9488-299DDFEDE9D2}"/>
    <hyperlink ref="A22" r:id="rId34" display="Consumer/O'Reilly Automotive.xlsx" xr:uid="{F4FE8663-9BE8-494B-99A1-F34F42752449}"/>
    <hyperlink ref="A10" r:id="rId35" display="Consumer/Texas Roadhouse.xlsx" xr:uid="{7175AD67-21E1-504A-BB1E-AA046617776F}"/>
    <hyperlink ref="A2"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A22" sqref="A22:XF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3">
        <v>#VALUE!</v>
      </c>
      <c r="B2" s="19">
        <f>'[121]Sheet 1'!$AA$115</f>
        <v>282.18766623017183</v>
      </c>
      <c r="C2" s="6" cm="1">
        <f t="array" ref="C2">(B2/_FV(A2,"Price"))-1</f>
        <v>-0.22692546646712008</v>
      </c>
      <c r="D2" s="6">
        <f>'[121]Sheet 1'!$Y$4</f>
        <v>0.17755772082185972</v>
      </c>
      <c r="E2" s="6">
        <f>'[121]Sheet 1'!$Z$4</f>
        <v>0.12924405270495121</v>
      </c>
      <c r="F2" s="6">
        <f>'[121]Sheet 1'!$Y$20</f>
        <v>0.12988485694347518</v>
      </c>
      <c r="G2" s="7">
        <f>'[121]Sheet 1'!$AF$16</f>
        <v>16.431051850519406</v>
      </c>
      <c r="H2" s="7">
        <f>'[121]Sheet 1'!$AG$16</f>
        <v>36.795297079556896</v>
      </c>
      <c r="I2" s="6">
        <f>'[121]Sheet 1'!$AE$7</f>
        <v>1</v>
      </c>
      <c r="J2" s="6">
        <f>'[121]Sheet 1'!$AH$7</f>
        <v>0.45410801816791835</v>
      </c>
      <c r="K2" s="6">
        <f>'[121]Sheet 1'!$AG$13</f>
        <v>0.60179596643603706</v>
      </c>
      <c r="L2" s="8">
        <f>'[121]Sheet 1'!$AG$101</f>
        <v>365377300000</v>
      </c>
      <c r="M2" s="16" t="str" cm="1">
        <f t="array" ref="M2">_FV(A2,"Industry")</f>
        <v>Software &amp; IT Services</v>
      </c>
      <c r="N2" s="25" cm="1">
        <f t="array" ref="N2">_FV(A2,"Year incorporated",TRUE)</f>
        <v>2001</v>
      </c>
      <c r="O2" s="14" t="str" cm="1">
        <f t="array" ref="O2">_FV(A2,"Description")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2" s="10"/>
      <c r="Q2" s="10"/>
      <c r="R2" s="10"/>
    </row>
    <row r="3" spans="1:18" ht="50" customHeight="1">
      <c r="A3" s="2" t="e" vm="124">
        <v>#VALUE!</v>
      </c>
      <c r="B3" s="19">
        <f>'[122]Sheet 1'!$AN$115</f>
        <v>463.94397640054348</v>
      </c>
      <c r="C3" s="6" cm="1">
        <f t="array" ref="C3">(B3/_FV(A3,"Price"))-1</f>
        <v>-0.41099194281800311</v>
      </c>
      <c r="D3" s="6">
        <f>'[122]Sheet 1'!$AL$4</f>
        <v>4.6131666737559751E-2</v>
      </c>
      <c r="E3" s="6">
        <f>'[122]Sheet 1'!$AM$4</f>
        <v>6.8054920240766092E-2</v>
      </c>
      <c r="F3" s="6">
        <f>'[122]Sheet 1'!$AL$20</f>
        <v>4.0671756745220167E-2</v>
      </c>
      <c r="G3" s="7">
        <f>'[122]Sheet 1'!$AS$16</f>
        <v>14.343456242421603</v>
      </c>
      <c r="H3" s="7">
        <f>'[122]Sheet 1'!$AT$16</f>
        <v>52.885257519254914</v>
      </c>
      <c r="I3" s="6">
        <f>'[122]Sheet 1'!$AR$7</f>
        <v>0.78059999999999996</v>
      </c>
      <c r="J3" s="6">
        <f>'[122]Sheet 1'!$AU$7</f>
        <v>0.36552092182360757</v>
      </c>
      <c r="K3" s="6">
        <f>'[122]Sheet 1'!$AT$13</f>
        <v>0.48853670640728536</v>
      </c>
      <c r="L3" s="8">
        <f>'[122]Sheet 1'!$AT$101</f>
        <v>19754811979</v>
      </c>
      <c r="M3" s="16" t="str" cm="1">
        <f t="array" ref="M3">_FV(A3,"Industry")</f>
        <v>Software &amp; IT Services</v>
      </c>
      <c r="N3" s="25" cm="1">
        <f t="array" ref="N3">_FV(A3,"Year incorporated",TRUE)</f>
        <v>1987</v>
      </c>
      <c r="O3" s="14" t="str" cm="1">
        <f t="array" ref="O3">_FV(A3,"Description")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3" s="10" t="s">
        <v>9</v>
      </c>
      <c r="Q3" s="10"/>
      <c r="R3" s="10"/>
    </row>
    <row r="4" spans="1:18" ht="50" customHeight="1">
      <c r="A4" s="2" t="e" vm="125">
        <v>#VALUE!</v>
      </c>
      <c r="B4" s="19">
        <f>'[123]Sheet 1'!$W$115</f>
        <v>310.50396287523068</v>
      </c>
      <c r="C4" s="6" cm="1">
        <f t="array" ref="C4">(B4/_FV(A4,"Price"))-1</f>
        <v>-0.34009741594535803</v>
      </c>
      <c r="D4" s="6">
        <f>'[123]Sheet 1'!$U$4</f>
        <v>0.10034234643345097</v>
      </c>
      <c r="E4" s="6">
        <f>'[123]Sheet 1'!$V$4</f>
        <v>0.10024112802733076</v>
      </c>
      <c r="F4" s="6">
        <f>'[123]Sheet 1'!$U$20</f>
        <v>0.15552034725990227</v>
      </c>
      <c r="G4" s="7">
        <f>'[123]Sheet 1'!$AB$16</f>
        <v>16.610517635433279</v>
      </c>
      <c r="H4" s="7">
        <f>'[123]Sheet 1'!$AC$16</f>
        <v>42.903210568211968</v>
      </c>
      <c r="I4" s="6">
        <f>'[123]Sheet 1'!$AA$7</f>
        <v>0.77969999999999995</v>
      </c>
      <c r="J4" s="6">
        <f>'[123]Sheet 1'!$AD$7</f>
        <v>0.48107843198295114</v>
      </c>
      <c r="K4" s="6">
        <f>'[123]Sheet 1'!$AC$13</f>
        <v>0.33217112132371146</v>
      </c>
      <c r="L4" s="8">
        <f>'[123]Sheet 1'!$AC$101</f>
        <v>37350376734</v>
      </c>
      <c r="M4" s="16" t="str" cm="1">
        <f t="array" ref="M4">_FV(A4,"Industry")</f>
        <v>Professional &amp; Commercial Services</v>
      </c>
      <c r="N4" s="25" cm="1">
        <f t="array" ref="N4">_FV(A4,"Year incorporated",TRUE)</f>
        <v>1998</v>
      </c>
      <c r="O4" s="14" t="str" cm="1">
        <f t="array" ref="O4">_FV(A4,"Description")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4" s="10"/>
      <c r="Q4" s="10"/>
      <c r="R4" s="10"/>
    </row>
    <row r="5" spans="1:18" ht="50" customHeight="1">
      <c r="A5" s="2" t="e" vm="4">
        <v>#VALUE!</v>
      </c>
      <c r="B5" s="19">
        <f>'[4]Sheet 1'!$V$115</f>
        <v>242.89403486804162</v>
      </c>
      <c r="C5" s="6" cm="1">
        <f t="array" ref="C5">(B5/_FV(A5,"Price"))-1</f>
        <v>9.8918856571694302E-2</v>
      </c>
      <c r="D5" s="6">
        <f>'[4]Sheet 1'!$T$4</f>
        <v>0.21593030491599263</v>
      </c>
      <c r="E5" s="6">
        <f>'[4]Sheet 1'!$U$4</f>
        <v>0.1027976799727055</v>
      </c>
      <c r="F5" s="6">
        <f>'[4]Sheet 1'!$T$20</f>
        <v>0.12399309551208293</v>
      </c>
      <c r="G5" s="7">
        <f>'[4]Sheet 1'!$AA$16</f>
        <v>16.165943307744797</v>
      </c>
      <c r="H5" s="7">
        <f>'[4]Sheet 1'!$AB$16</f>
        <v>31.679066547435983</v>
      </c>
      <c r="I5" s="6">
        <f>'[4]Sheet 1'!$Z$7</f>
        <v>0.8044</v>
      </c>
      <c r="J5" s="6">
        <f>'[4]Sheet 1'!$AC$7</f>
        <v>0.60999658819515523</v>
      </c>
      <c r="K5" s="6">
        <f>'[4]Sheet 1'!$AB$13</f>
        <v>0.32418879564370767</v>
      </c>
      <c r="L5" s="8">
        <f>'[4]Sheet 1'!$AB$101</f>
        <v>473823798350</v>
      </c>
      <c r="M5" s="16" t="str" cm="1">
        <f t="array" ref="M5">_FV(A5,"Industry")</f>
        <v>Software &amp; IT Services</v>
      </c>
      <c r="N5" s="25" cm="1">
        <f t="array" ref="N5">_FV(A5,"Year incorporated",TRUE)</f>
        <v>2007</v>
      </c>
      <c r="O5" s="14" t="str" cm="1">
        <f t="array" ref="O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5" s="10"/>
      <c r="Q5" s="10"/>
      <c r="R5" s="10"/>
    </row>
    <row r="6" spans="1:18" ht="50" customHeight="1">
      <c r="A6" s="2" t="e" vm="126">
        <v>#VALUE!</v>
      </c>
      <c r="B6" s="19">
        <f>'[124]Sheet 1'!$O$115</f>
        <v>112.22509514974604</v>
      </c>
      <c r="C6" s="6" cm="1">
        <f t="array" ref="C6">(B6/_FV(A6,"Price"))-1</f>
        <v>-0.59938208992344255</v>
      </c>
      <c r="D6" s="6">
        <f>'[124]Sheet 1'!$M$4</f>
        <v>0.30287705442983759</v>
      </c>
      <c r="E6" s="6">
        <f>'[124]Sheet 1'!$N$4</f>
        <v>0.23689480504181892</v>
      </c>
      <c r="F6" s="6">
        <f>'[124]Sheet 1'!$M$20</f>
        <v>0.500114485865637</v>
      </c>
      <c r="G6" s="7">
        <f>'[124]Sheet 1'!$T$16</f>
        <v>11.309344559189888</v>
      </c>
      <c r="H6" s="7">
        <f>'[124]Sheet 1'!$U$16</f>
        <v>55.271578512308587</v>
      </c>
      <c r="I6" s="6">
        <f>'[124]Sheet 1'!$S$7</f>
        <v>0.84530000000000005</v>
      </c>
      <c r="J6" s="6">
        <f>'[124]Sheet 1'!$V$7</f>
        <v>0.16900956793759245</v>
      </c>
      <c r="K6" s="6">
        <f>'[124]Sheet 1'!$U$13</f>
        <v>0.3125427634538262</v>
      </c>
      <c r="L6" s="8">
        <f>'[124]Sheet 1'!$U$101</f>
        <v>15552814206</v>
      </c>
      <c r="M6" s="16" t="str" cm="1">
        <f t="array" ref="M6">_FV(A6,"Industry")</f>
        <v>Software &amp; IT Services</v>
      </c>
      <c r="N6" s="25" cm="1">
        <f t="array" ref="N6">_FV(A6,"Year incorporated",TRUE)</f>
        <v>2013</v>
      </c>
      <c r="O6" s="14" t="str" cm="1">
        <f t="array" ref="O6">_FV(A6,"Description")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6" s="10"/>
      <c r="Q6" s="10"/>
      <c r="R6" s="10"/>
    </row>
    <row r="7" spans="1:18" ht="50" customHeight="1">
      <c r="A7" s="22" t="e" vm="6">
        <v>#VALUE!</v>
      </c>
      <c r="B7" s="19">
        <f>'[6]Sheet 1'!$L$115</f>
        <v>2098.6089102593987</v>
      </c>
      <c r="C7" s="6" cm="1">
        <f t="array" ref="C7">(B7/_FV(A7,"Price"))-1</f>
        <v>0.35167390844995428</v>
      </c>
      <c r="D7" s="6">
        <f>'[6]Sheet 1'!$J$4</f>
        <v>0.49041476500641568</v>
      </c>
      <c r="E7" s="6">
        <f>'[6]Sheet 1'!$K$4</f>
        <v>0.29816921210417457</v>
      </c>
      <c r="F7" s="6">
        <f>'[6]Sheet 1'!$J$20</f>
        <v>0.10236921892448203</v>
      </c>
      <c r="G7" s="7">
        <f>'[6]Sheet 1'!$Q$16</f>
        <v>5.1943275377165721</v>
      </c>
      <c r="H7" s="7">
        <f>'[6]Sheet 1'!$R$16</f>
        <v>82.275378940296633</v>
      </c>
      <c r="I7" s="6">
        <f>'[6]Sheet 1'!$P$7</f>
        <v>0.14886598764210057</v>
      </c>
      <c r="J7" s="6">
        <f>'[6]Sheet 1'!$S$7</f>
        <v>0.2237103668100211</v>
      </c>
      <c r="K7" s="6">
        <f>'[6]Sheet 1'!$R$13</f>
        <v>0.25415925643671916</v>
      </c>
      <c r="L7" s="8">
        <f>'[6]Sheet 1'!$R$101</f>
        <v>46414750000</v>
      </c>
      <c r="M7" s="16" t="str" cm="1">
        <f t="array" ref="M7">_FV(A7,"Industry")</f>
        <v>Financial Technology (Fintech) &amp; Infrastructure</v>
      </c>
      <c r="N7" s="25" cm="1">
        <f t="array" ref="N7">_FV(A7,"Year incorporated",TRUE)</f>
        <v>2006</v>
      </c>
      <c r="O7" s="14" t="str" cm="1">
        <f t="array" ref="O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7" s="10"/>
      <c r="Q7" s="10"/>
      <c r="R7" s="10"/>
    </row>
    <row r="8" spans="1:18" ht="50" customHeight="1">
      <c r="A8" s="2" t="e" vm="127">
        <v>#VALUE!</v>
      </c>
      <c r="B8" s="19">
        <f>'[125]Sheet 1'!$AC$115</f>
        <v>136.54341975882178</v>
      </c>
      <c r="C8" s="6" cm="1">
        <f t="array" ref="C8">(B8/_FV(A8,"Price"))-1</f>
        <v>-0.56910054355332684</v>
      </c>
      <c r="D8" s="6">
        <f>'[125]Sheet 1'!$AA$4</f>
        <v>-0.12061756191701511</v>
      </c>
      <c r="E8" s="6">
        <f>'[125]Sheet 1'!$AB$4</f>
        <v>7.2970007315289021E-2</v>
      </c>
      <c r="F8" s="6">
        <f>'[125]Sheet 1'!$AA$20</f>
        <v>-0.41394335511982572</v>
      </c>
      <c r="G8" s="7">
        <f>'[125]Sheet 1'!$AH$16</f>
        <v>10.522053767373812</v>
      </c>
      <c r="H8" s="7">
        <f>'[125]Sheet 1'!$AI$16</f>
        <v>41.873791848617174</v>
      </c>
      <c r="I8" s="6">
        <f>'[125]Sheet 1'!$AG$7</f>
        <v>0.70499999999999996</v>
      </c>
      <c r="J8" s="6">
        <f>'[125]Sheet 1'!$AJ$7</f>
        <v>0.26956839795171911</v>
      </c>
      <c r="K8" s="6">
        <f>'[125]Sheet 1'!$AI$13</f>
        <v>0.18137160470044308</v>
      </c>
      <c r="L8" s="8">
        <f>'[125]Sheet 1'!$AI$101</f>
        <v>57534590000</v>
      </c>
      <c r="M8" s="16" t="str" cm="1">
        <f t="array" ref="M8">_FV(A8,"Industry")</f>
        <v>Professional &amp; Commercial Services</v>
      </c>
      <c r="N8" s="25" cm="1">
        <f t="array" ref="N8">_FV(A8,"Year incorporated",TRUE)</f>
        <v>2000</v>
      </c>
      <c r="O8" s="14" t="str" cm="1">
        <f t="array" ref="O8">_FV(A8,"Description")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8" s="10"/>
      <c r="Q8" s="10"/>
      <c r="R8" s="10"/>
    </row>
    <row r="9" spans="1:18" ht="50" customHeight="1">
      <c r="A9" s="2" t="e" vm="128">
        <v>#VALUE!</v>
      </c>
      <c r="B9" s="19">
        <f>'[126]Sheet 1'!$AB$115</f>
        <v>592.34583883942207</v>
      </c>
      <c r="C9" s="6" cm="1">
        <f t="array" ref="C9">(B9/_FV(A9,"Price"))-1</f>
        <v>-9.9162286001943434E-2</v>
      </c>
      <c r="D9" s="6">
        <f>'[126]Sheet 1'!$Z$4</f>
        <v>-7.7474966449881277E-2</v>
      </c>
      <c r="E9" s="6">
        <f>'[126]Sheet 1'!$AA$4</f>
        <v>1.7792200525933E-2</v>
      </c>
      <c r="F9" s="6">
        <f>'[126]Sheet 1'!$Z$20</f>
        <v>-0.19460478265991288</v>
      </c>
      <c r="G9" s="7">
        <f>'[126]Sheet 1'!$AG$16</f>
        <v>5.6441051926369381</v>
      </c>
      <c r="H9" s="7">
        <f>'[126]Sheet 1'!$AH$16</f>
        <v>19.481864061027423</v>
      </c>
      <c r="I9" s="6">
        <f>'[126]Sheet 1'!$AF$7</f>
        <v>0.49159999999999998</v>
      </c>
      <c r="J9" s="6">
        <f>'[126]Sheet 1'!$AI$7</f>
        <v>0.24746824819560231</v>
      </c>
      <c r="K9" s="6">
        <f>'[126]Sheet 1'!$AH$13</f>
        <v>0.13786143746414839</v>
      </c>
      <c r="L9" s="8">
        <f>'[126]Sheet 1'!$AH$100</f>
        <v>100877092108</v>
      </c>
      <c r="M9" s="16" t="str" cm="1">
        <f t="array" ref="M9">_FV(A9,"Industry")</f>
        <v>Investment Banking &amp; Investment Services</v>
      </c>
      <c r="N9" s="25" cm="1">
        <f t="array" ref="N9">_FV(A9,"Year incorporated",TRUE)</f>
        <v>2006</v>
      </c>
      <c r="O9" s="14" t="str" cm="1">
        <f t="array" ref="O9">_FV(A9,"Description")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9" s="10"/>
      <c r="Q9" s="10"/>
      <c r="R9" s="10"/>
    </row>
    <row r="10" spans="1:18" ht="50" customHeight="1">
      <c r="A10" s="2" t="e" vm="129">
        <v>#VALUE!</v>
      </c>
      <c r="B10" s="19">
        <f>'[127]Sheet 1'!$AD$115</f>
        <v>341.21369281629501</v>
      </c>
      <c r="C10" s="6" cm="1">
        <f t="array" ref="C10">(B10/_FV(A10,"Price"))-1</f>
        <v>-0.11347737583128936</v>
      </c>
      <c r="D10" s="6">
        <f>'[127]Sheet 1'!$AB$4</f>
        <v>0.15862753660981066</v>
      </c>
      <c r="E10" s="6">
        <f>'[127]Sheet 1'!$AC$4</f>
        <v>0.13076036991320539</v>
      </c>
      <c r="F10" s="6">
        <f>'[127]Sheet 1'!$AB$20</f>
        <v>3.6980525791585839E-2</v>
      </c>
      <c r="G10" s="7">
        <f>'[127]Sheet 1'!$AI$16</f>
        <v>8.27637241877507</v>
      </c>
      <c r="H10" s="7">
        <f>'[127]Sheet 1'!$AJ$16</f>
        <v>38.448181589601859</v>
      </c>
      <c r="I10" s="6">
        <f>'[127]Sheet 1'!$AH$7</f>
        <v>0.52759999999999996</v>
      </c>
      <c r="J10" s="6">
        <f>'[127]Sheet 1'!$AK$7</f>
        <v>0.26418087393404821</v>
      </c>
      <c r="K10" s="6">
        <f>'[127]Sheet 1'!$AJ$13</f>
        <v>0.13387678195897726</v>
      </c>
      <c r="L10" s="8">
        <f>'[127]Sheet 1'!$AJ$101</f>
        <v>15260736892</v>
      </c>
      <c r="M10" s="16" t="str" cm="1">
        <f t="array" ref="M10">_FV(A10,"Industry")</f>
        <v>Professional &amp; Commercial Services</v>
      </c>
      <c r="N10" s="25" cm="1">
        <f t="array" ref="N10">_FV(A10,"Year incorporated",TRUE)</f>
        <v>1984</v>
      </c>
      <c r="O10" s="14" t="str" cm="1">
        <f t="array" ref="O10">_FV(A10,"Description")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0" s="10"/>
      <c r="Q10" s="10"/>
      <c r="R10" s="10"/>
    </row>
    <row r="11" spans="1:18" ht="50" customHeight="1">
      <c r="A11" s="2" t="e" vm="130">
        <v>#VALUE!</v>
      </c>
      <c r="B11" s="19">
        <f>'[128]Sheet 1'!$N$115</f>
        <v>108.73047167697962</v>
      </c>
      <c r="C11" s="6" cm="1">
        <f t="array" ref="C11">(B11/_FV(A11,"Price"))-1</f>
        <v>0.75400018836876304</v>
      </c>
      <c r="D11" s="6">
        <f>'[128]Sheet 1'!$L$4</f>
        <v>8.4624177210200546E-2</v>
      </c>
      <c r="E11" s="6">
        <f>'[128]Sheet 1'!$M$4</f>
        <v>6.9372774184170316E-2</v>
      </c>
      <c r="F11" s="6">
        <f>'[128]Sheet 1'!$L$20</f>
        <v>-0.10882773409578272</v>
      </c>
      <c r="G11" s="7">
        <f>'[128]Sheet 1'!$S$16</f>
        <v>2.6890954804128206</v>
      </c>
      <c r="H11" s="7">
        <f>'[128]Sheet 1'!$T$16</f>
        <v>30.590545444398511</v>
      </c>
      <c r="I11" s="6">
        <f>'[128]Sheet 1'!$R$7</f>
        <v>0.50049999999999994</v>
      </c>
      <c r="J11" s="6">
        <f>'[128]Sheet 1'!$U$7</f>
        <v>0.18558761537902463</v>
      </c>
      <c r="K11" s="6">
        <f>'[128]Sheet 1'!$T$13</f>
        <v>0.13176501254439413</v>
      </c>
      <c r="L11" s="8">
        <f>'[128]Sheet 1'!$T$101</f>
        <v>73998529430</v>
      </c>
      <c r="M11" s="16" t="str" cm="1">
        <f t="array" ref="M11">_FV(A11,"Industry")</f>
        <v>Software &amp; IT Services</v>
      </c>
      <c r="N11" s="25" cm="1">
        <f t="array" ref="N11">_FV(A11,"Year incorporated",TRUE)</f>
        <v>2015</v>
      </c>
      <c r="O11" s="14" t="str" cm="1">
        <f t="array" ref="O11">_FV(A11,"Description")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11" s="10"/>
      <c r="Q11" s="10"/>
      <c r="R11" s="10"/>
    </row>
    <row r="12" spans="1:18" ht="50" customHeight="1">
      <c r="A12" s="2" t="e" vm="131">
        <v>#VALUE!</v>
      </c>
      <c r="B12" s="19">
        <f>'[129]Sheet 1'!$O$115</f>
        <v>64.650901640828721</v>
      </c>
      <c r="C12" s="6" cm="1">
        <f t="array" ref="C12">(B12/_FV(A12,"Price"))-1</f>
        <v>-0.62575454911242412</v>
      </c>
      <c r="D12" s="6">
        <f>'[129]Sheet 1'!$M$4</f>
        <v>0.34143294731029372</v>
      </c>
      <c r="E12" s="6">
        <f>'[129]Sheet 1'!$N$4</f>
        <v>0.35929002604817217</v>
      </c>
      <c r="F12" s="6">
        <f>'[129]Sheet 1'!$M$20</f>
        <v>0.33713377832847047</v>
      </c>
      <c r="G12" s="7">
        <f>'[129]Sheet 1'!$T$16</f>
        <v>11.100701934320139</v>
      </c>
      <c r="H12" s="7">
        <f>'[129]Sheet 1'!$U$16</f>
        <v>104.26677027220552</v>
      </c>
      <c r="I12" s="6">
        <f>'[129]Sheet 1'!$S$7</f>
        <v>0.66339999999999999</v>
      </c>
      <c r="J12" s="6">
        <f>'[129]Sheet 1'!$V$7</f>
        <v>0.12017695399407261</v>
      </c>
      <c r="K12" s="6">
        <f>'[129]Sheet 1'!$U$13</f>
        <v>0.12242594224732663</v>
      </c>
      <c r="L12" s="8">
        <f>'[129]Sheet 1'!$U$101</f>
        <v>9465024605</v>
      </c>
      <c r="M12" s="16" t="str" cm="1">
        <f t="array" ref="M12">_FV(A12,"Industry")</f>
        <v>Software &amp; IT Services</v>
      </c>
      <c r="N12" s="25" cm="1">
        <f t="array" ref="N12">_FV(A12,"Year incorporated",TRUE)</f>
        <v>2013</v>
      </c>
      <c r="O12" s="14" t="str" cm="1">
        <f t="array" ref="O12">_FV(A12,"Description")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12" s="10"/>
      <c r="Q12" s="10"/>
      <c r="R12" s="10"/>
    </row>
    <row r="13" spans="1:18" ht="50" customHeight="1">
      <c r="A13" s="2" t="e" vm="132">
        <v>#VALUE!</v>
      </c>
      <c r="B13" s="19">
        <f>'[130]Sheet 1'!$AO$115</f>
        <v>698.00925898833509</v>
      </c>
      <c r="C13" s="6" cm="1">
        <f t="array" ref="C13">(B13/_FV(A13,"Price"))-1</f>
        <v>3.402177465869924</v>
      </c>
      <c r="D13" s="6">
        <f>'[130]Sheet 1'!$AM$4</f>
        <v>0.22516049783298953</v>
      </c>
      <c r="E13" s="6">
        <f>'[130]Sheet 1'!$AN$4</f>
        <v>0.15833680148310703</v>
      </c>
      <c r="F13" s="6">
        <f>'[130]Sheet 1'!$AM$20</f>
        <v>-9.6509841223384796E-2</v>
      </c>
      <c r="G13" s="7">
        <f>'[130]Sheet 1'!$AT$16</f>
        <v>2.1864734829745376</v>
      </c>
      <c r="H13" s="7">
        <f>'[130]Sheet 1'!$AU$16</f>
        <v>15.382134849214799</v>
      </c>
      <c r="I13" s="6">
        <f>'[130]Sheet 1'!$AT$7</f>
        <v>0.2336</v>
      </c>
      <c r="J13" s="6">
        <f>'[130]Sheet 1'!$AV$7</f>
        <v>0.39875524951761188</v>
      </c>
      <c r="K13" s="6">
        <f>'[130]Sheet 1'!$AU$13</f>
        <v>0.10889855072463768</v>
      </c>
      <c r="L13" s="8">
        <f>'[130]Sheet 1'!$AU$101</f>
        <v>115581361257</v>
      </c>
      <c r="M13" s="16" t="str" cm="1">
        <f t="array" ref="M13">_FV(A13,"Industry")</f>
        <v>Banking Services</v>
      </c>
      <c r="N13" s="25" cm="1">
        <f t="array" ref="N13">_FV(A13,"Year incorporated",TRUE)</f>
        <v>1965</v>
      </c>
      <c r="O13" s="14" t="str" cm="1">
        <f t="array" ref="O13">_FV(A13,"Description")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13" s="10"/>
      <c r="Q13" s="10"/>
      <c r="R13" s="10"/>
    </row>
    <row r="14" spans="1:18" ht="50" customHeight="1">
      <c r="A14" s="2" t="e" vm="133">
        <v>#VALUE!</v>
      </c>
      <c r="B14" s="19">
        <f>'[131]Sheet 1'!$Z$115</f>
        <v>278.21511922687682</v>
      </c>
      <c r="C14" s="6" cm="1">
        <f t="array" ref="C14">(B14/_FV(A14,"Price"))-1</f>
        <v>0.55644821945105916</v>
      </c>
      <c r="D14" s="6">
        <f>'[131]Sheet 1'!$X$4</f>
        <v>7.0303004456575113E-2</v>
      </c>
      <c r="E14" s="6">
        <f>'[131]Sheet 1'!$Y$4</f>
        <v>4.8730924014822596E-2</v>
      </c>
      <c r="F14" s="6">
        <f>'[131]Sheet 1'!$X$20</f>
        <v>2.2978549956692351E-2</v>
      </c>
      <c r="G14" s="7">
        <f>'[131]Sheet 1'!$AE$16</f>
        <v>13.231479486592024</v>
      </c>
      <c r="H14" s="7">
        <f>'[131]Sheet 1'!$AF$16</f>
        <v>24.680077344853213</v>
      </c>
      <c r="I14" s="6">
        <f>'[131]Sheet 1'!$AD$7</f>
        <v>0.85</v>
      </c>
      <c r="J14" s="6">
        <f>'[131]Sheet 1'!$AG$7</f>
        <v>0.60883770968641671</v>
      </c>
      <c r="K14" s="6">
        <f>'[131]Sheet 1'!$AF$13</f>
        <v>9.9478512126819518E-2</v>
      </c>
      <c r="L14" s="8">
        <f>'[131]Sheet 1'!$AF$101</f>
        <v>66414088135</v>
      </c>
      <c r="M14" s="16" t="str" cm="1">
        <f t="array" ref="M14">_FV(A14,"Industry")</f>
        <v>Investment Banking &amp; Investment Services</v>
      </c>
      <c r="N14" s="25" cm="1">
        <f t="array" ref="N14">_FV(A14,"Year incorporated",TRUE)</f>
        <v>2001</v>
      </c>
      <c r="O14" s="14" t="str" cm="1">
        <f t="array" ref="O14">_FV(A14,"Description")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14" s="10"/>
      <c r="Q14" s="10"/>
      <c r="R14" s="10"/>
    </row>
    <row r="15" spans="1:18" ht="50" customHeight="1">
      <c r="A15" s="2" t="e" vm="134">
        <v>#VALUE!</v>
      </c>
      <c r="B15" s="19">
        <f>'[132]Sheet 1'!$Z$115</f>
        <v>156.36876217273402</v>
      </c>
      <c r="C15" s="6" cm="1">
        <f t="array" ref="C15">(B15/_FV(A15,"Price"))-1</f>
        <v>0.47587316821834835</v>
      </c>
      <c r="D15" s="6">
        <f>'[132]Sheet 1'!$X$4</f>
        <v>5.1047120418848069E-2</v>
      </c>
      <c r="E15" s="6">
        <f>'[132]Sheet 1'!$Y$4</f>
        <v>0.17766708177667079</v>
      </c>
      <c r="F15" s="6">
        <f>'[132]Sheet 1'!$X$20</f>
        <v>-0.52198342463829195</v>
      </c>
      <c r="G15" s="7">
        <f>'[132]Sheet 1'!$AE$16</f>
        <v>6.1924672272727275</v>
      </c>
      <c r="H15" s="7">
        <f>'[132]Sheet 1'!$AF$16</f>
        <v>41.265984925311201</v>
      </c>
      <c r="I15" s="6">
        <f>'[132]Sheet 1'!$AD$7</f>
        <v>0.83069999999999999</v>
      </c>
      <c r="J15" s="6">
        <f>'[132]Sheet 1'!$AG$7</f>
        <v>0.34547530095475298</v>
      </c>
      <c r="K15" s="6">
        <f>'[132]Sheet 1'!$AF$13</f>
        <v>8.855459812083151E-2</v>
      </c>
      <c r="L15" s="8">
        <f>'[132]Sheet 1'!$AF$101</f>
        <v>59670614202</v>
      </c>
      <c r="M15" s="16" t="str" cm="1">
        <f t="array" ref="M15">_FV(A15,"Industry")</f>
        <v>Investment Banking &amp; Investment Services</v>
      </c>
      <c r="N15" s="25" cm="1">
        <f t="array" ref="N15">_FV(A15,"Year incorporated",TRUE)</f>
        <v>2013</v>
      </c>
      <c r="O15" s="14" t="str" cm="1">
        <f t="array" ref="O15">_FV(A15,"Description")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15" s="10"/>
      <c r="Q15" s="10"/>
      <c r="R15" s="10"/>
    </row>
    <row r="16" spans="1:18" ht="50" customHeight="1">
      <c r="A16" s="2" t="e" vm="135">
        <v>#VALUE!</v>
      </c>
      <c r="B16" s="19">
        <f>'[133]Sheet 1'!$AO$115</f>
        <v>102.63062365077015</v>
      </c>
      <c r="C16" s="6" cm="1">
        <f t="array" ref="C16">(B16/_FV(A16,"Price"))-1</f>
        <v>-8.5207026911755523E-2</v>
      </c>
      <c r="D16" s="6">
        <f>'[133]Sheet 1'!$AM$4</f>
        <v>9.3122149636386098E-2</v>
      </c>
      <c r="E16" s="6">
        <f>'[133]Sheet 1'!$AN$4</f>
        <v>7.4420702486328594E-3</v>
      </c>
      <c r="F16" s="6">
        <f>'[133]Sheet 1'!$AM$20</f>
        <v>0.25008950948800579</v>
      </c>
      <c r="G16" s="7">
        <f>'[133]Sheet 1'!$AT$16</f>
        <v>4.1551913492135082</v>
      </c>
      <c r="H16" s="7">
        <f>'[133]Sheet 1'!$AU$16</f>
        <v>29.130683383794466</v>
      </c>
      <c r="I16" s="6">
        <f>'[133]Sheet 1'!$AS$7</f>
        <v>0.5494</v>
      </c>
      <c r="J16" s="6">
        <f>'[133]Sheet 1'!$AV$7</f>
        <v>0.17697468568529062</v>
      </c>
      <c r="K16" s="6">
        <f>'[133]Sheet 1'!$AU$13</f>
        <v>7.0550855567890369E-2</v>
      </c>
      <c r="L16" s="8">
        <f>'[133]Sheet 1'!$AU$101</f>
        <v>73700628961</v>
      </c>
      <c r="M16" s="16" t="str" cm="1">
        <f t="array" ref="M16">_FV(A16,"Industry")</f>
        <v>Professional &amp; Commercial Services</v>
      </c>
      <c r="N16" s="25" cm="1">
        <f t="array" ref="N16">_FV(A16,"Year incorporated",TRUE)</f>
        <v>1992</v>
      </c>
      <c r="O16" s="14" t="str" cm="1">
        <f t="array" ref="O16">_FV(A16,"Description")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6" s="10"/>
      <c r="Q16" s="10"/>
      <c r="R16" s="10"/>
    </row>
    <row r="17" spans="1:18" ht="50" customHeight="1">
      <c r="A17" s="2" t="e" vm="136">
        <v>#VALUE!</v>
      </c>
      <c r="B17" s="19">
        <f>'[134]Sheet 1'!$AO$115</f>
        <v>113.78928427603407</v>
      </c>
      <c r="C17" s="6" cm="1">
        <f t="array" ref="C17">(B17/_FV(A17,"Price"))-1</f>
        <v>-0.69031030597383425</v>
      </c>
      <c r="D17" s="6">
        <f>'[134]Sheet 1'!$AM$4</f>
        <v>0.34759551645172948</v>
      </c>
      <c r="E17" s="6">
        <f>'[134]Sheet 1'!$AN$4</f>
        <v>0.10911367498434843</v>
      </c>
      <c r="F17" s="6">
        <f>'[134]Sheet 1'!$AM$20</f>
        <v>0.36072951207958304</v>
      </c>
      <c r="G17" s="7">
        <f>'[134]Sheet 1'!$AT$16</f>
        <v>10.681856721223504</v>
      </c>
      <c r="H17" s="7">
        <f>'[134]Sheet 1'!$AU$16</f>
        <v>36.77150246305419</v>
      </c>
      <c r="I17" s="6">
        <f>'[134]Sheet 1'!$AS$7</f>
        <v>0.66320000000000001</v>
      </c>
      <c r="J17" s="6">
        <f>'[134]Sheet 1'!$AV$7</f>
        <v>0.22484572041856721</v>
      </c>
      <c r="K17" s="6">
        <f>'[134]Sheet 1'!$AU$13</f>
        <v>6.2882732764007493E-2</v>
      </c>
      <c r="L17" s="8">
        <f>'[134]Sheet 1'!$AU$101</f>
        <v>119433840000</v>
      </c>
      <c r="M17" s="16" t="str" cm="1">
        <f t="array" ref="M17">_FV(A17,"Industry")</f>
        <v>Professional &amp; Commercial Services</v>
      </c>
      <c r="N17" s="25" cm="1">
        <f t="array" ref="N17">_FV(A17,"Year incorporated",TRUE)</f>
        <v>1925</v>
      </c>
      <c r="O17" s="14" t="str" cm="1">
        <f t="array" ref="O17">_FV(A17,"Description")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17" s="10"/>
      <c r="Q17" s="10"/>
      <c r="R17" s="10"/>
    </row>
    <row r="18" spans="1:18" ht="50" customHeight="1">
      <c r="A18" s="2" t="e" vm="137">
        <v>#VALUE!</v>
      </c>
      <c r="B18" s="19">
        <f>'[135]Sheet 1'!$H$115</f>
        <v>50.853132060484533</v>
      </c>
      <c r="C18" s="6" cm="1">
        <f t="array" ref="C18">(B18/_FV(A18,"Price"))-1</f>
        <v>-0.18920388934176446</v>
      </c>
      <c r="D18" s="6">
        <f>'[135]Sheet 1'!$F$4</f>
        <v>0.45784277879341873</v>
      </c>
      <c r="E18" s="6">
        <f>'[135]Sheet 1'!$G$4</f>
        <v>0.319723113964687</v>
      </c>
      <c r="F18" s="6">
        <f>'[135]Sheet 1'!$F$20</f>
        <v>2.1676942046855734</v>
      </c>
      <c r="G18" s="7">
        <f>'[135]Sheet 1'!$M$16</f>
        <v>2.8105692827046549</v>
      </c>
      <c r="H18" s="7">
        <f>'[135]Sheet 1'!$N$16</f>
        <v>74.609200026631157</v>
      </c>
      <c r="I18" s="6">
        <f>'[135]Sheet 1'!$L$7</f>
        <v>0.23585473515248795</v>
      </c>
      <c r="J18" s="6">
        <f>'[135]Sheet 1'!$O$7</f>
        <v>0.11271067415730338</v>
      </c>
      <c r="K18" s="6">
        <f>'[135]Sheet 1'!$N$13</f>
        <v>4.4832646877810918E-2</v>
      </c>
      <c r="L18" s="8">
        <f>'[135]Sheet 1'!$N$101</f>
        <v>5603150922</v>
      </c>
      <c r="M18" s="16" t="str" cm="1">
        <f t="array" ref="M18">_FV(A18,"Industry")</f>
        <v>Professional &amp; Commercial Services</v>
      </c>
      <c r="N18" s="25" cm="1">
        <f t="array" ref="N18">_FV(A18,"Year incorporated",TRUE)</f>
        <v>2019</v>
      </c>
      <c r="O18" s="14" t="str" cm="1">
        <f t="array" ref="O18">_FV(A18,"Description")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8" s="10"/>
      <c r="Q18" s="10"/>
      <c r="R18" s="10"/>
    </row>
    <row r="19" spans="1:18" ht="50" customHeight="1">
      <c r="A19" s="2" t="e" vm="138">
        <v>#VALUE!</v>
      </c>
      <c r="B19" s="19">
        <f>'[136]Sheet 1'!$Z$115</f>
        <v>81.631588458798802</v>
      </c>
      <c r="C19" s="6" cm="1">
        <f t="array" ref="C19">(B19/_FV(A19,"Price"))-1</f>
        <v>-0.1643813239963271</v>
      </c>
      <c r="D19" s="6">
        <f>'[136]Sheet 1'!$X$4</f>
        <v>5.2999250800292108E-2</v>
      </c>
      <c r="E19" s="6">
        <f>'[136]Sheet 1'!$Y$4</f>
        <v>-4.0166497409897972E-2</v>
      </c>
      <c r="F19" s="6">
        <f>'[136]Sheet 1'!$X$20</f>
        <v>-0.24353440022231165</v>
      </c>
      <c r="G19" s="7">
        <f>'[136]Sheet 1'!$AE$16</f>
        <v>2.9757334258814119</v>
      </c>
      <c r="H19" s="7">
        <f>'[136]Sheet 1'!$AF$16</f>
        <v>239.55530840501197</v>
      </c>
      <c r="I19" s="6">
        <f>'[136]Sheet 1'!$AD$7</f>
        <v>0.57900833545484576</v>
      </c>
      <c r="J19" s="6">
        <f>'[136]Sheet 1'!$AG$7</f>
        <v>0.18142557836514117</v>
      </c>
      <c r="K19" s="6">
        <f>'[136]Sheet 1'!$AF$13</f>
        <v>1.7900271136324159E-2</v>
      </c>
      <c r="L19" s="8">
        <f>'[136]Sheet 1'!$AF$101</f>
        <v>26708740000</v>
      </c>
      <c r="M19" s="16" t="str" cm="1">
        <f t="array" ref="M19">_FV(A19,"Industry")</f>
        <v>Professional &amp; Commercial Services</v>
      </c>
      <c r="N19" s="25" cm="1">
        <f t="array" ref="N19">_FV(A19,"Year incorporated",TRUE)</f>
        <v>2000</v>
      </c>
      <c r="O19" s="14" t="str" cm="1">
        <f t="array" ref="O19">_FV(A19,"Description")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9" s="10"/>
      <c r="Q19" s="10"/>
      <c r="R19" s="10"/>
    </row>
    <row r="20" spans="1:18" ht="50" customHeight="1">
      <c r="A20" s="2" t="e" vm="139">
        <v>#VALUE!</v>
      </c>
      <c r="B20" s="19">
        <f>'[137]Sheet 1'!$H$115</f>
        <v>3.2186175846112222</v>
      </c>
      <c r="C20" s="6" cm="1">
        <f t="array" ref="C20">(B20/_FV(A20,"Price"))-1</f>
        <v>-0.52246029901910651</v>
      </c>
      <c r="D20" s="6">
        <f>'[137]Sheet 1'!$F$4</f>
        <v>1.594468758404616</v>
      </c>
      <c r="E20" s="6">
        <f>'[137]Sheet 1'!$G$4</f>
        <v>-9.6660065508973436E-2</v>
      </c>
      <c r="F20" s="6">
        <f>'[137]Sheet 1'!$F$20</f>
        <v>4.9324164572279621</v>
      </c>
      <c r="G20" s="7">
        <f>'[137]Sheet 1'!$M$16</f>
        <v>10.344861126630489</v>
      </c>
      <c r="H20" s="7">
        <f>'[137]Sheet 1'!$N$16</f>
        <v>24.113972662063532</v>
      </c>
      <c r="I20" s="6">
        <f>'[137]Sheet 1'!$M$7</f>
        <v>0.42899999999999999</v>
      </c>
      <c r="J20" s="6">
        <f>'[137]Sheet 1'!$O$7</f>
        <v>0.21582790229927612</v>
      </c>
      <c r="K20" s="6">
        <f>'[137]Sheet 1'!$N$13</f>
        <v>0</v>
      </c>
      <c r="L20" s="8">
        <f>'[137]Sheet 1'!$N$101</f>
        <v>30736610000</v>
      </c>
      <c r="M20" s="16" t="str" cm="1">
        <f t="array" ref="M20">_FV(A20,"Industry")</f>
        <v>Banking Services</v>
      </c>
      <c r="N20" s="25" cm="1">
        <f t="array" ref="N20">_FV(A20,"Year incorporated",TRUE)</f>
        <v>2016</v>
      </c>
      <c r="O20" s="14" t="str" cm="1">
        <f t="array" ref="O20">_FV(A20,"Description")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0" s="10"/>
      <c r="Q20" s="10"/>
      <c r="R20" s="10"/>
    </row>
    <row r="21" spans="1:18" ht="50" customHeight="1">
      <c r="A21" s="2" t="e" vm="140">
        <v>#VALUE!</v>
      </c>
      <c r="B21" s="19">
        <f>'[138]Sheet 1'!$W$115</f>
        <v>525.33268189692092</v>
      </c>
      <c r="C21" s="6" cm="1">
        <f t="array" ref="C21">(B21/_FV(A21,"Price"))-1</f>
        <v>4.1132244685314481</v>
      </c>
      <c r="D21" s="6">
        <f>'[138]Sheet 1'!$U$4</f>
        <v>0.10341689418383382</v>
      </c>
      <c r="E21" s="6">
        <f>'[138]Sheet 1'!$V$4</f>
        <v>0.18227487440953727</v>
      </c>
      <c r="F21" s="6">
        <f>'[138]Sheet 1'!$U$20</f>
        <v>-6.4268530186733841E-2</v>
      </c>
      <c r="G21" s="7">
        <f>'[138]Sheet 1'!$AB$16</f>
        <v>1.9242545370023243</v>
      </c>
      <c r="H21" s="7">
        <f>'[138]Sheet 1'!$AC$16</f>
        <v>5.8433020856102003</v>
      </c>
      <c r="I21" s="6">
        <f>'[138]Sheet 1'!$AA$7</f>
        <v>1</v>
      </c>
      <c r="J21" s="6">
        <f>'[138]Sheet 1'!$AD$7</f>
        <v>0.53535277798605385</v>
      </c>
      <c r="K21" s="6">
        <f>'[138]Sheet 1'!$AC$13</f>
        <v>0</v>
      </c>
      <c r="L21" s="8">
        <f>'[138]Sheet 1'!$AC$101</f>
        <v>25663782760</v>
      </c>
      <c r="M21" s="16" t="str" cm="1">
        <f t="array" ref="M21">_FV(A21,"Industry")</f>
        <v>Banking Services</v>
      </c>
      <c r="N21" s="25" cm="1">
        <f t="array" ref="N21">_FV(A21,"Year incorporated",TRUE)</f>
        <v>1960</v>
      </c>
      <c r="O21" s="14" t="str" cm="1">
        <f t="array" ref="O21">_FV(A21,"Description")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1" s="10"/>
      <c r="Q21" s="10"/>
      <c r="R21" s="10"/>
    </row>
    <row r="22" spans="1:18" ht="50" customHeight="1">
      <c r="A22" s="2" t="e" vm="20">
        <v>#VALUE!</v>
      </c>
      <c r="B22" s="19">
        <f>'[20]Sheet 1'!$AL$115</f>
        <v>333.07905657385965</v>
      </c>
      <c r="C22" s="6" cm="1">
        <f t="array" ref="C22">(B22/_FV(A22,"Price"))-1</f>
        <v>3.7370924921700688E-2</v>
      </c>
      <c r="D22" s="6">
        <f>'[20]Sheet 1'!$AJ$4</f>
        <v>-0.14817164642055514</v>
      </c>
      <c r="E22" s="6">
        <f>'[20]Sheet 1'!$AK$4</f>
        <v>0.17779859577806545</v>
      </c>
      <c r="F22" s="6">
        <f>'[20]Sheet 1'!$AJ$20</f>
        <v>-1.0176404064859355</v>
      </c>
      <c r="G22" s="7">
        <f>'[20]Sheet 1'!$AQ$16</f>
        <v>2.4009318445888463</v>
      </c>
      <c r="H22" s="7">
        <f>'[20]Sheet 1'!$AR$16</f>
        <v>-31.784701345370085</v>
      </c>
      <c r="I22" s="6">
        <f>'[20]Sheet 1'!$AQ$7</f>
        <v>-7.3000000000000001E-3</v>
      </c>
      <c r="J22" s="6">
        <f>'[20]Sheet 1'!$AS$7</f>
        <v>7.2031752231958138E-2</v>
      </c>
      <c r="K22" s="6">
        <f>'[20]Sheet 1'!$AR$13</f>
        <v>-5.3649750927818686E-2</v>
      </c>
      <c r="L22" s="8">
        <f>'[20]Sheet 1'!$AR$101</f>
        <v>725295100000</v>
      </c>
      <c r="M22" s="16" t="str" cm="1">
        <f t="array" ref="M22">_FV(A22,"Industry")</f>
        <v>Consumer Goods Conglomerates</v>
      </c>
      <c r="N22" s="25" cm="1">
        <f t="array" ref="N22">_FV(A22,"Year incorporated",TRUE)</f>
        <v>1998</v>
      </c>
      <c r="O22" s="14" t="str" cm="1">
        <f t="array" ref="O22">_FV(A22,"Description")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2" s="10"/>
      <c r="Q22" s="10"/>
      <c r="R22" s="10"/>
    </row>
    <row r="23" spans="1:18" ht="50" customHeight="1">
      <c r="A23" s="22"/>
      <c r="B23" s="19"/>
      <c r="C23" s="6"/>
      <c r="D23" s="6"/>
      <c r="E23" s="6"/>
      <c r="F23" s="6"/>
      <c r="G23" s="7"/>
      <c r="H23" s="7"/>
      <c r="I23" s="6"/>
      <c r="J23" s="6"/>
      <c r="K23" s="6"/>
      <c r="L23" s="8"/>
      <c r="M23" s="16"/>
      <c r="N23" s="25"/>
      <c r="O23" s="14"/>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2">
      <sortCondition descending="1" ref="K1:K22"/>
    </sortState>
  </autoFilter>
  <conditionalFormatting sqref="C23:C27">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onditionalFormatting>
  <conditionalFormatting sqref="C23:C54">
    <cfRule type="colorScale" priority="127">
      <colorScale>
        <cfvo type="min"/>
        <cfvo type="percentile" val="50"/>
        <cfvo type="max"/>
        <color rgb="FFF8696B"/>
        <color rgb="FFFFEB84"/>
        <color rgb="FF63BE7B"/>
      </colorScale>
    </cfRule>
    <cfRule type="colorScale" priority="132">
      <colorScale>
        <cfvo type="min"/>
        <cfvo type="percentile" val="50"/>
        <cfvo type="max"/>
        <color rgb="FFF8696B"/>
        <color rgb="FFFFEB84"/>
        <color rgb="FF63BE7B"/>
      </colorScale>
    </cfRule>
    <cfRule type="colorScale" priority="147">
      <colorScale>
        <cfvo type="min"/>
        <cfvo type="max"/>
        <color rgb="FFFFEF9C"/>
        <color rgb="FF63BE7B"/>
      </colorScale>
    </cfRule>
  </conditionalFormatting>
  <conditionalFormatting sqref="D2:E2">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E21 D23:E27">
    <cfRule type="colorScale" priority="61">
      <colorScale>
        <cfvo type="min"/>
        <cfvo type="max"/>
        <color rgb="FFFCFCFF"/>
        <color rgb="FF63BE7B"/>
      </colorScale>
    </cfRule>
  </conditionalFormatting>
  <conditionalFormatting sqref="D2:E21 D23:E53">
    <cfRule type="colorScale" priority="128">
      <colorScale>
        <cfvo type="min"/>
        <cfvo type="max"/>
        <color rgb="FFFFEF9C"/>
        <color rgb="FF63BE7B"/>
      </colorScale>
    </cfRule>
  </conditionalFormatting>
  <conditionalFormatting sqref="D3:E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6:E6">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7:E7">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8:E8">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9:E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10:E10">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11:E11">
    <cfRule type="colorScale" priority="122">
      <colorScale>
        <cfvo type="min"/>
        <cfvo type="max"/>
        <color rgb="FFFCFCFF"/>
        <color rgb="FF63BE7B"/>
      </colorScale>
    </cfRule>
    <cfRule type="colorScale" priority="123">
      <colorScale>
        <cfvo type="min"/>
        <cfvo type="percentile" val="50"/>
        <cfvo type="max"/>
        <color rgb="FFF8696B"/>
        <color rgb="FFFFEB84"/>
        <color rgb="FF63BE7B"/>
      </colorScale>
    </cfRule>
  </conditionalFormatting>
  <conditionalFormatting sqref="D12:E14">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onditionalFormatting>
  <conditionalFormatting sqref="D15:E15">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onditionalFormatting>
  <conditionalFormatting sqref="D16:E16">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D17:E17">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18:E18">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D23:E23">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24:E24">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25:E27">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28:E28">
    <cfRule type="colorScale" priority="98">
      <colorScale>
        <cfvo type="min"/>
        <cfvo type="max"/>
        <color rgb="FFFCFCFF"/>
        <color rgb="FF63BE7B"/>
      </colorScale>
    </cfRule>
    <cfRule type="colorScale" priority="99">
      <colorScale>
        <cfvo type="min"/>
        <cfvo type="percentile" val="50"/>
        <cfvo type="max"/>
        <color rgb="FFF8696B"/>
        <color rgb="FFFFEB84"/>
        <color rgb="FF63BE7B"/>
      </colorScale>
    </cfRule>
  </conditionalFormatting>
  <conditionalFormatting sqref="D29:E31">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32:E32">
    <cfRule type="colorScale" priority="96">
      <colorScale>
        <cfvo type="min"/>
        <cfvo type="max"/>
        <color rgb="FFFCFCFF"/>
        <color rgb="FF63BE7B"/>
      </colorScale>
    </cfRule>
    <cfRule type="colorScale" priority="97">
      <colorScale>
        <cfvo type="min"/>
        <cfvo type="percentile" val="50"/>
        <cfvo type="max"/>
        <color rgb="FFF8696B"/>
        <color rgb="FFFFEB84"/>
        <color rgb="FF63BE7B"/>
      </colorScale>
    </cfRule>
  </conditionalFormatting>
  <conditionalFormatting sqref="D33:E33">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onditionalFormatting>
  <conditionalFormatting sqref="D34:E34">
    <cfRule type="colorScale" priority="92">
      <colorScale>
        <cfvo type="min"/>
        <cfvo type="max"/>
        <color rgb="FFFCFCFF"/>
        <color rgb="FF63BE7B"/>
      </colorScale>
    </cfRule>
    <cfRule type="colorScale" priority="93">
      <colorScale>
        <cfvo type="min"/>
        <cfvo type="percentile" val="50"/>
        <cfvo type="max"/>
        <color rgb="FFF8696B"/>
        <color rgb="FFFFEB84"/>
        <color rgb="FF63BE7B"/>
      </colorScale>
    </cfRule>
  </conditionalFormatting>
  <conditionalFormatting sqref="D35:E35">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36:E36">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37:E37">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38:E40">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41:E41">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42:E42">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43:E43">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44:E44">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45:E45">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46:E46">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47:E49">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50:E50">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51:E5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52:E52">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53:E53">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F56:F1048576 F1:F53">
    <cfRule type="colorScale" priority="54">
      <colorScale>
        <cfvo type="min"/>
        <cfvo type="percentile" val="50"/>
        <cfvo type="max"/>
        <color rgb="FFF8696B"/>
        <color rgb="FFFCFCFF"/>
        <color rgb="FF63BE7B"/>
      </colorScale>
    </cfRule>
  </conditionalFormatting>
  <conditionalFormatting sqref="F2:F27">
    <cfRule type="colorScale" priority="58">
      <colorScale>
        <cfvo type="min"/>
        <cfvo type="max"/>
        <color rgb="FFFCFCFF"/>
        <color rgb="FF63BE7B"/>
      </colorScale>
    </cfRule>
  </conditionalFormatting>
  <conditionalFormatting sqref="G2:G27">
    <cfRule type="colorScale" priority="57">
      <colorScale>
        <cfvo type="min"/>
        <cfvo type="percentile" val="50"/>
        <cfvo type="max"/>
        <color rgb="FF63BE7B"/>
        <color rgb="FFFCFCFF"/>
        <color rgb="FFF8696B"/>
      </colorScale>
    </cfRule>
  </conditionalFormatting>
  <conditionalFormatting sqref="G2:G53">
    <cfRule type="colorScale" priority="126">
      <colorScale>
        <cfvo type="min"/>
        <cfvo type="percentile" val="50"/>
        <cfvo type="max"/>
        <color rgb="FF63BE7B"/>
        <color rgb="FFFCFCFF"/>
        <color rgb="FFF8696B"/>
      </colorScale>
    </cfRule>
  </conditionalFormatting>
  <conditionalFormatting sqref="H2:H27">
    <cfRule type="colorScale" priority="56">
      <colorScale>
        <cfvo type="min"/>
        <cfvo type="percentile" val="50"/>
        <cfvo type="max"/>
        <color rgb="FF63BE7B"/>
        <color rgb="FFFCFCFF"/>
        <color rgb="FFF8696B"/>
      </colorScale>
    </cfRule>
  </conditionalFormatting>
  <conditionalFormatting sqref="I2:I27">
    <cfRule type="colorScale" priority="55">
      <colorScale>
        <cfvo type="min"/>
        <cfvo type="max"/>
        <color rgb="FFFFEF9C"/>
        <color rgb="FF63BE7B"/>
      </colorScale>
    </cfRule>
  </conditionalFormatting>
  <conditionalFormatting sqref="I2:I53">
    <cfRule type="colorScale" priority="129">
      <colorScale>
        <cfvo type="min"/>
        <cfvo type="max"/>
        <color rgb="FFFFEF9C"/>
        <color rgb="FF63BE7B"/>
      </colorScale>
    </cfRule>
  </conditionalFormatting>
  <conditionalFormatting sqref="J2:J53">
    <cfRule type="colorScale" priority="130">
      <colorScale>
        <cfvo type="min"/>
        <cfvo type="max"/>
        <color rgb="FFFFEF9C"/>
        <color rgb="FF63BE7B"/>
      </colorScale>
    </cfRule>
  </conditionalFormatting>
  <conditionalFormatting sqref="K2:K53">
    <cfRule type="colorScale" priority="131">
      <colorScale>
        <cfvo type="min"/>
        <cfvo type="percentile" val="50"/>
        <cfvo type="max"/>
        <color rgb="FFF8696B"/>
        <color rgb="FFFFEB84"/>
        <color rgb="FF63BE7B"/>
      </colorScale>
    </cfRule>
  </conditionalFormatting>
  <conditionalFormatting sqref="D2:D47">
    <cfRule type="colorScale" priority="51">
      <colorScale>
        <cfvo type="min"/>
        <cfvo type="max"/>
        <color rgb="FFFCFCFF"/>
        <color rgb="FF63BE7B"/>
      </colorScale>
    </cfRule>
  </conditionalFormatting>
  <conditionalFormatting sqref="C23:C47">
    <cfRule type="colorScale" priority="53">
      <colorScale>
        <cfvo type="min"/>
        <cfvo type="percentile" val="50"/>
        <cfvo type="max"/>
        <color rgb="FFF8696B"/>
        <color rgb="FFFCFCFF"/>
        <color rgb="FF63BE7B"/>
      </colorScale>
    </cfRule>
  </conditionalFormatting>
  <conditionalFormatting sqref="E2:E47">
    <cfRule type="colorScale" priority="52">
      <colorScale>
        <cfvo type="min"/>
        <cfvo type="max"/>
        <color rgb="FFFCFCFF"/>
        <color rgb="FF63BE7B"/>
      </colorScale>
    </cfRule>
  </conditionalFormatting>
  <conditionalFormatting sqref="D19:E19">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0:E20">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1:E21">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2:E22">
    <cfRule type="colorScale" priority="18">
      <colorScale>
        <cfvo type="min"/>
        <cfvo type="max"/>
        <color rgb="FFFCFCFF"/>
        <color rgb="FF63BE7B"/>
      </colorScale>
    </cfRule>
  </conditionalFormatting>
  <conditionalFormatting sqref="D22:E22">
    <cfRule type="colorScale" priority="19">
      <colorScale>
        <cfvo type="min"/>
        <cfvo type="max"/>
        <color rgb="FFFFEF9C"/>
        <color rgb="FF63BE7B"/>
      </colorScale>
    </cfRule>
  </conditionalFormatting>
  <conditionalFormatting sqref="D22:E22">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D2:D22">
    <cfRule type="colorScale" priority="15">
      <colorScale>
        <cfvo type="min"/>
        <cfvo type="max"/>
        <color rgb="FFFCFCFF"/>
        <color rgb="FF63BE7B"/>
      </colorScale>
    </cfRule>
  </conditionalFormatting>
  <conditionalFormatting sqref="E2:E22">
    <cfRule type="colorScale" priority="14">
      <colorScale>
        <cfvo type="min"/>
        <cfvo type="max"/>
        <color rgb="FFFCFCFF"/>
        <color rgb="FF63BE7B"/>
      </colorScale>
    </cfRule>
  </conditionalFormatting>
  <conditionalFormatting sqref="F2:F22">
    <cfRule type="colorScale" priority="13">
      <colorScale>
        <cfvo type="min"/>
        <cfvo type="percentile" val="50"/>
        <cfvo type="max"/>
        <color rgb="FFF8696B"/>
        <color rgb="FFFCFCFF"/>
        <color rgb="FF63BE7B"/>
      </colorScale>
    </cfRule>
  </conditionalFormatting>
  <conditionalFormatting sqref="G2:G22">
    <cfRule type="colorScale" priority="12">
      <colorScale>
        <cfvo type="min"/>
        <cfvo type="percentile" val="50"/>
        <cfvo type="max"/>
        <color rgb="FF63BE7B"/>
        <color rgb="FFFCFCFF"/>
        <color rgb="FFF8696B"/>
      </colorScale>
    </cfRule>
  </conditionalFormatting>
  <conditionalFormatting sqref="H2:H22">
    <cfRule type="colorScale" priority="11">
      <colorScale>
        <cfvo type="min"/>
        <cfvo type="percentile" val="50"/>
        <cfvo type="max"/>
        <color rgb="FF63BE7B"/>
        <color rgb="FFFCFCFF"/>
        <color rgb="FFF8696B"/>
      </colorScale>
    </cfRule>
  </conditionalFormatting>
  <conditionalFormatting sqref="I2:I22">
    <cfRule type="colorScale" priority="6">
      <colorScale>
        <cfvo type="min"/>
        <cfvo type="max"/>
        <color rgb="FFFFEF9C"/>
        <color rgb="FF63BE7B"/>
      </colorScale>
    </cfRule>
    <cfRule type="colorScale" priority="10">
      <colorScale>
        <cfvo type="min"/>
        <cfvo type="percentile" val="50"/>
        <cfvo type="max"/>
        <color rgb="FFF8696B"/>
        <color rgb="FFFFEB84"/>
        <color rgb="FF63BE7B"/>
      </colorScale>
    </cfRule>
  </conditionalFormatting>
  <conditionalFormatting sqref="J3:J22">
    <cfRule type="colorScale" priority="8">
      <colorScale>
        <cfvo type="min"/>
        <cfvo type="max"/>
        <color rgb="FFFFEF9C"/>
        <color rgb="FF63BE7B"/>
      </colorScale>
    </cfRule>
  </conditionalFormatting>
  <conditionalFormatting sqref="K3:K22">
    <cfRule type="colorScale" priority="7">
      <colorScale>
        <cfvo type="min"/>
        <cfvo type="max"/>
        <color rgb="FFFFEF9C"/>
        <color rgb="FF63BE7B"/>
      </colorScale>
    </cfRule>
  </conditionalFormatting>
  <conditionalFormatting sqref="J2:J22">
    <cfRule type="colorScale" priority="5">
      <colorScale>
        <cfvo type="min"/>
        <cfvo type="max"/>
        <color rgb="FFFFEF9C"/>
        <color rgb="FF63BE7B"/>
      </colorScale>
    </cfRule>
  </conditionalFormatting>
  <conditionalFormatting sqref="K2:K22">
    <cfRule type="colorScale" priority="4">
      <colorScale>
        <cfvo type="min"/>
        <cfvo type="max"/>
        <color rgb="FFFFEF9C"/>
        <color rgb="FF63BE7B"/>
      </colorScale>
    </cfRule>
  </conditionalFormatting>
  <conditionalFormatting sqref="C2:C22">
    <cfRule type="colorScale" priority="1">
      <colorScale>
        <cfvo type="min"/>
        <cfvo type="percentile" val="50"/>
        <cfvo type="max"/>
        <color rgb="FFF8696B"/>
        <color rgb="FFFCFCFF"/>
        <color rgb="FF63BE7B"/>
      </colorScale>
    </cfRule>
  </conditionalFormatting>
  <hyperlinks>
    <hyperlink ref="A22" r:id="rId1" display="Financial Services/Berkshire Hathaway.xlsx" xr:uid="{163FE105-4B11-1546-9060-92F2EEBFCD7B}"/>
    <hyperlink ref="A9" r:id="rId2" display="Financial Services/BlackRock.xlsx" xr:uid="{32388E5F-33D6-6946-B4E7-B1A049E81E1D}"/>
    <hyperlink ref="A14" r:id="rId3" display="Financial Services/CME Group.xlsx" xr:uid="{5C6BB9D2-C60D-8745-8BDA-B85212EFE253}"/>
    <hyperlink ref="A21" r:id="rId4" display="Financial Services/Discover Financial Services.xlsx" xr:uid="{07917017-F610-E140-A7F1-ABBEAF911C9C}"/>
    <hyperlink ref="A10" r:id="rId5" display="Financial Services/FactSet Research Systems.xlsx" xr:uid="{578A9FD3-FCA0-B548-8054-BAA97FFDC1C0}"/>
    <hyperlink ref="A3" r:id="rId6" display="Financial Services/Fair Isaac Corporation.xlsx" xr:uid="{A44C1B12-8E04-964A-8BFF-36D2C1F19295}"/>
    <hyperlink ref="A16" r:id="rId7" display="Financial Services/Fiserv.xlsx" xr:uid="{70F4EC25-9F01-884D-BA1D-F3431878F48E}"/>
    <hyperlink ref="A15" r:id="rId8" display="Financial Services/Intercontinental Exchange.xlsx" xr:uid="{342F5D7D-34B9-3548-A6A1-6D2D565EC027}"/>
    <hyperlink ref="A2" r:id="rId9" display="Financial Services/Mastercard.xlsx" xr:uid="{369930C2-BC5B-3D4C-A7C5-FF6EB8E68807}"/>
    <hyperlink ref="A8" r:id="rId10" display="Financial Services/Moodys.xlsx" xr:uid="{1722E6B1-603C-634B-B8BA-3937C18B2418}"/>
    <hyperlink ref="A4" r:id="rId11" display="Financial Services/MSCI.xlsx" xr:uid="{49B5D6B4-9752-3B4D-87F0-7282B7716FE1}"/>
    <hyperlink ref="A20" r:id="rId12" display="Financial Services/Nu Holdings.xlsx" xr:uid="{A0C4CEFC-7BF5-9346-A017-A694D75A9E26}"/>
    <hyperlink ref="A6" r:id="rId13" display="Financial Services/Paycom Software.xlsx" xr:uid="{2D1C083C-777F-B048-956F-F68461E63939}"/>
    <hyperlink ref="A12" r:id="rId14" display="Financial Services/Paylocity.xlsx" xr:uid="{D02B660C-997C-704C-8E92-4305C43C0E0E}"/>
    <hyperlink ref="A11" r:id="rId15" display="Financial Services/PayPal.xlsx" xr:uid="{8124329E-5832-B043-951B-943CC0EF3569}"/>
    <hyperlink ref="A17" r:id="rId16" display="Financial Services/S&amp;P Global.xlsx" xr:uid="{F4F20C64-D3D5-2143-8FFA-931BEE178226}"/>
    <hyperlink ref="A5" r:id="rId17" display="Financial Services/Visa.xlsx" xr:uid="{E1383B99-3AEF-8B41-AA1C-9C645EDD834B}"/>
    <hyperlink ref="A19" r:id="rId18" display="Financial Services/Global Payments.xlsx" xr:uid="{5EE19A17-E9C1-E541-AD4E-F84173A2AB62}"/>
    <hyperlink ref="A18" r:id="rId19" display="Financial Services/Shift4 Payments.xlsx" xr:uid="{170C5F2D-5C33-AB4E-813D-C0829DAF4899}"/>
    <hyperlink ref="A13" r:id="rId20" display="Financial Services/American Express.xlsx" xr:uid="{B4C52691-BC7B-5A49-AAA9-84EA111F1BE6}"/>
    <hyperlink ref="A7" r:id="rId21" display="Technology/Software/Adyen.xlsx" xr:uid="{06B7047B-2265-EE46-AD75-FC384D0E346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A2" sqref="A2:XFD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1">
        <v>#VALUE!</v>
      </c>
      <c r="B2" s="19">
        <f>'[139]Sheet 1'!$AO$115</f>
        <v>1102.9718627701925</v>
      </c>
      <c r="C2" s="6" cm="1">
        <f t="array" ref="C2">(B2/_FV(A2,"Price"))-1</f>
        <v>1.2637136991425018</v>
      </c>
      <c r="D2" s="6">
        <f>'[139]Sheet 1'!$AM$4</f>
        <v>0.13632204940530657</v>
      </c>
      <c r="E2" s="6">
        <f>'[139]Sheet 1'!$AN$4</f>
        <v>0.11209827185172849</v>
      </c>
      <c r="F2" s="6">
        <f>'[139]Sheet 1'!$AM$20</f>
        <v>0.17614361901900399</v>
      </c>
      <c r="G2" s="7">
        <f>'[139]Sheet 1'!$AT$16</f>
        <v>1.4037771247709478</v>
      </c>
      <c r="H2" s="7">
        <f>'[139]Sheet 1'!$AU$16</f>
        <v>22.616858862823062</v>
      </c>
      <c r="I2" s="6">
        <f>'[139]Sheet 1'!$AS$7</f>
        <v>0.34960000000000002</v>
      </c>
      <c r="J2" s="6">
        <f>'[139]Sheet 1'!$AV$7</f>
        <v>7.2198468666901119E-2</v>
      </c>
      <c r="K2" s="6">
        <f>'[139]Sheet 1'!$AU$13</f>
        <v>0.20446096654275092</v>
      </c>
      <c r="L2" s="8">
        <f>'[139]Sheet 1'!$AU$101</f>
        <v>455051200320</v>
      </c>
      <c r="M2" s="16" t="str" cm="1">
        <f t="array" ref="M2">_FV(A2,"Industry")</f>
        <v>Healthcare Providers &amp; Services</v>
      </c>
      <c r="N2" s="25" cm="1">
        <f t="array" ref="N2">_FV(A2,"Year incorporated",TRUE)</f>
        <v>2015</v>
      </c>
      <c r="O2" s="14" t="str" cm="1">
        <f t="array" ref="O2">_FV(A2,"Description")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2" s="10" t="s">
        <v>9</v>
      </c>
      <c r="Q2" s="10"/>
      <c r="R2" s="10"/>
    </row>
    <row r="3" spans="1:18" ht="50" customHeight="1">
      <c r="A3" s="2" t="e" vm="142">
        <v>#VALUE!</v>
      </c>
      <c r="B3" s="19">
        <f>'[140]Sheet 1'!$AO$115</f>
        <v>375.05245776568489</v>
      </c>
      <c r="C3" s="6" cm="1">
        <f t="array" ref="C3">(B3/_FV(A3,"Price"))-1</f>
        <v>-0.12668826487755569</v>
      </c>
      <c r="D3" s="6">
        <f>'[140]Sheet 1'!$AM$4</f>
        <v>7.8747386858013524E-3</v>
      </c>
      <c r="E3" s="6">
        <f>'[140]Sheet 1'!$AN$4</f>
        <v>7.2161842096043038E-2</v>
      </c>
      <c r="F3" s="6">
        <f>'[140]Sheet 1'!$AM$20</f>
        <v>2.1385321214983932E-3</v>
      </c>
      <c r="G3" s="7">
        <f>'[140]Sheet 1'!$AT$16</f>
        <v>14.434293548003952</v>
      </c>
      <c r="H3" s="7">
        <f>'[140]Sheet 1'!$AU$16</f>
        <v>65.970879110780174</v>
      </c>
      <c r="I3" s="6">
        <f>'[140]Sheet 1'!$AS$7</f>
        <v>0.76770000000000005</v>
      </c>
      <c r="J3" s="6">
        <f>'[140]Sheet 1'!$AV$7</f>
        <v>0.18324609164231606</v>
      </c>
      <c r="K3" s="6">
        <f>'[140]Sheet 1'!$AU$13</f>
        <v>0.30795435950075123</v>
      </c>
      <c r="L3" s="8">
        <f>'[140]Sheet 1'!$AU$101</f>
        <v>411974945871</v>
      </c>
      <c r="M3" s="16" t="str" cm="1">
        <f t="array" ref="M3">_FV(A3,"Industry")</f>
        <v>Pharmaceuticals</v>
      </c>
      <c r="N3" s="25" cm="1">
        <f t="array" ref="N3">_FV(A3,"Year incorporated",TRUE)</f>
        <v>1901</v>
      </c>
      <c r="O3" s="14" t="str" cm="1">
        <f t="array" ref="O3">_FV(A3,"Description")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3" s="10"/>
      <c r="Q3" s="10"/>
      <c r="R3" s="10"/>
    </row>
    <row r="4" spans="1:18" ht="50" customHeight="1">
      <c r="A4" s="2" t="e" vm="143">
        <v>#VALUE!</v>
      </c>
      <c r="B4" s="19">
        <f>'[141]Sheet 1'!$AO$115</f>
        <v>231.83964631616081</v>
      </c>
      <c r="C4" s="6" cm="1">
        <f t="array" ref="C4">(B4/_FV(A4,"Price"))-1</f>
        <v>1.0998065964691679</v>
      </c>
      <c r="D4" s="6">
        <f>'[141]Sheet 1'!$AM$4</f>
        <v>0.21721008541392894</v>
      </c>
      <c r="E4" s="6">
        <f>'[141]Sheet 1'!$AN$4</f>
        <v>-1.7694786026348219E-2</v>
      </c>
      <c r="F4" s="6">
        <f>'[141]Sheet 1'!$AM$20</f>
        <v>-0.11581495427649269</v>
      </c>
      <c r="G4" s="7">
        <f>'[141]Sheet 1'!$AT$16</f>
        <v>5.0313850817266337</v>
      </c>
      <c r="H4" s="7">
        <f>'[141]Sheet 1'!$AU$16</f>
        <v>20.543811681245266</v>
      </c>
      <c r="I4" s="6">
        <f>'[141]Sheet 1'!$AS$7</f>
        <v>0.70630000000000004</v>
      </c>
      <c r="J4" s="6">
        <f>'[141]Sheet 1'!$AV$7</f>
        <v>0.2480812374542449</v>
      </c>
      <c r="K4" s="6">
        <f>'[141]Sheet 1'!$AU$13</f>
        <v>0.23841318692783184</v>
      </c>
      <c r="L4" s="8">
        <f>'[141]Sheet 1'!$AU$101</f>
        <v>298275601800</v>
      </c>
      <c r="M4" s="16" t="str" cm="1">
        <f t="array" ref="M4">_FV(A4,"Industry")</f>
        <v>Pharmaceuticals</v>
      </c>
      <c r="N4" s="25" cm="1">
        <f t="array" ref="N4">_FV(A4,"Year incorporated",TRUE)</f>
        <v>1970</v>
      </c>
      <c r="O4" s="14" t="str" cm="1">
        <f t="array" ref="O4">_FV(A4,"Description")</f>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c>
      <c r="P4" s="10"/>
      <c r="Q4" s="10"/>
      <c r="R4" s="10"/>
    </row>
    <row r="5" spans="1:18" ht="50" customHeight="1">
      <c r="A5" s="2" t="e" vm="3">
        <v>#VALUE!</v>
      </c>
      <c r="B5" s="19">
        <f>'[3]Sheet 1'!$AO$115</f>
        <v>168.06963195602466</v>
      </c>
      <c r="C5" s="6" cm="1">
        <f t="array" ref="C5">(B5/_FV(A5,"Price"))-1</f>
        <v>4.7423856138755216E-2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275564800000</v>
      </c>
      <c r="M5" s="16" t="str" cm="1">
        <f t="array" ref="M5">_FV(A5,"Industry")</f>
        <v>Pharmaceuticals</v>
      </c>
      <c r="N5" s="25" cm="1">
        <f t="array" ref="N5">_FV(A5,"Year incorporated",TRUE)</f>
        <v>1931</v>
      </c>
      <c r="O5" s="14" t="str" cm="1">
        <f t="array" ref="O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5" s="10"/>
      <c r="Q5" s="10"/>
      <c r="R5" s="10"/>
    </row>
    <row r="6" spans="1:18" ht="50" customHeight="1">
      <c r="A6" s="2" t="e" vm="144">
        <v>#VALUE!</v>
      </c>
      <c r="B6" s="19">
        <f>'[142]Sheet 1'!$Q$115</f>
        <v>429.6955628032652</v>
      </c>
      <c r="C6" s="6" cm="1">
        <f t="array" ref="C6">(B6/_FV(A6,"Price"))-1</f>
        <v>2.1146387561848736</v>
      </c>
      <c r="D6" s="6">
        <f>'[142]Sheet 1'!$O$4</f>
        <v>3.3044468565937679E-2</v>
      </c>
      <c r="E6" s="6">
        <f>'[142]Sheet 1'!$P$4</f>
        <v>-9.5790126434009748E-2</v>
      </c>
      <c r="F6" s="6">
        <f>'[142]Sheet 1'!$O$20</f>
        <v>-0.52252779403159744</v>
      </c>
      <c r="G6" s="7">
        <f>'[142]Sheet 1'!$V$16</f>
        <v>4.4549431753195297</v>
      </c>
      <c r="H6" s="7">
        <f>'[142]Sheet 1'!$W$16</f>
        <v>21.850901579925651</v>
      </c>
      <c r="I6" s="6">
        <f>'[142]Sheet 1'!$U$7</f>
        <v>0.7</v>
      </c>
      <c r="J6" s="6">
        <f>'[142]Sheet 1'!$X$7</f>
        <v>0.41768009094980535</v>
      </c>
      <c r="K6" s="6">
        <f>'[142]Sheet 1'!$W$13</f>
        <v>0.23364172617199627</v>
      </c>
      <c r="L6" s="8">
        <f>'[142]Sheet 1'!$W$101</f>
        <v>258627271100</v>
      </c>
      <c r="M6" s="16" t="str" cm="1">
        <f t="array" ref="M6">_FV(A6,"Industry")</f>
        <v>Pharmaceuticals</v>
      </c>
      <c r="N6" s="25" cm="1">
        <f t="array" ref="N6">_FV(A6,"Year incorporated",TRUE)</f>
        <v>2012</v>
      </c>
      <c r="O6" s="14" t="str" cm="1">
        <f t="array" ref="O6">_FV(A6,"Description")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6" s="10"/>
      <c r="Q6" s="10"/>
      <c r="R6" s="10"/>
    </row>
    <row r="7" spans="1:18" ht="50" customHeight="1">
      <c r="A7" s="2" t="e" vm="145">
        <v>#VALUE!</v>
      </c>
      <c r="B7" s="19">
        <f>'[143]Sheet 1'!$AO$115</f>
        <v>83.63563703983921</v>
      </c>
      <c r="C7" s="6" cm="1">
        <f t="array" ref="C7">(B7/_FV(A7,"Price"))-1</f>
        <v>1.1997800378705734</v>
      </c>
      <c r="D7" s="6">
        <f>'[143]Sheet 1'!$AM$4</f>
        <v>0.23425351835449271</v>
      </c>
      <c r="E7" s="6">
        <f>'[143]Sheet 1'!$AN$4</f>
        <v>-0.31669490680753509</v>
      </c>
      <c r="F7" s="6">
        <f>'[143]Sheet 1'!$AM$20</f>
        <v>0.30462177943456603</v>
      </c>
      <c r="G7" s="7">
        <f>'[143]Sheet 1'!$AT$16</f>
        <v>2.1546955048340477</v>
      </c>
      <c r="H7" s="7">
        <f>'[143]Sheet 1'!$AU$16</f>
        <v>6.890877215351269</v>
      </c>
      <c r="I7" s="6">
        <f>'[143]Sheet 1'!$AS$7</f>
        <v>0.65769999999999995</v>
      </c>
      <c r="J7" s="6">
        <f>'[143]Sheet 1'!$AV$7</f>
        <v>0.25945380245190869</v>
      </c>
      <c r="K7" s="6">
        <f>'[143]Sheet 1'!$AU$13</f>
        <v>0.28345881816107688</v>
      </c>
      <c r="L7" s="8">
        <f>'[143]Sheet 1'!$AU$101</f>
        <v>216180600000</v>
      </c>
      <c r="M7" s="16" t="str" cm="1">
        <f t="array" ref="M7">_FV(A7,"Industry")</f>
        <v>Pharmaceuticals</v>
      </c>
      <c r="N7" s="25" cm="1">
        <f t="array" ref="N7">_FV(A7,"Year incorporated",TRUE)</f>
        <v>1942</v>
      </c>
      <c r="O7" s="14" t="str" cm="1">
        <f t="array" ref="O7">_FV(A7,"Description")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7" s="10"/>
      <c r="Q7" s="10"/>
      <c r="R7" s="10"/>
    </row>
    <row r="8" spans="1:18" ht="50" customHeight="1">
      <c r="A8" s="2" t="e" vm="146">
        <v>#VALUE!</v>
      </c>
      <c r="B8" s="19">
        <f>'[144]Sheet 1'!$AO$115</f>
        <v>467.52935742597123</v>
      </c>
      <c r="C8" s="6" cm="1">
        <f t="array" ref="C8">(B8/_FV(A8,"Price"))-1</f>
        <v>-8.0499238040413701E-2</v>
      </c>
      <c r="D8" s="6">
        <f>'[144]Sheet 1'!$AM$4</f>
        <v>0.14546938359133921</v>
      </c>
      <c r="E8" s="6">
        <f>'[144]Sheet 1'!$AN$4</f>
        <v>8.7721251252366184E-3</v>
      </c>
      <c r="F8" s="6">
        <f>'[144]Sheet 1'!$AM$20</f>
        <v>-1.6886808226049155E-2</v>
      </c>
      <c r="G8" s="7">
        <f>'[144]Sheet 1'!$AT$16</f>
        <v>4.5497336641879107</v>
      </c>
      <c r="H8" s="7">
        <f>'[144]Sheet 1'!$AU$16</f>
        <v>29.403062953525179</v>
      </c>
      <c r="I8" s="6">
        <f>'[144]Sheet 1'!$AS$7</f>
        <v>0.43419999999999997</v>
      </c>
      <c r="J8" s="6">
        <f>'[144]Sheet 1'!$AV$7</f>
        <v>0.15386841812312146</v>
      </c>
      <c r="K8" s="6">
        <f>'[144]Sheet 1'!$AU$13</f>
        <v>0.10688996434029546</v>
      </c>
      <c r="L8" s="8">
        <f>'[144]Sheet 1'!$AU$101</f>
        <v>204351287527</v>
      </c>
      <c r="M8" s="16" t="str" cm="1">
        <f t="array" ref="M8">_FV(A8,"Industry")</f>
        <v>Healthcare Equipment &amp; Supplies</v>
      </c>
      <c r="N8" s="25" cm="1">
        <f t="array" ref="N8">_FV(A8,"Year incorporated",TRUE)</f>
        <v>1960</v>
      </c>
      <c r="O8" s="14" t="str" cm="1">
        <f t="array" ref="O8">_FV(A8,"Description")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8" s="10"/>
      <c r="Q8" s="10"/>
      <c r="R8" s="10"/>
    </row>
    <row r="9" spans="1:18" ht="50" customHeight="1">
      <c r="A9" s="2" t="e" vm="147">
        <v>#VALUE!</v>
      </c>
      <c r="B9" s="19">
        <f>'[145]Sheet 1'!$AO$115</f>
        <v>112.71657023963272</v>
      </c>
      <c r="C9" s="6" cm="1">
        <f t="array" ref="C9">(B9/_FV(A9,"Price"))-1</f>
        <v>0.10506441411404621</v>
      </c>
      <c r="D9" s="6">
        <f>'[145]Sheet 1'!$AM$4</f>
        <v>1.3418456181079508E-2</v>
      </c>
      <c r="E9" s="6">
        <f>'[145]Sheet 1'!$AN$4</f>
        <v>-8.6843974068219865E-2</v>
      </c>
      <c r="F9" s="6">
        <f>'[145]Sheet 1'!$AM$20</f>
        <v>-0.12929490311024261</v>
      </c>
      <c r="G9" s="7">
        <f>'[145]Sheet 1'!$AT$16</f>
        <v>4.3839167376812593</v>
      </c>
      <c r="H9" s="7">
        <f>'[145]Sheet 1'!$AU$16</f>
        <v>27.602930527909997</v>
      </c>
      <c r="I9" s="6">
        <f>'[145]Sheet 1'!$AS$7</f>
        <v>0.5615</v>
      </c>
      <c r="J9" s="6">
        <f>'[145]Sheet 1'!$AV$7</f>
        <v>0.1787735092662589</v>
      </c>
      <c r="K9" s="6">
        <f>'[145]Sheet 1'!$AU$13</f>
        <v>0.13712467817844903</v>
      </c>
      <c r="L9" s="8">
        <f>'[145]Sheet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48">
        <v>#VALUE!</v>
      </c>
      <c r="B10" s="19">
        <f>'[146]Sheet 1'!$AO$115</f>
        <v>243.36472626928742</v>
      </c>
      <c r="C10" s="6" cm="1">
        <f t="array" ref="C10">(B10/_FV(A10,"Price"))-1</f>
        <v>5.9858576209770087E-2</v>
      </c>
      <c r="D10" s="6">
        <f>'[146]Sheet 1'!$AM$4</f>
        <v>6.851594065120703E-2</v>
      </c>
      <c r="E10" s="6">
        <f>'[146]Sheet 1'!$AN$4</f>
        <v>-4.0386387467827523E-2</v>
      </c>
      <c r="F10" s="6">
        <f>'[146]Sheet 1'!$AM$20</f>
        <v>5.2428146679881049E-2</v>
      </c>
      <c r="G10" s="7">
        <f>'[146]Sheet 1'!$AT$16</f>
        <v>5.3930317749038794</v>
      </c>
      <c r="H10" s="7">
        <f>'[146]Sheet 1'!$AU$16</f>
        <v>23.894706882725607</v>
      </c>
      <c r="I10" s="6">
        <f>'[146]Sheet 1'!$AS$7</f>
        <v>0.60209999999999997</v>
      </c>
      <c r="J10" s="6">
        <f>'[146]Sheet 1'!$AV$7</f>
        <v>0.23408852594452034</v>
      </c>
      <c r="K10" s="6">
        <f>'[146]Sheet 1'!$AU$13</f>
        <v>0.12454306971143508</v>
      </c>
      <c r="L10" s="8">
        <f>'[146]Sheet 1'!$AU$101</f>
        <v>169724102988</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49">
        <v>#VALUE!</v>
      </c>
      <c r="B11" s="19">
        <f>'[147]Sheet 1'!$AN$115</f>
        <v>115.42212765838006</v>
      </c>
      <c r="C11" s="6" cm="1">
        <f t="array" ref="C11">(B11/_FV(A11,"Price"))-1</f>
        <v>0.39466079819212241</v>
      </c>
      <c r="D11" s="6">
        <f>'[147]Sheet 1'!$AL$4</f>
        <v>5.2096822392668551E-2</v>
      </c>
      <c r="E11" s="6">
        <f>'[147]Sheet 1'!$AM$4</f>
        <v>-2.3827557912011632E-2</v>
      </c>
      <c r="F11" s="6">
        <f>'[147]Sheet 1'!$AL$20</f>
        <v>0.16764470525473452</v>
      </c>
      <c r="G11" s="7">
        <f>'[147]Sheet 1'!$AS$16</f>
        <v>3.7507669002082937</v>
      </c>
      <c r="H11" s="7">
        <f>'[147]Sheet 1'!$AT$16</f>
        <v>23.585393927366542</v>
      </c>
      <c r="I11" s="6">
        <f>'[147]Sheet 1'!$AR$7</f>
        <v>0.67979999999999996</v>
      </c>
      <c r="J11" s="6">
        <f>'[147]Sheet 1'!$AU$7</f>
        <v>0.18866376317616612</v>
      </c>
      <c r="K11" s="6">
        <f>'[147]Sheet 1'!$AT$13</f>
        <v>7.5027717993869439E-2</v>
      </c>
      <c r="L11" s="8">
        <f>'[147]Sheet 1'!$AT$101</f>
        <v>118846800000</v>
      </c>
      <c r="M11" s="16" t="str" cm="1">
        <f t="array" ref="M11">_FV(A11,"Industry")</f>
        <v>Healthcare Equipment &amp; Supplies</v>
      </c>
      <c r="N11" s="25" cm="1">
        <f t="array" ref="N11">_FV(A11,"Year incorporated",TRUE)</f>
        <v>2014</v>
      </c>
      <c r="O11" s="14" t="str" cm="1">
        <f t="array" ref="O11">_FV(A11,"Description")</f>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c>
      <c r="P11" s="10"/>
      <c r="Q11" s="10"/>
      <c r="R11" s="10"/>
    </row>
    <row r="12" spans="1:18" ht="50" customHeight="1">
      <c r="A12" s="2" t="e" vm="150">
        <v>#VALUE!</v>
      </c>
      <c r="B12" s="19">
        <f>'[148]Sheet 1'!$AO$115</f>
        <v>109.84403407867322</v>
      </c>
      <c r="C12" s="6" cm="1">
        <f t="array" ref="C12">(B12/_FV(A12,"Price"))-1</f>
        <v>-0.60140781595662518</v>
      </c>
      <c r="D12" s="6">
        <f>'[148]Sheet 1'!$AM$4</f>
        <v>7.8384381575870909E-2</v>
      </c>
      <c r="E12" s="6">
        <f>'[148]Sheet 1'!$AN$4</f>
        <v>8.4991056425822498E-2</v>
      </c>
      <c r="F12" s="6">
        <f>'[148]Sheet 1'!$AM$20</f>
        <v>0.12534393151941292</v>
      </c>
      <c r="G12" s="7">
        <f>'[148]Sheet 1'!$AT$16</f>
        <v>5.6085099463385548</v>
      </c>
      <c r="H12" s="7">
        <f>'[148]Sheet 1'!$AU$16</f>
        <v>43.88100084817642</v>
      </c>
      <c r="I12" s="6">
        <f>'[148]Sheet 1'!$AS$7</f>
        <v>0.62760000000000005</v>
      </c>
      <c r="J12" s="6">
        <f>'[148]Sheet 1'!$AV$7</f>
        <v>0.11035828500189712</v>
      </c>
      <c r="K12" s="6">
        <f>'[148]Sheet 1'!$AU$13</f>
        <v>0.10254854368932038</v>
      </c>
      <c r="L12" s="8">
        <f>'[148]Sheet 1'!$AU$101</f>
        <v>103471400000</v>
      </c>
      <c r="M12" s="16" t="str" cm="1">
        <f t="array" ref="M12">_FV(A12,"Industry")</f>
        <v>Healthcare Equipment &amp; Supplies</v>
      </c>
      <c r="N12" s="25" cm="1">
        <f t="array" ref="N12">_FV(A12,"Year incorporated",TRUE)</f>
        <v>1946</v>
      </c>
      <c r="O12" s="14" t="str" cm="1">
        <f t="array" ref="O12">_FV(A12,"Description")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2" s="10"/>
      <c r="Q12" s="10"/>
      <c r="R12" s="10"/>
    </row>
    <row r="13" spans="1:18" ht="50" customHeight="1">
      <c r="A13" s="2" t="e" vm="151">
        <v>#VALUE!</v>
      </c>
      <c r="B13" s="19">
        <f>'[149]Sheet 1'!$AB$115</f>
        <v>72.185255586014961</v>
      </c>
      <c r="C13" s="6" cm="1">
        <f t="array" ref="C13">(B13/_FV(A13,"Price"))-1</f>
        <v>-0.76551047431777886</v>
      </c>
      <c r="D13" s="6">
        <f>'[149]Sheet 1'!$Z$4</f>
        <v>8.968319293882776E-2</v>
      </c>
      <c r="E13" s="6">
        <f>'[149]Sheet 1'!$AA$4</f>
        <v>0.11118253993764271</v>
      </c>
      <c r="F13" s="6">
        <f>'[149]Sheet 1'!$Z$20</f>
        <v>-0.25842903077629764</v>
      </c>
      <c r="G13" s="7">
        <f>'[149]Sheet 1'!$AG$16</f>
        <v>17.040114428980104</v>
      </c>
      <c r="H13" s="7">
        <f>'[149]Sheet 1'!$AH$16</f>
        <v>80.18377070256372</v>
      </c>
      <c r="I13" s="6">
        <f>'[149]Sheet 1'!$AF$7</f>
        <v>0.6744</v>
      </c>
      <c r="J13" s="6">
        <f>'[149]Sheet 1'!$AI$7</f>
        <v>0.15402912153257689</v>
      </c>
      <c r="K13" s="6">
        <f>'[149]Sheet 1'!$AH$13</f>
        <v>0.14161159399468429</v>
      </c>
      <c r="L13" s="8">
        <f>'[149]Sheet 1'!$AH$101</f>
        <v>106027000000</v>
      </c>
      <c r="M13" s="16" t="str" cm="1">
        <f t="array" ref="M13">_FV(A13,"Industry")</f>
        <v>Healthcare Equipment &amp; Supplies</v>
      </c>
      <c r="N13" s="25" cm="1">
        <f t="array" ref="N13">_FV(A13,"Year incorporated",TRUE)</f>
        <v>1995</v>
      </c>
      <c r="O13" s="14" t="str" cm="1">
        <f t="array" ref="O13">_FV(A13,"Description")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3" s="10"/>
      <c r="Q13" s="10"/>
      <c r="R13" s="10"/>
    </row>
    <row r="14" spans="1:18" ht="50" customHeight="1">
      <c r="A14" s="2" t="e" vm="5">
        <v>#VALUE!</v>
      </c>
      <c r="B14" s="19">
        <f>'[5]Sheet 1'!$AJ$115</f>
        <v>551.33360167657725</v>
      </c>
      <c r="C14" s="6" cm="1">
        <f t="array" ref="C14">(B14/_FV(A14,"Price"))-1</f>
        <v>0.70390827850720794</v>
      </c>
      <c r="D14" s="6">
        <f>'[5]Sheet 1'!$AH$4</f>
        <v>0.17906368821292773</v>
      </c>
      <c r="E14" s="6">
        <f>'[5]Sheet 1'!$AI$4</f>
        <v>8.6141063970349485E-2</v>
      </c>
      <c r="F14" s="6">
        <f>'[5]Sheet 1'!$AH$20</f>
        <v>0.52030848329048851</v>
      </c>
      <c r="G14" s="7">
        <f>'[5]Sheet 1'!$AO$16</f>
        <v>9.8043621946767896</v>
      </c>
      <c r="H14" s="7">
        <f>'[5]Sheet 1'!$AP$16</f>
        <v>26.357560942805538</v>
      </c>
      <c r="I14" s="6">
        <f>'[5]Sheet 1'!$AN$7</f>
        <v>0.879</v>
      </c>
      <c r="J14" s="6">
        <f>'[5]Sheet 1'!$AQ$7</f>
        <v>0.43951761899963049</v>
      </c>
      <c r="K14" s="6">
        <f>'[5]Sheet 1'!$AP$13</f>
        <v>0.2916336603497654</v>
      </c>
      <c r="L14" s="8">
        <f>'[5]Sheet 1'!$AP$101</f>
        <v>87559817452</v>
      </c>
      <c r="M14" s="16" t="str" cm="1">
        <f t="array" ref="M14">_FV(A14,"Industry")</f>
        <v>Biotechnology &amp; Medical Research</v>
      </c>
      <c r="N14" s="25" cm="1">
        <f t="array" ref="N14">_FV(A14,"Year incorporated",TRUE)</f>
        <v>1989</v>
      </c>
      <c r="O14" s="14" t="str" cm="1">
        <f t="array" ref="O14">_FV(A14,"Description")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4" s="10"/>
      <c r="Q14" s="10"/>
      <c r="R14" s="10"/>
    </row>
    <row r="15" spans="1:18" ht="50" customHeight="1">
      <c r="A15" s="2" t="e" vm="152">
        <v>#VALUE!</v>
      </c>
      <c r="B15" s="19">
        <f>'[150]Sheet 1'!$Q$115</f>
        <v>72.363633762089322</v>
      </c>
      <c r="C15" s="6" cm="1">
        <f t="array" ref="C15">(B15/_FV(A15,"Price"))-1</f>
        <v>-0.55607856105705578</v>
      </c>
      <c r="D15" s="6">
        <f>'[150]Sheet 1'!$O$4</f>
        <v>3.9094650205761416E-2</v>
      </c>
      <c r="E15" s="6">
        <f>'[150]Sheet 1'!$P$4</f>
        <v>6.9430693069306937E-2</v>
      </c>
      <c r="F15" s="6">
        <f>'[150]Sheet 1'!$O$20</f>
        <v>5.7540309832437631E-2</v>
      </c>
      <c r="G15" s="7">
        <f>'[150]Sheet 1'!$V$16</f>
        <v>10.587402285148515</v>
      </c>
      <c r="H15" s="7">
        <f>'[150]Sheet 1'!$W$16</f>
        <v>40.466513937559128</v>
      </c>
      <c r="I15" s="6">
        <f>'[150]Sheet 1'!$U$7</f>
        <v>0.69630000000000003</v>
      </c>
      <c r="J15" s="6">
        <f>'[150]Sheet 1'!$X$7</f>
        <v>0.16410891089108912</v>
      </c>
      <c r="K15" s="6">
        <f>'[150]Sheet 1'!$W$13</f>
        <v>0.27617765814266487</v>
      </c>
      <c r="L15" s="8">
        <f>'[150]Sheet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53">
        <v>#VALUE!</v>
      </c>
      <c r="B16" s="19">
        <f>'[151]Sheet 1'!$Z$115</f>
        <v>17.935603793024679</v>
      </c>
      <c r="C16" s="6" cm="1">
        <f t="array" ref="C16">(B16/_FV(A16,"Price"))-1</f>
        <v>-0.84704414298972641</v>
      </c>
      <c r="D16" s="6">
        <f>'[151]Sheet 1'!$X$4</f>
        <v>0.18840106187461703</v>
      </c>
      <c r="E16" s="6">
        <f>'[151]Sheet 1'!$Y$4</f>
        <v>0.19114715788026659</v>
      </c>
      <c r="F16" s="6">
        <f>'[151]Sheet 1'!$X$20</f>
        <v>0.49589838581635348</v>
      </c>
      <c r="G16" s="7">
        <f>'[151]Sheet 1'!$AE$16</f>
        <v>16.128614369372464</v>
      </c>
      <c r="H16" s="7">
        <f>'[151]Sheet 1'!$AF$16</f>
        <v>137.54701668229777</v>
      </c>
      <c r="I16" s="6">
        <f>'[151]Sheet 1'!$AD$7</f>
        <v>0.6472</v>
      </c>
      <c r="J16" s="6">
        <f>'[151]Sheet 1'!$AG$7</f>
        <v>0.10471510069420578</v>
      </c>
      <c r="K16" s="6">
        <f>'[151]Sheet 1'!$AF$13</f>
        <v>7.8399935869173112E-2</v>
      </c>
      <c r="L16" s="8">
        <f>'[151]Sheet 1'!$AF$101</f>
        <v>46931042092</v>
      </c>
      <c r="M16" s="16" t="str" cm="1">
        <f t="array" ref="M16">_FV(A16,"Industry")</f>
        <v>Healthcare Equipment &amp; Supplies</v>
      </c>
      <c r="N16" s="25" cm="1">
        <f t="array" ref="N16">_FV(A16,"Year incorporated",TRUE)</f>
        <v>1999</v>
      </c>
      <c r="O16" s="14" t="str" cm="1">
        <f t="array" ref="O16">_FV(A16,"Description")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6" s="10"/>
      <c r="Q16" s="10"/>
      <c r="R16" s="10"/>
    </row>
    <row r="17" spans="1:18" ht="50" customHeight="1">
      <c r="A17" s="2" t="e" vm="154">
        <v>#VALUE!</v>
      </c>
      <c r="B17" s="19">
        <f>'[152]Sheet 1'!$O$115</f>
        <v>86.423943258703858</v>
      </c>
      <c r="C17" s="6" cm="1">
        <f t="array" ref="C17">(B17/_FV(A17,"Price"))-1</f>
        <v>-1.9177357812235618E-3</v>
      </c>
      <c r="D17" s="6">
        <f>'[152]Sheet 1'!$M$4</f>
        <v>1.1990672800135465</v>
      </c>
      <c r="E17" s="6">
        <f>'[152]Sheet 1'!$N$4</f>
        <v>0.23735242941369594</v>
      </c>
      <c r="F17" s="6">
        <f>'[152]Sheet 1'!$M$20</f>
        <v>-4.2735818865509234</v>
      </c>
      <c r="G17" s="7">
        <f>'[152]Sheet 1'!$T$16</f>
        <v>7.2625450189880656</v>
      </c>
      <c r="H17" s="7">
        <f>'[152]Sheet 1'!$U$16</f>
        <v>241.95398895500054</v>
      </c>
      <c r="I17" s="6">
        <f>'[152]Sheet 1'!$S$7</f>
        <v>0.62209999999999999</v>
      </c>
      <c r="J17" s="6">
        <f>'[152]Sheet 1'!$V$7</f>
        <v>0.28172921338821744</v>
      </c>
      <c r="K17" s="6">
        <f>'[152]Sheet 1'!$U$13</f>
        <v>3.6007293976500501E-2</v>
      </c>
      <c r="L17" s="8">
        <f>'[152]Sheet 1'!$U$101</f>
        <v>6790922608</v>
      </c>
      <c r="M17" s="16" t="str" cm="1">
        <f t="array" ref="M17">_FV(A17,"Industry")</f>
        <v>Healthcare Equipment &amp; Supplies</v>
      </c>
      <c r="N17" s="25" cm="1">
        <f t="array" ref="N17">_FV(A17,"Year incorporated",TRUE)</f>
        <v>2007</v>
      </c>
      <c r="O17" s="14" t="str" cm="1">
        <f t="array" ref="O17">_FV(A17,"Description")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7" s="10"/>
      <c r="Q17" s="10"/>
      <c r="R17" s="10"/>
    </row>
    <row r="18" spans="1:18" ht="50" customHeight="1">
      <c r="A18" s="2" t="e" vm="155">
        <v>#VALUE!</v>
      </c>
      <c r="B18" s="19">
        <f>'[153]Sheet 1'!$I$115</f>
        <v>27.472356341798946</v>
      </c>
      <c r="C18" s="6" cm="1">
        <f t="array" ref="C18">(B18/_FV(A18,"Price"))-1</f>
        <v>-0.26248707807251148</v>
      </c>
      <c r="D18" s="6">
        <f>'[153]Sheet 1'!$G$4</f>
        <v>0.5718737328238328</v>
      </c>
      <c r="E18" s="6">
        <f>'[153]Sheet 1'!$H$4</f>
        <v>0.29620428179481095</v>
      </c>
      <c r="F18" s="6">
        <f>'[153]Sheet 1'!$G$20</f>
        <v>0.1075825364798082</v>
      </c>
      <c r="G18" s="7">
        <f>'[153]Sheet 1'!$N$16</f>
        <v>4.3724324328102346</v>
      </c>
      <c r="H18" s="7">
        <f>'[153]Sheet 1'!$O$16</f>
        <v>113.33829379405758</v>
      </c>
      <c r="I18" s="6">
        <f>'[153]Sheet 1'!$M$7</f>
        <v>0.21260000000000001</v>
      </c>
      <c r="J18" s="6">
        <f>'[153]Sheet 1'!$P$7</f>
        <v>9.8046416821173377E-2</v>
      </c>
      <c r="K18" s="6">
        <f>'[153]Sheet 1'!$O$13</f>
        <v>6.0871039248924237E-2</v>
      </c>
      <c r="L18" s="8">
        <f>'[153]Sheet 1'!$O$101</f>
        <v>3440723923</v>
      </c>
      <c r="M18" s="16" t="str" cm="1">
        <f t="array" ref="M18">_FV(A18,"Industry")</f>
        <v>Healthcare Providers &amp; Services</v>
      </c>
      <c r="N18" s="25" cm="1">
        <f t="array" ref="N18">_FV(A18,"Year incorporated",TRUE)</f>
        <v>2008</v>
      </c>
      <c r="O18" s="14" t="str" cm="1">
        <f t="array" ref="O18">_FV(A18,"Description")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L1:L18"/>
    </sortState>
  </autoFilter>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54 C19:C20">
    <cfRule type="colorScale" priority="93">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1:E13">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2:E52">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3:E53">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conditionalFormatting sqref="D22:D47 D2:D20">
    <cfRule type="colorScale" priority="17">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C2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D2:D33">
    <cfRule type="colorScale" priority="12">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I2:I33">
    <cfRule type="colorScale" priority="7">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I2:I18">
    <cfRule type="colorScale" priority="4">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C2:C18">
    <cfRule type="colorScale" priority="1">
      <colorScale>
        <cfvo type="min"/>
        <cfvo type="percentile" val="50"/>
        <cfvo type="max"/>
        <color rgb="FFF8696B"/>
        <color rgb="FFFCFCFF"/>
        <color rgb="FF63BE7B"/>
      </colorScale>
    </cfRule>
  </conditionalFormatting>
  <hyperlinks>
    <hyperlink ref="A9" r:id="rId1" display="Healthcare/Abbott Laboratories.xlsx" xr:uid="{12629CFF-EC5B-6D4A-A70E-73CB5989E657}"/>
    <hyperlink ref="A6" r:id="rId2" display="Healthcare/AbbVie.xlsx" xr:uid="{DDEB2369-A700-A649-B228-539CABBFCBD2}"/>
    <hyperlink ref="A10" r:id="rId3" display="Healthcare/Danaher.xlsx" xr:uid="{238BCAA2-74BA-6349-9CAE-7C05592F368C}"/>
    <hyperlink ref="A16" r:id="rId4" display="Healthcare/Dexcom.xlsx" xr:uid="{C1667504-F312-3A40-B6F5-7D4F975939DD}"/>
    <hyperlink ref="A3" r:id="rId5" display="Healthcare/Eli Lilly.xlsx" xr:uid="{44001F71-7025-A449-8C65-8F6A0121E175}"/>
    <hyperlink ref="A13" r:id="rId6" display="Healthcare/Intuitive Surgical.xlsx" xr:uid="{51C8A3E1-010D-9940-9C72-B3BA0802ABF3}"/>
    <hyperlink ref="A17" r:id="rId7" display="Healthcare/Lantheus Holdings.xlsx" xr:uid="{7AE15EDE-478D-2F4E-BEAD-B9FA13791A00}"/>
    <hyperlink ref="A11" r:id="rId8" display="Healthcare/Medtronic.xlsx" xr:uid="{F2AECC9B-CF21-434B-A451-5CFC7053DEA9}"/>
    <hyperlink ref="A4" r:id="rId9" display="Healthcare/Merck &amp; Co.xlsx" xr:uid="{5831ED86-8E15-8A47-8FC5-CE56080E2DF0}"/>
    <hyperlink ref="A7" r:id="rId10" display="Healthcare/Pfizer.xlsx" xr:uid="{D320D969-4BF9-EA46-88B2-F4B0AB0C5D01}"/>
    <hyperlink ref="A18" r:id="rId11" display="Healthcare/Progyny.xlsx" xr:uid="{89CCC3B5-2B11-1541-BF7B-300B5A4AF4CB}"/>
    <hyperlink ref="A8" r:id="rId12" display="Healthcare/Thermo Fisher Scientific.xlsx" xr:uid="{E7686909-33E0-1143-8158-8CD0C542F783}"/>
    <hyperlink ref="A2" r:id="rId13" display="Healthcare/United Healthcare.xlsx" xr:uid="{AE888165-5111-4A4E-B8E1-F5FCA0FD68FE}"/>
    <hyperlink ref="A14" r:id="rId14" display="Healthcare/Vertex Pharmaceuticals.xlsx" xr:uid="{DFFAF60E-99C6-C944-AAC0-CFC9CE5598F1}"/>
    <hyperlink ref="A15" r:id="rId15" display="Healthcare/Zoetis.xlsx" xr:uid="{E4290779-99A2-E043-A119-9128F4325C9A}"/>
    <hyperlink ref="A12" r:id="rId16" display="Healthcare/Stryker.xlsx" xr:uid="{738C807B-D383-3444-A854-A0A8531A2966}"/>
    <hyperlink ref="A5"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A13" sqref="A13:O13"/>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56">
        <v>#VALUE!</v>
      </c>
      <c r="B2" s="19">
        <f>'[154]Sheet 1'!$AB$115</f>
        <v>160.84302450013601</v>
      </c>
      <c r="C2" s="6" cm="1">
        <f t="array" ref="C2">(B2/_FV(A2,"Price"))-1</f>
        <v>0.13565646049661817</v>
      </c>
      <c r="D2" s="6">
        <f>'[154]Sheet 1'!$Z$4</f>
        <v>0.19621956617972547</v>
      </c>
      <c r="E2" s="6">
        <f>'[154]Sheet 1'!$AA$4</f>
        <v>8.9828513910578556E-2</v>
      </c>
      <c r="F2" s="6">
        <f>'[154]Sheet 1'!$Z$20</f>
        <v>0.45106803797468364</v>
      </c>
      <c r="G2" s="7">
        <f>'[154]Sheet 1'!$AG$16</f>
        <v>3.369919986085721</v>
      </c>
      <c r="H2" s="7">
        <f>'[154]Sheet 1'!$AH$16</f>
        <v>30.60769017746706</v>
      </c>
      <c r="I2" s="6">
        <f>'[154]Sheet 1'!$AF$7</f>
        <v>0.54852604856675524</v>
      </c>
      <c r="J2" s="6">
        <f>'[154]Sheet 1'!$AI$7</f>
        <v>0.12848504585051032</v>
      </c>
      <c r="K2" s="6">
        <f>'[154]Sheet 1'!$AH$13</f>
        <v>0.11138951633560766</v>
      </c>
      <c r="L2" s="8">
        <f>'[154]Sheet 1'!$AH$101</f>
        <v>45531999908</v>
      </c>
      <c r="M2" s="16" t="str" cm="1">
        <f t="array" ref="M2">_FV(A2,"Industry")</f>
        <v>Professional &amp; Commercial Services</v>
      </c>
      <c r="N2" s="25" cm="1">
        <f t="array" ref="N2">_FV(A2,"Year incorporated",TRUE)</f>
        <v>1996</v>
      </c>
      <c r="O2" s="14" t="str" cm="1">
        <f t="array" ref="O2">_FV(A2,"Description")</f>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c>
      <c r="P2" s="10" t="s">
        <v>9</v>
      </c>
      <c r="Q2" s="10"/>
      <c r="R2" s="10"/>
    </row>
    <row r="3" spans="1:18" ht="50" customHeight="1">
      <c r="A3" s="2" t="e" vm="19">
        <v>#VALUE!</v>
      </c>
      <c r="B3" s="19">
        <f>'[19]Sheet 1'!$AH$115</f>
        <v>499.77648504564917</v>
      </c>
      <c r="C3" s="6" cm="1">
        <f t="array" ref="C3">(B3/_FV(A3,"Price"))-1</f>
        <v>0.12559736277482303</v>
      </c>
      <c r="D3" s="6">
        <f>'[19]Sheet 1'!$AF$4</f>
        <v>-1.5810512499254248E-2</v>
      </c>
      <c r="E3" s="6">
        <f>'[19]Sheet 1'!$AG$4</f>
        <v>-7.3351115421920188E-3</v>
      </c>
      <c r="F3" s="6">
        <f>'[19]Sheet 1'!$AF$20</f>
        <v>-8.1830644310872058E-2</v>
      </c>
      <c r="G3" s="7">
        <f>'[19]Sheet 1'!$AM$16</f>
        <v>1.7530962051406402</v>
      </c>
      <c r="H3" s="7">
        <f>'[19]Sheet 1'!$AN$16</f>
        <v>20.180792044661548</v>
      </c>
      <c r="I3" s="6">
        <f>'[19]Sheet 1'!$AL$7</f>
        <v>0.12559999999999999</v>
      </c>
      <c r="J3" s="6">
        <f>'[19]Sheet 1'!$AO$7</f>
        <v>9.2931619786614933E-2</v>
      </c>
      <c r="K3" s="6">
        <f>'[19]Sheet 1'!$AN$13</f>
        <v>0.33804413848957277</v>
      </c>
      <c r="L3" s="8">
        <f>'[19]Sheet 1'!$AN$101</f>
        <v>115676300000</v>
      </c>
      <c r="M3" s="16" t="str" cm="1">
        <f t="array" ref="M3">_FV(A3,"Industry")</f>
        <v>Aerospace &amp; Defense</v>
      </c>
      <c r="N3" s="25" cm="1">
        <f t="array" ref="N3">_FV(A3,"Year incorporated",TRUE)</f>
        <v>1994</v>
      </c>
      <c r="O3" s="14" t="str" cm="1">
        <f t="array" ref="O3">_FV(A3,"Description")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3" s="10"/>
      <c r="Q3" s="10"/>
      <c r="R3" s="10"/>
    </row>
    <row r="4" spans="1:18" ht="50" customHeight="1">
      <c r="A4" s="2" t="e" vm="157">
        <v>#VALUE!</v>
      </c>
      <c r="B4" s="19">
        <f>'[155]Sheet 1'!$AB$115</f>
        <v>174.68538248086608</v>
      </c>
      <c r="C4" s="6" cm="1">
        <f t="array" ref="C4">(B4/_FV(A4,"Price"))-1</f>
        <v>4.6020254376443637E-2</v>
      </c>
      <c r="D4" s="6">
        <f>'[155]Sheet 1'!$Z$4</f>
        <v>3.1360819020012975E-2</v>
      </c>
      <c r="E4" s="6">
        <f>'[155]Sheet 1'!$AA$4</f>
        <v>-2.2713229285016623E-2</v>
      </c>
      <c r="F4" s="6">
        <f>'[155]Sheet 1'!$Z$20</f>
        <v>-7.5338405295919397E-2</v>
      </c>
      <c r="G4" s="7">
        <f>'[155]Sheet 1'!$AG$16</f>
        <v>1.4631485578743846</v>
      </c>
      <c r="H4" s="7">
        <f>'[155]Sheet 1'!$AH$16</f>
        <v>12.712971943193626</v>
      </c>
      <c r="I4" s="6">
        <f>'[155]Sheet 1'!$AF$7</f>
        <v>0.21290000000000001</v>
      </c>
      <c r="J4" s="6">
        <f>'[155]Sheet 1'!$AI$7</f>
        <v>9.3035539875221757E-2</v>
      </c>
      <c r="K4" s="6">
        <f>'[155]Sheet 1'!$AH$13</f>
        <v>0.3023529683423003</v>
      </c>
      <c r="L4" s="8">
        <f>'[155]Sheet 1'!$AH$101</f>
        <v>146809400000</v>
      </c>
      <c r="M4" s="16" t="str" cm="1">
        <f t="array" ref="M4">_FV(A4,"Industry")</f>
        <v>Freight &amp; Logistics Services</v>
      </c>
      <c r="N4" s="25" cm="1">
        <f t="array" ref="N4">_FV(A4,"Year incorporated",TRUE)</f>
        <v>1999</v>
      </c>
      <c r="O4" s="14" t="str" cm="1">
        <f t="array" ref="O4">_FV(A4,"Description")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4" s="10"/>
      <c r="Q4" s="10"/>
      <c r="R4" s="10"/>
    </row>
    <row r="5" spans="1:18" ht="50" customHeight="1">
      <c r="A5" s="2" t="e" vm="158">
        <v>#VALUE!</v>
      </c>
      <c r="B5" s="19">
        <f>'[156]Sheet 1'!$AE$115</f>
        <v>151.68275339195966</v>
      </c>
      <c r="C5" s="6" cm="1">
        <f t="array" ref="C5">(B5/_FV(A5,"Price"))-1</f>
        <v>-8.9980831571954134E-3</v>
      </c>
      <c r="D5" s="6">
        <f>'[156]Sheet 1'!$AC$4</f>
        <v>0.18166747254265392</v>
      </c>
      <c r="E5" s="6">
        <f>'[156]Sheet 1'!$AD$4</f>
        <v>2.180393990764018E-2</v>
      </c>
      <c r="F5" s="6">
        <f>'[156]Sheet 1'!$AC$20</f>
        <v>5.8424072122702286E-2</v>
      </c>
      <c r="G5" s="7">
        <f>'[156]Sheet 1'!$AJ$16</f>
        <v>6.3649675571403517</v>
      </c>
      <c r="H5" s="7">
        <f>'[156]Sheet 1'!$AK$16</f>
        <v>21.275009769441187</v>
      </c>
      <c r="I5" s="6">
        <f>'[156]Sheet 1'!$AI$7</f>
        <v>0.43230000000000002</v>
      </c>
      <c r="J5" s="6">
        <f>'[156]Sheet 1'!$AL$7</f>
        <v>0.22897059683170631</v>
      </c>
      <c r="K5" s="6">
        <f>'[156]Sheet 1'!$AK$13</f>
        <v>0.18409861656887549</v>
      </c>
      <c r="L5" s="8">
        <f>'[156]Sheet 1'!$AK$101</f>
        <v>108885500000</v>
      </c>
      <c r="M5" s="16" t="str" cm="1">
        <f t="array" ref="M5">_FV(A5,"Industry")</f>
        <v>Freight &amp; Logistics Services</v>
      </c>
      <c r="N5" s="25" cm="1">
        <f t="array" ref="N5">_FV(A5,"Year incorporated",TRUE)</f>
        <v>1995</v>
      </c>
      <c r="O5" s="14" t="str" cm="1">
        <f t="array" ref="O5">_FV(A5,"Description")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5" s="10"/>
      <c r="Q5" s="10"/>
      <c r="R5" s="10"/>
    </row>
    <row r="6" spans="1:18" ht="50" customHeight="1">
      <c r="A6" s="2" t="e" vm="159">
        <v>#VALUE!</v>
      </c>
      <c r="B6" s="19">
        <f>'[157]Sheet 1'!$AN$115</f>
        <v>188.20896950008478</v>
      </c>
      <c r="C6" s="6" cm="1">
        <f t="array" ref="C6">(B6/_FV(A6,"Price"))-1</f>
        <v>-2.2392637128169746E-2</v>
      </c>
      <c r="D6" s="6">
        <f>'[157]Sheet 1'!$AL$4</f>
        <v>0.14084571638231513</v>
      </c>
      <c r="E6" s="6">
        <f>'[157]Sheet 1'!$AM$4</f>
        <v>-1.0854271356783851E-3</v>
      </c>
      <c r="F6" s="6">
        <f>'[157]Sheet 1'!$AL$20</f>
        <v>6.2990796250949943E-2</v>
      </c>
      <c r="G6" s="7">
        <f>'[157]Sheet 1'!$AS$16</f>
        <v>4.8601608388341706</v>
      </c>
      <c r="H6" s="7">
        <f>'[157]Sheet 1'!$AT$16</f>
        <v>17.275864656473278</v>
      </c>
      <c r="I6" s="6">
        <f>'[157]Sheet 1'!$AR$7</f>
        <v>0.45050000000000001</v>
      </c>
      <c r="J6" s="6">
        <f>'[157]Sheet 1'!$AU$7</f>
        <v>0.23083417085427135</v>
      </c>
      <c r="K6" s="6">
        <f>'[157]Sheet 1'!$AT$13</f>
        <v>0.21195152706832804</v>
      </c>
      <c r="L6" s="8">
        <f>'[157]Sheet 1'!$AT$101</f>
        <v>120896500866</v>
      </c>
      <c r="M6" s="16" t="str" cm="1">
        <f t="array" ref="M6">_FV(A6,"Industry")</f>
        <v>Freight &amp; Logistics Services</v>
      </c>
      <c r="N6" s="25" cm="1">
        <f t="array" ref="N6">_FV(A6,"Year incorporated",TRUE)</f>
        <v>1969</v>
      </c>
      <c r="O6" s="14" t="str" cm="1">
        <f t="array" ref="O6">_FV(A6,"Description")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6" s="10"/>
      <c r="Q6" s="10"/>
      <c r="R6" s="10"/>
    </row>
    <row r="7" spans="1:18" ht="50" customHeight="1">
      <c r="A7" s="2" t="e" vm="160">
        <v>#VALUE!</v>
      </c>
      <c r="B7" s="19">
        <f>'[158]Sheet 1'!$AC$115</f>
        <v>99.526382414539739</v>
      </c>
      <c r="C7" s="6" cm="1">
        <f t="array" ref="C7">(B7/_FV(A7,"Price"))-1</f>
        <v>-3.783466343252373E-2</v>
      </c>
      <c r="D7" s="6">
        <f>'[158]Sheet 1'!$AA$4</f>
        <v>0.10243902439024399</v>
      </c>
      <c r="E7" s="6">
        <f>'[158]Sheet 1'!$AB$4</f>
        <v>0.11118674835488984</v>
      </c>
      <c r="F7" s="6">
        <f>'[158]Sheet 1'!$AA$20</f>
        <v>0.15849907730161994</v>
      </c>
      <c r="G7" s="7">
        <f>'[158]Sheet 1'!$AH$16</f>
        <v>11.277894259133197</v>
      </c>
      <c r="H7" s="7">
        <f>'[158]Sheet 1'!$AI$16</f>
        <v>28.263679272106909</v>
      </c>
      <c r="I7" s="6">
        <f>'[158]Sheet 1'!$AG$7</f>
        <v>0.51990000000000003</v>
      </c>
      <c r="J7" s="6">
        <f>'[158]Sheet 1'!$AJ$7</f>
        <v>0.46993419559791239</v>
      </c>
      <c r="K7" s="6">
        <f>'[158]Sheet 1'!$AI$13</f>
        <v>5.6870013837401985E-2</v>
      </c>
      <c r="L7" s="8">
        <f>'[158]Sheet 1'!$AI$101</f>
        <v>99403360000</v>
      </c>
      <c r="M7" s="16" t="str" cm="1">
        <f t="array" ref="M7">_FV(A7,"Industry")</f>
        <v>Freight &amp; Logistics Services</v>
      </c>
      <c r="N7" s="25" cm="1">
        <f t="array" ref="N7">_FV(A7,"Year incorporated",TRUE)</f>
        <v>2001</v>
      </c>
      <c r="O7" s="14" t="str" cm="1">
        <f t="array" ref="O7">_FV(A7,"Description")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7" s="10"/>
      <c r="Q7" s="10"/>
      <c r="R7" s="10"/>
    </row>
    <row r="8" spans="1:18" ht="50" customHeight="1">
      <c r="A8" s="2" t="e" vm="161">
        <v>#VALUE!</v>
      </c>
      <c r="B8" s="19">
        <f>'[159]Sheet 1'!$AC$115</f>
        <v>145.4360322046486</v>
      </c>
      <c r="C8" s="6" cm="1">
        <f t="array" ref="C8">(B8/_FV(A8,"Price"))-1</f>
        <v>-0.21606278458037631</v>
      </c>
      <c r="D8" s="6">
        <f>'[159]Sheet 1'!$AA$4</f>
        <v>0.17240054680582073</v>
      </c>
      <c r="E8" s="6">
        <f>'[159]Sheet 1'!$AB$4</f>
        <v>0.12176347319047687</v>
      </c>
      <c r="F8" s="6">
        <f>'[159]Sheet 1'!$AA$20</f>
        <v>0.24271736235793373</v>
      </c>
      <c r="G8" s="7">
        <f>'[159]Sheet 1'!$AH$16</f>
        <v>6.6369350815094972</v>
      </c>
      <c r="H8" s="7">
        <f>'[159]Sheet 1'!$AI$16</f>
        <v>57.27751172124615</v>
      </c>
      <c r="I8" s="6">
        <f>'[159]Sheet 1'!$AG$7</f>
        <v>0.39879999999999999</v>
      </c>
      <c r="J8" s="6">
        <f>'[159]Sheet 1'!$AJ$7</f>
        <v>0.15388750667477</v>
      </c>
      <c r="K8" s="6">
        <f>'[159]Sheet 1'!$AI$13</f>
        <v>8.7439757098255008E-2</v>
      </c>
      <c r="L8" s="8">
        <f>'[159]Sheet 1'!$AI$101</f>
        <v>47864640000</v>
      </c>
      <c r="M8" s="16" t="str" cm="1">
        <f t="array" ref="M8">_FV(A8,"Industry")</f>
        <v>Professional &amp; Commercial Services</v>
      </c>
      <c r="N8" s="25" cm="1">
        <f t="array" ref="N8">_FV(A8,"Year incorporated",TRUE)</f>
        <v>2016</v>
      </c>
      <c r="O8" s="14" t="str" cm="1">
        <f t="array" ref="O8">_FV(A8,"Description")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8" s="10"/>
      <c r="Q8" s="10"/>
      <c r="R8" s="10"/>
    </row>
    <row r="9" spans="1:18" ht="50" customHeight="1">
      <c r="A9" s="2" t="e" vm="162">
        <v>#VALUE!</v>
      </c>
      <c r="B9" s="19">
        <f>'[160]Sheet 1'!$AM$115</f>
        <v>118.36307175219761</v>
      </c>
      <c r="C9" s="6" cm="1">
        <f t="array" ref="C9">(B9/_FV(A9,"Price"))-1</f>
        <v>-0.26900276832881909</v>
      </c>
      <c r="D9" s="6">
        <f>'[160]Sheet 1'!$AK$4</f>
        <v>9.8544420277731248E-2</v>
      </c>
      <c r="E9" s="6">
        <f>'[160]Sheet 1'!$AL$4</f>
        <v>4.9751243781094523E-2</v>
      </c>
      <c r="F9" s="6">
        <f>'[160]Sheet 1'!$AK$20</f>
        <v>0.13157894736842102</v>
      </c>
      <c r="G9" s="7">
        <f>'[160]Sheet 1'!$AR$16</f>
        <v>3.5148814180627475</v>
      </c>
      <c r="H9" s="7">
        <f>'[160]Sheet 1'!$AS$16</f>
        <v>30.936610443699731</v>
      </c>
      <c r="I9" s="6">
        <f>'[160]Sheet 1'!$AQ$7</f>
        <v>0.37590000000000001</v>
      </c>
      <c r="J9" s="6">
        <f>'[160]Sheet 1'!$AT$7</f>
        <v>9.8944055234033906E-2</v>
      </c>
      <c r="K9" s="6">
        <f>'[160]Sheet 1'!$AS$13</f>
        <v>0.1540186744782131</v>
      </c>
      <c r="L9" s="8">
        <f>'[160]Sheet 1'!$AS$101</f>
        <v>69236134173</v>
      </c>
      <c r="M9" s="16" t="str" cm="1">
        <f t="array" ref="M9">_FV(A9,"Industry")</f>
        <v>Professional &amp; Commercial Services</v>
      </c>
      <c r="N9" s="25" cm="1">
        <f t="array" ref="N9">_FV(A9,"Year incorporated",TRUE)</f>
        <v>1995</v>
      </c>
      <c r="O9" s="14" t="str" cm="1">
        <f t="array" ref="O9">_FV(A9,"Description")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9" s="10"/>
      <c r="Q9" s="10"/>
      <c r="R9" s="10"/>
    </row>
    <row r="10" spans="1:18" ht="50" customHeight="1">
      <c r="A10" s="2" t="e" vm="163">
        <v>#VALUE!</v>
      </c>
      <c r="B10" s="19">
        <f>'[161]Sheet 1'!$AO$115</f>
        <v>99.481433462341315</v>
      </c>
      <c r="C10" s="6" cm="1">
        <f t="array" ref="C10">(B10/_FV(A10,"Price"))-1</f>
        <v>-0.31425219919803327</v>
      </c>
      <c r="D10" s="6">
        <f>'[161]Sheet 1'!$AM$4</f>
        <v>0.10890011275550737</v>
      </c>
      <c r="E10" s="6">
        <f>'[161]Sheet 1'!$AN$4</f>
        <v>5.6982081219016933E-2</v>
      </c>
      <c r="F10" s="6">
        <f>'[161]Sheet 1'!$AM$20</f>
        <v>0.14767654573678768</v>
      </c>
      <c r="G10" s="7">
        <f>'[161]Sheet 1'!$AT$16</f>
        <v>5.3870340850300709</v>
      </c>
      <c r="H10" s="7">
        <f>'[161]Sheet 1'!$AU$16</f>
        <v>28.574311884347441</v>
      </c>
      <c r="I10" s="6">
        <f>'[161]Sheet 1'!$AS$7</f>
        <v>0.3488</v>
      </c>
      <c r="J10" s="6">
        <f>'[161]Sheet 1'!$AV$7</f>
        <v>0.16427332278681675</v>
      </c>
      <c r="K10" s="6">
        <f>'[161]Sheet 1'!$AU$13</f>
        <v>0.15217655616746265</v>
      </c>
      <c r="L10" s="8">
        <f>'[161]Sheet 1'!$AU$101</f>
        <v>33133114751</v>
      </c>
      <c r="M10" s="16" t="str" cm="1">
        <f t="array" ref="M10">_FV(A10,"Industry")</f>
        <v>Machinery, Equipment &amp; Components</v>
      </c>
      <c r="N10" s="25" cm="1">
        <f t="array" ref="N10">_FV(A10,"Year incorporated",TRUE)</f>
        <v>1986</v>
      </c>
      <c r="O10" s="14" t="str" cm="1">
        <f t="array" ref="O10">_FV(A10,"Description")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0" s="10"/>
      <c r="Q10" s="10"/>
      <c r="R10" s="10"/>
    </row>
    <row r="11" spans="1:18" ht="50" customHeight="1">
      <c r="A11" s="2" t="e" vm="164">
        <v>#VALUE!</v>
      </c>
      <c r="B11" s="19">
        <f>'[162]Sheet 1'!$AO$115</f>
        <v>54.335237269640906</v>
      </c>
      <c r="C11" s="6" cm="1">
        <f t="array" ref="C11">(B11/_FV(A11,"Price"))-1</f>
        <v>-0.41029696907270563</v>
      </c>
      <c r="D11" s="6">
        <f>'[162]Sheet 1'!$AM$4</f>
        <v>4.1715847673479578E-2</v>
      </c>
      <c r="E11" s="6">
        <f>'[162]Sheet 1'!$AN$4</f>
        <v>7.9628470048006772E-2</v>
      </c>
      <c r="F11" s="6">
        <f>'[162]Sheet 1'!$AM$20</f>
        <v>7.3701206192420932E-2</v>
      </c>
      <c r="G11" s="7">
        <f>'[162]Sheet 1'!$AT$16</f>
        <v>2.0812461860035185</v>
      </c>
      <c r="H11" s="7">
        <f>'[162]Sheet 1'!$AU$16</f>
        <v>26.861171191071772</v>
      </c>
      <c r="I11" s="6">
        <f>'[162]Sheet 1'!$AS$7</f>
        <v>0.20380000000000001</v>
      </c>
      <c r="J11" s="6">
        <f>'[162]Sheet 1'!$AV$7</f>
        <v>6.5494826609416468E-2</v>
      </c>
      <c r="K11" s="6">
        <f>'[162]Sheet 1'!$AU$13</f>
        <v>5.1011947386273696E-2</v>
      </c>
      <c r="L11" s="8">
        <f>'[162]Sheet 1'!$AU$101</f>
        <v>139597506680</v>
      </c>
      <c r="M11" s="16" t="str" cm="1">
        <f t="array" ref="M11">_FV(A11,"Industry")</f>
        <v>Aerospace &amp; Defense</v>
      </c>
      <c r="N11" s="25" cm="1">
        <f t="array" ref="N11">_FV(A11,"Year incorporated",TRUE)</f>
        <v>1934</v>
      </c>
      <c r="O11" s="14" t="str" cm="1">
        <f t="array" ref="O11">_FV(A11,"Description")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11" s="10"/>
      <c r="Q11" s="10"/>
      <c r="R11" s="10"/>
    </row>
    <row r="12" spans="1:18" ht="50" customHeight="1">
      <c r="A12" s="2" t="e" vm="165">
        <v>#VALUE!</v>
      </c>
      <c r="B12" s="19">
        <f>'[163]Sheet 1'!$AO$115</f>
        <v>112.40585423551944</v>
      </c>
      <c r="C12" s="6" cm="1">
        <f t="array" ref="C12">(B12/_FV(A12,"Price"))-1</f>
        <v>-0.46005449978134572</v>
      </c>
      <c r="D12" s="6">
        <f>'[163]Sheet 1'!$AM$4</f>
        <v>0.14387004128522718</v>
      </c>
      <c r="E12" s="6">
        <f>'[163]Sheet 1'!$AN$4</f>
        <v>-1.8517065515888609E-2</v>
      </c>
      <c r="F12" s="6">
        <f>'[163]Sheet 1'!$AM$20</f>
        <v>5.9246275197195386E-2</v>
      </c>
      <c r="G12" s="7">
        <f>'[163]Sheet 1'!$AT$16</f>
        <v>3.898004417732444</v>
      </c>
      <c r="H12" s="7">
        <f>'[163]Sheet 1'!$AU$16</f>
        <v>15.192680826911316</v>
      </c>
      <c r="I12" s="6">
        <f>'[163]Sheet 1'!$AS$7</f>
        <v>0.41110000000000002</v>
      </c>
      <c r="J12" s="6">
        <f>'[163]Sheet 1'!$AV$7</f>
        <v>0.1784229109454688</v>
      </c>
      <c r="K12" s="6">
        <f>'[163]Sheet 1'!$AU$13</f>
        <v>0.17659311562224184</v>
      </c>
      <c r="L12" s="8">
        <f>'[163]Sheet 1'!$AU$101</f>
        <v>49680066304</v>
      </c>
      <c r="M12" s="16" t="str" cm="1">
        <f t="array" ref="M12">_FV(A12,"Industry")</f>
        <v>Freight &amp; Logistics Services</v>
      </c>
      <c r="N12" s="25" cm="1">
        <f t="array" ref="N12">_FV(A12,"Year incorporated",TRUE)</f>
        <v>2009</v>
      </c>
      <c r="O12" s="14" t="str" cm="1">
        <f t="array" ref="O12">_FV(A12,"Description")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2" s="10"/>
      <c r="Q12" s="10"/>
      <c r="R12" s="10"/>
    </row>
    <row r="13" spans="1:18" ht="50" customHeight="1">
      <c r="A13" s="2" t="e" vm="166">
        <v>#VALUE!</v>
      </c>
      <c r="B13" s="19">
        <f>'[164]Sheet 1'!$AF$115</f>
        <v>43.210020573711951</v>
      </c>
      <c r="C13" s="6" cm="1">
        <f t="array" ref="C13">(B13/_FV(A13,"Price"))-1</f>
        <v>-0.50667860973042644</v>
      </c>
      <c r="D13" s="6">
        <f>'[164]Sheet 1'!$AD$4</f>
        <v>0.30024389872501911</v>
      </c>
      <c r="E13" s="6">
        <f>'[164]Sheet 1'!$AE$4</f>
        <v>9.0570167107455468E-2</v>
      </c>
      <c r="F13" s="6">
        <f>'[164]Sheet 1'!$AD$20</f>
        <v>0.18263847667164357</v>
      </c>
      <c r="G13" s="7">
        <f>'[164]Sheet 1'!$AK$16</f>
        <v>12.082867988166543</v>
      </c>
      <c r="H13" s="7">
        <f>'[164]Sheet 1'!$AL$16</f>
        <v>38.803781457257394</v>
      </c>
      <c r="I13" s="6">
        <f>'[164]Sheet 1'!$AJ$7</f>
        <v>0.45879999999999999</v>
      </c>
      <c r="J13" s="6">
        <f>'[164]Sheet 1'!$AM$7</f>
        <v>0.23971834840032094</v>
      </c>
      <c r="K13" s="6">
        <f>'[164]Sheet 1'!$AL$13</f>
        <v>0.28977368520435515</v>
      </c>
      <c r="L13" s="8">
        <f>'[164]Sheet 1'!$AL$101</f>
        <v>42301166280</v>
      </c>
      <c r="M13" s="16" t="str" cm="1">
        <f t="array" ref="M13">_FV(A13,"Industry")</f>
        <v>Software &amp; IT Services</v>
      </c>
      <c r="N13" s="25" cm="1">
        <f t="array" ref="N13">_FV(A13,"Year incorporated",TRUE)</f>
        <v>2012</v>
      </c>
      <c r="O13" s="14" t="str" cm="1">
        <f t="array" ref="O13">_FV(A13,"Description")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3" s="10"/>
      <c r="Q13" s="10"/>
      <c r="R13" s="10"/>
    </row>
    <row r="14" spans="1:18" ht="50" customHeight="1">
      <c r="A14" s="2" t="e" vm="167">
        <v>#VALUE!</v>
      </c>
      <c r="B14" s="19">
        <f>'[165]Sheet 1'!$AO$115</f>
        <v>63.410326271118571</v>
      </c>
      <c r="C14" s="6" cm="1">
        <f t="array" ref="C14">(B14/_FV(A14,"Price"))-1</f>
        <v>-0.58978958292716666</v>
      </c>
      <c r="D14" s="6">
        <f>'[165]Sheet 1'!$AM$4</f>
        <v>0.18365402035287892</v>
      </c>
      <c r="E14" s="6">
        <f>'[165]Sheet 1'!$AN$4</f>
        <v>0.2344214294835627</v>
      </c>
      <c r="F14" s="6">
        <f>'[165]Sheet 1'!$AM$20</f>
        <v>0.20131045593126395</v>
      </c>
      <c r="G14" s="7">
        <f>'[165]Sheet 1'!$AT$16</f>
        <v>8.6471628684584942</v>
      </c>
      <c r="H14" s="7">
        <f>'[165]Sheet 1'!$AU$16</f>
        <v>54.299338878225633</v>
      </c>
      <c r="I14" s="6">
        <f>'[165]Sheet 1'!$AS$7</f>
        <v>0.39069999999999999</v>
      </c>
      <c r="J14" s="6">
        <f>'[165]Sheet 1'!$AV$7</f>
        <v>0.19737791861875215</v>
      </c>
      <c r="K14" s="6">
        <f>'[165]Sheet 1'!$AU$13</f>
        <v>0.1690762204874463</v>
      </c>
      <c r="L14" s="8">
        <f>'[165]Sheet 1'!$AU$101</f>
        <v>19095720000</v>
      </c>
      <c r="M14" s="16" t="str" cm="1">
        <f t="array" ref="M14">_FV(A14,"Industry")</f>
        <v>Aerospace &amp; Defense</v>
      </c>
      <c r="N14" s="25" cm="1">
        <f t="array" ref="N14">_FV(A14,"Year incorporated",TRUE)</f>
        <v>1993</v>
      </c>
      <c r="O14" s="14" t="str" cm="1">
        <f t="array" ref="O14">_FV(A14,"Description")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4">
      <sortCondition descending="1" ref="C1:C14"/>
    </sortState>
  </autoFilter>
  <conditionalFormatting sqref="C22:C27 C15:C20">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C22:C54 C15:C20">
    <cfRule type="colorScale" priority="96">
      <colorScale>
        <cfvo type="min"/>
        <cfvo type="percentile" val="50"/>
        <cfvo type="max"/>
        <color rgb="FFF8696B"/>
        <color rgb="FFFFEB84"/>
        <color rgb="FF63BE7B"/>
      </colorScale>
    </cfRule>
    <cfRule type="colorScale" priority="101">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D22:E27 D2:E20">
    <cfRule type="colorScale" priority="30">
      <colorScale>
        <cfvo type="min"/>
        <cfvo type="max"/>
        <color rgb="FFFCFCFF"/>
        <color rgb="FF63BE7B"/>
      </colorScale>
    </cfRule>
  </conditionalFormatting>
  <conditionalFormatting sqref="D22:E53 D2:E20">
    <cfRule type="colorScale" priority="97">
      <colorScale>
        <cfvo type="min"/>
        <cfvo type="max"/>
        <color rgb="FFFFEF9C"/>
        <color rgb="FF63BE7B"/>
      </colorScale>
    </cfRule>
  </conditionalFormatting>
  <conditionalFormatting sqref="D2:E4">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D5:E5">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6:E6">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7:E7">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8:E8">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9:E9">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10:E10">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11:E13">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15:E15">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6:E16">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7:E17">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8:E1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9:E1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0 D22:E22">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23:E23">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24:E24">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5:E27">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8:E28">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29:E3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32:E32">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33:E33">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4:E34">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5:E35">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6:E36">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7:E37">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38:E40">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41:E41">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42:E42">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3:E43">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4:E44">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5:E45">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6:E46">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7:E49">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50:E50">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51:E51">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2:E52">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3:E53">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F56:F1048576 F22:F53 F1:F20">
    <cfRule type="colorScale" priority="23">
      <colorScale>
        <cfvo type="min"/>
        <cfvo type="percentile" val="50"/>
        <cfvo type="max"/>
        <color rgb="FFF8696B"/>
        <color rgb="FFFCFCFF"/>
        <color rgb="FF63BE7B"/>
      </colorScale>
    </cfRule>
  </conditionalFormatting>
  <conditionalFormatting sqref="F22:F27 F2:F20">
    <cfRule type="colorScale" priority="27">
      <colorScale>
        <cfvo type="min"/>
        <cfvo type="max"/>
        <color rgb="FFFCFCFF"/>
        <color rgb="FF63BE7B"/>
      </colorScale>
    </cfRule>
  </conditionalFormatting>
  <conditionalFormatting sqref="G22:G27 G2:G20">
    <cfRule type="colorScale" priority="26">
      <colorScale>
        <cfvo type="min"/>
        <cfvo type="percentile" val="50"/>
        <cfvo type="max"/>
        <color rgb="FF63BE7B"/>
        <color rgb="FFFCFCFF"/>
        <color rgb="FFF8696B"/>
      </colorScale>
    </cfRule>
  </conditionalFormatting>
  <conditionalFormatting sqref="G22:G53 G2:G20">
    <cfRule type="colorScale" priority="95">
      <colorScale>
        <cfvo type="min"/>
        <cfvo type="percentile" val="50"/>
        <cfvo type="max"/>
        <color rgb="FF63BE7B"/>
        <color rgb="FFFCFCFF"/>
        <color rgb="FFF8696B"/>
      </colorScale>
    </cfRule>
  </conditionalFormatting>
  <conditionalFormatting sqref="H22:H27 H2:H20">
    <cfRule type="colorScale" priority="25">
      <colorScale>
        <cfvo type="min"/>
        <cfvo type="percentile" val="50"/>
        <cfvo type="max"/>
        <color rgb="FF63BE7B"/>
        <color rgb="FFFCFCFF"/>
        <color rgb="FFF8696B"/>
      </colorScale>
    </cfRule>
  </conditionalFormatting>
  <conditionalFormatting sqref="I22:I27 I2:I20">
    <cfRule type="colorScale" priority="24">
      <colorScale>
        <cfvo type="min"/>
        <cfvo type="max"/>
        <color rgb="FFFFEF9C"/>
        <color rgb="FF63BE7B"/>
      </colorScale>
    </cfRule>
  </conditionalFormatting>
  <conditionalFormatting sqref="I22:I53 I2:I20">
    <cfRule type="colorScale" priority="98">
      <colorScale>
        <cfvo type="min"/>
        <cfvo type="max"/>
        <color rgb="FFFFEF9C"/>
        <color rgb="FF63BE7B"/>
      </colorScale>
    </cfRule>
  </conditionalFormatting>
  <conditionalFormatting sqref="J22:J53 J2:J20">
    <cfRule type="colorScale" priority="99">
      <colorScale>
        <cfvo type="min"/>
        <cfvo type="max"/>
        <color rgb="FFFFEF9C"/>
        <color rgb="FF63BE7B"/>
      </colorScale>
    </cfRule>
  </conditionalFormatting>
  <conditionalFormatting sqref="K22:K53 K2:K20">
    <cfRule type="colorScale" priority="100">
      <colorScale>
        <cfvo type="min"/>
        <cfvo type="percentile" val="50"/>
        <cfvo type="max"/>
        <color rgb="FFF8696B"/>
        <color rgb="FFFFEB84"/>
        <color rgb="FF63BE7B"/>
      </colorScale>
    </cfRule>
  </conditionalFormatting>
  <conditionalFormatting sqref="D22:D47 D2:D20">
    <cfRule type="colorScale" priority="20">
      <colorScale>
        <cfvo type="min"/>
        <cfvo type="max"/>
        <color rgb="FFFCFCFF"/>
        <color rgb="FF63BE7B"/>
      </colorScale>
    </cfRule>
  </conditionalFormatting>
  <conditionalFormatting sqref="C22:C47 C15:C20">
    <cfRule type="colorScale" priority="22">
      <colorScale>
        <cfvo type="min"/>
        <cfvo type="percentile" val="50"/>
        <cfvo type="max"/>
        <color rgb="FFF8696B"/>
        <color rgb="FFFCFCFF"/>
        <color rgb="FF63BE7B"/>
      </colorScale>
    </cfRule>
  </conditionalFormatting>
  <conditionalFormatting sqref="E22:E47 E2:E20">
    <cfRule type="colorScale" priority="21">
      <colorScale>
        <cfvo type="min"/>
        <cfvo type="max"/>
        <color rgb="FFFCFCFF"/>
        <color rgb="FF63BE7B"/>
      </colorScale>
    </cfRule>
  </conditionalFormatting>
  <conditionalFormatting sqref="C21">
    <cfRule type="colorScale" priority="17">
      <colorScale>
        <cfvo type="min"/>
        <cfvo type="percentile" val="50"/>
        <cfvo type="max"/>
        <color rgb="FFF8696B"/>
        <color rgb="FFFFEB84"/>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C15:C33">
    <cfRule type="colorScale" priority="16">
      <colorScale>
        <cfvo type="min"/>
        <cfvo type="percentile" val="50"/>
        <cfvo type="max"/>
        <color rgb="FFF8696B"/>
        <color rgb="FFFCFCFF"/>
        <color rgb="FF63BE7B"/>
      </colorScale>
    </cfRule>
  </conditionalFormatting>
  <conditionalFormatting sqref="D2:D33">
    <cfRule type="colorScale" priority="15">
      <colorScale>
        <cfvo type="min"/>
        <cfvo type="max"/>
        <color rgb="FFFCFCFF"/>
        <color rgb="FF63BE7B"/>
      </colorScale>
    </cfRule>
  </conditionalFormatting>
  <conditionalFormatting sqref="E2:E33">
    <cfRule type="colorScale" priority="14">
      <colorScale>
        <cfvo type="min"/>
        <cfvo type="max"/>
        <color rgb="FFFCFCFF"/>
        <color rgb="FF63BE7B"/>
      </colorScale>
    </cfRule>
  </conditionalFormatting>
  <conditionalFormatting sqref="F2:F33">
    <cfRule type="colorScale" priority="13">
      <colorScale>
        <cfvo type="min"/>
        <cfvo type="percentile" val="50"/>
        <cfvo type="max"/>
        <color rgb="FFF8696B"/>
        <color rgb="FFFCFCFF"/>
        <color rgb="FF63BE7B"/>
      </colorScale>
    </cfRule>
  </conditionalFormatting>
  <conditionalFormatting sqref="G2:G33">
    <cfRule type="colorScale" priority="12">
      <colorScale>
        <cfvo type="min"/>
        <cfvo type="percentile" val="50"/>
        <cfvo type="max"/>
        <color rgb="FF63BE7B"/>
        <color rgb="FFFCFCFF"/>
        <color rgb="FFF8696B"/>
      </colorScale>
    </cfRule>
  </conditionalFormatting>
  <conditionalFormatting sqref="H2:H33">
    <cfRule type="colorScale" priority="11">
      <colorScale>
        <cfvo type="min"/>
        <cfvo type="percentile" val="50"/>
        <cfvo type="max"/>
        <color rgb="FF63BE7B"/>
        <color rgb="FFFCFCFF"/>
        <color rgb="FFF8696B"/>
      </colorScale>
    </cfRule>
  </conditionalFormatting>
  <conditionalFormatting sqref="I2:I33">
    <cfRule type="colorScale" priority="10">
      <colorScale>
        <cfvo type="min"/>
        <cfvo type="max"/>
        <color rgb="FFFFEF9C"/>
        <color rgb="FF63BE7B"/>
      </colorScale>
    </cfRule>
  </conditionalFormatting>
  <conditionalFormatting sqref="J2:J33">
    <cfRule type="colorScale" priority="9">
      <colorScale>
        <cfvo type="min"/>
        <cfvo type="max"/>
        <color rgb="FFFFEF9C"/>
        <color rgb="FF63BE7B"/>
      </colorScale>
    </cfRule>
  </conditionalFormatting>
  <conditionalFormatting sqref="K2:K33">
    <cfRule type="colorScale" priority="8">
      <colorScale>
        <cfvo type="min"/>
        <cfvo type="percentile" val="50"/>
        <cfvo type="max"/>
        <color rgb="FFF8696B"/>
        <color rgb="FFFFEB84"/>
        <color rgb="FF63BE7B"/>
      </colorScale>
    </cfRule>
  </conditionalFormatting>
  <conditionalFormatting sqref="D14:E14">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I2:I14">
    <cfRule type="colorScale" priority="4">
      <colorScale>
        <cfvo type="min"/>
        <cfvo type="max"/>
        <color rgb="FFFFEF9C"/>
        <color rgb="FF63BE7B"/>
      </colorScale>
    </cfRule>
  </conditionalFormatting>
  <conditionalFormatting sqref="J2:J14">
    <cfRule type="colorScale" priority="3">
      <colorScale>
        <cfvo type="min"/>
        <cfvo type="max"/>
        <color rgb="FFFFEF9C"/>
        <color rgb="FF63BE7B"/>
      </colorScale>
    </cfRule>
  </conditionalFormatting>
  <conditionalFormatting sqref="K2:K14">
    <cfRule type="colorScale" priority="2">
      <colorScale>
        <cfvo type="min"/>
        <cfvo type="max"/>
        <color rgb="FFFFEF9C"/>
        <color rgb="FF63BE7B"/>
      </colorScale>
    </cfRule>
  </conditionalFormatting>
  <conditionalFormatting sqref="C2:C14">
    <cfRule type="colorScale" priority="1">
      <colorScale>
        <cfvo type="min"/>
        <cfvo type="percentile" val="50"/>
        <cfvo type="max"/>
        <color rgb="FFF8696B"/>
        <color rgb="FFFCFCFF"/>
        <color rgb="FF63BE7B"/>
      </colorScale>
    </cfRule>
  </conditionalFormatting>
  <hyperlinks>
    <hyperlink ref="A10" r:id="rId1" display="Industrials/AMETEK.xlsx" xr:uid="{8D91EFEF-AD47-9241-BA88-F5A82289A9A8}"/>
    <hyperlink ref="A13" r:id="rId2" display="Industrials/Copart.xlsx" xr:uid="{B6927691-8B96-404A-98D2-AE80776E0AA9}"/>
    <hyperlink ref="A14" r:id="rId3" display="Industrials/HEICO.xlsx" xr:uid="{B127D8CA-F7E6-FC44-B5D5-33C7539B071B}"/>
    <hyperlink ref="A11" r:id="rId4" display="Industrials/Raytheon Technologies.xlsx" xr:uid="{BDDBA16F-4091-A149-9D49-58E6A0748FEE}"/>
    <hyperlink ref="A2" r:id="rId5" display="Industrials/Republic Services.xlsx" xr:uid="{03D6A044-7F8A-BA4D-8FC3-CC29A35E1E10}"/>
    <hyperlink ref="A4" r:id="rId6" display="Industrials/United Parcel Service.xlsx" xr:uid="{000F376A-61D4-1F48-96C7-D4FF75428A4A}"/>
    <hyperlink ref="A8" r:id="rId7" display="Industrials/Waste Connections.xlsx" xr:uid="{78FF76C5-1121-224D-8D13-FC9997E5896D}"/>
    <hyperlink ref="A9" r:id="rId8" display="Industrials/Waste Management.xlsx" xr:uid="{A32E0D0F-475E-6B4A-AC21-EA53CD5E3328}"/>
    <hyperlink ref="A7" r:id="rId9" display="Industrials/Canadian Pacific.xlsx" xr:uid="{2DC320AD-487A-2C42-B032-4917324353DB}"/>
    <hyperlink ref="A6" r:id="rId10" display="Industrials/Union Pacific.xlsx" xr:uid="{1D989CEC-62BE-1540-8D62-AF97746A0777}"/>
    <hyperlink ref="A5" r:id="rId11" display="Industrials/Canadian National Railway.xlsx" xr:uid="{03C2DE85-9E5D-304C-A52F-A493588643E7}"/>
    <hyperlink ref="A12" r:id="rId12" display="Industrials/Norfolk Southern.xlsx" xr:uid="{261006D3-59D5-D442-9783-9E122451EB9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O17" sqref="O17"/>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8">
        <v>#VALUE!</v>
      </c>
      <c r="B2" s="19">
        <f>'[166]Sheet 1'!$K$115</f>
        <v>53.85827363873166</v>
      </c>
      <c r="C2" s="6" cm="1">
        <f t="array" ref="C2">(B2/_FV(A2,"Price"))-1</f>
        <v>0.25019205289534963</v>
      </c>
      <c r="D2" s="6">
        <f>'[166]Sheet 1'!$I$4</f>
        <v>0.1307332271886017</v>
      </c>
      <c r="E2" s="6">
        <f>'[166]Sheet 1'!$J$4</f>
        <v>0.11778880372328682</v>
      </c>
      <c r="F2" s="6">
        <f>'[166]Sheet 1'!$I$20</f>
        <v>-9.612215582267436E-3</v>
      </c>
      <c r="G2" s="7">
        <f>'[166]Sheet 1'!$P$16</f>
        <v>4.2670829165933535</v>
      </c>
      <c r="H2" s="7">
        <f>'[166]Sheet 1'!$Q$16</f>
        <v>26.926871649879249</v>
      </c>
      <c r="I2" s="6">
        <f>'[166]Sheet 1'!$O$7</f>
        <v>0.52990000000000004</v>
      </c>
      <c r="J2" s="6">
        <f>'[166]Sheet 1'!$R$7</f>
        <v>0.32716628170238066</v>
      </c>
      <c r="K2" s="6">
        <f>'[166]Sheet 1'!$Q$13</f>
        <v>0.10542654824372046</v>
      </c>
      <c r="L2" s="8">
        <f>'[166]Sheet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69">
        <v>#VALUE!</v>
      </c>
      <c r="B3" s="19">
        <f>'[167]Sheet 1'!$AO$115</f>
        <v>1039.5098155698415</v>
      </c>
      <c r="C3" s="6" cm="1">
        <f t="array" ref="C3">(B3/_FV(A3,"Price"))-1</f>
        <v>-0.20264645580283691</v>
      </c>
      <c r="D3" s="6">
        <f>'[167]Sheet 1'!$AM$4</f>
        <v>0.48000922480585784</v>
      </c>
      <c r="E3" s="6">
        <f>'[167]Sheet 1'!$AN$4</f>
        <v>6.3495060096910194E-2</v>
      </c>
      <c r="F3" s="6">
        <f>'[167]Sheet 1'!$AM$20</f>
        <v>0.5403929612892</v>
      </c>
      <c r="G3" s="7">
        <f>'[167]Sheet 1'!$AT$16</f>
        <v>15.513168579998862</v>
      </c>
      <c r="H3" s="7">
        <f>'[167]Sheet 1'!$AU$16</f>
        <v>23.196038193215372</v>
      </c>
      <c r="I3" s="6">
        <f>'[167]Sheet 1'!$AS$7</f>
        <v>0.97699999999999998</v>
      </c>
      <c r="J3" s="6">
        <f>'[167]Sheet 1'!$AV$7</f>
        <v>0.66959734620674771</v>
      </c>
      <c r="K3" s="6">
        <f>'[167]Sheet 1'!$AU$13</f>
        <v>0.72570536961083676</v>
      </c>
      <c r="L3" s="8">
        <f>'[167]Sheet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70">
        <v>#VALUE!</v>
      </c>
      <c r="B4" s="19">
        <f>'[168]Sheet 1'!$AD$115</f>
        <v>88.609096833708776</v>
      </c>
      <c r="C4" s="6" cm="1">
        <f t="array" ref="C4">(B4/_FV(A4,"Price"))-1</f>
        <v>-0.28856606315769751</v>
      </c>
      <c r="D4" s="6">
        <f>'[168]Sheet 1'!$AB$4</f>
        <v>0.25512497268586221</v>
      </c>
      <c r="E4" s="6">
        <f>'[168]Sheet 1'!$AC$4</f>
        <v>0.13581349691279687</v>
      </c>
      <c r="F4" s="6">
        <f>'[168]Sheet 1'!$AB$20</f>
        <v>0.2239110486914897</v>
      </c>
      <c r="G4" s="7">
        <f>'[168]Sheet 1'!$AI$16</f>
        <v>19.023695898616801</v>
      </c>
      <c r="H4" s="7">
        <f>'[168]Sheet 1'!$AJ$16</f>
        <v>33.773124317950007</v>
      </c>
      <c r="I4" s="6">
        <f>'[168]Sheet 1'!$AH$7</f>
        <v>0.74739999999999995</v>
      </c>
      <c r="J4" s="6">
        <f>'[168]Sheet 1'!$AK$7</f>
        <v>0.69076711688516912</v>
      </c>
      <c r="K4" s="6">
        <f>'[168]Sheet 1'!$AJ$13</f>
        <v>2.9329154442659482E-2</v>
      </c>
      <c r="L4" s="8">
        <f>'[168]Sheet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71">
        <v>#VALUE!</v>
      </c>
      <c r="B5" s="19">
        <f>'[169]Sheet 1'!$AC$115</f>
        <v>38.661657826402205</v>
      </c>
      <c r="C5" s="6" cm="1">
        <f t="array" ref="C5">(B5/_FV(A5,"Price"))-1</f>
        <v>-0.51307735735009818</v>
      </c>
      <c r="D5" s="6">
        <f>'[169]Sheet 1'!$AA$4</f>
        <v>0.1225552752252288</v>
      </c>
      <c r="E5" s="6">
        <f>'[169]Sheet 1'!$AB$4</f>
        <v>0.1354477343510514</v>
      </c>
      <c r="F5" s="6">
        <f>'[169]Sheet 1'!$AA$20</f>
        <v>0.14138994031091179</v>
      </c>
      <c r="G5" s="7">
        <f>'[169]Sheet 1'!$AH$16</f>
        <v>14.694989321384403</v>
      </c>
      <c r="H5" s="7">
        <f>'[169]Sheet 1'!$AI$16</f>
        <v>86.804898051984964</v>
      </c>
      <c r="I5" s="6">
        <f>'[169]Sheet 1'!$AG$7</f>
        <v>0.81030000000000002</v>
      </c>
      <c r="J5" s="6">
        <f>'[169]Sheet 1'!$AJ$7</f>
        <v>0.1924698462563445</v>
      </c>
      <c r="K5" s="6">
        <f>'[169]Sheet 1'!$AI$13</f>
        <v>5.6540359273749105E-2</v>
      </c>
      <c r="L5" s="8">
        <f>'[169]Sheet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72">
        <v>#VALUE!</v>
      </c>
      <c r="B6" s="19">
        <f>'[170]Sheet 1'!$AC$115</f>
        <v>47.021748412360864</v>
      </c>
      <c r="C6" s="6" cm="1">
        <f t="array" ref="C6">(B6/_FV(A6,"Price"))-1</f>
        <v>-0.74505666659964831</v>
      </c>
      <c r="D6" s="6">
        <f>'[170]Sheet 1'!$AA$4</f>
        <v>0.14472742040633113</v>
      </c>
      <c r="E6" s="6">
        <f>'[170]Sheet 1'!$AB$4</f>
        <v>2.8652519349086525E-2</v>
      </c>
      <c r="F6" s="6">
        <f>'[170]Sheet 1'!$AA$20</f>
        <v>4.1173545499751274E-2</v>
      </c>
      <c r="G6" s="7">
        <f>'[170]Sheet 1'!$AH$16</f>
        <v>8.2987209530300348</v>
      </c>
      <c r="H6" s="7">
        <f>'[170]Sheet 1'!$AI$16</f>
        <v>50.338900215199907</v>
      </c>
      <c r="I6" s="6">
        <f>'[170]Sheet 1'!$AG$7</f>
        <v>0.99</v>
      </c>
      <c r="J6" s="6">
        <f>'[170]Sheet 1'!$AJ$7</f>
        <v>0.17015992755179207</v>
      </c>
      <c r="K6" s="6">
        <f>'[170]Sheet 1'!$AI$13</f>
        <v>4.4700646480463062E-2</v>
      </c>
      <c r="L6" s="8">
        <f>'[170]Sheet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1:C26 C7:C19">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1:C53 C7:C19">
    <cfRule type="colorScale" priority="94">
      <colorScale>
        <cfvo type="min"/>
        <cfvo type="percentile" val="50"/>
        <cfvo type="max"/>
        <color rgb="FFF8696B"/>
        <color rgb="FFFFEB84"/>
        <color rgb="FF63BE7B"/>
      </colorScale>
    </cfRule>
    <cfRule type="colorScale" priority="99">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3:E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7:E7">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8:E18">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5:E35">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6:E36">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conditionalFormatting sqref="D21:D46 D2:D19">
    <cfRule type="colorScale" priority="18">
      <colorScale>
        <cfvo type="min"/>
        <cfvo type="max"/>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D2:D32">
    <cfRule type="colorScale" priority="13">
      <colorScale>
        <cfvo type="min"/>
        <cfvo type="max"/>
        <color rgb="FFFCFCFF"/>
        <color rgb="FF63BE7B"/>
      </colorScale>
    </cfRule>
  </conditionalFormatting>
  <conditionalFormatting sqref="E2:E32">
    <cfRule type="colorScale" priority="12">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I2:I32">
    <cfRule type="colorScale" priority="8">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D11:E12 D2:E2">
    <cfRule type="colorScale" priority="1338">
      <colorScale>
        <cfvo type="min"/>
        <cfvo type="max"/>
        <color rgb="FFFCFCFF"/>
        <color rgb="FF63BE7B"/>
      </colorScale>
    </cfRule>
    <cfRule type="colorScale" priority="1339">
      <colorScale>
        <cfvo type="min"/>
        <cfvo type="percentile" val="50"/>
        <cfvo type="max"/>
        <color rgb="FFF8696B"/>
        <color rgb="FFFFEB84"/>
        <color rgb="FF63BE7B"/>
      </colorScale>
    </cfRule>
  </conditionalFormatting>
  <conditionalFormatting sqref="I2:I6">
    <cfRule type="colorScale" priority="4">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C2:C6">
    <cfRule type="colorScale" priority="1">
      <colorScale>
        <cfvo type="min"/>
        <cfvo type="percentile" val="50"/>
        <cfvo type="max"/>
        <color rgb="FFF8696B"/>
        <color rgb="FFFCFCFF"/>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3"/>
  <sheetViews>
    <sheetView zoomScale="80" zoomScaleNormal="80" workbookViewId="0">
      <pane ySplit="1" topLeftCell="A2" activePane="bottomLeft" state="frozen"/>
      <selection pane="bottomLeft" activeCell="L12" sqref="L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c r="B2" s="19"/>
      <c r="C2" s="6"/>
      <c r="D2" s="6"/>
      <c r="E2" s="6"/>
      <c r="F2" s="6"/>
      <c r="G2" s="7"/>
      <c r="H2" s="7"/>
      <c r="I2" s="6"/>
      <c r="J2" s="6"/>
      <c r="K2" s="6"/>
      <c r="L2" s="8"/>
      <c r="M2" s="16"/>
      <c r="N2" s="25"/>
      <c r="O2" s="14"/>
      <c r="P2" s="10"/>
      <c r="Q2" s="10"/>
      <c r="R2" s="10"/>
    </row>
    <row r="3" spans="1:18" ht="50" customHeight="1">
      <c r="A3" s="2"/>
      <c r="B3" s="19"/>
      <c r="C3" s="6"/>
      <c r="D3" s="6"/>
      <c r="E3" s="6"/>
      <c r="F3" s="6"/>
      <c r="G3" s="7"/>
      <c r="H3" s="7"/>
      <c r="I3" s="6"/>
      <c r="J3" s="6"/>
      <c r="K3" s="6"/>
      <c r="L3" s="8"/>
      <c r="M3" s="16"/>
      <c r="N3" s="25"/>
      <c r="O3" s="14"/>
      <c r="P3" s="10"/>
      <c r="Q3" s="10"/>
      <c r="R3" s="10"/>
    </row>
    <row r="4" spans="1:18" ht="50" customHeight="1">
      <c r="A4" s="2"/>
      <c r="B4" s="19"/>
      <c r="C4" s="6"/>
      <c r="D4" s="6"/>
      <c r="E4" s="6"/>
      <c r="F4" s="6"/>
      <c r="G4" s="7"/>
      <c r="H4" s="7"/>
      <c r="I4" s="6"/>
      <c r="J4" s="6"/>
      <c r="K4" s="6"/>
      <c r="L4" s="8"/>
      <c r="M4" s="16"/>
      <c r="N4" s="25"/>
      <c r="O4" s="14"/>
      <c r="P4" s="10"/>
      <c r="Q4" s="10"/>
      <c r="R4" s="10"/>
    </row>
    <row r="5" spans="1:18" ht="50" customHeight="1">
      <c r="A5" s="2"/>
      <c r="B5" s="19"/>
      <c r="C5" s="6"/>
      <c r="D5" s="6"/>
      <c r="E5" s="6"/>
      <c r="F5" s="6"/>
      <c r="G5" s="7"/>
      <c r="H5" s="7"/>
      <c r="I5" s="6"/>
      <c r="J5" s="6"/>
      <c r="K5" s="6"/>
      <c r="L5" s="8"/>
      <c r="M5" s="16"/>
      <c r="N5" s="25"/>
      <c r="O5" s="14"/>
      <c r="P5" s="10"/>
      <c r="Q5" s="10"/>
      <c r="R5" s="10"/>
    </row>
    <row r="6" spans="1:18" ht="50" customHeight="1">
      <c r="A6" s="2"/>
      <c r="B6" s="19"/>
      <c r="C6" s="6"/>
      <c r="D6" s="6"/>
      <c r="E6" s="6"/>
      <c r="F6" s="6"/>
      <c r="G6" s="7"/>
      <c r="H6" s="7"/>
      <c r="I6" s="6"/>
      <c r="J6" s="6"/>
      <c r="K6" s="6"/>
      <c r="L6" s="8"/>
      <c r="M6" s="16"/>
      <c r="N6" s="25"/>
      <c r="O6" s="14"/>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1:C26 C2:C19">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1:C53 C2:C19">
    <cfRule type="colorScale" priority="91">
      <colorScale>
        <cfvo type="min"/>
        <cfvo type="percentile" val="50"/>
        <cfvo type="max"/>
        <color rgb="FFF8696B"/>
        <color rgb="FFFFEB84"/>
        <color rgb="FF63BE7B"/>
      </colorScale>
    </cfRule>
    <cfRule type="colorScale" priority="96">
      <colorScale>
        <cfvo type="min"/>
        <cfvo type="percentile" val="50"/>
        <cfvo type="max"/>
        <color rgb="FFF8696B"/>
        <color rgb="FFFFEB84"/>
        <color rgb="FF63BE7B"/>
      </colorScale>
    </cfRule>
    <cfRule type="colorScale" priority="109">
      <colorScale>
        <cfvo type="min"/>
        <cfvo type="max"/>
        <color rgb="FFFFEF9C"/>
        <color rgb="FF63BE7B"/>
      </colorScale>
    </cfRule>
  </conditionalFormatting>
  <conditionalFormatting sqref="D21:E26 D2:E19">
    <cfRule type="colorScale" priority="27">
      <colorScale>
        <cfvo type="min"/>
        <cfvo type="max"/>
        <color rgb="FFFCFCFF"/>
        <color rgb="FF63BE7B"/>
      </colorScale>
    </cfRule>
  </conditionalFormatting>
  <conditionalFormatting sqref="D21:E52 D2:E19">
    <cfRule type="colorScale" priority="92">
      <colorScale>
        <cfvo type="min"/>
        <cfvo type="max"/>
        <color rgb="FFFFEF9C"/>
        <color rgb="FF63BE7B"/>
      </colorScale>
    </cfRule>
  </conditionalFormatting>
  <conditionalFormatting sqref="D3:E4">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E5">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6:E6">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7:E7">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8:E8">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9:E9">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3:E13">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4:E14">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5:E15">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6:E16">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7:E17">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8:E18">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9:E19 D21:E21">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2">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3:E23">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4:E26">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7:E27">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8:E30">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1:E31">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2:E32">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3:E33">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4:E34">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5:E35">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6:E36">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7:E3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0:E40">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1:E41">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2:E42">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3:E43">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4:E44">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5:E45">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6:E4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49:E49">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0:E50">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1:E51">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2:E52">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F55:F1048576 F1:F19 F21:F52">
    <cfRule type="colorScale" priority="20">
      <colorScale>
        <cfvo type="min"/>
        <cfvo type="percentile" val="50"/>
        <cfvo type="max"/>
        <color rgb="FFF8696B"/>
        <color rgb="FFFCFCFF"/>
        <color rgb="FF63BE7B"/>
      </colorScale>
    </cfRule>
  </conditionalFormatting>
  <conditionalFormatting sqref="F21:F26 F2:F19">
    <cfRule type="colorScale" priority="24">
      <colorScale>
        <cfvo type="min"/>
        <cfvo type="max"/>
        <color rgb="FFFCFCFF"/>
        <color rgb="FF63BE7B"/>
      </colorScale>
    </cfRule>
  </conditionalFormatting>
  <conditionalFormatting sqref="G21:G26 G2:G19">
    <cfRule type="colorScale" priority="23">
      <colorScale>
        <cfvo type="min"/>
        <cfvo type="percentile" val="50"/>
        <cfvo type="max"/>
        <color rgb="FF63BE7B"/>
        <color rgb="FFFCFCFF"/>
        <color rgb="FFF8696B"/>
      </colorScale>
    </cfRule>
  </conditionalFormatting>
  <conditionalFormatting sqref="G21:G52 G2:G19">
    <cfRule type="colorScale" priority="90">
      <colorScale>
        <cfvo type="min"/>
        <cfvo type="percentile" val="50"/>
        <cfvo type="max"/>
        <color rgb="FF63BE7B"/>
        <color rgb="FFFCFCFF"/>
        <color rgb="FFF8696B"/>
      </colorScale>
    </cfRule>
  </conditionalFormatting>
  <conditionalFormatting sqref="H21:H26 H2:H19">
    <cfRule type="colorScale" priority="22">
      <colorScale>
        <cfvo type="min"/>
        <cfvo type="percentile" val="50"/>
        <cfvo type="max"/>
        <color rgb="FF63BE7B"/>
        <color rgb="FFFCFCFF"/>
        <color rgb="FFF8696B"/>
      </colorScale>
    </cfRule>
  </conditionalFormatting>
  <conditionalFormatting sqref="I21:I26 I2:I19">
    <cfRule type="colorScale" priority="21">
      <colorScale>
        <cfvo type="min"/>
        <cfvo type="max"/>
        <color rgb="FFFFEF9C"/>
        <color rgb="FF63BE7B"/>
      </colorScale>
    </cfRule>
  </conditionalFormatting>
  <conditionalFormatting sqref="I21:I52 I2:I19">
    <cfRule type="colorScale" priority="93">
      <colorScale>
        <cfvo type="min"/>
        <cfvo type="max"/>
        <color rgb="FFFFEF9C"/>
        <color rgb="FF63BE7B"/>
      </colorScale>
    </cfRule>
  </conditionalFormatting>
  <conditionalFormatting sqref="J21:J52 J2:J19">
    <cfRule type="colorScale" priority="94">
      <colorScale>
        <cfvo type="min"/>
        <cfvo type="max"/>
        <color rgb="FFFFEF9C"/>
        <color rgb="FF63BE7B"/>
      </colorScale>
    </cfRule>
  </conditionalFormatting>
  <conditionalFormatting sqref="K21:K52 K2:K19">
    <cfRule type="colorScale" priority="95">
      <colorScale>
        <cfvo type="min"/>
        <cfvo type="percentile" val="50"/>
        <cfvo type="max"/>
        <color rgb="FFF8696B"/>
        <color rgb="FFFFEB84"/>
        <color rgb="FF63BE7B"/>
      </colorScale>
    </cfRule>
  </conditionalFormatting>
  <conditionalFormatting sqref="D21:D46 D2:D19">
    <cfRule type="colorScale" priority="17">
      <colorScale>
        <cfvo type="min"/>
        <cfvo type="max"/>
        <color rgb="FFFCFCFF"/>
        <color rgb="FF63BE7B"/>
      </colorScale>
    </cfRule>
  </conditionalFormatting>
  <conditionalFormatting sqref="C21:C46 C2:C19">
    <cfRule type="colorScale" priority="19">
      <colorScale>
        <cfvo type="min"/>
        <cfvo type="percentile" val="50"/>
        <cfvo type="max"/>
        <color rgb="FFF8696B"/>
        <color rgb="FFFCFCFF"/>
        <color rgb="FF63BE7B"/>
      </colorScale>
    </cfRule>
  </conditionalFormatting>
  <conditionalFormatting sqref="E21:E46 E2:E19">
    <cfRule type="colorScale" priority="18">
      <colorScale>
        <cfvo type="min"/>
        <cfvo type="max"/>
        <color rgb="FFFCFCFF"/>
        <color rgb="FF63BE7B"/>
      </colorScale>
    </cfRule>
  </conditionalFormatting>
  <conditionalFormatting sqref="C20">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C32">
    <cfRule type="colorScale" priority="13">
      <colorScale>
        <cfvo type="min"/>
        <cfvo type="percentile" val="50"/>
        <cfvo type="max"/>
        <color rgb="FFF8696B"/>
        <color rgb="FFFCFCFF"/>
        <color rgb="FF63BE7B"/>
      </colorScale>
    </cfRule>
  </conditionalFormatting>
  <conditionalFormatting sqref="D2:D32">
    <cfRule type="colorScale" priority="12">
      <colorScale>
        <cfvo type="min"/>
        <cfvo type="max"/>
        <color rgb="FFFCFCFF"/>
        <color rgb="FF63BE7B"/>
      </colorScale>
    </cfRule>
  </conditionalFormatting>
  <conditionalFormatting sqref="E2:E32">
    <cfRule type="colorScale" priority="11">
      <colorScale>
        <cfvo type="min"/>
        <cfvo type="max"/>
        <color rgb="FFFCFCFF"/>
        <color rgb="FF63BE7B"/>
      </colorScale>
    </cfRule>
  </conditionalFormatting>
  <conditionalFormatting sqref="F2:F32">
    <cfRule type="colorScale" priority="10">
      <colorScale>
        <cfvo type="min"/>
        <cfvo type="percentile" val="50"/>
        <cfvo type="max"/>
        <color rgb="FFF8696B"/>
        <color rgb="FFFCFCFF"/>
        <color rgb="FF63BE7B"/>
      </colorScale>
    </cfRule>
  </conditionalFormatting>
  <conditionalFormatting sqref="G2:G32">
    <cfRule type="colorScale" priority="9">
      <colorScale>
        <cfvo type="min"/>
        <cfvo type="percentile" val="50"/>
        <cfvo type="max"/>
        <color rgb="FF63BE7B"/>
        <color rgb="FFFCFCFF"/>
        <color rgb="FFF8696B"/>
      </colorScale>
    </cfRule>
  </conditionalFormatting>
  <conditionalFormatting sqref="H2:H32">
    <cfRule type="colorScale" priority="8">
      <colorScale>
        <cfvo type="min"/>
        <cfvo type="percentile" val="50"/>
        <cfvo type="max"/>
        <color rgb="FF63BE7B"/>
        <color rgb="FFFCFCFF"/>
        <color rgb="FFF8696B"/>
      </colorScale>
    </cfRule>
  </conditionalFormatting>
  <conditionalFormatting sqref="I2:I32">
    <cfRule type="colorScale" priority="7">
      <colorScale>
        <cfvo type="min"/>
        <cfvo type="max"/>
        <color rgb="FFFFEF9C"/>
        <color rgb="FF63BE7B"/>
      </colorScale>
    </cfRule>
  </conditionalFormatting>
  <conditionalFormatting sqref="J2:J32">
    <cfRule type="colorScale" priority="6">
      <colorScale>
        <cfvo type="min"/>
        <cfvo type="max"/>
        <color rgb="FFFFEF9C"/>
        <color rgb="FF63BE7B"/>
      </colorScale>
    </cfRule>
  </conditionalFormatting>
  <conditionalFormatting sqref="K2:K32">
    <cfRule type="colorScale" priority="5">
      <colorScale>
        <cfvo type="min"/>
        <cfvo type="percentile" val="50"/>
        <cfvo type="max"/>
        <color rgb="FFF8696B"/>
        <color rgb="FFFFEB84"/>
        <color rgb="FF63BE7B"/>
      </colorScale>
    </cfRule>
  </conditionalFormatting>
  <conditionalFormatting sqref="D11:E12 D2:E2">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C2:C5">
    <cfRule type="colorScale" priority="4">
      <colorScale>
        <cfvo type="min"/>
        <cfvo type="percentile" val="50"/>
        <cfvo type="max"/>
        <color rgb="FFF8696B"/>
        <color rgb="FFFCFCFF"/>
        <color rgb="FF63BE7B"/>
      </colorScale>
    </cfRule>
  </conditionalFormatting>
  <conditionalFormatting sqref="I2:I6">
    <cfRule type="colorScale" priority="3">
      <colorScale>
        <cfvo type="min"/>
        <cfvo type="max"/>
        <color rgb="FFFFEF9C"/>
        <color rgb="FF63BE7B"/>
      </colorScale>
    </cfRule>
  </conditionalFormatting>
  <conditionalFormatting sqref="J2:J6">
    <cfRule type="colorScale" priority="2">
      <colorScale>
        <cfvo type="min"/>
        <cfvo type="max"/>
        <color rgb="FFFFEF9C"/>
        <color rgb="FF63BE7B"/>
      </colorScale>
    </cfRule>
  </conditionalFormatting>
  <conditionalFormatting sqref="K2:K6">
    <cfRule type="colorScale" priority="1">
      <colorScale>
        <cfvo type="min"/>
        <cfvo type="max"/>
        <color rgb="FFFFEF9C"/>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A8" sqref="A8:XFD8"/>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469.57849333369558</v>
      </c>
      <c r="C2" s="6" cm="1">
        <f t="array" ref="C2">(B2/_FV(A2,"Price"))-1</f>
        <v>0.14578848140374201</v>
      </c>
      <c r="D2" s="6">
        <f>'[17]Sheet 1'!$V$4</f>
        <v>0.18272868530692499</v>
      </c>
      <c r="E2" s="6">
        <f>'[17]Sheet 1'!$W$4</f>
        <v>8.2582288401253923E-2</v>
      </c>
      <c r="F2" s="6">
        <f>'[17]Sheet 1'!$V$20</f>
        <v>0.12058803578079469</v>
      </c>
      <c r="G2" s="7">
        <f>'[17]Sheet 1'!$AC$16</f>
        <v>2.0109928877351098</v>
      </c>
      <c r="H2" s="7">
        <f>'[17]Sheet 1'!$AD$16</f>
        <v>16.522925961519888</v>
      </c>
      <c r="I2" s="6">
        <f>'[17]Sheet 1'!$AB$7</f>
        <v>0.39620983542319749</v>
      </c>
      <c r="J2" s="6">
        <f>'[17]Sheet 1'!$AE$7</f>
        <v>0.11459531739811912</v>
      </c>
      <c r="K2" s="6">
        <f>'[17]Sheet 1'!$AD$13</f>
        <v>0.42418211606717809</v>
      </c>
      <c r="L2" s="8">
        <f>'[17]Sheet 1'!$AD$101</f>
        <v>20528215398</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4"/>
      <c r="Q2" s="14"/>
      <c r="R2" s="14"/>
    </row>
    <row r="3" spans="1:18" ht="50" customHeight="1">
      <c r="A3" s="2" t="e" vm="96">
        <v>#VALUE!</v>
      </c>
      <c r="B3" s="19">
        <f>'[95]Sheet 1'!$V$116</f>
        <v>207.60988879833604</v>
      </c>
      <c r="C3" s="6" cm="1">
        <f t="array" ref="C3">(B3/_FV(A3,"Price"))-1</f>
        <v>-0.37453713494310237</v>
      </c>
      <c r="D3" s="6">
        <f>'[95]Sheet 1'!$T$4</f>
        <v>0.42135142742451581</v>
      </c>
      <c r="E3" s="6">
        <f>'[95]Sheet 1'!$U$4</f>
        <v>0.29638748863802911</v>
      </c>
      <c r="F3" s="6">
        <f>'[95]Sheet 1'!$T$20</f>
        <v>0.55058875747889191</v>
      </c>
      <c r="G3" s="7">
        <f>'[95]Sheet 1'!$AA$16</f>
        <v>7.6783319803657468</v>
      </c>
      <c r="H3" s="7">
        <f>'[95]Sheet 1'!$AB$16</f>
        <v>49.255919993602113</v>
      </c>
      <c r="I3" s="6">
        <f>'[95]Sheet 1'!$Z$7</f>
        <v>0.57679999999999998</v>
      </c>
      <c r="J3" s="6">
        <f>'[95]Sheet 1'!$AC$7</f>
        <v>0.15896865670377458</v>
      </c>
      <c r="K3" s="6">
        <f>'[95]Sheet 1'!$AB$13</f>
        <v>0.36821842435636926</v>
      </c>
      <c r="L3" s="8">
        <f>'[95]Sheet 1'!$AB$102</f>
        <v>48040382400</v>
      </c>
      <c r="M3" s="16" t="str" cm="1">
        <f t="array" ref="M3">_FV(A3,"Industry")</f>
        <v>Textiles &amp; Apparel</v>
      </c>
      <c r="N3" s="25" cm="1">
        <f t="array" ref="N3">_FV(A3,"Year incorporated",TRUE)</f>
        <v>2005</v>
      </c>
      <c r="O3" s="14" t="str" cm="1">
        <f t="array" ref="O3">_FV(A3,"Description")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3" s="14"/>
      <c r="Q3" s="14"/>
      <c r="R3" s="14"/>
    </row>
    <row r="4" spans="1:18" ht="50" customHeight="1">
      <c r="A4" s="2" t="e" vm="8">
        <v>#VALUE!</v>
      </c>
      <c r="B4" s="19">
        <f>'[8]Sheet 1'!$Y$115</f>
        <v>1282.0345355019663</v>
      </c>
      <c r="C4" s="6" cm="1">
        <f t="array" ref="C4">(B4/_FV(A4,"Price"))-1</f>
        <v>-0.33414639269660007</v>
      </c>
      <c r="D4" s="6">
        <f>'[8]Sheet 1'!$W$4</f>
        <v>0.2916945001113338</v>
      </c>
      <c r="E4" s="6">
        <f>'[8]Sheet 1'!$X$4</f>
        <v>0.16514394069987937</v>
      </c>
      <c r="F4" s="6">
        <f>'[8]Sheet 1'!$W$20</f>
        <v>0.30801479654747221</v>
      </c>
      <c r="G4" s="7">
        <f>'[8]Sheet 1'!$AD$16</f>
        <v>17.727141872091018</v>
      </c>
      <c r="H4" s="7">
        <f>'[8]Sheet 1'!$AE$16</f>
        <v>61.084140184140182</v>
      </c>
      <c r="I4" s="6">
        <f>'[8]Sheet 1'!$AC$7</f>
        <v>0.70789999999999997</v>
      </c>
      <c r="J4" s="6">
        <f>'[8]Sheet 1'!$AF$7</f>
        <v>0.36062747802103085</v>
      </c>
      <c r="K4" s="6">
        <f>'[8]Sheet 1'!$AE$13</f>
        <v>0.32674782608695652</v>
      </c>
      <c r="L4" s="8">
        <f>'[8]Sheet 1'!$AE$101</f>
        <v>205670300000</v>
      </c>
      <c r="M4" s="16" t="str" cm="1">
        <f t="array" ref="M4">_FV(A4,"Industry")</f>
        <v>Textiles &amp; Apparel</v>
      </c>
      <c r="N4" s="25" cm="1">
        <f t="array" ref="N4">_FV(A4,"Year incorporated",TRUE)</f>
        <v>1957</v>
      </c>
      <c r="O4" s="14" t="str" cm="1">
        <f t="array" ref="O4">_FV(A4,"Description")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4" s="14"/>
      <c r="Q4" s="14"/>
      <c r="R4" s="14"/>
    </row>
    <row r="5" spans="1:18" ht="50" customHeight="1">
      <c r="A5" s="2" t="e" vm="11">
        <v>#VALUE!</v>
      </c>
      <c r="B5" s="19">
        <f>'[11]Sheet 1'!$X$115</f>
        <v>146.25862569866152</v>
      </c>
      <c r="C5" s="6" cm="1">
        <f t="array" ref="C5">(B5/_FV(A5,"Price"))-1</f>
        <v>0.30262402652886999</v>
      </c>
      <c r="D5" s="6">
        <f>'[11]Sheet 1'!$V$4</f>
        <v>0.53668211856406289</v>
      </c>
      <c r="E5" s="6">
        <f>'[11]Sheet 1'!$W$4</f>
        <v>0.12461796603923792</v>
      </c>
      <c r="F5" s="6">
        <f>'[11]Sheet 1'!$V$20</f>
        <v>0.24589531020025879</v>
      </c>
      <c r="G5" s="7">
        <f>'[11]Sheet 1'!$AC$16</f>
        <v>1.9017737064994649</v>
      </c>
      <c r="H5" s="7">
        <f>'[11]Sheet 1'!$AD$16</f>
        <v>12.516272060633998</v>
      </c>
      <c r="I5" s="6">
        <f>'[11]Sheet 1'!$AB$7</f>
        <v>0.52329999999999999</v>
      </c>
      <c r="J5" s="6">
        <f>'[11]Sheet 1'!$AE$7</f>
        <v>0.1403527722339194</v>
      </c>
      <c r="K5" s="6">
        <f>'[11]Sheet 1'!$AD$13</f>
        <v>0.24927693351245789</v>
      </c>
      <c r="L5" s="8">
        <f>'[11]Sheet 1'!$AD$101</f>
        <v>6760777000</v>
      </c>
      <c r="M5" s="16" t="str" cm="1">
        <f t="array" ref="M5">_FV(A5,"Industry")</f>
        <v>Textiles &amp; Apparel</v>
      </c>
      <c r="N5" s="25" cm="1">
        <f t="array" ref="N5">_FV(A5,"Year incorporated",TRUE)</f>
        <v>2005</v>
      </c>
      <c r="O5" s="14" t="str" cm="1">
        <f t="array" ref="O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5" s="14"/>
      <c r="Q5" s="14"/>
      <c r="R5" s="14"/>
    </row>
    <row r="6" spans="1:18" ht="50" customHeight="1">
      <c r="A6" s="2" t="e" vm="122">
        <v>#VALUE!</v>
      </c>
      <c r="B6" s="19">
        <f>'[120]Sheet 1'!$AE$115</f>
        <v>116.47298319243696</v>
      </c>
      <c r="C6" s="6" cm="1">
        <f t="array" ref="C6">(B6/_FV(A6,"Price"))-1</f>
        <v>-0.36709784713124516</v>
      </c>
      <c r="D6" s="6">
        <f>'[120]Sheet 1'!$AC$4</f>
        <v>9.3863706444649919E-2</v>
      </c>
      <c r="E6" s="6">
        <f>'[120]Sheet 1'!$AD$4</f>
        <v>-6.2130010712070805E-2</v>
      </c>
      <c r="F6" s="6">
        <f>'[120]Sheet 1'!$AC$20</f>
        <v>-5.7349397590361395E-2</v>
      </c>
      <c r="G6" s="7">
        <f>'[120]Sheet 1'!$AJ$16</f>
        <v>3.9283793397981621</v>
      </c>
      <c r="H6" s="7">
        <f>'[120]Sheet 1'!$AK$16</f>
        <v>29.153834456066946</v>
      </c>
      <c r="I6" s="6">
        <f>'[120]Sheet 1'!$AI$7</f>
        <v>0.75729999999999997</v>
      </c>
      <c r="J6" s="6">
        <f>'[120]Sheet 1'!$AL$7</f>
        <v>0.11275864013080002</v>
      </c>
      <c r="K6" s="6">
        <f>'[120]Sheet 1'!$AK$13</f>
        <v>0.23951643369852663</v>
      </c>
      <c r="L6" s="8">
        <f>'[120]Sheet 1'!$AK$101</f>
        <v>69677664350</v>
      </c>
      <c r="M6" s="16" t="str" cm="1">
        <f t="array" ref="M6">_FV(A6,"Industry")</f>
        <v>Personal &amp; Household Products &amp; Services</v>
      </c>
      <c r="N6" s="25" cm="1">
        <f t="array" ref="N6">_FV(A6,"Year incorporated",TRUE)</f>
        <v>1976</v>
      </c>
      <c r="O6" s="14" t="str" cm="1">
        <f t="array" ref="O6">_FV(A6,"Description")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6" s="14"/>
      <c r="Q6" s="14"/>
      <c r="R6" s="14"/>
    </row>
    <row r="7" spans="1:18" ht="50" customHeight="1">
      <c r="A7" s="24" t="e" vm="106">
        <v>#VALUE!</v>
      </c>
      <c r="B7" s="19">
        <f>'[104]Sheet 1'!$AN$115</f>
        <v>67.121371253201062</v>
      </c>
      <c r="C7" s="6" cm="1">
        <f t="array" ref="C7">(B7/_FV(A7,"Price"))-1</f>
        <v>-0.36232784292987785</v>
      </c>
      <c r="D7" s="6">
        <f>'[104]Sheet 1'!$AL$4</f>
        <v>4.8767344739323759E-2</v>
      </c>
      <c r="E7" s="6">
        <f>'[104]Sheet 1'!$AM$4</f>
        <v>9.0473132091629216E-2</v>
      </c>
      <c r="F7" s="6">
        <f>'[104]Sheet 1'!$AL$20</f>
        <v>-2.3062483239474352E-2</v>
      </c>
      <c r="G7" s="7">
        <f>'[104]Sheet 1'!$AS$16</f>
        <v>3.5793962748876043</v>
      </c>
      <c r="H7" s="7">
        <f>'[104]Sheet 1'!$AT$16</f>
        <v>27.65358914985114</v>
      </c>
      <c r="I7" s="6">
        <f>'[104]Sheet 1'!$AR$7</f>
        <v>0.45979999999999999</v>
      </c>
      <c r="J7" s="6">
        <f>'[104]Sheet 1'!$AU$7</f>
        <v>9.4840505245129519E-2</v>
      </c>
      <c r="K7" s="6">
        <f>'[104]Sheet 1'!$AT$13</f>
        <v>0.23917873011322918</v>
      </c>
      <c r="L7" s="8">
        <f>'[104]Sheet 1'!$AT$101</f>
        <v>167193600000</v>
      </c>
      <c r="M7" s="16" t="str" cm="1">
        <f t="array" ref="M7">_FV(A7,"Industry")</f>
        <v>Textiles &amp; Apparel</v>
      </c>
      <c r="N7" s="25" cm="1">
        <f t="array" ref="N7">_FV(A7,"Year incorporated",TRUE)</f>
        <v>1969</v>
      </c>
      <c r="O7" s="14" t="str" cm="1">
        <f t="array" ref="O7">_FV(A7,"Description")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7" s="14"/>
      <c r="Q7" s="14"/>
      <c r="R7" s="14"/>
    </row>
    <row r="8" spans="1:18" ht="50" customHeight="1">
      <c r="A8" s="2" t="e" vm="18">
        <v>#VALUE!</v>
      </c>
      <c r="B8" s="19">
        <f>'[18]Sheet 1'!$Y$115</f>
        <v>536.73759268464482</v>
      </c>
      <c r="C8" s="6" cm="1">
        <f t="array" ref="C8">(B8/_FV(A8,"Price"))-1</f>
        <v>-0.34520240004313185</v>
      </c>
      <c r="D8" s="6">
        <f>'[18]Sheet 1'!$W$4</f>
        <v>0.23310752939344392</v>
      </c>
      <c r="E8" s="6">
        <f>'[18]Sheet 1'!$X$4</f>
        <v>7.740200040412204E-2</v>
      </c>
      <c r="F8" s="6">
        <f>'[18]Sheet 1'!$W$20</f>
        <v>0.15191440445662741</v>
      </c>
      <c r="G8" s="7">
        <f>'[18]Sheet 1'!$AD$16</f>
        <v>5.3258322388361288</v>
      </c>
      <c r="H8" s="7">
        <f>'[18]Sheet 1'!$AE$16</f>
        <v>29.943247656915648</v>
      </c>
      <c r="I8" s="6">
        <f>'[18]Sheet 1'!$AC$7</f>
        <v>0.68440000000000001</v>
      </c>
      <c r="J8" s="6">
        <f>'[18]Sheet 1'!$AF$7</f>
        <v>0.16105526368963427</v>
      </c>
      <c r="K8" s="6">
        <f>'[18]Sheet 1'!$AE$13</f>
        <v>0.2326800137385466</v>
      </c>
      <c r="L8" s="8">
        <f>'[18]Sheet 1'!$AE$101</f>
        <v>421720700000</v>
      </c>
      <c r="M8" s="16" t="str" cm="1">
        <f t="array" ref="M8">_FV(A8,"Industry")</f>
        <v>Textiles &amp; Apparel</v>
      </c>
      <c r="N8" s="25" cm="1">
        <f t="array" ref="N8">_FV(A8,"Year incorporated",TRUE)</f>
        <v>1971</v>
      </c>
      <c r="O8" s="14" t="str" cm="1">
        <f t="array" ref="O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8" s="14"/>
      <c r="Q8" s="14"/>
      <c r="R8" s="14"/>
    </row>
    <row r="9" spans="1:18" ht="50" customHeight="1">
      <c r="A9" s="2" t="e" vm="111">
        <v>#VALUE!</v>
      </c>
      <c r="B9" s="19">
        <f>'[109]Sheet 1'!$AB$115</f>
        <v>265.1195497281426</v>
      </c>
      <c r="C9" s="6" cm="1">
        <f t="array" ref="C9">(B9/_FV(A9,"Price"))-1</f>
        <v>-0.33819383492725263</v>
      </c>
      <c r="D9" s="6">
        <f>'[109]Sheet 1'!$Z$4</f>
        <v>0.18499361984167306</v>
      </c>
      <c r="E9" s="6">
        <f>'[109]Sheet 1'!$AA$4</f>
        <v>5.5576755199866268E-2</v>
      </c>
      <c r="F9" s="6">
        <f>'[109]Sheet 1'!$Z$20</f>
        <v>0.17117231566644642</v>
      </c>
      <c r="G9" s="7">
        <f>'[109]Sheet 1'!$AG$16</f>
        <v>5.9002655473254473</v>
      </c>
      <c r="H9" s="7">
        <f>'[109]Sheet 1'!$AH$16</f>
        <v>39.55905442820594</v>
      </c>
      <c r="I9" s="6">
        <f>'[109]Sheet 1'!$AF$7</f>
        <v>0.72350000000000003</v>
      </c>
      <c r="J9" s="6">
        <f>'[109]Sheet 1'!$AI$7</f>
        <v>0.12898647695017851</v>
      </c>
      <c r="K9" s="6">
        <f>'[109]Sheet 1'!$AH$13</f>
        <v>0.22714160825847643</v>
      </c>
      <c r="L9" s="8">
        <f>'[109]Sheet 1'!$AH$101</f>
        <v>225747700000</v>
      </c>
      <c r="M9" s="16" t="str" cm="1">
        <f t="array" ref="M9">_FV(A9,"Industry")</f>
        <v>Personal &amp; Household Products &amp; Services</v>
      </c>
      <c r="N9" s="25" cm="1">
        <f t="array" ref="N9">_FV(A9,"Year incorporated",TRUE)</f>
        <v>1963</v>
      </c>
      <c r="O9" s="14" t="str" cm="1">
        <f t="array" ref="O9">_FV(A9,"Description")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9" s="14"/>
      <c r="Q9" s="14"/>
      <c r="R9" s="14"/>
    </row>
    <row r="10" spans="1:18" ht="50" customHeight="1">
      <c r="A10" s="2" t="e" vm="112">
        <v>#VALUE!</v>
      </c>
      <c r="B10" s="19">
        <f>'[110]Sheet 1'!$X$115</f>
        <v>602.89148774923706</v>
      </c>
      <c r="C10" s="6" cm="1">
        <f t="array" ref="C10">(B10/_FV(A10,"Price"))-1</f>
        <v>0.20313607613098594</v>
      </c>
      <c r="D10" s="6">
        <f>'[110]Sheet 1'!$V$4</f>
        <v>0.15334481898760011</v>
      </c>
      <c r="E10" s="6">
        <f>'[110]Sheet 1'!$W$4</f>
        <v>5.2626406564787898E-2</v>
      </c>
      <c r="F10" s="6">
        <f>'[110]Sheet 1'!$V$20</f>
        <v>0.13517883067176983</v>
      </c>
      <c r="G10" s="7">
        <f>'[110]Sheet 1'!$AC$16</f>
        <v>3.3250552798388284</v>
      </c>
      <c r="H10" s="7">
        <f>'[110]Sheet 1'!$AD$16</f>
        <v>18.723907028223575</v>
      </c>
      <c r="I10" s="6">
        <f>'[110]Sheet 1'!$AB$7</f>
        <v>0.74680000000000002</v>
      </c>
      <c r="J10" s="6">
        <f>'[110]Sheet 1'!$AE$7</f>
        <v>0.15758439388727827</v>
      </c>
      <c r="K10" s="6">
        <f>'[110]Sheet 1'!$AD$13</f>
        <v>0.21659707724425886</v>
      </c>
      <c r="L10" s="8">
        <f>'[110]Sheet 1'!$AD$101</f>
        <v>67668200000</v>
      </c>
      <c r="M10" s="16" t="str" cm="1">
        <f t="array" ref="M10">_FV(A10,"Industry")</f>
        <v>Specialty Retailers</v>
      </c>
      <c r="N10" s="25" cm="1">
        <f t="array" ref="N10">_FV(A10,"Year incorporated",TRUE)</f>
        <v>1955</v>
      </c>
      <c r="O10" s="14" t="str" cm="1">
        <f t="array" ref="O10">_FV(A10,"Description")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10" s="14"/>
      <c r="Q10" s="14"/>
      <c r="R10" s="14"/>
    </row>
    <row r="11" spans="1:18" ht="50" customHeight="1">
      <c r="A11" s="2" t="e" vm="121">
        <v>#VALUE!</v>
      </c>
      <c r="B11" s="19">
        <f>'[119]Sheet 1'!$AB$115</f>
        <v>45.05589249908671</v>
      </c>
      <c r="C11" s="6" cm="1">
        <f t="array" ref="C11">(B11/_FV(A11,"Price"))-1</f>
        <v>0.125834395279528</v>
      </c>
      <c r="D11" s="6">
        <f>'[119]Sheet 1'!$Z$4</f>
        <v>0.1632702782660147</v>
      </c>
      <c r="E11" s="6">
        <f>'[119]Sheet 1'!$AA$4</f>
        <v>-8.7515894980926268E-3</v>
      </c>
      <c r="F11" s="6">
        <f>'[119]Sheet 1'!$Z$20</f>
        <v>9.5671214418056261E-2</v>
      </c>
      <c r="G11" s="7">
        <f>'[119]Sheet 1'!$AG$16</f>
        <v>1.4200912373401151</v>
      </c>
      <c r="H11" s="7">
        <f>'[119]Sheet 1'!$AH$16</f>
        <v>11.085600696017751</v>
      </c>
      <c r="I11" s="6">
        <f>'[119]Sheet 1'!$AF$7</f>
        <v>0.69569999999999999</v>
      </c>
      <c r="J11" s="6">
        <f>'[119]Sheet 1'!$AI$7</f>
        <v>0.11359114369062757</v>
      </c>
      <c r="K11" s="6">
        <f>'[119]Sheet 1'!$AH$13</f>
        <v>0.21197425589067767</v>
      </c>
      <c r="L11" s="8">
        <f>'[119]Sheet 1'!$AH$101</f>
        <v>9492599876</v>
      </c>
      <c r="M11" s="16" t="str" cm="1">
        <f t="array" ref="M11">_FV(A11,"Industry")</f>
        <v>Specialty Retailers</v>
      </c>
      <c r="N11" s="25" cm="1">
        <f t="array" ref="N11">_FV(A11,"Year incorporated",TRUE)</f>
        <v>2000</v>
      </c>
      <c r="O11" s="14" t="str" cm="1">
        <f t="array" ref="O11">_FV(A11,"Description")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11" s="14"/>
      <c r="Q11" s="14"/>
      <c r="R11" s="14"/>
    </row>
    <row r="12" spans="1:18" ht="50" customHeight="1">
      <c r="A12" s="2" t="e" vm="98">
        <v>#VALUE!</v>
      </c>
      <c r="B12" s="19">
        <f>'[97]Sheet 1'!$P$115</f>
        <v>55.00509699073833</v>
      </c>
      <c r="C12" s="6" cm="1">
        <f t="array" ref="C12">(B12/_FV(A12,"Price"))-1</f>
        <v>-0.13758079349736074</v>
      </c>
      <c r="D12" s="6">
        <f>'[97]Sheet 1'!$N$4</f>
        <v>0.27212070946575029</v>
      </c>
      <c r="E12" s="6">
        <f>'[97]Sheet 1'!$O$4</f>
        <v>0.15448597520448426</v>
      </c>
      <c r="F12" s="6">
        <f>'[97]Sheet 1'!$N$20</f>
        <v>0.25508914155330609</v>
      </c>
      <c r="G12" s="7">
        <f>'[97]Sheet 1'!$U$16</f>
        <v>6.7905443564653138</v>
      </c>
      <c r="H12" s="7">
        <f>'[97]Sheet 1'!$V$16</f>
        <v>29.133224657448448</v>
      </c>
      <c r="I12" s="6">
        <f>'[97]Sheet 1'!$T$7</f>
        <v>0.76370000000000005</v>
      </c>
      <c r="J12" s="6">
        <f>'[97]Sheet 1'!$W$7</f>
        <v>0.189298817852464</v>
      </c>
      <c r="K12" s="6">
        <f>'[97]Sheet 1'!$V$13</f>
        <v>0.20302945072135958</v>
      </c>
      <c r="L12" s="8">
        <f>'[97]Sheet 1'!$V$101</f>
        <v>17675040000</v>
      </c>
      <c r="M12" s="16" t="str" cm="1">
        <f t="array" ref="M12">_FV(A12,"Industry")</f>
        <v>Textiles &amp; Apparel</v>
      </c>
      <c r="N12" s="25" cm="1">
        <f t="array" ref="N12">_FV(A12,"Year incorporated",TRUE)</f>
        <v>2004</v>
      </c>
      <c r="O12" s="14" t="str" cm="1">
        <f t="array" ref="O12">_FV(A12,"Description")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12" s="14"/>
      <c r="Q12" s="14"/>
      <c r="R12" s="14"/>
    </row>
    <row r="13" spans="1:18" ht="50" customHeight="1">
      <c r="A13" s="2" t="e" vm="97">
        <v>#VALUE!</v>
      </c>
      <c r="B13" s="19">
        <f>'[96]Sheet 1'!$Z$115</f>
        <v>25.529372305126532</v>
      </c>
      <c r="C13" s="6" cm="1">
        <f t="array" ref="C13">(B13/_FV(A13,"Price"))-1</f>
        <v>1.7106466339702475E-2</v>
      </c>
      <c r="D13" s="6">
        <f>'[96]Sheet 1'!$X$4</f>
        <v>0.20568283629847683</v>
      </c>
      <c r="E13" s="6">
        <f>'[96]Sheet 1'!$Y$4</f>
        <v>0.24876150035385702</v>
      </c>
      <c r="F13" s="6">
        <f>'[96]Sheet 1'!$X$20</f>
        <v>7.2190834902699397E-2</v>
      </c>
      <c r="G13" s="7">
        <f>'[96]Sheet 1'!$AE$16</f>
        <v>3.4034161358811041</v>
      </c>
      <c r="H13" s="7">
        <f>'[96]Sheet 1'!$AF$16</f>
        <v>24.28801515151515</v>
      </c>
      <c r="I13" s="6">
        <f>'[96]Sheet 1'!$AD$7</f>
        <v>0.71160000000000001</v>
      </c>
      <c r="J13" s="6">
        <f>'[96]Sheet 1'!$AG$7</f>
        <v>0.18895966029723993</v>
      </c>
      <c r="K13" s="6">
        <f>'[96]Sheet 1'!$AF$13</f>
        <v>0.18015925680159256</v>
      </c>
      <c r="L13" s="8">
        <f>'[96]Sheet 1'!$AF$101</f>
        <v>9618054000</v>
      </c>
      <c r="M13" s="16" t="str" cm="1">
        <f t="array" ref="M13">_FV(A13,"Industry")</f>
        <v>Specialty Retailers</v>
      </c>
      <c r="N13" s="25" cm="1">
        <f t="array" ref="N13">_FV(A13,"Year incorporated",TRUE)</f>
        <v>1997</v>
      </c>
      <c r="O13" s="14" t="str" cm="1">
        <f t="array" ref="O13">_FV(A13,"Description")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13" s="14"/>
      <c r="Q13" s="14"/>
      <c r="R13" s="14"/>
    </row>
    <row r="14" spans="1:18" ht="50" customHeight="1">
      <c r="A14" s="2" t="e" vm="104">
        <v>#VALUE!</v>
      </c>
      <c r="B14" s="19">
        <f>'[103]Sheet 1'!$Q$115</f>
        <v>9.5390479856081001</v>
      </c>
      <c r="C14" s="6" cm="1">
        <f t="array" ref="C14">(B14/_FV(A14,"Price"))-1</f>
        <v>-0.81638021201909339</v>
      </c>
      <c r="D14" s="6">
        <f>'[103]Sheet 1'!$O$4</f>
        <v>0.24809554837124415</v>
      </c>
      <c r="E14" s="6">
        <f>'[103]Sheet 1'!$P$4</f>
        <v>0.10339436004793523</v>
      </c>
      <c r="F14" s="6">
        <f>'[103]Sheet 1'!$O$20</f>
        <v>0.30096576104626394</v>
      </c>
      <c r="G14" s="7">
        <f>'[103]Sheet 1'!$V$16</f>
        <v>35.178188071723731</v>
      </c>
      <c r="H14" s="7">
        <f>'[103]Sheet 1'!$W$16</f>
        <v>317.65761737601383</v>
      </c>
      <c r="I14" s="6">
        <f>'[103]Sheet 1'!$U$7</f>
        <v>0.78849999999999998</v>
      </c>
      <c r="J14" s="6">
        <f>'[103]Sheet 1'!$X$7</f>
        <v>0.21001439292837293</v>
      </c>
      <c r="K14" s="6">
        <f>'[103]Sheet 1'!$W$13</f>
        <v>0.1261800055773582</v>
      </c>
      <c r="L14" s="8">
        <f>'[103]Sheet 1'!$W$101</f>
        <v>147772100000</v>
      </c>
      <c r="M14" s="16" t="str" cm="1">
        <f t="array" ref="M14">_FV(A14,"Industry")</f>
        <v>Textiles &amp; Apparel</v>
      </c>
      <c r="N14" s="25" t="e" cm="1" vm="105">
        <f t="array" ref="N14">_FV(A14,"Year incorporated",TRUE)</f>
        <v>#VALUE!</v>
      </c>
      <c r="O14" s="14" t="str" cm="1">
        <f t="array" ref="O14">_FV(A14,"Description")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4" s="14"/>
      <c r="Q14" s="14"/>
      <c r="R14" s="14"/>
    </row>
    <row r="15" spans="1:18" ht="50" customHeight="1">
      <c r="A15" s="2" t="e" vm="118">
        <v>#VALUE!</v>
      </c>
      <c r="B15" s="19">
        <f>'[116]Sheet 1'!$X$115</f>
        <v>115.44067310484326</v>
      </c>
      <c r="C15" s="6" cm="1">
        <f t="array" ref="C15">(B15/_FV(A15,"Price"))-1</f>
        <v>-0.20385742686315</v>
      </c>
      <c r="D15" s="6">
        <f>'[116]Sheet 1'!$V$4</f>
        <v>0.45929701765063902</v>
      </c>
      <c r="E15" s="6">
        <f>'[116]Sheet 1'!$W$4</f>
        <v>1.9237787393775019E-2</v>
      </c>
      <c r="F15" s="6">
        <f>'[116]Sheet 1'!$V$20</f>
        <v>0.32322303921568629</v>
      </c>
      <c r="G15" s="7">
        <f>'[116]Sheet 1'!$AC$16</f>
        <v>3.9923570199676766</v>
      </c>
      <c r="H15" s="7">
        <f>'[116]Sheet 1'!$AD$16</f>
        <v>36.922565091610416</v>
      </c>
      <c r="I15" s="6">
        <f>'[116]Sheet 1'!$AB$7</f>
        <v>0.627</v>
      </c>
      <c r="J15" s="6">
        <f>'[116]Sheet 1'!$AE$7</f>
        <v>0.19618372347635682</v>
      </c>
      <c r="K15" s="6">
        <f>'[116]Sheet 1'!$AD$13</f>
        <v>9.7240548448167055E-2</v>
      </c>
      <c r="L15" s="8">
        <f>'[116]Sheet 1'!$AD$101</f>
        <v>76577400000</v>
      </c>
      <c r="M15" s="16" t="str" cm="1">
        <f t="array" ref="M15">_FV(A15,"Industry")</f>
        <v>Textiles &amp; Apparel</v>
      </c>
      <c r="N15" s="25" t="str" cm="1">
        <f t="array" ref="N15">_FV(A15,"Headquarters")</f>
        <v>Chemin de la Chenaie 50, BELLEVUE, GENEVE, 1293 CH</v>
      </c>
      <c r="O15" s="14" t="str" cm="1">
        <f t="array" ref="O15">_FV(A15,"Description")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5" s="14"/>
      <c r="Q15" s="14"/>
      <c r="R15" s="14"/>
    </row>
    <row r="16" spans="1:18" ht="50" customHeight="1">
      <c r="A16" s="2" t="e" vm="94">
        <v>#VALUE!</v>
      </c>
      <c r="B16" s="19">
        <f>'[93]Sheet 1'!$K$115</f>
        <v>26.332646957911525</v>
      </c>
      <c r="C16" s="6" cm="1">
        <f t="array" ref="C16">(B16/_FV(A16,"Price"))-1</f>
        <v>-0.74685015422119272</v>
      </c>
      <c r="D16" s="6">
        <f>'[93]Sheet 1'!$I$4</f>
        <v>0.23276539561786813</v>
      </c>
      <c r="E16" s="6">
        <f>'[93]Sheet 1'!$J$4</f>
        <v>0.38465657711874135</v>
      </c>
      <c r="F16" s="6">
        <f>'[93]Sheet 1'!$I$20</f>
        <v>0.70087492605162383</v>
      </c>
      <c r="G16" s="7">
        <f>'[93]Sheet 1'!$P$16</f>
        <v>11.748739184761128</v>
      </c>
      <c r="H16" s="7">
        <f>'[93]Sheet 1'!$Q$16</f>
        <v>211.63650964630224</v>
      </c>
      <c r="I16" s="6">
        <f>'[93]Sheet 1'!$O$7</f>
        <v>0.64190000000000003</v>
      </c>
      <c r="J16" s="6">
        <f>'[93]Sheet 1'!$R$7</f>
        <v>3.747242799403297E-2</v>
      </c>
      <c r="K16" s="6">
        <f>'[93]Sheet 1'!$Q$13</f>
        <v>6.9324453345131917E-2</v>
      </c>
      <c r="L16" s="8">
        <f>'[93]Sheet 1'!$Q$101</f>
        <v>4607326815</v>
      </c>
      <c r="M16" s="16" t="str" cm="1">
        <f t="array" ref="M16">_FV(A16,"Industry")</f>
        <v>Specialty Retailers</v>
      </c>
      <c r="N16" s="25" cm="1">
        <f t="array" ref="N16">_FV(A16,"Year incorporated",TRUE)</f>
        <v>2013</v>
      </c>
      <c r="O16" s="14" t="str" cm="1">
        <f t="array" ref="O16">_FV(A16,"Description")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K1:K16"/>
    </sortState>
  </autoFilter>
  <conditionalFormatting sqref="D2:E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3:E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E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E5">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6:E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7:E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8:E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9:E9">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0:E10">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1:E11">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12:E1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24:E24">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25:E25">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6:E26">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7:E27">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8:E2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29:E31">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32:E32">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33:E3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4:E34">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35:E35">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C17:C36">
    <cfRule type="colorScale" priority="1682">
      <colorScale>
        <cfvo type="min"/>
        <cfvo type="percentile" val="50"/>
        <cfvo type="max"/>
        <color rgb="FFF8696B"/>
        <color rgb="FFFFEB84"/>
        <color rgb="FF63BE7B"/>
      </colorScale>
    </cfRule>
    <cfRule type="colorScale" priority="1683">
      <colorScale>
        <cfvo type="min"/>
        <cfvo type="percentile" val="50"/>
        <cfvo type="max"/>
        <color rgb="FFF8696B"/>
        <color rgb="FFFFEB84"/>
        <color rgb="FF63BE7B"/>
      </colorScale>
    </cfRule>
    <cfRule type="colorScale" priority="1684">
      <colorScale>
        <cfvo type="min"/>
        <cfvo type="max"/>
        <color rgb="FFFFEF9C"/>
        <color rgb="FF63BE7B"/>
      </colorScale>
    </cfRule>
  </conditionalFormatting>
  <conditionalFormatting sqref="D2:E35">
    <cfRule type="colorScale" priority="1688">
      <colorScale>
        <cfvo type="min"/>
        <cfvo type="max"/>
        <color rgb="FFFFEF9C"/>
        <color rgb="FF63BE7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I2:I35">
    <cfRule type="colorScale" priority="1692">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conditionalFormatting sqref="D2:D29">
    <cfRule type="colorScale" priority="1698">
      <colorScale>
        <cfvo type="min"/>
        <cfvo type="max"/>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D2:D16">
    <cfRule type="colorScale" priority="1706">
      <colorScale>
        <cfvo type="min"/>
        <cfvo type="max"/>
        <color rgb="FFFCFCFF"/>
        <color rgb="FF63BE7B"/>
      </colorScale>
    </cfRule>
  </conditionalFormatting>
  <conditionalFormatting sqref="E2:E16">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6">
    <cfRule type="colorScale" priority="4">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C2:C16">
    <cfRule type="colorScale" priority="1">
      <colorScale>
        <cfvo type="min"/>
        <cfvo type="percentile" val="50"/>
        <cfvo type="max"/>
        <color rgb="FFF8696B"/>
        <color rgb="FFFCFCFF"/>
        <color rgb="FF63BE7B"/>
      </colorScale>
    </cfRule>
  </conditionalFormatting>
  <hyperlinks>
    <hyperlink ref="A13" r:id="rId1" display="Consumer/Burberry.xlsx" xr:uid="{36051339-4111-F642-B0E2-9FDE4A03366F}"/>
    <hyperlink ref="A5" r:id="rId2" display="Consumer/Crocs.xlsx" xr:uid="{8AF1BFCC-C780-B341-B005-797C15628D3B}"/>
    <hyperlink ref="A16" r:id="rId3" display="Consumer/E.l.f Beauty.xlsx" xr:uid="{BE788207-977A-8D46-AA33-8BCAE883EC8C}"/>
    <hyperlink ref="A6" r:id="rId4" display="Consumer/Estee Lauder.xlsx" xr:uid="{78ABF334-8321-E542-B8F8-0850D875CE0D}"/>
    <hyperlink ref="A4" r:id="rId5" display="Consumer/Hermes International.xlsx" xr:uid="{FB441169-6F47-7047-96BA-1A0B760139CA}"/>
    <hyperlink ref="A10" r:id="rId6" display="Consumer/Kering.xlsx" xr:uid="{B02B5635-D776-CF4A-9602-39EB17C0B68F}"/>
    <hyperlink ref="A9" r:id="rId7" display="Consumer/L'Oreal.xlsx" xr:uid="{0EEC64EB-EB22-1440-83DC-EB5BEF2EDEC6}"/>
    <hyperlink ref="A8" r:id="rId8" display="Consumer/Louis Vuitton Moet Hennessy.xlsx" xr:uid="{2366AFFE-4DF4-BA4F-A685-D6EFE386716D}"/>
    <hyperlink ref="A3" r:id="rId9" display="Consumer/Lululemon.xlsx" xr:uid="{C839D7F6-4234-BA40-B7F3-E3912E79B733}"/>
    <hyperlink ref="A7" r:id="rId10" display="Consumer/Nike.xlsx" xr:uid="{718069A4-875E-6145-9B41-BE65094E0827}"/>
    <hyperlink ref="A14" r:id="rId11" display="Consumer/Prada.xlsx" xr:uid="{B3132198-6731-D14D-9B72-C80DE91D4F7F}"/>
    <hyperlink ref="A15" r:id="rId12" display="Consumer/Richemont.xlsx" xr:uid="{11776D03-F8E3-5E44-A4C9-1B6A8DDAE6ED}"/>
    <hyperlink ref="A11" r:id="rId13" display="Consumer/Tapestry.xlsx" xr:uid="{D96EED82-DEA5-9444-93ED-DA60B3BB9343}"/>
    <hyperlink ref="A2" r:id="rId14" display="Consumer/Ulta Beauty.xlsx" xr:uid="{6AB79A6A-59FE-3742-A9A7-8A5CAE4A0473}"/>
    <hyperlink ref="A12" r:id="rId15" display="Consumer/Moncler.xlsx" xr:uid="{31717B89-B294-8E40-B8F0-E6E664DA8AC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F14" sqref="F14"/>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48" t="s">
        <v>24</v>
      </c>
      <c r="E1" s="48"/>
      <c r="F1" s="48"/>
      <c r="G1" s="48"/>
      <c r="H1" s="48"/>
      <c r="I1" s="3"/>
      <c r="J1" s="3"/>
      <c r="K1" s="3"/>
      <c r="L1" s="3"/>
      <c r="M1" s="3"/>
      <c r="N1" s="3"/>
      <c r="O1" s="20"/>
      <c r="P1" s="3"/>
      <c r="Q1" s="3"/>
      <c r="R1" s="3"/>
      <c r="S1" s="3"/>
    </row>
    <row r="2" spans="1:19" ht="50" customHeight="1">
      <c r="A2" s="26" t="e" vm="173">
        <v>#VALUE!</v>
      </c>
      <c r="B2" s="40" t="s">
        <v>51</v>
      </c>
      <c r="C2" s="41" cm="1">
        <f t="array" ref="C2">_FV(A2,"Yield yesterday",TRUE)</f>
        <v>5.2659999999999998E-2</v>
      </c>
      <c r="D2" s="32"/>
      <c r="E2" s="32"/>
      <c r="F2" s="32"/>
      <c r="G2" s="32"/>
      <c r="H2" s="32"/>
      <c r="I2" s="32"/>
      <c r="J2" s="32"/>
      <c r="K2" s="32"/>
      <c r="L2" s="32"/>
      <c r="M2" s="32"/>
      <c r="N2" s="32"/>
      <c r="O2" s="32"/>
      <c r="P2" s="32"/>
      <c r="Q2" s="32"/>
      <c r="R2" s="32"/>
      <c r="S2" s="32"/>
    </row>
    <row r="3" spans="1:19" ht="50" customHeight="1">
      <c r="A3" s="26" t="e" vm="174">
        <v>#VALUE!</v>
      </c>
      <c r="B3" s="40" t="s">
        <v>52</v>
      </c>
      <c r="C3" s="41" cm="1">
        <f t="array" ref="C3">_FV(A3,"Yield yesterday",TRUE)</f>
        <v>5.3109999999999997E-2</v>
      </c>
      <c r="D3" s="32"/>
      <c r="E3" s="32"/>
      <c r="F3" s="32"/>
      <c r="G3" s="32"/>
      <c r="H3" s="32"/>
      <c r="I3" s="32"/>
      <c r="J3" s="32"/>
      <c r="K3" s="32"/>
      <c r="L3" s="32"/>
      <c r="M3" s="32"/>
      <c r="N3" s="32"/>
      <c r="O3" s="32"/>
      <c r="P3" s="32"/>
      <c r="Q3" s="32"/>
      <c r="R3" s="32"/>
      <c r="S3" s="32"/>
    </row>
    <row r="4" spans="1:19" ht="50" customHeight="1">
      <c r="A4" s="26" t="e" vm="175">
        <v>#VALUE!</v>
      </c>
      <c r="B4" s="40" t="s">
        <v>53</v>
      </c>
      <c r="C4" s="41" cm="1">
        <f t="array" ref="C4">_FV(A4,"Yield yesterday",TRUE)</f>
        <v>5.4489999999999997E-2</v>
      </c>
      <c r="D4" s="32"/>
      <c r="E4" s="32"/>
      <c r="F4" s="32"/>
      <c r="G4" s="32"/>
      <c r="H4" s="32"/>
      <c r="I4" s="32"/>
      <c r="J4" s="32"/>
      <c r="K4" s="32"/>
      <c r="L4" s="32"/>
      <c r="M4" s="32"/>
      <c r="N4" s="32"/>
      <c r="O4" s="32"/>
      <c r="P4" s="32"/>
      <c r="Q4" s="32"/>
      <c r="R4" s="32"/>
      <c r="S4" s="32"/>
    </row>
    <row r="5" spans="1:19" ht="50" customHeight="1">
      <c r="A5" s="26" t="e" vm="176">
        <v>#VALUE!</v>
      </c>
      <c r="B5" s="40" t="s">
        <v>54</v>
      </c>
      <c r="C5" s="41" cm="1">
        <f t="array" ref="C5">_FV(A5,"Yield yesterday",TRUE)</f>
        <v>5.2499999999999998E-2</v>
      </c>
      <c r="D5" s="32"/>
      <c r="E5" s="32"/>
      <c r="F5" s="32"/>
      <c r="G5" s="32"/>
      <c r="H5" s="32"/>
      <c r="I5" s="32"/>
      <c r="J5" s="32"/>
      <c r="K5" s="32"/>
      <c r="L5" s="32"/>
      <c r="M5" s="32"/>
      <c r="N5" s="32"/>
      <c r="O5" s="32"/>
      <c r="P5" s="32"/>
      <c r="Q5" s="32"/>
      <c r="R5" s="32"/>
      <c r="S5" s="32"/>
    </row>
    <row r="6" spans="1:19" ht="50" customHeight="1">
      <c r="A6" s="26" t="e" vm="177">
        <v>#VALUE!</v>
      </c>
      <c r="B6" s="40" t="s">
        <v>55</v>
      </c>
      <c r="C6" s="41" cm="1">
        <f t="array" ref="C6">_FV(A6,"Yield yesterday",TRUE)</f>
        <v>4.4729999999999999E-2</v>
      </c>
      <c r="D6" s="32"/>
      <c r="E6" s="32"/>
      <c r="F6" s="32"/>
      <c r="G6" s="32"/>
      <c r="H6" s="32"/>
      <c r="I6" s="32"/>
      <c r="J6" s="32"/>
      <c r="K6" s="32"/>
      <c r="L6" s="32"/>
      <c r="M6" s="32"/>
      <c r="N6" s="32"/>
      <c r="O6" s="32"/>
      <c r="P6" s="32"/>
      <c r="Q6" s="32"/>
      <c r="R6" s="32"/>
      <c r="S6" s="32"/>
    </row>
    <row r="7" spans="1:19" ht="50" customHeight="1">
      <c r="A7" s="26" t="e" vm="178">
        <v>#VALUE!</v>
      </c>
      <c r="B7" s="40" t="s">
        <v>58</v>
      </c>
      <c r="C7" s="41" cm="1">
        <f t="array" ref="C7">_FV(A7,"Yield yesterday",TRUE)</f>
        <v>3.8210000000000001E-2</v>
      </c>
      <c r="D7" s="32"/>
      <c r="E7" s="32"/>
      <c r="F7" s="32"/>
      <c r="G7" s="32"/>
      <c r="H7" s="32"/>
      <c r="I7" s="32"/>
      <c r="J7" s="32"/>
      <c r="K7" s="32"/>
      <c r="L7" s="32"/>
      <c r="M7" s="32"/>
      <c r="N7" s="32"/>
      <c r="O7" s="32"/>
      <c r="P7" s="32"/>
      <c r="Q7" s="32"/>
      <c r="R7" s="32"/>
      <c r="S7" s="32"/>
    </row>
    <row r="8" spans="1:19" ht="50" customHeight="1">
      <c r="A8" s="26" t="e" vm="179">
        <v>#VALUE!</v>
      </c>
      <c r="B8" s="40" t="s">
        <v>57</v>
      </c>
      <c r="C8" s="41" cm="1">
        <f t="array" ref="C8">_FV(A8,"Yield yesterday",TRUE)</f>
        <v>3.696E-2</v>
      </c>
      <c r="D8" s="32"/>
      <c r="E8" s="32"/>
      <c r="F8" s="32"/>
      <c r="G8" s="32"/>
      <c r="H8" s="32"/>
      <c r="I8" s="32"/>
      <c r="J8" s="32"/>
      <c r="K8" s="32"/>
      <c r="L8" s="32"/>
      <c r="M8" s="32"/>
      <c r="N8" s="32"/>
      <c r="O8" s="32"/>
      <c r="P8" s="32"/>
      <c r="Q8" s="32"/>
      <c r="R8" s="32"/>
      <c r="S8" s="32"/>
    </row>
    <row r="9" spans="1:19" ht="50" customHeight="1">
      <c r="A9" s="26" t="e" vm="180">
        <v>#VALUE!</v>
      </c>
      <c r="B9" s="40" t="s">
        <v>56</v>
      </c>
      <c r="C9" s="41" cm="1">
        <f t="array" ref="C9">_FV(A9,"Yield yesterday",TRUE)</f>
        <v>4.0660000000000002E-2</v>
      </c>
      <c r="D9" s="32"/>
      <c r="E9" s="32"/>
      <c r="F9" s="32"/>
      <c r="G9" s="32"/>
      <c r="H9" s="32"/>
      <c r="I9" s="32"/>
      <c r="J9" s="32"/>
      <c r="K9" s="32"/>
      <c r="L9" s="32"/>
      <c r="M9" s="32"/>
      <c r="N9" s="32"/>
      <c r="O9" s="32"/>
      <c r="P9" s="32"/>
      <c r="Q9" s="32"/>
      <c r="R9" s="32"/>
      <c r="S9" s="32"/>
    </row>
    <row r="10" spans="1:19" ht="50" customHeight="1">
      <c r="A10" s="26" t="e" vm="181">
        <v>#VALUE!</v>
      </c>
      <c r="B10" s="46" t="s">
        <v>59</v>
      </c>
      <c r="C10" s="47" cm="1">
        <f t="array" ref="C10">_FV(A10,"Yield yesterday",TRUE)</f>
        <v>3.9009999999999996E-2</v>
      </c>
      <c r="D10" s="32"/>
      <c r="E10" s="32"/>
      <c r="F10" s="32"/>
      <c r="G10" s="32"/>
      <c r="H10" s="32"/>
      <c r="I10" s="32"/>
      <c r="J10" s="32"/>
      <c r="K10" s="32"/>
      <c r="L10" s="32"/>
      <c r="M10" s="32"/>
      <c r="N10" s="32"/>
      <c r="O10" s="32"/>
      <c r="P10" s="32"/>
      <c r="Q10" s="32"/>
      <c r="R10" s="32"/>
      <c r="S10" s="32"/>
    </row>
    <row r="11" spans="1:19" ht="50" customHeight="1">
      <c r="A11" s="32"/>
      <c r="B11" s="40" t="s">
        <v>71</v>
      </c>
      <c r="C11" s="45">
        <f>C8-C6</f>
        <v>-7.7699999999999991E-3</v>
      </c>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2098.6089102593987</v>
      </c>
      <c r="C2" s="6" cm="1">
        <f t="array" ref="C2">(B2/_FV(A2,"Price"))-1</f>
        <v>0.35167390844995428</v>
      </c>
      <c r="D2" s="6">
        <f>'[6]Sheet 1'!$J$4</f>
        <v>0.49041476500641568</v>
      </c>
      <c r="E2" s="6">
        <f>'[6]Sheet 1'!$K$4</f>
        <v>0.29816921210417457</v>
      </c>
      <c r="F2" s="6">
        <f>'[6]Sheet 1'!$J$20</f>
        <v>0.10236921892448203</v>
      </c>
      <c r="G2" s="7">
        <f>'[6]Sheet 1'!$Q$16</f>
        <v>5.1943275377165721</v>
      </c>
      <c r="H2" s="7">
        <f>'[6]Sheet 1'!$R$16</f>
        <v>82.275378940296633</v>
      </c>
      <c r="I2" s="6">
        <f>'[6]Sheet 1'!$P$7</f>
        <v>0.14886598764210057</v>
      </c>
      <c r="J2" s="6">
        <f>'[6]Sheet 1'!$S$7</f>
        <v>0.2237103668100211</v>
      </c>
      <c r="K2" s="6">
        <f>'[6]Sheet 1'!$R$13</f>
        <v>0.25415925643671916</v>
      </c>
      <c r="L2" s="8">
        <f>'[6]Sheet 1'!$R$101</f>
        <v>46414750000</v>
      </c>
      <c r="M2" s="42" cm="1">
        <f t="array" ref="M2">_FV(A2,"Beta")</f>
        <v>1.3308</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9.8918856571694302E-2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0.96489999999999998</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1339.8100803171492</v>
      </c>
      <c r="C4" s="6" cm="1">
        <f t="array" ref="C4">(B4/_FV(A4,"Price"))-1</f>
        <v>8.1364068052582006E-2</v>
      </c>
      <c r="D4" s="6">
        <f>'[2]Sheet 1'!$V$4</f>
        <v>0.33561376912836693</v>
      </c>
      <c r="E4" s="6">
        <f>'[2]Sheet 1'!$W$4</f>
        <v>0.3908070324083881</v>
      </c>
      <c r="F4" s="6">
        <f>'[2]Sheet 1'!$V$20</f>
        <v>1.2624978939514286</v>
      </c>
      <c r="G4" s="7">
        <f>'[2]Sheet 1'!$AC$16</f>
        <v>6.6453563195297605</v>
      </c>
      <c r="H4" s="7">
        <f>'[2]Sheet 1'!$AD$16</f>
        <v>130.17729122199171</v>
      </c>
      <c r="I4" s="6">
        <f>'[2]Sheet 1'!$AB$7</f>
        <v>0.54679999999999995</v>
      </c>
      <c r="J4" s="6">
        <f>'[2]Sheet 1'!$AE$7</f>
        <v>0.26329167549248039</v>
      </c>
      <c r="K4" s="6">
        <f>'[2]Sheet 1'!$AD$13</f>
        <v>0.41643173580346354</v>
      </c>
      <c r="L4" s="8">
        <f>'[2]Sheet 1'!$AD$101</f>
        <v>62745454369</v>
      </c>
      <c r="M4" s="42" cm="1">
        <f t="array" ref="M4">_FV(A4,"Beta")</f>
        <v>1.5844</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168.06963195602466</v>
      </c>
      <c r="C5" s="6" cm="1">
        <f t="array" ref="C5">(B5/_FV(A5,"Price"))-1</f>
        <v>4.7423856138755216E-2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275564800000</v>
      </c>
      <c r="M5" s="42" cm="1">
        <f t="array" ref="M5">_FV(A5,"Beta")</f>
        <v>0.48130000000000001</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469.57849333369558</v>
      </c>
      <c r="C6" s="6" cm="1">
        <f t="array" ref="C6">(B6/_FV(A6,"Price"))-1</f>
        <v>0.14578848140374201</v>
      </c>
      <c r="D6" s="6">
        <f>'[17]Sheet 1'!$V$4</f>
        <v>0.18272868530692499</v>
      </c>
      <c r="E6" s="6">
        <f>'[17]Sheet 1'!$W$4</f>
        <v>8.2582288401253923E-2</v>
      </c>
      <c r="F6" s="6">
        <f>'[17]Sheet 1'!$V$20</f>
        <v>0.12058803578079469</v>
      </c>
      <c r="G6" s="7">
        <f>'[17]Sheet 1'!$AC$16</f>
        <v>2.0109928877351098</v>
      </c>
      <c r="H6" s="7">
        <f>'[17]Sheet 1'!$AD$16</f>
        <v>16.522925961519888</v>
      </c>
      <c r="I6" s="6">
        <f>'[17]Sheet 1'!$AB$7</f>
        <v>0.39620983542319749</v>
      </c>
      <c r="J6" s="6">
        <f>'[17]Sheet 1'!$AE$7</f>
        <v>0.11459531739811912</v>
      </c>
      <c r="K6" s="6">
        <f>'[17]Sheet 1'!$AD$13</f>
        <v>0.42418211606717809</v>
      </c>
      <c r="L6" s="8">
        <f>'[17]Sheet 1'!$AD$101</f>
        <v>20528215398</v>
      </c>
      <c r="M6" s="42" cm="1">
        <f t="array" ref="M6">_FV(A6,"Beta")</f>
        <v>1.3187</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241.99236149131318</v>
      </c>
      <c r="C7" s="6" cm="1">
        <f t="array" ref="C7">(B7/_FV(A7,"Price"))-1</f>
        <v>-0.26309460857117095</v>
      </c>
      <c r="D7" s="6">
        <f>'[12]Sheet 1'!$AL$4</f>
        <v>0.17956070629670173</v>
      </c>
      <c r="E7" s="6">
        <f>'[12]Sheet 1'!$AM$4</f>
        <v>6.4709739244464659E-2</v>
      </c>
      <c r="F7" s="6">
        <f>'[12]Sheet 1'!$AL$20</f>
        <v>0.17742617520614568</v>
      </c>
      <c r="G7" s="7">
        <f>'[12]Sheet 1'!$AS$16</f>
        <v>12.48398446724164</v>
      </c>
      <c r="H7" s="7">
        <f>'[12]Sheet 1'!$AT$16</f>
        <v>34.028975230553492</v>
      </c>
      <c r="I7" s="6">
        <f>'[12]Sheet 1'!$AR$7</f>
        <v>0.68400000000000005</v>
      </c>
      <c r="J7" s="6">
        <f>'[12]Sheet 1'!$AU$7</f>
        <v>0.32858727997175569</v>
      </c>
      <c r="K7" s="6">
        <f>'[12]Sheet 1'!$AT$13</f>
        <v>0.36601671553737292</v>
      </c>
      <c r="L7" s="8">
        <f>'[12]Sheet 1'!$AT$101</f>
        <v>2475199600320</v>
      </c>
      <c r="M7" s="42" cm="1">
        <f t="array" ref="M7">_FV(A7,"Beta")</f>
        <v>0.92920000000000003</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R7" s="10"/>
      <c r="S7" s="10"/>
      <c r="T7" s="10"/>
    </row>
    <row r="8" spans="1:20" ht="50" customHeight="1">
      <c r="A8" s="22" t="e" vm="13">
        <v>#VALUE!</v>
      </c>
      <c r="B8" s="19">
        <f>'[13]Sheet 1'!$J$116</f>
        <v>71.276531046721459</v>
      </c>
      <c r="C8" s="6" cm="1">
        <f t="array" ref="C8">(B8/_FV(A8,"Price"))-1</f>
        <v>-0.3506738539972537</v>
      </c>
      <c r="D8" s="6">
        <f>'[13]Sheet 1'!$H$5</f>
        <v>0.13120609596380528</v>
      </c>
      <c r="E8" s="6">
        <f>'[13]Sheet 1'!$I$5</f>
        <v>0.12967056099357954</v>
      </c>
      <c r="F8" s="6">
        <f>'[13]Sheet 1'!$H$21</f>
        <v>0.54823304680038198</v>
      </c>
      <c r="G8" s="7">
        <f>'[13]Sheet 1'!$O$17</f>
        <v>7.1887338174928956</v>
      </c>
      <c r="H8" s="7">
        <f>'[13]Sheet 1'!$P$17</f>
        <v>30.989183303085298</v>
      </c>
      <c r="I8" s="6">
        <f>'[13]Sheet 1'!$N$8</f>
        <v>0.82150000000000001</v>
      </c>
      <c r="J8" s="6">
        <f>'[13]Sheet 1'!$Q$8</f>
        <v>0.3630144195347858</v>
      </c>
      <c r="K8" s="6">
        <f>'[13]Sheet 1'!$P$14</f>
        <v>0.11803217358772915</v>
      </c>
      <c r="L8" s="8">
        <f>'[13]Sheet 1'!$P$101</f>
        <v>68300160000</v>
      </c>
      <c r="M8" s="42" cm="1">
        <f t="array" ref="M8">_FV(A8,"Beta")</f>
        <v>1.579</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1282.0345355019663</v>
      </c>
      <c r="C9" s="6" cm="1">
        <f t="array" ref="C9">(B9/_FV(A9,"Price"))-1</f>
        <v>-0.33414639269660007</v>
      </c>
      <c r="D9" s="6">
        <f>'[8]Sheet 1'!$W$4</f>
        <v>0.2916945001113338</v>
      </c>
      <c r="E9" s="6">
        <f>'[8]Sheet 1'!$X$4</f>
        <v>0.16514394069987937</v>
      </c>
      <c r="F9" s="6">
        <f>'[8]Sheet 1'!$W$20</f>
        <v>0.30801479654747221</v>
      </c>
      <c r="G9" s="7">
        <f>'[8]Sheet 1'!$AD$16</f>
        <v>17.727141872091018</v>
      </c>
      <c r="H9" s="7">
        <f>'[8]Sheet 1'!$AE$16</f>
        <v>61.084140184140182</v>
      </c>
      <c r="I9" s="6">
        <f>'[8]Sheet 1'!$AC$7</f>
        <v>0.70789999999999997</v>
      </c>
      <c r="J9" s="6">
        <f>'[8]Sheet 1'!$AF$7</f>
        <v>0.36062747802103085</v>
      </c>
      <c r="K9" s="6">
        <f>'[8]Sheet 1'!$AE$13</f>
        <v>0.32674782608695652</v>
      </c>
      <c r="L9" s="8">
        <f>'[8]Sheet 1'!$AE$101</f>
        <v>205670300000</v>
      </c>
      <c r="M9" s="42" cm="1">
        <f t="array" ref="M9">_FV(A9,"Beta")</f>
        <v>0.74539999999999995</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29">
        <v>#VALUE!</v>
      </c>
      <c r="B10" s="19">
        <f>'[29]Sheet 1'!$AC$115</f>
        <v>66.664304657083264</v>
      </c>
      <c r="C10" s="6" cm="1">
        <f t="array" ref="C10">(B10/_FV(A10,"Price"))-1</f>
        <v>-0.32382285569445923</v>
      </c>
      <c r="D10" s="6">
        <f>'[29]Sheet 1'!$AA$4</f>
        <v>0.42614961556996755</v>
      </c>
      <c r="E10" s="6">
        <f>'[29]Sheet 1'!$AB$4</f>
        <v>-3.7506788554757198E-2</v>
      </c>
      <c r="F10" s="6">
        <f>'[29]Sheet 1'!$AA$20</f>
        <v>0.4608732333342842</v>
      </c>
      <c r="G10" s="7">
        <f>'[29]Sheet 1'!$AH$16</f>
        <v>6.5062399648118792</v>
      </c>
      <c r="H10" s="7">
        <f>'[29]Sheet 1'!$AI$16</f>
        <v>14.489898371927346</v>
      </c>
      <c r="I10" s="6">
        <f>'[29]Sheet 1'!$AG$7</f>
        <v>0.59560000000000002</v>
      </c>
      <c r="J10" s="6">
        <f>'[29]Sheet 1'!$AJ$7</f>
        <v>0.23012268028989794</v>
      </c>
      <c r="K10" s="6">
        <f>'[29]Sheet 1'!$AI$13</f>
        <v>0.2924698104329268</v>
      </c>
      <c r="L10" s="8">
        <f>'[29]Sheet 1'!$AJ$102</f>
        <v>486070860000</v>
      </c>
      <c r="M10" s="42" cm="1">
        <f t="array" ref="M10">_FV(A10,"Beta")</f>
        <v>1.1049</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536.73759268464482</v>
      </c>
      <c r="C11" s="6" cm="1">
        <f t="array" ref="C11">(B11/_FV(A11,"Price"))-1</f>
        <v>-0.34520240004313185</v>
      </c>
      <c r="D11" s="6">
        <f>'[18]Sheet 1'!$W$4</f>
        <v>0.23310752939344392</v>
      </c>
      <c r="E11" s="6">
        <f>'[18]Sheet 1'!$X$4</f>
        <v>7.740200040412204E-2</v>
      </c>
      <c r="F11" s="6">
        <f>'[18]Sheet 1'!$W$20</f>
        <v>0.15191440445662741</v>
      </c>
      <c r="G11" s="7">
        <f>'[18]Sheet 1'!$AD$16</f>
        <v>5.3258322388361288</v>
      </c>
      <c r="H11" s="7">
        <f>'[18]Sheet 1'!$AE$16</f>
        <v>29.943247656915648</v>
      </c>
      <c r="I11" s="6">
        <f>'[18]Sheet 1'!$AC$7</f>
        <v>0.68440000000000001</v>
      </c>
      <c r="J11" s="6">
        <f>'[18]Sheet 1'!$AF$7</f>
        <v>0.16105526368963427</v>
      </c>
      <c r="K11" s="6">
        <f>'[18]Sheet 1'!$AE$13</f>
        <v>0.2326800137385466</v>
      </c>
      <c r="L11" s="8">
        <f>'[18]Sheet 1'!$AE$101</f>
        <v>421720700000</v>
      </c>
      <c r="M11" s="42" cm="1">
        <f t="array" ref="M11">_FV(A11,"Beta")</f>
        <v>1.0142</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1694.385163451409</v>
      </c>
      <c r="C12" s="6" cm="1">
        <f t="array" ref="C12">(B12/_FV(A12,"Price"))-1</f>
        <v>-0.38786884315757209</v>
      </c>
      <c r="D12" s="6">
        <f>'[7]Sheet 1'!$F$4</f>
        <v>0.29690560125342724</v>
      </c>
      <c r="E12" s="6">
        <f>'[7]Sheet 1'!$G$4</f>
        <v>0.24388402295379041</v>
      </c>
      <c r="F12" s="6">
        <f>'[7]Sheet 1'!$F$20</f>
        <v>0.10344827586206895</v>
      </c>
      <c r="G12" s="7">
        <f>'[7]Sheet 1'!$M$16</f>
        <v>8.5575123138024765</v>
      </c>
      <c r="H12" s="7">
        <f>'[7]Sheet 1'!$N$16</f>
        <v>36.989455967362922</v>
      </c>
      <c r="I12" s="6">
        <f>'[7]Sheet 1'!$L$7</f>
        <v>0.57762005436424047</v>
      </c>
      <c r="J12" s="6">
        <f>'[7]Sheet 1'!$O$7</f>
        <v>0.20084566596194503</v>
      </c>
      <c r="K12" s="6">
        <f>'[7]Sheet 1'!$N$13</f>
        <v>0.61547310900201324</v>
      </c>
      <c r="L12" s="8">
        <f>'[7]Sheet 1'!$N$101</f>
        <v>56667846542</v>
      </c>
      <c r="M12" s="42" cm="1">
        <f t="array" ref="M12">_FV(A12,"Beta")</f>
        <v>0.87409999999999999</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391.36954574913392</v>
      </c>
      <c r="C13" s="6" cm="1">
        <f t="array" ref="C13">(B13/_FV(A13,"Price"))-1</f>
        <v>-0.45863424432637467</v>
      </c>
      <c r="D13" s="6">
        <f>'[9]Sheet 1'!$AC$5</f>
        <v>0.137682016012036</v>
      </c>
      <c r="E13" s="6">
        <f>'[9]Sheet 1'!$AD$5</f>
        <v>0.25473471431135297</v>
      </c>
      <c r="F13" s="6">
        <f>'[9]Sheet 1'!$AC$21</f>
        <v>-5.8558316061478877E-2</v>
      </c>
      <c r="G13" s="7">
        <f>'[9]Sheet 1'!$AJ$17</f>
        <v>12.874743782292876</v>
      </c>
      <c r="H13" s="7">
        <f>'[9]Sheet 1'!$AK$17</f>
        <v>42.223958736698627</v>
      </c>
      <c r="I13" s="6">
        <f>'[9]Sheet 1'!$AI$8</f>
        <v>0.50539999999999996</v>
      </c>
      <c r="J13" s="6">
        <f>'[9]Sheet 1'!$AL$8</f>
        <v>0.33851436236032001</v>
      </c>
      <c r="K13" s="6">
        <f>'[9]Sheet 1'!$AK$14</f>
        <v>0.2216504501327809</v>
      </c>
      <c r="L13" s="8">
        <f>'[9]Sheet 1'!$AK$101</f>
        <v>272602100000</v>
      </c>
      <c r="M13" s="42" cm="1">
        <f t="array" ref="M13">_FV(A13,"Beta")</f>
        <v>1.4670000000000001</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14:E21">
    <cfRule type="colorScale" priority="476">
      <colorScale>
        <cfvo type="min"/>
        <cfvo type="max"/>
        <color rgb="FFFFEF9C"/>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5:E17">
    <cfRule type="colorScale" priority="470">
      <colorScale>
        <cfvo type="min"/>
        <cfvo type="max"/>
        <color rgb="FFFCFCFF"/>
        <color rgb="FF63BE7B"/>
      </colorScale>
    </cfRule>
    <cfRule type="colorScale" priority="471">
      <colorScale>
        <cfvo type="min"/>
        <cfvo type="percentile" val="50"/>
        <cfvo type="max"/>
        <color rgb="FFF8696B"/>
        <color rgb="FFFFEB84"/>
        <color rgb="FF63BE7B"/>
      </colorScale>
    </cfRule>
  </conditionalFormatting>
  <conditionalFormatting sqref="D18:E18">
    <cfRule type="colorScale" priority="466">
      <colorScale>
        <cfvo type="min"/>
        <cfvo type="max"/>
        <color rgb="FFFCFCFF"/>
        <color rgb="FF63BE7B"/>
      </colorScale>
    </cfRule>
    <cfRule type="colorScale" priority="467">
      <colorScale>
        <cfvo type="min"/>
        <cfvo type="percentile" val="50"/>
        <cfvo type="max"/>
        <color rgb="FFF8696B"/>
        <color rgb="FFFFEB84"/>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I14:I21">
    <cfRule type="colorScale" priority="477">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conditionalFormatting sqref="D14:D15">
    <cfRule type="colorScale" priority="456">
      <colorScale>
        <cfvo type="min"/>
        <cfvo type="max"/>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E14:E15">
    <cfRule type="colorScale" priority="457">
      <colorScale>
        <cfvo type="min"/>
        <cfvo type="max"/>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I4">
    <cfRule type="colorScale" priority="450">
      <colorScale>
        <cfvo type="min"/>
        <cfvo type="percentile" val="50"/>
        <cfvo type="max"/>
        <color rgb="FFF8696B"/>
        <color rgb="FFFFEB84"/>
        <color rgb="FF63BE7B"/>
      </colorScale>
    </cfRule>
  </conditionalFormatting>
  <conditionalFormatting sqref="J4">
    <cfRule type="colorScale" priority="451">
      <colorScale>
        <cfvo type="min"/>
        <cfvo type="percentile" val="50"/>
        <cfvo type="max"/>
        <color rgb="FFF8696B"/>
        <color rgb="FFFFEB84"/>
        <color rgb="FF63BE7B"/>
      </colorScale>
    </cfRule>
  </conditionalFormatting>
  <conditionalFormatting sqref="K4">
    <cfRule type="colorScale" priority="452">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onditionalFormatting>
  <conditionalFormatting sqref="J4">
    <cfRule type="colorScale" priority="448">
      <colorScale>
        <cfvo type="min"/>
        <cfvo type="max"/>
        <color rgb="FFFFEF9C"/>
        <color rgb="FF63BE7B"/>
      </colorScale>
    </cfRule>
  </conditionalFormatting>
  <conditionalFormatting sqref="K4">
    <cfRule type="colorScale" priority="447">
      <colorScale>
        <cfvo type="min"/>
        <cfvo type="max"/>
        <color rgb="FFFFEF9C"/>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D3:F3">
    <cfRule type="colorScale" priority="436">
      <colorScale>
        <cfvo type="min"/>
        <cfvo type="max"/>
        <color rgb="FFFCFCFF"/>
        <color rgb="FF63BE7B"/>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I3">
    <cfRule type="colorScale" priority="441">
      <colorScale>
        <cfvo type="min"/>
        <cfvo type="percentile" val="50"/>
        <cfvo type="max"/>
        <color rgb="FFF8696B"/>
        <color rgb="FFFFEB84"/>
        <color rgb="FF63BE7B"/>
      </colorScale>
    </cfRule>
  </conditionalFormatting>
  <conditionalFormatting sqref="J3">
    <cfRule type="colorScale" priority="442">
      <colorScale>
        <cfvo type="min"/>
        <cfvo type="percentile" val="50"/>
        <cfvo type="max"/>
        <color rgb="FFF8696B"/>
        <color rgb="FFFFEB84"/>
        <color rgb="FF63BE7B"/>
      </colorScale>
    </cfRule>
  </conditionalFormatting>
  <conditionalFormatting sqref="K3">
    <cfRule type="colorScale" priority="443">
      <colorScale>
        <cfvo type="min"/>
        <cfvo type="percentile" val="50"/>
        <cfvo type="max"/>
        <color rgb="FFF8696B"/>
        <color rgb="FFFFEB84"/>
        <color rgb="FF63BE7B"/>
      </colorScale>
    </cfRule>
  </conditionalFormatting>
  <conditionalFormatting sqref="I3">
    <cfRule type="colorScale" priority="440">
      <colorScale>
        <cfvo type="min"/>
        <cfvo type="max"/>
        <color rgb="FFFFEF9C"/>
        <color rgb="FF63BE7B"/>
      </colorScale>
    </cfRule>
  </conditionalFormatting>
  <conditionalFormatting sqref="J3">
    <cfRule type="colorScale" priority="439">
      <colorScale>
        <cfvo type="min"/>
        <cfvo type="max"/>
        <color rgb="FFFFEF9C"/>
        <color rgb="FF63BE7B"/>
      </colorScale>
    </cfRule>
  </conditionalFormatting>
  <conditionalFormatting sqref="K3">
    <cfRule type="colorScale" priority="438">
      <colorScale>
        <cfvo type="min"/>
        <cfvo type="max"/>
        <color rgb="FFFFEF9C"/>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D8:F8">
    <cfRule type="colorScale" priority="427">
      <colorScale>
        <cfvo type="min"/>
        <cfvo type="max"/>
        <color rgb="FFFCFCFF"/>
        <color rgb="FF63BE7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I8">
    <cfRule type="colorScale" priority="432">
      <colorScale>
        <cfvo type="min"/>
        <cfvo type="percentile" val="50"/>
        <cfvo type="max"/>
        <color rgb="FFF8696B"/>
        <color rgb="FFFFEB84"/>
        <color rgb="FF63BE7B"/>
      </colorScale>
    </cfRule>
  </conditionalFormatting>
  <conditionalFormatting sqref="J8">
    <cfRule type="colorScale" priority="433">
      <colorScale>
        <cfvo type="min"/>
        <cfvo type="percentile" val="50"/>
        <cfvo type="max"/>
        <color rgb="FFF8696B"/>
        <color rgb="FFFFEB84"/>
        <color rgb="FF63BE7B"/>
      </colorScale>
    </cfRule>
  </conditionalFormatting>
  <conditionalFormatting sqref="K8">
    <cfRule type="colorScale" priority="434">
      <colorScale>
        <cfvo type="min"/>
        <cfvo type="percentile" val="50"/>
        <cfvo type="max"/>
        <color rgb="FFF8696B"/>
        <color rgb="FFFFEB84"/>
        <color rgb="FF63BE7B"/>
      </colorScale>
    </cfRule>
  </conditionalFormatting>
  <conditionalFormatting sqref="I8">
    <cfRule type="colorScale" priority="431">
      <colorScale>
        <cfvo type="min"/>
        <cfvo type="max"/>
        <color rgb="FFFFEF9C"/>
        <color rgb="FF63BE7B"/>
      </colorScale>
    </cfRule>
  </conditionalFormatting>
  <conditionalFormatting sqref="J8">
    <cfRule type="colorScale" priority="430">
      <colorScale>
        <cfvo type="min"/>
        <cfvo type="max"/>
        <color rgb="FFFFEF9C"/>
        <color rgb="FF63BE7B"/>
      </colorScale>
    </cfRule>
  </conditionalFormatting>
  <conditionalFormatting sqref="K8">
    <cfRule type="colorScale" priority="429">
      <colorScale>
        <cfvo type="min"/>
        <cfvo type="max"/>
        <color rgb="FFFFEF9C"/>
        <color rgb="FF63BE7B"/>
      </colorScale>
    </cfRule>
  </conditionalFormatting>
  <conditionalFormatting sqref="D10:F10">
    <cfRule type="colorScale" priority="421">
      <colorScale>
        <cfvo type="min"/>
        <cfvo type="max"/>
        <color rgb="FFFFEF9C"/>
        <color rgb="FF63BE7B"/>
      </colorScale>
    </cfRule>
  </conditionalFormatting>
  <conditionalFormatting sqref="D10:F10">
    <cfRule type="colorScale" priority="419">
      <colorScale>
        <cfvo type="min"/>
        <cfvo type="max"/>
        <color rgb="FFFCFCFF"/>
        <color rgb="FF63BE7B"/>
      </colorScale>
    </cfRule>
    <cfRule type="colorScale" priority="420">
      <colorScale>
        <cfvo type="min"/>
        <cfvo type="percentile" val="50"/>
        <cfvo type="max"/>
        <color rgb="FFF8696B"/>
        <color rgb="FFFFEB84"/>
        <color rgb="FF63BE7B"/>
      </colorScale>
    </cfRule>
  </conditionalFormatting>
  <conditionalFormatting sqref="C5 C2">
    <cfRule type="colorScale" priority="492">
      <colorScale>
        <cfvo type="min"/>
        <cfvo type="percentile" val="50"/>
        <cfvo type="max"/>
        <color rgb="FFF8696B"/>
        <color rgb="FFFCFCFF"/>
        <color rgb="FF63BE7B"/>
      </colorScale>
    </cfRule>
  </conditionalFormatting>
  <conditionalFormatting sqref="D2:D3 D5:D6">
    <cfRule type="colorScale" priority="493">
      <colorScale>
        <cfvo type="min"/>
        <cfvo type="max"/>
        <color rgb="FFFCFCFF"/>
        <color rgb="FF63BE7B"/>
      </colorScale>
    </cfRule>
  </conditionalFormatting>
  <conditionalFormatting sqref="G2 G5">
    <cfRule type="colorScale" priority="494">
      <colorScale>
        <cfvo type="min"/>
        <cfvo type="percentile" val="50"/>
        <cfvo type="max"/>
        <color rgb="FF63BE7B"/>
        <color rgb="FFFCFCFF"/>
        <color rgb="FFF8696B"/>
      </colorScale>
    </cfRule>
  </conditionalFormatting>
  <conditionalFormatting sqref="I5 I2">
    <cfRule type="colorScale" priority="495">
      <colorScale>
        <cfvo type="min"/>
        <cfvo type="percentile" val="50"/>
        <cfvo type="max"/>
        <color rgb="FFF8696B"/>
        <color rgb="FFFFEB84"/>
        <color rgb="FF63BE7B"/>
      </colorScale>
    </cfRule>
  </conditionalFormatting>
  <conditionalFormatting sqref="J5 J2">
    <cfRule type="colorScale" priority="496">
      <colorScale>
        <cfvo type="min"/>
        <cfvo type="percentile" val="50"/>
        <cfvo type="max"/>
        <color rgb="FFF8696B"/>
        <color rgb="FFFFEB84"/>
        <color rgb="FF63BE7B"/>
      </colorScale>
    </cfRule>
  </conditionalFormatting>
  <conditionalFormatting sqref="K5 K2">
    <cfRule type="colorScale" priority="497">
      <colorScale>
        <cfvo type="min"/>
        <cfvo type="percentile" val="50"/>
        <cfvo type="max"/>
        <color rgb="FFF8696B"/>
        <color rgb="FFFFEB84"/>
        <color rgb="FF63BE7B"/>
      </colorScale>
    </cfRule>
  </conditionalFormatting>
  <conditionalFormatting sqref="I5 I2">
    <cfRule type="colorScale" priority="498">
      <colorScale>
        <cfvo type="min"/>
        <cfvo type="max"/>
        <color rgb="FFFFEF9C"/>
        <color rgb="FF63BE7B"/>
      </colorScale>
    </cfRule>
  </conditionalFormatting>
  <conditionalFormatting sqref="J5 J2">
    <cfRule type="colorScale" priority="499">
      <colorScale>
        <cfvo type="min"/>
        <cfvo type="max"/>
        <color rgb="FFFFEF9C"/>
        <color rgb="FF63BE7B"/>
      </colorScale>
    </cfRule>
  </conditionalFormatting>
  <conditionalFormatting sqref="K5 K2">
    <cfRule type="colorScale" priority="500">
      <colorScale>
        <cfvo type="min"/>
        <cfvo type="max"/>
        <color rgb="FFFFEF9C"/>
        <color rgb="FF63BE7B"/>
      </colorScale>
    </cfRule>
  </conditionalFormatting>
  <conditionalFormatting sqref="E2 E5">
    <cfRule type="colorScale" priority="253">
      <colorScale>
        <cfvo type="min"/>
        <cfvo type="max"/>
        <color rgb="FFFCFCFF"/>
        <color rgb="FF63BE7B"/>
      </colorScale>
    </cfRule>
  </conditionalFormatting>
  <conditionalFormatting sqref="F2 F5">
    <cfRule type="colorScale" priority="251">
      <colorScale>
        <cfvo type="min"/>
        <cfvo type="max"/>
        <color rgb="FFFCFCFF"/>
        <color rgb="FF63BE7B"/>
      </colorScale>
    </cfRule>
  </conditionalFormatting>
  <conditionalFormatting sqref="D7:F7">
    <cfRule type="colorScale" priority="194">
      <colorScale>
        <cfvo type="min"/>
        <cfvo type="max"/>
        <color rgb="FFFFEF9C"/>
        <color rgb="FF63BE7B"/>
      </colorScale>
    </cfRule>
  </conditionalFormatting>
  <conditionalFormatting sqref="D7:F7">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6:F6">
    <cfRule type="colorScale" priority="139">
      <colorScale>
        <cfvo type="min"/>
        <cfvo type="max"/>
        <color rgb="FFFFEF9C"/>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9:F9">
    <cfRule type="colorScale" priority="136">
      <colorScale>
        <cfvo type="min"/>
        <cfvo type="max"/>
        <color rgb="FFFFEF9C"/>
        <color rgb="FF63BE7B"/>
      </colorScale>
    </cfRule>
  </conditionalFormatting>
  <conditionalFormatting sqref="D9:F9">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I9:I12 I6:I7">
    <cfRule type="colorScale" priority="3400">
      <colorScale>
        <cfvo type="min"/>
        <cfvo type="max"/>
        <color rgb="FFFFEF9C"/>
        <color rgb="FF63BE7B"/>
      </colorScale>
    </cfRule>
  </conditionalFormatting>
  <conditionalFormatting sqref="J9:J12 J6:J7">
    <cfRule type="colorScale" priority="3402">
      <colorScale>
        <cfvo type="min"/>
        <cfvo type="max"/>
        <color rgb="FFFFEF9C"/>
        <color rgb="FF63BE7B"/>
      </colorScale>
    </cfRule>
  </conditionalFormatting>
  <conditionalFormatting sqref="K9:K12 K6:K7">
    <cfRule type="colorScale" priority="3404">
      <colorScale>
        <cfvo type="min"/>
        <cfvo type="percentile" val="50"/>
        <cfvo type="max"/>
        <color rgb="FFF8696B"/>
        <color rgb="FFFFEB84"/>
        <color rgb="FF63BE7B"/>
      </colorScale>
    </cfRule>
  </conditionalFormatting>
  <conditionalFormatting sqref="K9:K12 K6:K7">
    <cfRule type="colorScale" priority="3406">
      <colorScale>
        <cfvo type="min"/>
        <cfvo type="max"/>
        <color rgb="FFFFEF9C"/>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D2:D13">
    <cfRule type="colorScale" priority="11">
      <colorScale>
        <cfvo type="min"/>
        <cfvo type="max"/>
        <color rgb="FFFCFCFF"/>
        <color rgb="FF63BE7B"/>
      </colorScale>
    </cfRule>
    <cfRule type="colorScale" priority="3415">
      <colorScale>
        <cfvo type="min"/>
        <cfvo type="percentile" val="50"/>
        <cfvo type="max"/>
        <color rgb="FFF8696B"/>
        <color rgb="FFFCFCFF"/>
        <color rgb="FF63BE7B"/>
      </colorScale>
    </cfRule>
  </conditionalFormatting>
  <conditionalFormatting sqref="G2:G12">
    <cfRule type="colorScale" priority="61">
      <colorScale>
        <cfvo type="min"/>
        <cfvo type="max"/>
        <color rgb="FF63BE7B"/>
        <color rgb="FFFCFCFF"/>
      </colorScale>
    </cfRule>
    <cfRule type="colorScale" priority="3419">
      <colorScale>
        <cfvo type="min"/>
        <cfvo type="percentile" val="50"/>
        <cfvo type="max"/>
        <color rgb="FF63BE7B"/>
        <color rgb="FFFFEB84"/>
        <color rgb="FFF8696B"/>
      </colorScale>
    </cfRule>
  </conditionalFormatting>
  <conditionalFormatting sqref="I2:I12">
    <cfRule type="colorScale" priority="60">
      <colorScale>
        <cfvo type="min"/>
        <cfvo type="max"/>
        <color rgb="FFFCFCFF"/>
        <color rgb="FF63BE7B"/>
      </colorScale>
    </cfRule>
  </conditionalFormatting>
  <conditionalFormatting sqref="J2:J12">
    <cfRule type="colorScale" priority="59">
      <colorScale>
        <cfvo type="min"/>
        <cfvo type="max"/>
        <color rgb="FFFCFCFF"/>
        <color rgb="FF63BE7B"/>
      </colorScale>
    </cfRule>
  </conditionalFormatting>
  <conditionalFormatting sqref="K2:K12">
    <cfRule type="colorScale" priority="58">
      <colorScale>
        <cfvo type="min"/>
        <cfvo type="max"/>
        <color rgb="FFFCFCFF"/>
        <color rgb="FF63BE7B"/>
      </colorScale>
    </cfRule>
  </conditionalFormatting>
  <conditionalFormatting sqref="E2:E12">
    <cfRule type="colorScale" priority="63">
      <colorScale>
        <cfvo type="min"/>
        <cfvo type="max"/>
        <color rgb="FFFCFCFF"/>
        <color rgb="FF63BE7B"/>
      </colorScale>
    </cfRule>
    <cfRule type="colorScale" priority="3429">
      <colorScale>
        <cfvo type="min"/>
        <cfvo type="percentile" val="50"/>
        <cfvo type="max"/>
        <color rgb="FFF8696B"/>
        <color rgb="FFFCFCFF"/>
        <color rgb="FF63BE7B"/>
      </colorScale>
    </cfRule>
  </conditionalFormatting>
  <conditionalFormatting sqref="F2:F12">
    <cfRule type="colorScale" priority="62">
      <colorScale>
        <cfvo type="min"/>
        <cfvo type="max"/>
        <color rgb="FFFCFCFF"/>
        <color rgb="FF63BE7B"/>
      </colorScale>
    </cfRule>
    <cfRule type="colorScale" priority="3433">
      <colorScale>
        <cfvo type="min"/>
        <cfvo type="percentile" val="50"/>
        <cfvo type="max"/>
        <color rgb="FFF8696B"/>
        <color rgb="FFFCFCFF"/>
        <color rgb="FF63BE7B"/>
      </colorScale>
    </cfRule>
  </conditionalFormatting>
  <conditionalFormatting sqref="H2:H12">
    <cfRule type="colorScale" priority="118">
      <colorScale>
        <cfvo type="min"/>
        <cfvo type="max"/>
        <color rgb="FF63BE7B"/>
        <color rgb="FFFCFCFF"/>
      </colorScale>
    </cfRule>
  </conditionalFormatting>
  <conditionalFormatting sqref="D11:F11">
    <cfRule type="colorScale" priority="71">
      <colorScale>
        <cfvo type="min"/>
        <cfvo type="max"/>
        <color rgb="FFFFEF9C"/>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12:F12">
    <cfRule type="colorScale" priority="68">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F13">
    <cfRule type="colorScale" priority="46">
      <colorScale>
        <cfvo type="min"/>
        <cfvo type="percentile" val="50"/>
        <cfvo type="max"/>
        <color rgb="FFF8696B"/>
        <color rgb="FFFCFCFF"/>
        <color rgb="FF63BE7B"/>
      </colorScale>
    </cfRule>
  </conditionalFormatting>
  <conditionalFormatting sqref="F13">
    <cfRule type="colorScale" priority="50">
      <colorScale>
        <cfvo type="min"/>
        <cfvo type="max"/>
        <color rgb="FFFCFCFF"/>
        <color rgb="FF63BE7B"/>
      </colorScale>
    </cfRule>
  </conditionalFormatting>
  <conditionalFormatting sqref="G13">
    <cfRule type="colorScale" priority="49">
      <colorScale>
        <cfvo type="min"/>
        <cfvo type="percentile" val="50"/>
        <cfvo type="max"/>
        <color rgb="FF63BE7B"/>
        <color rgb="FFFCFCFF"/>
        <color rgb="FFF8696B"/>
      </colorScale>
    </cfRule>
  </conditionalFormatting>
  <conditionalFormatting sqref="G13">
    <cfRule type="colorScale" priority="51">
      <colorScale>
        <cfvo type="min"/>
        <cfvo type="percentile" val="50"/>
        <cfvo type="max"/>
        <color rgb="FF63BE7B"/>
        <color rgb="FFFCFCFF"/>
        <color rgb="FFF8696B"/>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13">
    <cfRule type="colorScale" priority="47">
      <colorScale>
        <cfvo type="min"/>
        <cfvo type="max"/>
        <color rgb="FFFFEF9C"/>
        <color rgb="FF63BE7B"/>
      </colorScale>
    </cfRule>
  </conditionalFormatting>
  <conditionalFormatting sqref="I13">
    <cfRule type="colorScale" priority="53">
      <colorScale>
        <cfvo type="min"/>
        <cfvo type="max"/>
        <color rgb="FFFFEF9C"/>
        <color rgb="FF63BE7B"/>
      </colorScale>
    </cfRule>
  </conditionalFormatting>
  <conditionalFormatting sqref="J13">
    <cfRule type="colorScale" priority="54">
      <colorScale>
        <cfvo type="min"/>
        <cfvo type="max"/>
        <color rgb="FFFFEF9C"/>
        <color rgb="FF63BE7B"/>
      </colorScale>
    </cfRule>
  </conditionalFormatting>
  <conditionalFormatting sqref="K13">
    <cfRule type="colorScale" priority="55">
      <colorScale>
        <cfvo type="min"/>
        <cfvo type="percentile" val="50"/>
        <cfvo type="max"/>
        <color rgb="FFF8696B"/>
        <color rgb="FFFFEB84"/>
        <color rgb="FF63BE7B"/>
      </colorScale>
    </cfRule>
  </conditionalFormatting>
  <conditionalFormatting sqref="E13">
    <cfRule type="colorScale" priority="42">
      <colorScale>
        <cfvo type="min"/>
        <cfvo type="max"/>
        <color rgb="FFFCFCFF"/>
        <color rgb="FF63BE7B"/>
      </colorScale>
    </cfRule>
  </conditionalFormatting>
  <conditionalFormatting sqref="E13">
    <cfRule type="colorScale" priority="43">
      <colorScale>
        <cfvo type="min"/>
        <cfvo type="max"/>
        <color rgb="FFFFEF9C"/>
        <color rgb="FF63BE7B"/>
      </colorScale>
    </cfRule>
  </conditionalFormatting>
  <conditionalFormatting sqref="E1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I13">
    <cfRule type="colorScale" priority="40">
      <colorScale>
        <cfvo type="min"/>
        <cfvo type="max"/>
        <color rgb="FFFFEF9C"/>
        <color rgb="FF63BE7B"/>
      </colorScale>
    </cfRule>
  </conditionalFormatting>
  <conditionalFormatting sqref="J13">
    <cfRule type="colorScale" priority="39">
      <colorScale>
        <cfvo type="min"/>
        <cfvo type="max"/>
        <color rgb="FFFFEF9C"/>
        <color rgb="FF63BE7B"/>
      </colorScale>
    </cfRule>
  </conditionalFormatting>
  <conditionalFormatting sqref="K13">
    <cfRule type="colorScale" priority="38">
      <colorScale>
        <cfvo type="min"/>
        <cfvo type="max"/>
        <color rgb="FFFFEF9C"/>
        <color rgb="FF63BE7B"/>
      </colorScale>
    </cfRule>
  </conditionalFormatting>
  <conditionalFormatting sqref="D13">
    <cfRule type="colorScale" priority="36">
      <colorScale>
        <cfvo type="min"/>
        <cfvo type="max"/>
        <color rgb="FFFFEF9C"/>
        <color rgb="FF63BE7B"/>
      </colorScale>
    </cfRule>
  </conditionalFormatting>
  <conditionalFormatting sqref="D1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
    <cfRule type="colorScale" priority="33">
      <colorScale>
        <cfvo type="min"/>
        <cfvo type="max"/>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9">
    <cfRule type="colorScale" priority="31">
      <colorScale>
        <cfvo type="min"/>
        <cfvo type="max"/>
        <color rgb="FFFCFCFF"/>
        <color rgb="FF63BE7B"/>
      </colorScale>
    </cfRule>
  </conditionalFormatting>
  <conditionalFormatting sqref="D11">
    <cfRule type="colorScale" priority="30">
      <colorScale>
        <cfvo type="min"/>
        <cfvo type="max"/>
        <color rgb="FFFFEF9C"/>
        <color rgb="FF63BE7B"/>
      </colorScale>
    </cfRule>
  </conditionalFormatting>
  <conditionalFormatting sqref="D11">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D8">
    <cfRule type="colorScale" priority="27">
      <colorScale>
        <cfvo type="min"/>
        <cfvo type="max"/>
        <color rgb="FFFFEF9C"/>
        <color rgb="FF63BE7B"/>
      </colorScale>
    </cfRule>
  </conditionalFormatting>
  <conditionalFormatting sqref="D8">
    <cfRule type="colorScale" priority="25">
      <colorScale>
        <cfvo type="min"/>
        <cfvo type="max"/>
        <color rgb="FFFCFCFF"/>
        <color rgb="FF63BE7B"/>
      </colorScale>
    </cfRule>
    <cfRule type="colorScale" priority="26">
      <colorScale>
        <cfvo type="min"/>
        <cfvo type="percentile" val="50"/>
        <cfvo type="max"/>
        <color rgb="FFF8696B"/>
        <color rgb="FFFFEB84"/>
        <color rgb="FF63BE7B"/>
      </colorScale>
    </cfRule>
  </conditionalFormatting>
  <conditionalFormatting sqref="D7">
    <cfRule type="colorScale" priority="24">
      <colorScale>
        <cfvo type="min"/>
        <cfvo type="max"/>
        <color rgb="FFFFEF9C"/>
        <color rgb="FF63BE7B"/>
      </colorScale>
    </cfRule>
  </conditionalFormatting>
  <conditionalFormatting sqref="D7">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D10">
    <cfRule type="colorScale" priority="21">
      <colorScale>
        <cfvo type="min"/>
        <cfvo type="max"/>
        <color rgb="FFFFEF9C"/>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onditionalFormatting>
  <conditionalFormatting sqref="D12">
    <cfRule type="colorScale" priority="18">
      <colorScale>
        <cfvo type="min"/>
        <cfvo type="max"/>
        <color rgb="FFFFEF9C"/>
        <color rgb="FF63BE7B"/>
      </colorScale>
    </cfRule>
  </conditionalFormatting>
  <conditionalFormatting sqref="D12">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D13">
    <cfRule type="colorScale" priority="15">
      <colorScale>
        <cfvo type="min"/>
        <cfvo type="max"/>
        <color rgb="FFFFEF9C"/>
        <color rgb="FF63BE7B"/>
      </colorScale>
    </cfRule>
  </conditionalFormatting>
  <conditionalFormatting sqref="D13">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E2:E13">
    <cfRule type="colorScale" priority="10">
      <colorScale>
        <cfvo type="min"/>
        <cfvo type="max"/>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I2:I13">
    <cfRule type="colorScale" priority="5">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6"/>
  <sheetViews>
    <sheetView zoomScale="80" zoomScaleNormal="80" workbookViewId="0">
      <pane ySplit="1" topLeftCell="A2" activePane="bottomLeft" state="frozen"/>
      <selection pane="bottomLeft" activeCell="E15" sqref="E1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6">
        <v>#VALUE!</v>
      </c>
      <c r="B2" s="19">
        <f>'[6]Sheet 1'!$L$115</f>
        <v>2098.6089102593987</v>
      </c>
      <c r="C2" s="6" cm="1">
        <f t="array" ref="C2">(B2/_FV(A2,"Price"))-1</f>
        <v>0.35167390844995428</v>
      </c>
      <c r="D2" s="6">
        <f>'[6]Sheet 1'!$J$4</f>
        <v>0.49041476500641568</v>
      </c>
      <c r="E2" s="6">
        <f>'[6]Sheet 1'!$K$4</f>
        <v>0.29816921210417457</v>
      </c>
      <c r="F2" s="6">
        <f>'[6]Sheet 1'!$J$20</f>
        <v>0.10236921892448203</v>
      </c>
      <c r="G2" s="7">
        <f>'[6]Sheet 1'!$Q$16</f>
        <v>5.1943275377165721</v>
      </c>
      <c r="H2" s="7">
        <f>'[6]Sheet 1'!$R$16</f>
        <v>82.275378940296633</v>
      </c>
      <c r="I2" s="6">
        <f>'[6]Sheet 1'!$P$7</f>
        <v>0.14886598764210057</v>
      </c>
      <c r="J2" s="6">
        <f>'[6]Sheet 1'!$S$7</f>
        <v>0.2237103668100211</v>
      </c>
      <c r="K2" s="6">
        <f>'[6]Sheet 1'!$R$13</f>
        <v>0.25415925643671916</v>
      </c>
      <c r="L2" s="8">
        <f>'[6]Sheet 1'!$R$101</f>
        <v>46414750000</v>
      </c>
      <c r="M2" s="16" t="str" cm="1">
        <f t="array" ref="M2">_FV(A2,"Industry")</f>
        <v>Financial Technology (Fintech) &amp; Infrastructure</v>
      </c>
      <c r="N2" s="25" cm="1">
        <f t="array" ref="N2">_FV(A2,"Year incorporated",TRUE)</f>
        <v>2006</v>
      </c>
      <c r="O2" s="14" t="str" cm="1">
        <f t="array" ref="O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2" s="10"/>
      <c r="Q2" s="10"/>
      <c r="R2" s="10"/>
    </row>
    <row r="3" spans="1:18" ht="50" customHeight="1">
      <c r="A3" s="2" t="e" vm="17">
        <v>#VALUE!</v>
      </c>
      <c r="B3" s="19">
        <f>'[17]Sheet 1'!$X$115</f>
        <v>469.57849333369558</v>
      </c>
      <c r="C3" s="6" cm="1">
        <f t="array" ref="C3">(B3/_FV(A3,"Price"))-1</f>
        <v>0.14578848140374201</v>
      </c>
      <c r="D3" s="6">
        <f>'[17]Sheet 1'!$V$4</f>
        <v>0.18272868530692499</v>
      </c>
      <c r="E3" s="6">
        <f>'[17]Sheet 1'!$W$4</f>
        <v>8.2582288401253923E-2</v>
      </c>
      <c r="F3" s="6">
        <f>'[17]Sheet 1'!$V$20</f>
        <v>0.12058803578079469</v>
      </c>
      <c r="G3" s="7">
        <f>'[17]Sheet 1'!$AC$16</f>
        <v>2.0109928877351098</v>
      </c>
      <c r="H3" s="7">
        <f>'[17]Sheet 1'!$AD$16</f>
        <v>16.522925961519888</v>
      </c>
      <c r="I3" s="6">
        <f>'[17]Sheet 1'!$AB$7</f>
        <v>0.39620983542319749</v>
      </c>
      <c r="J3" s="6">
        <f>'[17]Sheet 1'!$AE$7</f>
        <v>0.11459531739811912</v>
      </c>
      <c r="K3" s="6">
        <f>'[17]Sheet 1'!$AD$13</f>
        <v>0.42418211606717809</v>
      </c>
      <c r="L3" s="8">
        <f>'[17]Sheet 1'!$AD$101</f>
        <v>20528215398</v>
      </c>
      <c r="M3" s="16" t="str" cm="1">
        <f t="array" ref="M3">_FV(A3,"Industry")</f>
        <v>Specialty Retailers</v>
      </c>
      <c r="N3" s="25" cm="1">
        <f t="array" ref="N3">_FV(A3,"Year incorporated",TRUE)</f>
        <v>2016</v>
      </c>
      <c r="O3" s="14" t="str" cm="1">
        <f t="array" ref="O3">_FV(A3,"Description")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3" s="10"/>
      <c r="Q3" s="10"/>
      <c r="R3" s="10"/>
    </row>
    <row r="4" spans="1:18" ht="50" customHeight="1">
      <c r="A4" s="22" t="e" vm="2">
        <v>#VALUE!</v>
      </c>
      <c r="B4" s="19">
        <f>'[2]Sheet 1'!$X$115</f>
        <v>1339.8100803171492</v>
      </c>
      <c r="C4" s="6" cm="1">
        <f t="array" ref="C4">(B4/_FV(A4,"Price"))-1</f>
        <v>8.1364068052582006E-2</v>
      </c>
      <c r="D4" s="6">
        <f>'[2]Sheet 1'!$V$4</f>
        <v>0.33561376912836693</v>
      </c>
      <c r="E4" s="6">
        <f>'[2]Sheet 1'!$W$4</f>
        <v>0.3908070324083881</v>
      </c>
      <c r="F4" s="6">
        <f>'[2]Sheet 1'!$V$20</f>
        <v>1.2624978939514286</v>
      </c>
      <c r="G4" s="7">
        <f>'[2]Sheet 1'!$AC$16</f>
        <v>6.6453563195297605</v>
      </c>
      <c r="H4" s="7">
        <f>'[2]Sheet 1'!$AD$16</f>
        <v>130.17729122199171</v>
      </c>
      <c r="I4" s="6">
        <f>'[2]Sheet 1'!$AB$7</f>
        <v>0.54679999999999995</v>
      </c>
      <c r="J4" s="6">
        <f>'[2]Sheet 1'!$AE$7</f>
        <v>0.26329167549248039</v>
      </c>
      <c r="K4" s="6">
        <f>'[2]Sheet 1'!$AD$13</f>
        <v>0.41643173580346354</v>
      </c>
      <c r="L4" s="8">
        <f>'[2]Sheet 1'!$AD$101</f>
        <v>62745454369</v>
      </c>
      <c r="M4" s="16" t="str" cm="1">
        <f t="array" ref="M4">_FV(A4,"Industry")</f>
        <v>Software &amp; IT Services</v>
      </c>
      <c r="N4" s="25" cm="1">
        <f t="array" ref="N4">_FV(A4,"Year incorporated",TRUE)</f>
        <v>1999</v>
      </c>
      <c r="O4" s="14" t="str" cm="1">
        <f t="array" ref="O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4" s="10"/>
      <c r="Q4" s="10"/>
      <c r="R4" s="10"/>
    </row>
    <row r="5" spans="1:18" ht="50" customHeight="1">
      <c r="A5" s="2" t="e" vm="3">
        <v>#VALUE!</v>
      </c>
      <c r="B5" s="19">
        <f>'[3]Sheet 1'!$AO$115</f>
        <v>168.06963195602466</v>
      </c>
      <c r="C5" s="6" cm="1">
        <f t="array" ref="C5">(B5/_FV(A5,"Price"))-1</f>
        <v>4.7423856138755216E-2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275564800000</v>
      </c>
      <c r="M5" s="16" t="str" cm="1">
        <f t="array" ref="M5">_FV(A5,"Industry")</f>
        <v>Pharmaceuticals</v>
      </c>
      <c r="N5" s="25" cm="1">
        <f t="array" ref="N5">_FV(A5,"Year incorporated",TRUE)</f>
        <v>1931</v>
      </c>
      <c r="O5" s="14" t="str" cm="1">
        <f t="array" ref="O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5" s="10"/>
      <c r="Q5" s="10"/>
      <c r="R5" s="10"/>
    </row>
    <row r="6" spans="1:18" ht="50" customHeight="1">
      <c r="A6" s="2" t="e" vm="128">
        <v>#VALUE!</v>
      </c>
      <c r="B6" s="19">
        <f>'[126]Sheet 1'!$AB$115</f>
        <v>592.34583883942207</v>
      </c>
      <c r="C6" s="6" cm="1">
        <f t="array" ref="C6">(B6/_FV(A6,"Price"))-1</f>
        <v>-9.9162286001943434E-2</v>
      </c>
      <c r="D6" s="6">
        <f>'[126]Sheet 1'!$Z$4</f>
        <v>-7.7474966449881277E-2</v>
      </c>
      <c r="E6" s="6">
        <f>'[126]Sheet 1'!$AA$4</f>
        <v>1.7792200525933E-2</v>
      </c>
      <c r="F6" s="6">
        <f>'[126]Sheet 1'!$Z$20</f>
        <v>-0.19460478265991288</v>
      </c>
      <c r="G6" s="7">
        <f>'[126]Sheet 1'!$AG$16</f>
        <v>5.6441051926369381</v>
      </c>
      <c r="H6" s="7">
        <f>'[126]Sheet 1'!$AH$16</f>
        <v>19.481864061027423</v>
      </c>
      <c r="I6" s="6">
        <f>'[126]Sheet 1'!$AF$7</f>
        <v>0.49159999999999998</v>
      </c>
      <c r="J6" s="6">
        <f>'[126]Sheet 1'!$AI$7</f>
        <v>0.24746824819560231</v>
      </c>
      <c r="K6" s="6">
        <f>'[126]Sheet 1'!$AH$13</f>
        <v>0.13786143746414839</v>
      </c>
      <c r="L6" s="8">
        <f>'[126]Sheet 1'!$AH$100</f>
        <v>100877092108</v>
      </c>
      <c r="M6" s="16" t="str" cm="1">
        <f t="array" ref="M6">_FV(A6,"Industry")</f>
        <v>Investment Banking &amp; Investment Services</v>
      </c>
      <c r="N6" s="25" cm="1">
        <f t="array" ref="N6">_FV(A6,"Year incorporated",TRUE)</f>
        <v>2006</v>
      </c>
      <c r="O6" s="14" t="str" cm="1">
        <f t="array" ref="O6">_FV(A6,"Description")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6" s="10"/>
      <c r="Q6" s="10"/>
      <c r="R6" s="10"/>
    </row>
    <row r="7" spans="1:18" ht="50" customHeight="1">
      <c r="A7" s="2" t="e" vm="8">
        <v>#VALUE!</v>
      </c>
      <c r="B7" s="19">
        <f>'[8]Sheet 1'!$Y$115</f>
        <v>1282.0345355019663</v>
      </c>
      <c r="C7" s="6" cm="1">
        <f t="array" ref="C7">(B7/_FV(A7,"Price"))-1</f>
        <v>-0.33414639269660007</v>
      </c>
      <c r="D7" s="6">
        <f>'[8]Sheet 1'!$W$4</f>
        <v>0.2916945001113338</v>
      </c>
      <c r="E7" s="6">
        <f>'[8]Sheet 1'!$X$4</f>
        <v>0.16514394069987937</v>
      </c>
      <c r="F7" s="6">
        <f>'[8]Sheet 1'!$W$20</f>
        <v>0.30801479654747221</v>
      </c>
      <c r="G7" s="7">
        <f>'[8]Sheet 1'!$AD$16</f>
        <v>17.727141872091018</v>
      </c>
      <c r="H7" s="7">
        <f>'[8]Sheet 1'!$AE$16</f>
        <v>61.084140184140182</v>
      </c>
      <c r="I7" s="6">
        <f>'[8]Sheet 1'!$AC$7</f>
        <v>0.70789999999999997</v>
      </c>
      <c r="J7" s="6">
        <f>'[8]Sheet 1'!$AF$7</f>
        <v>0.36062747802103085</v>
      </c>
      <c r="K7" s="6">
        <f>'[8]Sheet 1'!$AE$13</f>
        <v>0.32674782608695652</v>
      </c>
      <c r="L7" s="8">
        <f>'[8]Sheet 1'!$AE$101</f>
        <v>205670300000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0"/>
      <c r="Q7" s="10"/>
      <c r="R7" s="10"/>
    </row>
    <row r="8" spans="1:18" ht="50" customHeight="1">
      <c r="A8" s="2" t="e" vm="29">
        <v>#VALUE!</v>
      </c>
      <c r="B8" s="19">
        <f>'[29]Sheet 1'!$AC$115</f>
        <v>66.664304657083264</v>
      </c>
      <c r="C8" s="6" cm="1">
        <f t="array" ref="C8">(B8/_FV(A8,"Price"))-1</f>
        <v>-0.32382285569445923</v>
      </c>
      <c r="D8" s="6">
        <f>'[29]Sheet 1'!$AA$4</f>
        <v>0.42614961556996755</v>
      </c>
      <c r="E8" s="6">
        <f>'[29]Sheet 1'!$AB$4</f>
        <v>-3.7506788554757198E-2</v>
      </c>
      <c r="F8" s="6">
        <f>'[29]Sheet 1'!$AA$20</f>
        <v>0.4608732333342842</v>
      </c>
      <c r="G8" s="7">
        <f>'[29]Sheet 1'!$AH$16</f>
        <v>6.5062399648118792</v>
      </c>
      <c r="H8" s="7">
        <f>'[29]Sheet 1'!$AI$16</f>
        <v>14.489898371927346</v>
      </c>
      <c r="I8" s="6">
        <f>'[29]Sheet 1'!$AG$7</f>
        <v>0.59560000000000002</v>
      </c>
      <c r="J8" s="6">
        <f>'[29]Sheet 1'!$AJ$7</f>
        <v>0.23012268028989794</v>
      </c>
      <c r="K8" s="6">
        <f>'[29]Sheet 1'!$AI$13</f>
        <v>0.2924698104329268</v>
      </c>
      <c r="L8" s="8">
        <f>'[29]Sheet 1'!$AJ$102</f>
        <v>486070860000</v>
      </c>
      <c r="M8" s="16" t="str" cm="1">
        <f t="array" ref="M8">_FV(A8,"Industry")</f>
        <v>Semiconductors &amp; Semiconductor Equipment</v>
      </c>
      <c r="N8" s="25" cm="1">
        <f t="array" ref="N8">_FV(A8,"Year incorporated",TRUE)</f>
        <v>1987</v>
      </c>
      <c r="O8" s="14" t="str" cm="1">
        <f t="array" ref="O8">_FV(A8,"Description")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8" s="10"/>
      <c r="Q8" s="10"/>
      <c r="R8" s="10"/>
    </row>
    <row r="9" spans="1:18" ht="50" customHeight="1">
      <c r="A9" s="2" t="e" vm="18">
        <v>#VALUE!</v>
      </c>
      <c r="B9" s="19">
        <f>'[18]Sheet 1'!$Y$115</f>
        <v>536.73759268464482</v>
      </c>
      <c r="C9" s="6" cm="1">
        <f t="array" ref="C9">(B9/_FV(A9,"Price"))-1</f>
        <v>-0.34520240004313185</v>
      </c>
      <c r="D9" s="6">
        <f>'[18]Sheet 1'!$W$4</f>
        <v>0.23310752939344392</v>
      </c>
      <c r="E9" s="6">
        <f>'[18]Sheet 1'!$X$4</f>
        <v>7.740200040412204E-2</v>
      </c>
      <c r="F9" s="6">
        <f>'[18]Sheet 1'!$W$20</f>
        <v>0.15191440445662741</v>
      </c>
      <c r="G9" s="7">
        <f>'[18]Sheet 1'!$AD$16</f>
        <v>5.3258322388361288</v>
      </c>
      <c r="H9" s="7">
        <f>'[18]Sheet 1'!$AE$16</f>
        <v>29.943247656915648</v>
      </c>
      <c r="I9" s="6">
        <f>'[18]Sheet 1'!$AC$7</f>
        <v>0.68440000000000001</v>
      </c>
      <c r="J9" s="6">
        <f>'[18]Sheet 1'!$AF$7</f>
        <v>0.16105526368963427</v>
      </c>
      <c r="K9" s="6">
        <f>'[18]Sheet 1'!$AE$13</f>
        <v>0.2326800137385466</v>
      </c>
      <c r="L9" s="8">
        <f>'[18]Sheet 1'!$AE$101</f>
        <v>421720700000</v>
      </c>
      <c r="M9" s="16" t="str" cm="1">
        <f t="array" ref="M9">_FV(A9,"Industry")</f>
        <v>Textiles &amp; Apparel</v>
      </c>
      <c r="N9" s="25" cm="1">
        <f t="array" ref="N9">_FV(A9,"Year incorporated",TRUE)</f>
        <v>1971</v>
      </c>
      <c r="O9" s="14" t="str" cm="1">
        <f t="array" ref="O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9" s="14"/>
      <c r="Q9" s="14"/>
      <c r="R9" s="14"/>
    </row>
    <row r="10" spans="1:18" ht="50" customHeight="1">
      <c r="A10" s="22" t="e" vm="7">
        <v>#VALUE!</v>
      </c>
      <c r="B10" s="19">
        <f>'[7]Sheet 1'!$H$115</f>
        <v>1694.385163451409</v>
      </c>
      <c r="C10" s="6" cm="1">
        <f t="array" ref="C10">(B10/_FV(A10,"Price"))-1</f>
        <v>-0.38786884315757209</v>
      </c>
      <c r="D10" s="6">
        <f>'[7]Sheet 1'!$F$4</f>
        <v>0.29690560125342724</v>
      </c>
      <c r="E10" s="6">
        <f>'[7]Sheet 1'!$G$4</f>
        <v>0.24388402295379041</v>
      </c>
      <c r="F10" s="6">
        <f>'[7]Sheet 1'!$F$20</f>
        <v>0.10344827586206895</v>
      </c>
      <c r="G10" s="7">
        <f>'[7]Sheet 1'!$M$16</f>
        <v>8.5575123138024765</v>
      </c>
      <c r="H10" s="7">
        <f>'[7]Sheet 1'!$N$16</f>
        <v>36.989455967362922</v>
      </c>
      <c r="I10" s="6">
        <f>'[7]Sheet 1'!$L$7</f>
        <v>0.57762005436424047</v>
      </c>
      <c r="J10" s="6">
        <f>'[7]Sheet 1'!$O$7</f>
        <v>0.20084566596194503</v>
      </c>
      <c r="K10" s="6">
        <f>'[7]Sheet 1'!$N$13</f>
        <v>0.61547310900201324</v>
      </c>
      <c r="L10" s="8">
        <f>'[7]Sheet 1'!$N$101</f>
        <v>56667846542</v>
      </c>
      <c r="M10" s="16" t="str" cm="1">
        <f t="array" ref="M10">_FV(A10,"Industry")</f>
        <v>Software &amp; IT Services</v>
      </c>
      <c r="N10" s="25" cm="1">
        <f t="array" ref="N10">_FV(A10,"Year incorporated",TRUE)</f>
        <v>2002</v>
      </c>
      <c r="O10" s="14" t="str" cm="1">
        <f t="array" ref="O10">_FV(A10,"Description")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0" s="10"/>
      <c r="Q10" s="10"/>
      <c r="R10" s="10"/>
    </row>
    <row r="11" spans="1:18" ht="50" customHeight="1">
      <c r="A11" s="2" t="e" vm="34">
        <v>#VALUE!</v>
      </c>
      <c r="B11" s="19">
        <f>'[9]Sheet 1'!$AE$116</f>
        <v>391.36954574913392</v>
      </c>
      <c r="C11" s="6" cm="1">
        <f t="array" ref="C11">(B11/_FV(A11,"Price"))-1</f>
        <v>-0.42318416249206492</v>
      </c>
      <c r="D11" s="6">
        <f>'[9]Sheet 1'!$AC$5</f>
        <v>0.137682016012036</v>
      </c>
      <c r="E11" s="6">
        <f>'[9]Sheet 1'!$AD$5</f>
        <v>0.25473471431135297</v>
      </c>
      <c r="F11" s="6">
        <f>'[9]Sheet 1'!$AC$21</f>
        <v>-5.8558316061478877E-2</v>
      </c>
      <c r="G11" s="7">
        <f>'[9]Sheet 1'!$AJ$17</f>
        <v>12.874743782292876</v>
      </c>
      <c r="H11" s="7">
        <f>'[9]Sheet 1'!$AK$17</f>
        <v>42.223958736698627</v>
      </c>
      <c r="I11" s="6">
        <f>'[9]Sheet 1'!$AI$8</f>
        <v>0.50539999999999996</v>
      </c>
      <c r="J11" s="6">
        <f>'[9]Sheet 1'!$AL$8</f>
        <v>0.33851436236032001</v>
      </c>
      <c r="K11" s="6">
        <f>'[9]Sheet 1'!$AK$14</f>
        <v>0.2216504501327809</v>
      </c>
      <c r="L11" s="8">
        <f>'[9]Sheet 1'!$AK$101</f>
        <v>272602100000</v>
      </c>
      <c r="M11" s="16" t="str" cm="1">
        <f t="array" ref="M11">_FV(A11,"Industry")</f>
        <v>Semiconductors &amp; Semiconductor Equipment</v>
      </c>
      <c r="N11" s="25" cm="1">
        <f t="array" ref="N11">_FV(A11,"Year incorporated",TRUE)</f>
        <v>1994</v>
      </c>
      <c r="O11" s="14" t="str" cm="1">
        <f t="array" ref="O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1" s="10"/>
      <c r="Q11" s="10"/>
      <c r="R11" s="10"/>
    </row>
    <row r="12" spans="1:18" ht="50" customHeight="1">
      <c r="A12" s="2" t="e" vm="41">
        <v>#VALUE!</v>
      </c>
      <c r="B12" s="19">
        <f>'[40]Sheet 1'!$AB$115</f>
        <v>174.73026873179651</v>
      </c>
      <c r="C12" s="6" cm="1">
        <f t="array" ref="C12">(B12/_FV(A12,"Price"))-1</f>
        <v>-0.53816601804779696</v>
      </c>
      <c r="D12" s="6">
        <f>'[40]Sheet 1'!$Z$4</f>
        <v>2.2293230289069932E-3</v>
      </c>
      <c r="E12" s="6">
        <f>'[40]Sheet 1'!$AA$4</f>
        <v>0.57273670942388977</v>
      </c>
      <c r="F12" s="6">
        <f>'[40]Sheet 1'!$Z$20</f>
        <v>-0.43960884503567965</v>
      </c>
      <c r="G12" s="7">
        <f>'[40]Sheet 1'!$AG$16</f>
        <v>36.729506191147031</v>
      </c>
      <c r="H12" s="7">
        <f>'[40]Sheet 1'!$AH$16</f>
        <v>226.81815476190476</v>
      </c>
      <c r="I12" s="6">
        <f>'[40]Sheet 1'!$AF$7</f>
        <v>0.56930000000000003</v>
      </c>
      <c r="J12" s="6">
        <f>'[40]Sheet 1'!$AI$7</f>
        <v>0.14117298138948617</v>
      </c>
      <c r="K12" s="6">
        <f>'[40]Sheet 1'!$AH$13</f>
        <v>0.12439627753563436</v>
      </c>
      <c r="L12" s="8">
        <f>'[40]Sheet 1'!$AH$101</f>
        <v>990741700000</v>
      </c>
      <c r="M12" s="16" t="str" cm="1">
        <f t="array" ref="M12">_FV(A12,"Industry")</f>
        <v>Semiconductors &amp; Semiconductor Equipment</v>
      </c>
      <c r="N12" s="25" cm="1">
        <f t="array" ref="N12">_FV(A12,"Year incorporated",TRUE)</f>
        <v>1998</v>
      </c>
      <c r="O12" s="14" t="str" cm="1">
        <f t="array" ref="O12">_FV(A12,"Description")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12" s="14"/>
      <c r="Q12" s="14"/>
      <c r="R12" s="14"/>
    </row>
    <row r="13" spans="1:18" ht="50" customHeight="1">
      <c r="A13" s="2" t="e" vm="31">
        <v>#VALUE!</v>
      </c>
      <c r="B13" s="19">
        <f>'[31]Sheet 1'!$S$117</f>
        <v>71.448932296604454</v>
      </c>
      <c r="C13" s="6" cm="1">
        <f t="array" ref="C13">(B13/_FV(A13,"Price"))-1</f>
        <v>-0.64963991420289091</v>
      </c>
      <c r="D13" s="6">
        <f>'[31]Sheet 1'!$Q$6</f>
        <v>0.51351652639206291</v>
      </c>
      <c r="E13" s="6">
        <f>'[31]Sheet 1'!$R$6</f>
        <v>0.22447276030541841</v>
      </c>
      <c r="F13" s="6">
        <f>'[31]Sheet 1'!$Q$22</f>
        <v>0.85536842105263156</v>
      </c>
      <c r="G13" s="7">
        <f>'[31]Sheet 1'!$X$18</f>
        <v>7.8266851371191475</v>
      </c>
      <c r="H13" s="7">
        <f>'[31]Sheet 1'!$Y$18</f>
        <v>50.778705371137306</v>
      </c>
      <c r="I13" s="6">
        <f>'[31]Sheet 1'!$W$9</f>
        <v>0.25600000000000001</v>
      </c>
      <c r="J13" s="6">
        <f>'[31]Sheet 1'!$Z$9</f>
        <v>9.281628243843755E-2</v>
      </c>
      <c r="K13" s="6">
        <f>'[31]Sheet 1'!$Y$15</f>
        <v>0.28567244733594127</v>
      </c>
      <c r="L13" s="8">
        <f>'[31]Sheet 1'!$Y$102</f>
        <v>637577424640</v>
      </c>
      <c r="M13" s="16" t="str" cm="1">
        <f t="array" ref="M13">_FV(A13,"Industry")</f>
        <v>Automobiles &amp; Auto Parts</v>
      </c>
      <c r="N13" s="25" cm="1">
        <f t="array" ref="N13">_FV(A13,"Year incorporated",TRUE)</f>
        <v>2003</v>
      </c>
      <c r="O13" s="14" t="str" cm="1">
        <f t="array" ref="O13">_FV(A13,"Description")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4"/>
      <c r="Q17" s="14"/>
      <c r="R17" s="14"/>
    </row>
    <row r="18" spans="1:18" ht="50" customHeight="1">
      <c r="A18" s="22"/>
      <c r="B18" s="19"/>
      <c r="C18" s="6"/>
      <c r="D18" s="6"/>
      <c r="E18" s="6"/>
      <c r="F18" s="6"/>
      <c r="G18" s="7"/>
      <c r="H18" s="7"/>
      <c r="I18" s="6"/>
      <c r="J18" s="6"/>
      <c r="K18" s="6"/>
      <c r="L18" s="8"/>
      <c r="M18" s="16"/>
      <c r="N18" s="25"/>
      <c r="O18" s="14"/>
      <c r="P18" s="10"/>
      <c r="Q18" s="10"/>
      <c r="R18" s="10"/>
    </row>
    <row r="19" spans="1:18" ht="50" customHeight="1">
      <c r="A19" s="22"/>
      <c r="B19" s="19"/>
      <c r="C19" s="6"/>
      <c r="D19" s="6"/>
      <c r="E19" s="6"/>
      <c r="F19" s="6"/>
      <c r="G19" s="7"/>
      <c r="H19" s="7"/>
      <c r="I19" s="6"/>
      <c r="J19" s="6"/>
      <c r="K19" s="6"/>
      <c r="L19" s="8"/>
      <c r="M19" s="16"/>
      <c r="N19" s="25"/>
      <c r="O19" s="14"/>
      <c r="P19" s="10"/>
      <c r="Q19" s="10"/>
      <c r="R19" s="10"/>
    </row>
    <row r="20" spans="1:18" ht="50" customHeight="1">
      <c r="A20" s="22"/>
      <c r="B20" s="19"/>
      <c r="C20" s="6"/>
      <c r="D20" s="6"/>
      <c r="E20" s="6"/>
      <c r="F20" s="6"/>
      <c r="G20" s="7"/>
      <c r="H20" s="7"/>
      <c r="I20" s="6"/>
      <c r="J20" s="6"/>
      <c r="K20" s="6"/>
      <c r="L20" s="8"/>
      <c r="M20" s="16"/>
      <c r="N20" s="25"/>
      <c r="O20" s="14"/>
      <c r="P20" s="14"/>
      <c r="Q20" s="14"/>
      <c r="R20" s="14"/>
    </row>
    <row r="21" spans="1:18" ht="50" customHeight="1">
      <c r="A21" s="2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4"/>
      <c r="Q26" s="14"/>
      <c r="R26" s="14"/>
    </row>
    <row r="27" spans="1:18" ht="50" customHeight="1">
      <c r="A27" s="22"/>
      <c r="B27" s="19"/>
      <c r="C27" s="6"/>
      <c r="D27" s="6"/>
      <c r="E27" s="6"/>
      <c r="F27" s="6"/>
      <c r="G27" s="7"/>
      <c r="H27" s="7"/>
      <c r="I27" s="6"/>
      <c r="J27" s="6"/>
      <c r="K27" s="6"/>
      <c r="L27" s="8"/>
      <c r="M27" s="16"/>
      <c r="N27" s="10"/>
      <c r="O27" s="14"/>
      <c r="P27" s="10"/>
      <c r="Q27" s="10"/>
      <c r="R27" s="10"/>
    </row>
    <row r="28" spans="1:18" ht="50" customHeight="1">
      <c r="A28" s="22"/>
      <c r="B28" s="19"/>
      <c r="C28" s="6"/>
      <c r="D28" s="6"/>
      <c r="E28" s="6"/>
      <c r="F28" s="6"/>
      <c r="G28" s="7"/>
      <c r="H28" s="7"/>
      <c r="I28" s="6"/>
      <c r="J28" s="6"/>
      <c r="K28" s="6"/>
      <c r="L28" s="8"/>
      <c r="M28" s="16"/>
      <c r="N28" s="10"/>
      <c r="O28" s="14"/>
      <c r="P28" s="10"/>
      <c r="Q28" s="10"/>
      <c r="R28" s="10"/>
    </row>
    <row r="29" spans="1:18" ht="50" customHeight="1">
      <c r="A29" s="22"/>
      <c r="B29" s="19"/>
      <c r="C29" s="6"/>
      <c r="D29" s="6"/>
      <c r="E29" s="6"/>
      <c r="F29" s="6"/>
      <c r="G29" s="7"/>
      <c r="H29" s="7"/>
      <c r="I29" s="6"/>
      <c r="J29" s="6"/>
      <c r="K29" s="6"/>
      <c r="L29" s="8"/>
      <c r="M29" s="16"/>
      <c r="N29" s="10"/>
      <c r="O29" s="14"/>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4"/>
      <c r="B31" s="5"/>
      <c r="C31" s="6"/>
      <c r="D31" s="6"/>
      <c r="E31" s="6"/>
      <c r="F31" s="6"/>
      <c r="G31" s="7"/>
      <c r="H31" s="7"/>
      <c r="I31" s="6"/>
      <c r="J31" s="6"/>
      <c r="K31" s="6"/>
      <c r="L31" s="8"/>
      <c r="M31" s="13"/>
      <c r="N31" s="10"/>
      <c r="O31" s="9"/>
      <c r="P31" s="10"/>
      <c r="Q31" s="10"/>
      <c r="R31" s="10"/>
    </row>
    <row r="32" spans="1:18" ht="50" customHeight="1">
      <c r="A32" s="11"/>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4"/>
      <c r="B34" s="5"/>
      <c r="C34" s="6"/>
      <c r="D34" s="6"/>
      <c r="E34" s="6"/>
      <c r="F34" s="6"/>
      <c r="G34" s="7"/>
      <c r="H34" s="7"/>
      <c r="I34" s="6"/>
      <c r="J34" s="6"/>
      <c r="K34" s="6"/>
      <c r="L34" s="8"/>
      <c r="M34" s="13"/>
      <c r="N34" s="10"/>
      <c r="O34" s="9"/>
      <c r="P34" s="10"/>
      <c r="Q34" s="10"/>
      <c r="R34" s="10"/>
    </row>
    <row r="35" spans="1:18" ht="50" customHeight="1">
      <c r="A35" s="11"/>
      <c r="B35" s="5"/>
      <c r="C35" s="6"/>
      <c r="D35" s="6"/>
      <c r="E35" s="6"/>
      <c r="F35" s="6"/>
      <c r="G35" s="7"/>
      <c r="H35" s="7"/>
      <c r="I35" s="6"/>
      <c r="J35" s="6"/>
      <c r="K35" s="6"/>
      <c r="L35" s="8"/>
      <c r="M35" s="13"/>
      <c r="N35" s="10"/>
      <c r="O35" s="9"/>
      <c r="P35" s="10"/>
      <c r="Q35" s="10"/>
      <c r="R35" s="10"/>
    </row>
    <row r="36" spans="1:18" ht="50" customHeight="1">
      <c r="A36" s="23"/>
      <c r="B36" s="5"/>
      <c r="C36" s="6"/>
      <c r="D36" s="6"/>
      <c r="E36" s="6"/>
      <c r="F36" s="6"/>
      <c r="G36" s="7"/>
      <c r="H36" s="7"/>
      <c r="I36" s="6"/>
      <c r="J36" s="6"/>
      <c r="K36" s="6"/>
      <c r="L36" s="8"/>
      <c r="M36" s="13"/>
      <c r="N36" s="10"/>
      <c r="O36" s="9"/>
      <c r="P36" s="10"/>
      <c r="Q36" s="10"/>
      <c r="R36" s="10"/>
    </row>
  </sheetData>
  <autoFilter ref="A1:L1" xr:uid="{FAB1ACF9-D4B9-FB4D-8299-9FC1FBDA430F}">
    <sortState xmlns:xlrd2="http://schemas.microsoft.com/office/spreadsheetml/2017/richdata2" ref="A2:L13">
      <sortCondition descending="1" ref="C1:C13"/>
    </sortState>
  </autoFilter>
  <conditionalFormatting sqref="C27:C36">
    <cfRule type="colorScale" priority="761">
      <colorScale>
        <cfvo type="min"/>
        <cfvo type="percentile" val="50"/>
        <cfvo type="max"/>
        <color rgb="FFF8696B"/>
        <color rgb="FFFFEB84"/>
        <color rgb="FF63BE7B"/>
      </colorScale>
    </cfRule>
    <cfRule type="colorScale" priority="766">
      <colorScale>
        <cfvo type="min"/>
        <cfvo type="percentile" val="50"/>
        <cfvo type="max"/>
        <color rgb="FFF8696B"/>
        <color rgb="FFFFEB84"/>
        <color rgb="FF63BE7B"/>
      </colorScale>
    </cfRule>
    <cfRule type="colorScale" priority="767">
      <colorScale>
        <cfvo type="min"/>
        <cfvo type="max"/>
        <color rgb="FFFFEF9C"/>
        <color rgb="FF63BE7B"/>
      </colorScale>
    </cfRule>
  </conditionalFormatting>
  <conditionalFormatting sqref="D27:E35">
    <cfRule type="colorScale" priority="762">
      <colorScale>
        <cfvo type="min"/>
        <cfvo type="max"/>
        <color rgb="FFFFEF9C"/>
        <color rgb="FF63BE7B"/>
      </colorScale>
    </cfRule>
  </conditionalFormatting>
  <conditionalFormatting sqref="D27:E27">
    <cfRule type="colorScale" priority="758">
      <colorScale>
        <cfvo type="min"/>
        <cfvo type="max"/>
        <color rgb="FFFCFCFF"/>
        <color rgb="FF63BE7B"/>
      </colorScale>
    </cfRule>
    <cfRule type="colorScale" priority="759">
      <colorScale>
        <cfvo type="min"/>
        <cfvo type="percentile" val="50"/>
        <cfvo type="max"/>
        <color rgb="FFF8696B"/>
        <color rgb="FFFFEB84"/>
        <color rgb="FF63BE7B"/>
      </colorScale>
    </cfRule>
  </conditionalFormatting>
  <conditionalFormatting sqref="D28:E28">
    <cfRule type="colorScale" priority="754">
      <colorScale>
        <cfvo type="min"/>
        <cfvo type="max"/>
        <color rgb="FFFCFCFF"/>
        <color rgb="FF63BE7B"/>
      </colorScale>
    </cfRule>
    <cfRule type="colorScale" priority="755">
      <colorScale>
        <cfvo type="min"/>
        <cfvo type="percentile" val="50"/>
        <cfvo type="max"/>
        <color rgb="FFF8696B"/>
        <color rgb="FFFFEB84"/>
        <color rgb="FF63BE7B"/>
      </colorScale>
    </cfRule>
  </conditionalFormatting>
  <conditionalFormatting sqref="D29:E31">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onditionalFormatting>
  <conditionalFormatting sqref="D32:E32">
    <cfRule type="colorScale" priority="752">
      <colorScale>
        <cfvo type="min"/>
        <cfvo type="max"/>
        <color rgb="FFFCFCFF"/>
        <color rgb="FF63BE7B"/>
      </colorScale>
    </cfRule>
    <cfRule type="colorScale" priority="753">
      <colorScale>
        <cfvo type="min"/>
        <cfvo type="percentile" val="50"/>
        <cfvo type="max"/>
        <color rgb="FFF8696B"/>
        <color rgb="FFFFEB84"/>
        <color rgb="FF63BE7B"/>
      </colorScale>
    </cfRule>
  </conditionalFormatting>
  <conditionalFormatting sqref="D33:E33">
    <cfRule type="colorScale" priority="750">
      <colorScale>
        <cfvo type="min"/>
        <cfvo type="max"/>
        <color rgb="FFFCFCFF"/>
        <color rgb="FF63BE7B"/>
      </colorScale>
    </cfRule>
    <cfRule type="colorScale" priority="751">
      <colorScale>
        <cfvo type="min"/>
        <cfvo type="percentile" val="50"/>
        <cfvo type="max"/>
        <color rgb="FFF8696B"/>
        <color rgb="FFFFEB84"/>
        <color rgb="FF63BE7B"/>
      </colorScale>
    </cfRule>
  </conditionalFormatting>
  <conditionalFormatting sqref="D34:E34">
    <cfRule type="colorScale" priority="748">
      <colorScale>
        <cfvo type="min"/>
        <cfvo type="max"/>
        <color rgb="FFFCFCFF"/>
        <color rgb="FF63BE7B"/>
      </colorScale>
    </cfRule>
    <cfRule type="colorScale" priority="749">
      <colorScale>
        <cfvo type="min"/>
        <cfvo type="percentile" val="50"/>
        <cfvo type="max"/>
        <color rgb="FFF8696B"/>
        <color rgb="FFFFEB84"/>
        <color rgb="FF63BE7B"/>
      </colorScale>
    </cfRule>
  </conditionalFormatting>
  <conditionalFormatting sqref="D35:E35">
    <cfRule type="colorScale" priority="746">
      <colorScale>
        <cfvo type="min"/>
        <cfvo type="max"/>
        <color rgb="FFFCFCFF"/>
        <color rgb="FF63BE7B"/>
      </colorScale>
    </cfRule>
    <cfRule type="colorScale" priority="747">
      <colorScale>
        <cfvo type="min"/>
        <cfvo type="percentile" val="50"/>
        <cfvo type="max"/>
        <color rgb="FFF8696B"/>
        <color rgb="FFFFEB84"/>
        <color rgb="FF63BE7B"/>
      </colorScale>
    </cfRule>
  </conditionalFormatting>
  <conditionalFormatting sqref="F38:F1048576 F1 F27:F35">
    <cfRule type="colorScale" priority="745">
      <colorScale>
        <cfvo type="min"/>
        <cfvo type="percentile" val="50"/>
        <cfvo type="max"/>
        <color rgb="FFF8696B"/>
        <color rgb="FFFCFCFF"/>
        <color rgb="FF63BE7B"/>
      </colorScale>
    </cfRule>
  </conditionalFormatting>
  <conditionalFormatting sqref="G27:G35">
    <cfRule type="colorScale" priority="760">
      <colorScale>
        <cfvo type="min"/>
        <cfvo type="percentile" val="50"/>
        <cfvo type="max"/>
        <color rgb="FF63BE7B"/>
        <color rgb="FFFCFCFF"/>
        <color rgb="FFF8696B"/>
      </colorScale>
    </cfRule>
  </conditionalFormatting>
  <conditionalFormatting sqref="I27:I35">
    <cfRule type="colorScale" priority="763">
      <colorScale>
        <cfvo type="min"/>
        <cfvo type="max"/>
        <color rgb="FFFFEF9C"/>
        <color rgb="FF63BE7B"/>
      </colorScale>
    </cfRule>
  </conditionalFormatting>
  <conditionalFormatting sqref="J27:J35">
    <cfRule type="colorScale" priority="764">
      <colorScale>
        <cfvo type="min"/>
        <cfvo type="max"/>
        <color rgb="FFFFEF9C"/>
        <color rgb="FF63BE7B"/>
      </colorScale>
    </cfRule>
  </conditionalFormatting>
  <conditionalFormatting sqref="K27:K35">
    <cfRule type="colorScale" priority="765">
      <colorScale>
        <cfvo type="min"/>
        <cfvo type="percentile" val="50"/>
        <cfvo type="max"/>
        <color rgb="FFF8696B"/>
        <color rgb="FFFFEB84"/>
        <color rgb="FF63BE7B"/>
      </colorScale>
    </cfRule>
  </conditionalFormatting>
  <conditionalFormatting sqref="D27:D29">
    <cfRule type="colorScale" priority="742">
      <colorScale>
        <cfvo type="min"/>
        <cfvo type="max"/>
        <color rgb="FFFCFCFF"/>
        <color rgb="FF63BE7B"/>
      </colorScale>
    </cfRule>
  </conditionalFormatting>
  <conditionalFormatting sqref="C27:C29">
    <cfRule type="colorScale" priority="744">
      <colorScale>
        <cfvo type="min"/>
        <cfvo type="percentile" val="50"/>
        <cfvo type="max"/>
        <color rgb="FFF8696B"/>
        <color rgb="FFFCFCFF"/>
        <color rgb="FF63BE7B"/>
      </colorScale>
    </cfRule>
  </conditionalFormatting>
  <conditionalFormatting sqref="E27:E29">
    <cfRule type="colorScale" priority="743">
      <colorScale>
        <cfvo type="min"/>
        <cfvo type="max"/>
        <color rgb="FFFCFCFF"/>
        <color rgb="FF63BE7B"/>
      </colorScale>
    </cfRule>
  </conditionalFormatting>
  <conditionalFormatting sqref="C22:C26">
    <cfRule type="colorScale" priority="768">
      <colorScale>
        <cfvo type="min"/>
        <cfvo type="percentile" val="50"/>
        <cfvo type="max"/>
        <color rgb="FFF8696B"/>
        <color rgb="FFFCFCFF"/>
        <color rgb="FF63BE7B"/>
      </colorScale>
    </cfRule>
  </conditionalFormatting>
  <conditionalFormatting sqref="D22:D26">
    <cfRule type="colorScale" priority="769">
      <colorScale>
        <cfvo type="min"/>
        <cfvo type="max"/>
        <color rgb="FFFCFCFF"/>
        <color rgb="FF63BE7B"/>
      </colorScale>
    </cfRule>
  </conditionalFormatting>
  <conditionalFormatting sqref="E22:E26">
    <cfRule type="colorScale" priority="770">
      <colorScale>
        <cfvo type="min"/>
        <cfvo type="max"/>
        <color rgb="FFFCFCFF"/>
        <color rgb="FF63BE7B"/>
      </colorScale>
    </cfRule>
  </conditionalFormatting>
  <conditionalFormatting sqref="F22:F26">
    <cfRule type="colorScale" priority="771">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G22:G26">
    <cfRule type="colorScale" priority="773">
      <colorScale>
        <cfvo type="min"/>
        <cfvo type="percentile" val="50"/>
        <cfvo type="max"/>
        <color rgb="FF63BE7B"/>
        <color rgb="FFFCFCFF"/>
        <color rgb="FFF8696B"/>
      </colorScale>
    </cfRule>
  </conditionalFormatting>
  <conditionalFormatting sqref="H22:H26">
    <cfRule type="colorScale" priority="774">
      <colorScale>
        <cfvo type="min"/>
        <cfvo type="percentile" val="50"/>
        <cfvo type="max"/>
        <color rgb="FF63BE7B"/>
        <color rgb="FFFCFCFF"/>
        <color rgb="FFF8696B"/>
      </colorScale>
    </cfRule>
  </conditionalFormatting>
  <conditionalFormatting sqref="I22:I26">
    <cfRule type="colorScale" priority="741">
      <colorScale>
        <cfvo type="min"/>
        <cfvo type="max"/>
        <color rgb="FFFFEF9C"/>
        <color rgb="FF63BE7B"/>
      </colorScale>
    </cfRule>
    <cfRule type="colorScale" priority="775">
      <colorScale>
        <cfvo type="min"/>
        <cfvo type="percentile" val="50"/>
        <cfvo type="max"/>
        <color rgb="FFF8696B"/>
        <color rgb="FFFFEB84"/>
        <color rgb="FF63BE7B"/>
      </colorScale>
    </cfRule>
  </conditionalFormatting>
  <conditionalFormatting sqref="J22:J26">
    <cfRule type="colorScale" priority="740">
      <colorScale>
        <cfvo type="min"/>
        <cfvo type="max"/>
        <color rgb="FFFFEF9C"/>
        <color rgb="FF63BE7B"/>
      </colorScale>
    </cfRule>
    <cfRule type="colorScale" priority="776">
      <colorScale>
        <cfvo type="min"/>
        <cfvo type="percentile" val="50"/>
        <cfvo type="max"/>
        <color rgb="FFF8696B"/>
        <color rgb="FFFFEB84"/>
        <color rgb="FF63BE7B"/>
      </colorScale>
    </cfRule>
  </conditionalFormatting>
  <conditionalFormatting sqref="K22:K26">
    <cfRule type="colorScale" priority="739">
      <colorScale>
        <cfvo type="min"/>
        <cfvo type="max"/>
        <color rgb="FFFFEF9C"/>
        <color rgb="FF63BE7B"/>
      </colorScale>
    </cfRule>
    <cfRule type="colorScale" priority="777">
      <colorScale>
        <cfvo type="min"/>
        <cfvo type="percentile" val="50"/>
        <cfvo type="max"/>
        <color rgb="FFF8696B"/>
        <color rgb="FFFFEB84"/>
        <color rgb="FF63BE7B"/>
      </colorScale>
    </cfRule>
  </conditionalFormatting>
  <conditionalFormatting sqref="C5">
    <cfRule type="colorScale" priority="531">
      <colorScale>
        <cfvo type="min"/>
        <cfvo type="percentile" val="50"/>
        <cfvo type="max"/>
        <color rgb="FFF8696B"/>
        <color rgb="FFFCFCFF"/>
        <color rgb="FF63BE7B"/>
      </colorScale>
    </cfRule>
  </conditionalFormatting>
  <conditionalFormatting sqref="D5:F5">
    <cfRule type="colorScale" priority="530">
      <colorScale>
        <cfvo type="min"/>
        <cfvo type="max"/>
        <color rgb="FFFCFCFF"/>
        <color rgb="FF63BE7B"/>
      </colorScale>
    </cfRule>
  </conditionalFormatting>
  <conditionalFormatting sqref="G5">
    <cfRule type="colorScale" priority="527">
      <colorScale>
        <cfvo type="min"/>
        <cfvo type="percentile" val="50"/>
        <cfvo type="max"/>
        <color rgb="FF63BE7B"/>
        <color rgb="FFFCFCFF"/>
        <color rgb="FFF8696B"/>
      </colorScale>
    </cfRule>
  </conditionalFormatting>
  <conditionalFormatting sqref="I5">
    <cfRule type="colorScale" priority="536">
      <colorScale>
        <cfvo type="min"/>
        <cfvo type="percentile" val="50"/>
        <cfvo type="max"/>
        <color rgb="FFF8696B"/>
        <color rgb="FFFFEB84"/>
        <color rgb="FF63BE7B"/>
      </colorScale>
    </cfRule>
  </conditionalFormatting>
  <conditionalFormatting sqref="J5">
    <cfRule type="colorScale" priority="537">
      <colorScale>
        <cfvo type="min"/>
        <cfvo type="percentile" val="50"/>
        <cfvo type="max"/>
        <color rgb="FFF8696B"/>
        <color rgb="FFFFEB84"/>
        <color rgb="FF63BE7B"/>
      </colorScale>
    </cfRule>
  </conditionalFormatting>
  <conditionalFormatting sqref="K5">
    <cfRule type="colorScale" priority="538">
      <colorScale>
        <cfvo type="min"/>
        <cfvo type="percentile" val="50"/>
        <cfvo type="max"/>
        <color rgb="FFF8696B"/>
        <color rgb="FFFFEB84"/>
        <color rgb="FF63BE7B"/>
      </colorScale>
    </cfRule>
  </conditionalFormatting>
  <conditionalFormatting sqref="I5">
    <cfRule type="colorScale" priority="534">
      <colorScale>
        <cfvo type="min"/>
        <cfvo type="max"/>
        <color rgb="FFFFEF9C"/>
        <color rgb="FF63BE7B"/>
      </colorScale>
    </cfRule>
  </conditionalFormatting>
  <conditionalFormatting sqref="J5">
    <cfRule type="colorScale" priority="533">
      <colorScale>
        <cfvo type="min"/>
        <cfvo type="max"/>
        <color rgb="FFFFEF9C"/>
        <color rgb="FF63BE7B"/>
      </colorScale>
    </cfRule>
  </conditionalFormatting>
  <conditionalFormatting sqref="K5">
    <cfRule type="colorScale" priority="532">
      <colorScale>
        <cfvo type="min"/>
        <cfvo type="max"/>
        <color rgb="FFFFEF9C"/>
        <color rgb="FF63BE7B"/>
      </colorScale>
    </cfRule>
  </conditionalFormatting>
  <conditionalFormatting sqref="C2">
    <cfRule type="colorScale" priority="518">
      <colorScale>
        <cfvo type="min"/>
        <cfvo type="percentile" val="50"/>
        <cfvo type="max"/>
        <color rgb="FFF8696B"/>
        <color rgb="FFFCFCFF"/>
        <color rgb="FF63BE7B"/>
      </colorScale>
    </cfRule>
  </conditionalFormatting>
  <conditionalFormatting sqref="D2:F2">
    <cfRule type="colorScale" priority="517">
      <colorScale>
        <cfvo type="min"/>
        <cfvo type="max"/>
        <color rgb="FFFCFCFF"/>
        <color rgb="FF63BE7B"/>
      </colorScale>
    </cfRule>
  </conditionalFormatting>
  <conditionalFormatting sqref="G2">
    <cfRule type="colorScale" priority="514">
      <colorScale>
        <cfvo type="min"/>
        <cfvo type="percentile" val="50"/>
        <cfvo type="max"/>
        <color rgb="FF63BE7B"/>
        <color rgb="FFFCFCFF"/>
        <color rgb="FFF8696B"/>
      </colorScale>
    </cfRule>
  </conditionalFormatting>
  <conditionalFormatting sqref="I2">
    <cfRule type="colorScale" priority="523">
      <colorScale>
        <cfvo type="min"/>
        <cfvo type="percentile" val="50"/>
        <cfvo type="max"/>
        <color rgb="FFF8696B"/>
        <color rgb="FFFFEB84"/>
        <color rgb="FF63BE7B"/>
      </colorScale>
    </cfRule>
  </conditionalFormatting>
  <conditionalFormatting sqref="J2">
    <cfRule type="colorScale" priority="524">
      <colorScale>
        <cfvo type="min"/>
        <cfvo type="percentile" val="50"/>
        <cfvo type="max"/>
        <color rgb="FFF8696B"/>
        <color rgb="FFFFEB84"/>
        <color rgb="FF63BE7B"/>
      </colorScale>
    </cfRule>
  </conditionalFormatting>
  <conditionalFormatting sqref="K2">
    <cfRule type="colorScale" priority="525">
      <colorScale>
        <cfvo type="min"/>
        <cfvo type="percentile" val="50"/>
        <cfvo type="max"/>
        <color rgb="FFF8696B"/>
        <color rgb="FFFFEB84"/>
        <color rgb="FF63BE7B"/>
      </colorScale>
    </cfRule>
  </conditionalFormatting>
  <conditionalFormatting sqref="I2">
    <cfRule type="colorScale" priority="521">
      <colorScale>
        <cfvo type="min"/>
        <cfvo type="max"/>
        <color rgb="FFFFEF9C"/>
        <color rgb="FF63BE7B"/>
      </colorScale>
    </cfRule>
  </conditionalFormatting>
  <conditionalFormatting sqref="J2">
    <cfRule type="colorScale" priority="520">
      <colorScale>
        <cfvo type="min"/>
        <cfvo type="max"/>
        <color rgb="FFFFEF9C"/>
        <color rgb="FF63BE7B"/>
      </colorScale>
    </cfRule>
  </conditionalFormatting>
  <conditionalFormatting sqref="K2">
    <cfRule type="colorScale" priority="519">
      <colorScale>
        <cfvo type="min"/>
        <cfvo type="max"/>
        <color rgb="FFFFEF9C"/>
        <color rgb="FF63BE7B"/>
      </colorScale>
    </cfRule>
  </conditionalFormatting>
  <conditionalFormatting sqref="C6">
    <cfRule type="colorScale" priority="505">
      <colorScale>
        <cfvo type="min"/>
        <cfvo type="percentile" val="50"/>
        <cfvo type="max"/>
        <color rgb="FFF8696B"/>
        <color rgb="FFFCFCFF"/>
        <color rgb="FF63BE7B"/>
      </colorScale>
    </cfRule>
  </conditionalFormatting>
  <conditionalFormatting sqref="D6:F6">
    <cfRule type="colorScale" priority="504">
      <colorScale>
        <cfvo type="min"/>
        <cfvo type="max"/>
        <color rgb="FFFCFCFF"/>
        <color rgb="FF63BE7B"/>
      </colorScale>
    </cfRule>
  </conditionalFormatting>
  <conditionalFormatting sqref="G6">
    <cfRule type="colorScale" priority="501">
      <colorScale>
        <cfvo type="min"/>
        <cfvo type="percentile" val="50"/>
        <cfvo type="max"/>
        <color rgb="FF63BE7B"/>
        <color rgb="FFFCFCFF"/>
        <color rgb="FFF8696B"/>
      </colorScale>
    </cfRule>
  </conditionalFormatting>
  <conditionalFormatting sqref="I6">
    <cfRule type="colorScale" priority="510">
      <colorScale>
        <cfvo type="min"/>
        <cfvo type="percentile" val="50"/>
        <cfvo type="max"/>
        <color rgb="FFF8696B"/>
        <color rgb="FFFFEB84"/>
        <color rgb="FF63BE7B"/>
      </colorScale>
    </cfRule>
  </conditionalFormatting>
  <conditionalFormatting sqref="J6">
    <cfRule type="colorScale" priority="511">
      <colorScale>
        <cfvo type="min"/>
        <cfvo type="percentile" val="50"/>
        <cfvo type="max"/>
        <color rgb="FFF8696B"/>
        <color rgb="FFFFEB84"/>
        <color rgb="FF63BE7B"/>
      </colorScale>
    </cfRule>
  </conditionalFormatting>
  <conditionalFormatting sqref="K6">
    <cfRule type="colorScale" priority="512">
      <colorScale>
        <cfvo type="min"/>
        <cfvo type="percentile" val="50"/>
        <cfvo type="max"/>
        <color rgb="FFF8696B"/>
        <color rgb="FFFFEB84"/>
        <color rgb="FF63BE7B"/>
      </colorScale>
    </cfRule>
  </conditionalFormatting>
  <conditionalFormatting sqref="I6">
    <cfRule type="colorScale" priority="508">
      <colorScale>
        <cfvo type="min"/>
        <cfvo type="max"/>
        <color rgb="FFFFEF9C"/>
        <color rgb="FF63BE7B"/>
      </colorScale>
    </cfRule>
  </conditionalFormatting>
  <conditionalFormatting sqref="J6">
    <cfRule type="colorScale" priority="507">
      <colorScale>
        <cfvo type="min"/>
        <cfvo type="max"/>
        <color rgb="FFFFEF9C"/>
        <color rgb="FF63BE7B"/>
      </colorScale>
    </cfRule>
  </conditionalFormatting>
  <conditionalFormatting sqref="K6">
    <cfRule type="colorScale" priority="506">
      <colorScale>
        <cfvo type="min"/>
        <cfvo type="max"/>
        <color rgb="FFFFEF9C"/>
        <color rgb="FF63BE7B"/>
      </colorScale>
    </cfRule>
  </conditionalFormatting>
  <conditionalFormatting sqref="D4:F4">
    <cfRule type="colorScale" priority="482">
      <colorScale>
        <cfvo type="min"/>
        <cfvo type="max"/>
        <color rgb="FFFFEF9C"/>
        <color rgb="FF63BE7B"/>
      </colorScale>
    </cfRule>
  </conditionalFormatting>
  <conditionalFormatting sqref="G4">
    <cfRule type="colorScale" priority="483">
      <colorScale>
        <cfvo type="min"/>
        <cfvo type="percentile" val="50"/>
        <cfvo type="max"/>
        <color rgb="FF63BE7B"/>
        <color rgb="FFFCFCFF"/>
        <color rgb="FFF8696B"/>
      </colorScale>
    </cfRule>
  </conditionalFormatting>
  <conditionalFormatting sqref="I4">
    <cfRule type="colorScale" priority="484">
      <colorScale>
        <cfvo type="min"/>
        <cfvo type="max"/>
        <color rgb="FFFFEF9C"/>
        <color rgb="FF63BE7B"/>
      </colorScale>
    </cfRule>
  </conditionalFormatting>
  <conditionalFormatting sqref="J4">
    <cfRule type="colorScale" priority="485">
      <colorScale>
        <cfvo type="min"/>
        <cfvo type="max"/>
        <color rgb="FFFFEF9C"/>
        <color rgb="FF63BE7B"/>
      </colorScale>
    </cfRule>
  </conditionalFormatting>
  <conditionalFormatting sqref="K4">
    <cfRule type="colorScale" priority="486">
      <colorScale>
        <cfvo type="min"/>
        <cfvo type="percentile" val="50"/>
        <cfvo type="max"/>
        <color rgb="FFF8696B"/>
        <color rgb="FFFFEB84"/>
        <color rgb="FF63BE7B"/>
      </colorScale>
    </cfRule>
  </conditionalFormatting>
  <conditionalFormatting sqref="D4:F4">
    <cfRule type="colorScale" priority="479">
      <colorScale>
        <cfvo type="min"/>
        <cfvo type="max"/>
        <color rgb="FFFCFCFF"/>
        <color rgb="FF63BE7B"/>
      </colorScale>
    </cfRule>
    <cfRule type="colorScale" priority="480">
      <colorScale>
        <cfvo type="min"/>
        <cfvo type="percentile" val="50"/>
        <cfvo type="max"/>
        <color rgb="FFF8696B"/>
        <color rgb="FFFFEB84"/>
        <color rgb="FF63BE7B"/>
      </colorScale>
    </cfRule>
  </conditionalFormatting>
  <conditionalFormatting sqref="I4">
    <cfRule type="colorScale" priority="478">
      <colorScale>
        <cfvo type="min"/>
        <cfvo type="max"/>
        <color rgb="FFFFEF9C"/>
        <color rgb="FF63BE7B"/>
      </colorScale>
    </cfRule>
  </conditionalFormatting>
  <conditionalFormatting sqref="J4">
    <cfRule type="colorScale" priority="477">
      <colorScale>
        <cfvo type="min"/>
        <cfvo type="max"/>
        <color rgb="FFFFEF9C"/>
        <color rgb="FF63BE7B"/>
      </colorScale>
    </cfRule>
  </conditionalFormatting>
  <conditionalFormatting sqref="K4">
    <cfRule type="colorScale" priority="476">
      <colorScale>
        <cfvo type="min"/>
        <cfvo type="max"/>
        <color rgb="FFFFEF9C"/>
        <color rgb="FF63BE7B"/>
      </colorScale>
    </cfRule>
  </conditionalFormatting>
  <conditionalFormatting sqref="C4">
    <cfRule type="colorScale" priority="475">
      <colorScale>
        <cfvo type="min"/>
        <cfvo type="percentile" val="50"/>
        <cfvo type="max"/>
        <color rgb="FFF8696B"/>
        <color rgb="FFFCFCFF"/>
        <color rgb="FF63BE7B"/>
      </colorScale>
    </cfRule>
  </conditionalFormatting>
  <conditionalFormatting sqref="D10:F10">
    <cfRule type="colorScale" priority="467">
      <colorScale>
        <cfvo type="min"/>
        <cfvo type="max"/>
        <color rgb="FFFCFCFF"/>
        <color rgb="FF63BE7B"/>
      </colorScale>
    </cfRule>
    <cfRule type="colorScale" priority="468">
      <colorScale>
        <cfvo type="min"/>
        <cfvo type="percentile" val="50"/>
        <cfvo type="max"/>
        <color rgb="FFF8696B"/>
        <color rgb="FFFFEB84"/>
        <color rgb="FF63BE7B"/>
      </colorScale>
    </cfRule>
  </conditionalFormatting>
  <conditionalFormatting sqref="D10:F10">
    <cfRule type="colorScale" priority="470">
      <colorScale>
        <cfvo type="min"/>
        <cfvo type="max"/>
        <color rgb="FFFFEF9C"/>
        <color rgb="FF63BE7B"/>
      </colorScale>
    </cfRule>
  </conditionalFormatting>
  <conditionalFormatting sqref="G10">
    <cfRule type="colorScale" priority="471">
      <colorScale>
        <cfvo type="min"/>
        <cfvo type="percentile" val="50"/>
        <cfvo type="max"/>
        <color rgb="FF63BE7B"/>
        <color rgb="FFFCFCFF"/>
        <color rgb="FFF8696B"/>
      </colorScale>
    </cfRule>
  </conditionalFormatting>
  <conditionalFormatting sqref="I10">
    <cfRule type="colorScale" priority="472">
      <colorScale>
        <cfvo type="min"/>
        <cfvo type="max"/>
        <color rgb="FFFFEF9C"/>
        <color rgb="FF63BE7B"/>
      </colorScale>
    </cfRule>
  </conditionalFormatting>
  <conditionalFormatting sqref="J10">
    <cfRule type="colorScale" priority="473">
      <colorScale>
        <cfvo type="min"/>
        <cfvo type="max"/>
        <color rgb="FFFFEF9C"/>
        <color rgb="FF63BE7B"/>
      </colorScale>
    </cfRule>
  </conditionalFormatting>
  <conditionalFormatting sqref="K10">
    <cfRule type="colorScale" priority="474">
      <colorScale>
        <cfvo type="min"/>
        <cfvo type="percentile" val="50"/>
        <cfvo type="max"/>
        <color rgb="FFF8696B"/>
        <color rgb="FFFFEB84"/>
        <color rgb="FF63BE7B"/>
      </colorScale>
    </cfRule>
  </conditionalFormatting>
  <conditionalFormatting sqref="I10">
    <cfRule type="colorScale" priority="466">
      <colorScale>
        <cfvo type="min"/>
        <cfvo type="max"/>
        <color rgb="FFFFEF9C"/>
        <color rgb="FF63BE7B"/>
      </colorScale>
    </cfRule>
  </conditionalFormatting>
  <conditionalFormatting sqref="J10">
    <cfRule type="colorScale" priority="465">
      <colorScale>
        <cfvo type="min"/>
        <cfvo type="max"/>
        <color rgb="FFFFEF9C"/>
        <color rgb="FF63BE7B"/>
      </colorScale>
    </cfRule>
  </conditionalFormatting>
  <conditionalFormatting sqref="K10">
    <cfRule type="colorScale" priority="464">
      <colorScale>
        <cfvo type="min"/>
        <cfvo type="max"/>
        <color rgb="FFFFEF9C"/>
        <color rgb="FF63BE7B"/>
      </colorScale>
    </cfRule>
  </conditionalFormatting>
  <conditionalFormatting sqref="C10">
    <cfRule type="colorScale" priority="463">
      <colorScale>
        <cfvo type="min"/>
        <cfvo type="percentile" val="50"/>
        <cfvo type="max"/>
        <color rgb="FFF8696B"/>
        <color rgb="FFFCFCFF"/>
        <color rgb="FF63BE7B"/>
      </colorScale>
    </cfRule>
  </conditionalFormatting>
  <conditionalFormatting sqref="D11:F11">
    <cfRule type="colorScale" priority="440">
      <colorScale>
        <cfvo type="min"/>
        <cfvo type="max"/>
        <color rgb="FFFCFCFF"/>
        <color rgb="FF63BE7B"/>
      </colorScale>
    </cfRule>
    <cfRule type="colorScale" priority="441">
      <colorScale>
        <cfvo type="min"/>
        <cfvo type="percentile" val="50"/>
        <cfvo type="max"/>
        <color rgb="FFF8696B"/>
        <color rgb="FFFFEB84"/>
        <color rgb="FF63BE7B"/>
      </colorScale>
    </cfRule>
  </conditionalFormatting>
  <conditionalFormatting sqref="D11:F11">
    <cfRule type="colorScale" priority="442">
      <colorScale>
        <cfvo type="min"/>
        <cfvo type="max"/>
        <color rgb="FFFFEF9C"/>
        <color rgb="FF63BE7B"/>
      </colorScale>
    </cfRule>
  </conditionalFormatting>
  <conditionalFormatting sqref="G11">
    <cfRule type="colorScale" priority="443">
      <colorScale>
        <cfvo type="min"/>
        <cfvo type="percentile" val="50"/>
        <cfvo type="max"/>
        <color rgb="FF63BE7B"/>
        <color rgb="FFFCFCFF"/>
        <color rgb="FFF8696B"/>
      </colorScale>
    </cfRule>
  </conditionalFormatting>
  <conditionalFormatting sqref="I11">
    <cfRule type="colorScale" priority="444">
      <colorScale>
        <cfvo type="min"/>
        <cfvo type="max"/>
        <color rgb="FFFFEF9C"/>
        <color rgb="FF63BE7B"/>
      </colorScale>
    </cfRule>
  </conditionalFormatting>
  <conditionalFormatting sqref="J11">
    <cfRule type="colorScale" priority="445">
      <colorScale>
        <cfvo type="min"/>
        <cfvo type="max"/>
        <color rgb="FFFFEF9C"/>
        <color rgb="FF63BE7B"/>
      </colorScale>
    </cfRule>
  </conditionalFormatting>
  <conditionalFormatting sqref="K11">
    <cfRule type="colorScale" priority="446">
      <colorScale>
        <cfvo type="min"/>
        <cfvo type="percentile" val="50"/>
        <cfvo type="max"/>
        <color rgb="FFF8696B"/>
        <color rgb="FFFFEB84"/>
        <color rgb="FF63BE7B"/>
      </colorScale>
    </cfRule>
  </conditionalFormatting>
  <conditionalFormatting sqref="D11:F11">
    <cfRule type="colorScale" priority="447">
      <colorScale>
        <cfvo type="min"/>
        <cfvo type="max"/>
        <color rgb="FFFCFCFF"/>
        <color rgb="FF63BE7B"/>
      </colorScale>
    </cfRule>
  </conditionalFormatting>
  <conditionalFormatting sqref="I11">
    <cfRule type="colorScale" priority="438">
      <colorScale>
        <cfvo type="min"/>
        <cfvo type="max"/>
        <color rgb="FFFFEF9C"/>
        <color rgb="FF63BE7B"/>
      </colorScale>
    </cfRule>
  </conditionalFormatting>
  <conditionalFormatting sqref="J11">
    <cfRule type="colorScale" priority="437">
      <colorScale>
        <cfvo type="min"/>
        <cfvo type="max"/>
        <color rgb="FFFFEF9C"/>
        <color rgb="FF63BE7B"/>
      </colorScale>
    </cfRule>
  </conditionalFormatting>
  <conditionalFormatting sqref="K11">
    <cfRule type="colorScale" priority="436">
      <colorScale>
        <cfvo type="min"/>
        <cfvo type="max"/>
        <color rgb="FFFFEF9C"/>
        <color rgb="FF63BE7B"/>
      </colorScale>
    </cfRule>
  </conditionalFormatting>
  <conditionalFormatting sqref="C11">
    <cfRule type="colorScale" priority="435">
      <colorScale>
        <cfvo type="min"/>
        <cfvo type="percentile" val="50"/>
        <cfvo type="max"/>
        <color rgb="FFF8696B"/>
        <color rgb="FFFCFCFF"/>
        <color rgb="FF63BE7B"/>
      </colorScale>
    </cfRule>
  </conditionalFormatting>
  <conditionalFormatting sqref="C14">
    <cfRule type="colorScale" priority="375">
      <colorScale>
        <cfvo type="min"/>
        <cfvo type="percentile" val="50"/>
        <cfvo type="max"/>
        <color rgb="FFF8696B"/>
        <color rgb="FFFCFCFF"/>
        <color rgb="FF63BE7B"/>
      </colorScale>
    </cfRule>
  </conditionalFormatting>
  <conditionalFormatting sqref="D14:F14">
    <cfRule type="colorScale" priority="374">
      <colorScale>
        <cfvo type="min"/>
        <cfvo type="max"/>
        <color rgb="FFFCFCFF"/>
        <color rgb="FF63BE7B"/>
      </colorScale>
    </cfRule>
  </conditionalFormatting>
  <conditionalFormatting sqref="G14">
    <cfRule type="colorScale" priority="371">
      <colorScale>
        <cfvo type="min"/>
        <cfvo type="percentile" val="50"/>
        <cfvo type="max"/>
        <color rgb="FF63BE7B"/>
        <color rgb="FFFCFCFF"/>
        <color rgb="FFF8696B"/>
      </colorScale>
    </cfRule>
  </conditionalFormatting>
  <conditionalFormatting sqref="I14">
    <cfRule type="colorScale" priority="380">
      <colorScale>
        <cfvo type="min"/>
        <cfvo type="percentile" val="50"/>
        <cfvo type="max"/>
        <color rgb="FFF8696B"/>
        <color rgb="FFFFEB84"/>
        <color rgb="FF63BE7B"/>
      </colorScale>
    </cfRule>
  </conditionalFormatting>
  <conditionalFormatting sqref="J14">
    <cfRule type="colorScale" priority="381">
      <colorScale>
        <cfvo type="min"/>
        <cfvo type="percentile" val="50"/>
        <cfvo type="max"/>
        <color rgb="FFF8696B"/>
        <color rgb="FFFFEB84"/>
        <color rgb="FF63BE7B"/>
      </colorScale>
    </cfRule>
  </conditionalFormatting>
  <conditionalFormatting sqref="K14">
    <cfRule type="colorScale" priority="382">
      <colorScale>
        <cfvo type="min"/>
        <cfvo type="percentile" val="50"/>
        <cfvo type="max"/>
        <color rgb="FFF8696B"/>
        <color rgb="FFFFEB84"/>
        <color rgb="FF63BE7B"/>
      </colorScale>
    </cfRule>
  </conditionalFormatting>
  <conditionalFormatting sqref="I14">
    <cfRule type="colorScale" priority="378">
      <colorScale>
        <cfvo type="min"/>
        <cfvo type="max"/>
        <color rgb="FFFFEF9C"/>
        <color rgb="FF63BE7B"/>
      </colorScale>
    </cfRule>
  </conditionalFormatting>
  <conditionalFormatting sqref="J14">
    <cfRule type="colorScale" priority="377">
      <colorScale>
        <cfvo type="min"/>
        <cfvo type="max"/>
        <color rgb="FFFFEF9C"/>
        <color rgb="FF63BE7B"/>
      </colorScale>
    </cfRule>
  </conditionalFormatting>
  <conditionalFormatting sqref="K14">
    <cfRule type="colorScale" priority="376">
      <colorScale>
        <cfvo type="min"/>
        <cfvo type="max"/>
        <color rgb="FFFFEF9C"/>
        <color rgb="FF63BE7B"/>
      </colorScale>
    </cfRule>
  </conditionalFormatting>
  <conditionalFormatting sqref="D15:D16">
    <cfRule type="colorScale" priority="366">
      <colorScale>
        <cfvo type="min"/>
        <cfvo type="max"/>
        <color rgb="FFFFEF9C"/>
        <color rgb="FF63BE7B"/>
      </colorScale>
    </cfRule>
  </conditionalFormatting>
  <conditionalFormatting sqref="D15:F15">
    <cfRule type="colorScale" priority="361">
      <colorScale>
        <cfvo type="min"/>
        <cfvo type="max"/>
        <color rgb="FFFCFCFF"/>
        <color rgb="FF63BE7B"/>
      </colorScale>
    </cfRule>
    <cfRule type="colorScale" priority="362">
      <colorScale>
        <cfvo type="min"/>
        <cfvo type="percentile" val="50"/>
        <cfvo type="max"/>
        <color rgb="FFF8696B"/>
        <color rgb="FFFFEB84"/>
        <color rgb="FF63BE7B"/>
      </colorScale>
    </cfRule>
  </conditionalFormatting>
  <conditionalFormatting sqref="D16:F16">
    <cfRule type="colorScale" priority="363">
      <colorScale>
        <cfvo type="min"/>
        <cfvo type="max"/>
        <color rgb="FFFCFCFF"/>
        <color rgb="FF63BE7B"/>
      </colorScale>
    </cfRule>
    <cfRule type="colorScale" priority="364">
      <colorScale>
        <cfvo type="min"/>
        <cfvo type="percentile" val="50"/>
        <cfvo type="max"/>
        <color rgb="FFF8696B"/>
        <color rgb="FFFFEB84"/>
        <color rgb="FF63BE7B"/>
      </colorScale>
    </cfRule>
  </conditionalFormatting>
  <conditionalFormatting sqref="G15:G16">
    <cfRule type="colorScale" priority="365">
      <colorScale>
        <cfvo type="min"/>
        <cfvo type="percentile" val="50"/>
        <cfvo type="max"/>
        <color rgb="FF63BE7B"/>
        <color rgb="FFFCFCFF"/>
        <color rgb="FFF8696B"/>
      </colorScale>
    </cfRule>
  </conditionalFormatting>
  <conditionalFormatting sqref="I15:I16">
    <cfRule type="colorScale" priority="367">
      <colorScale>
        <cfvo type="min"/>
        <cfvo type="max"/>
        <color rgb="FFFFEF9C"/>
        <color rgb="FF63BE7B"/>
      </colorScale>
    </cfRule>
  </conditionalFormatting>
  <conditionalFormatting sqref="J15:J16">
    <cfRule type="colorScale" priority="368">
      <colorScale>
        <cfvo type="min"/>
        <cfvo type="max"/>
        <color rgb="FFFFEF9C"/>
        <color rgb="FF63BE7B"/>
      </colorScale>
    </cfRule>
  </conditionalFormatting>
  <conditionalFormatting sqref="K15:K16">
    <cfRule type="colorScale" priority="369">
      <colorScale>
        <cfvo type="min"/>
        <cfvo type="percentile" val="50"/>
        <cfvo type="max"/>
        <color rgb="FFF8696B"/>
        <color rgb="FFFFEB84"/>
        <color rgb="FF63BE7B"/>
      </colorScale>
    </cfRule>
  </conditionalFormatting>
  <conditionalFormatting sqref="I15:I16">
    <cfRule type="colorScale" priority="354">
      <colorScale>
        <cfvo type="min"/>
        <cfvo type="max"/>
        <color rgb="FFFFEF9C"/>
        <color rgb="FF63BE7B"/>
      </colorScale>
    </cfRule>
  </conditionalFormatting>
  <conditionalFormatting sqref="J15:J16">
    <cfRule type="colorScale" priority="353">
      <colorScale>
        <cfvo type="min"/>
        <cfvo type="max"/>
        <color rgb="FFFFEF9C"/>
        <color rgb="FF63BE7B"/>
      </colorScale>
    </cfRule>
  </conditionalFormatting>
  <conditionalFormatting sqref="K15:K16">
    <cfRule type="colorScale" priority="352">
      <colorScale>
        <cfvo type="min"/>
        <cfvo type="max"/>
        <color rgb="FFFFEF9C"/>
        <color rgb="FF63BE7B"/>
      </colorScale>
    </cfRule>
  </conditionalFormatting>
  <conditionalFormatting sqref="C15:C16">
    <cfRule type="colorScale" priority="351">
      <colorScale>
        <cfvo type="min"/>
        <cfvo type="percentile" val="50"/>
        <cfvo type="max"/>
        <color rgb="FFF8696B"/>
        <color rgb="FFFCFCFF"/>
        <color rgb="FF63BE7B"/>
      </colorScale>
    </cfRule>
  </conditionalFormatting>
  <conditionalFormatting sqref="D17:F17">
    <cfRule type="colorScale" priority="334">
      <colorScale>
        <cfvo type="min"/>
        <cfvo type="max"/>
        <color rgb="FFFCFCFF"/>
        <color rgb="FF63BE7B"/>
      </colorScale>
    </cfRule>
  </conditionalFormatting>
  <conditionalFormatting sqref="D17:F17">
    <cfRule type="colorScale" priority="347">
      <colorScale>
        <cfvo type="min"/>
        <cfvo type="max"/>
        <color rgb="FFFFEF9C"/>
        <color rgb="FF63BE7B"/>
      </colorScale>
    </cfRule>
  </conditionalFormatting>
  <conditionalFormatting sqref="D17:F17">
    <cfRule type="colorScale" priority="344">
      <colorScale>
        <cfvo type="min"/>
        <cfvo type="max"/>
        <color rgb="FFFCFCFF"/>
        <color rgb="FF63BE7B"/>
      </colorScale>
    </cfRule>
    <cfRule type="colorScale" priority="345">
      <colorScale>
        <cfvo type="min"/>
        <cfvo type="percentile" val="50"/>
        <cfvo type="max"/>
        <color rgb="FFF8696B"/>
        <color rgb="FFFFEB84"/>
        <color rgb="FF63BE7B"/>
      </colorScale>
    </cfRule>
  </conditionalFormatting>
  <conditionalFormatting sqref="G17">
    <cfRule type="colorScale" priority="342">
      <colorScale>
        <cfvo type="min"/>
        <cfvo type="percentile" val="50"/>
        <cfvo type="max"/>
        <color rgb="FF63BE7B"/>
        <color rgb="FFFCFCFF"/>
        <color rgb="FFF8696B"/>
      </colorScale>
    </cfRule>
  </conditionalFormatting>
  <conditionalFormatting sqref="G17">
    <cfRule type="colorScale" priority="346">
      <colorScale>
        <cfvo type="min"/>
        <cfvo type="percentile" val="50"/>
        <cfvo type="max"/>
        <color rgb="FF63BE7B"/>
        <color rgb="FFFCFCFF"/>
        <color rgb="FFF8696B"/>
      </colorScale>
    </cfRule>
  </conditionalFormatting>
  <conditionalFormatting sqref="I17">
    <cfRule type="colorScale" priority="340">
      <colorScale>
        <cfvo type="min"/>
        <cfvo type="max"/>
        <color rgb="FFFFEF9C"/>
        <color rgb="FF63BE7B"/>
      </colorScale>
    </cfRule>
  </conditionalFormatting>
  <conditionalFormatting sqref="I17">
    <cfRule type="colorScale" priority="348">
      <colorScale>
        <cfvo type="min"/>
        <cfvo type="max"/>
        <color rgb="FFFFEF9C"/>
        <color rgb="FF63BE7B"/>
      </colorScale>
    </cfRule>
  </conditionalFormatting>
  <conditionalFormatting sqref="J17">
    <cfRule type="colorScale" priority="349">
      <colorScale>
        <cfvo type="min"/>
        <cfvo type="max"/>
        <color rgb="FFFFEF9C"/>
        <color rgb="FF63BE7B"/>
      </colorScale>
    </cfRule>
  </conditionalFormatting>
  <conditionalFormatting sqref="K17">
    <cfRule type="colorScale" priority="350">
      <colorScale>
        <cfvo type="min"/>
        <cfvo type="percentile" val="50"/>
        <cfvo type="max"/>
        <color rgb="FFF8696B"/>
        <color rgb="FFFFEB84"/>
        <color rgb="FF63BE7B"/>
      </colorScale>
    </cfRule>
  </conditionalFormatting>
  <conditionalFormatting sqref="I17">
    <cfRule type="colorScale" priority="333">
      <colorScale>
        <cfvo type="min"/>
        <cfvo type="max"/>
        <color rgb="FFFFEF9C"/>
        <color rgb="FF63BE7B"/>
      </colorScale>
    </cfRule>
  </conditionalFormatting>
  <conditionalFormatting sqref="J17">
    <cfRule type="colorScale" priority="332">
      <colorScale>
        <cfvo type="min"/>
        <cfvo type="max"/>
        <color rgb="FFFFEF9C"/>
        <color rgb="FF63BE7B"/>
      </colorScale>
    </cfRule>
  </conditionalFormatting>
  <conditionalFormatting sqref="K17">
    <cfRule type="colorScale" priority="331">
      <colorScale>
        <cfvo type="min"/>
        <cfvo type="max"/>
        <color rgb="FFFFEF9C"/>
        <color rgb="FF63BE7B"/>
      </colorScale>
    </cfRule>
  </conditionalFormatting>
  <conditionalFormatting sqref="C17">
    <cfRule type="colorScale" priority="330">
      <colorScale>
        <cfvo type="min"/>
        <cfvo type="percentile" val="50"/>
        <cfvo type="max"/>
        <color rgb="FFF8696B"/>
        <color rgb="FFFCFCFF"/>
        <color rgb="FF63BE7B"/>
      </colorScale>
    </cfRule>
  </conditionalFormatting>
  <conditionalFormatting sqref="D18:F18">
    <cfRule type="colorScale" priority="313">
      <colorScale>
        <cfvo type="min"/>
        <cfvo type="max"/>
        <color rgb="FFFCFCFF"/>
        <color rgb="FF63BE7B"/>
      </colorScale>
    </cfRule>
  </conditionalFormatting>
  <conditionalFormatting sqref="D18:F18">
    <cfRule type="colorScale" priority="326">
      <colorScale>
        <cfvo type="min"/>
        <cfvo type="max"/>
        <color rgb="FFFFEF9C"/>
        <color rgb="FF63BE7B"/>
      </colorScale>
    </cfRule>
  </conditionalFormatting>
  <conditionalFormatting sqref="D18:F18">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onditionalFormatting>
  <conditionalFormatting sqref="G18">
    <cfRule type="colorScale" priority="321">
      <colorScale>
        <cfvo type="min"/>
        <cfvo type="percentile" val="50"/>
        <cfvo type="max"/>
        <color rgb="FF63BE7B"/>
        <color rgb="FFFCFCFF"/>
        <color rgb="FFF8696B"/>
      </colorScale>
    </cfRule>
  </conditionalFormatting>
  <conditionalFormatting sqref="G18">
    <cfRule type="colorScale" priority="325">
      <colorScale>
        <cfvo type="min"/>
        <cfvo type="percentile" val="50"/>
        <cfvo type="max"/>
        <color rgb="FF63BE7B"/>
        <color rgb="FFFCFCFF"/>
        <color rgb="FFF8696B"/>
      </colorScale>
    </cfRule>
  </conditionalFormatting>
  <conditionalFormatting sqref="I18">
    <cfRule type="colorScale" priority="319">
      <colorScale>
        <cfvo type="min"/>
        <cfvo type="max"/>
        <color rgb="FFFFEF9C"/>
        <color rgb="FF63BE7B"/>
      </colorScale>
    </cfRule>
  </conditionalFormatting>
  <conditionalFormatting sqref="I18">
    <cfRule type="colorScale" priority="327">
      <colorScale>
        <cfvo type="min"/>
        <cfvo type="max"/>
        <color rgb="FFFFEF9C"/>
        <color rgb="FF63BE7B"/>
      </colorScale>
    </cfRule>
  </conditionalFormatting>
  <conditionalFormatting sqref="J18">
    <cfRule type="colorScale" priority="328">
      <colorScale>
        <cfvo type="min"/>
        <cfvo type="max"/>
        <color rgb="FFFFEF9C"/>
        <color rgb="FF63BE7B"/>
      </colorScale>
    </cfRule>
  </conditionalFormatting>
  <conditionalFormatting sqref="K18">
    <cfRule type="colorScale" priority="329">
      <colorScale>
        <cfvo type="min"/>
        <cfvo type="percentile" val="50"/>
        <cfvo type="max"/>
        <color rgb="FFF8696B"/>
        <color rgb="FFFFEB84"/>
        <color rgb="FF63BE7B"/>
      </colorScale>
    </cfRule>
  </conditionalFormatting>
  <conditionalFormatting sqref="I18">
    <cfRule type="colorScale" priority="312">
      <colorScale>
        <cfvo type="min"/>
        <cfvo type="max"/>
        <color rgb="FFFFEF9C"/>
        <color rgb="FF63BE7B"/>
      </colorScale>
    </cfRule>
  </conditionalFormatting>
  <conditionalFormatting sqref="J18">
    <cfRule type="colorScale" priority="311">
      <colorScale>
        <cfvo type="min"/>
        <cfvo type="max"/>
        <color rgb="FFFFEF9C"/>
        <color rgb="FF63BE7B"/>
      </colorScale>
    </cfRule>
  </conditionalFormatting>
  <conditionalFormatting sqref="K18">
    <cfRule type="colorScale" priority="310">
      <colorScale>
        <cfvo type="min"/>
        <cfvo type="max"/>
        <color rgb="FFFFEF9C"/>
        <color rgb="FF63BE7B"/>
      </colorScale>
    </cfRule>
  </conditionalFormatting>
  <conditionalFormatting sqref="C18">
    <cfRule type="colorScale" priority="309">
      <colorScale>
        <cfvo type="min"/>
        <cfvo type="percentile" val="50"/>
        <cfvo type="max"/>
        <color rgb="FFF8696B"/>
        <color rgb="FFFCFCFF"/>
        <color rgb="FF63BE7B"/>
      </colorScale>
    </cfRule>
  </conditionalFormatting>
  <conditionalFormatting sqref="D19:F19">
    <cfRule type="colorScale" priority="305">
      <colorScale>
        <cfvo type="min"/>
        <cfvo type="max"/>
        <color rgb="FFFFEF9C"/>
        <color rgb="FF63BE7B"/>
      </colorScale>
    </cfRule>
  </conditionalFormatting>
  <conditionalFormatting sqref="G19">
    <cfRule type="colorScale" priority="304">
      <colorScale>
        <cfvo type="min"/>
        <cfvo type="percentile" val="50"/>
        <cfvo type="max"/>
        <color rgb="FF63BE7B"/>
        <color rgb="FFFCFCFF"/>
        <color rgb="FFF8696B"/>
      </colorScale>
    </cfRule>
  </conditionalFormatting>
  <conditionalFormatting sqref="I19">
    <cfRule type="colorScale" priority="306">
      <colorScale>
        <cfvo type="min"/>
        <cfvo type="max"/>
        <color rgb="FFFFEF9C"/>
        <color rgb="FF63BE7B"/>
      </colorScale>
    </cfRule>
  </conditionalFormatting>
  <conditionalFormatting sqref="J19">
    <cfRule type="colorScale" priority="307">
      <colorScale>
        <cfvo type="min"/>
        <cfvo type="max"/>
        <color rgb="FFFFEF9C"/>
        <color rgb="FF63BE7B"/>
      </colorScale>
    </cfRule>
  </conditionalFormatting>
  <conditionalFormatting sqref="K19">
    <cfRule type="colorScale" priority="308">
      <colorScale>
        <cfvo type="min"/>
        <cfvo type="percentile" val="50"/>
        <cfvo type="max"/>
        <color rgb="FFF8696B"/>
        <color rgb="FFFFEB84"/>
        <color rgb="FF63BE7B"/>
      </colorScale>
    </cfRule>
  </conditionalFormatting>
  <conditionalFormatting sqref="D19:F19">
    <cfRule type="colorScale" priority="301">
      <colorScale>
        <cfvo type="min"/>
        <cfvo type="max"/>
        <color rgb="FFFCFCFF"/>
        <color rgb="FF63BE7B"/>
      </colorScale>
    </cfRule>
  </conditionalFormatting>
  <conditionalFormatting sqref="D19:F19">
    <cfRule type="colorScale" priority="299">
      <colorScale>
        <cfvo type="min"/>
        <cfvo type="max"/>
        <color rgb="FFFCFCFF"/>
        <color rgb="FF63BE7B"/>
      </colorScale>
    </cfRule>
    <cfRule type="colorScale" priority="300">
      <colorScale>
        <cfvo type="min"/>
        <cfvo type="percentile" val="50"/>
        <cfvo type="max"/>
        <color rgb="FFF8696B"/>
        <color rgb="FFFFEB84"/>
        <color rgb="FF63BE7B"/>
      </colorScale>
    </cfRule>
  </conditionalFormatting>
  <conditionalFormatting sqref="I19">
    <cfRule type="colorScale" priority="298">
      <colorScale>
        <cfvo type="min"/>
        <cfvo type="max"/>
        <color rgb="FFFFEF9C"/>
        <color rgb="FF63BE7B"/>
      </colorScale>
    </cfRule>
  </conditionalFormatting>
  <conditionalFormatting sqref="J19">
    <cfRule type="colorScale" priority="297">
      <colorScale>
        <cfvo type="min"/>
        <cfvo type="max"/>
        <color rgb="FFFFEF9C"/>
        <color rgb="FF63BE7B"/>
      </colorScale>
    </cfRule>
  </conditionalFormatting>
  <conditionalFormatting sqref="K19">
    <cfRule type="colorScale" priority="296">
      <colorScale>
        <cfvo type="min"/>
        <cfvo type="max"/>
        <color rgb="FFFFEF9C"/>
        <color rgb="FF63BE7B"/>
      </colorScale>
    </cfRule>
  </conditionalFormatting>
  <conditionalFormatting sqref="C19">
    <cfRule type="colorScale" priority="295">
      <colorScale>
        <cfvo type="min"/>
        <cfvo type="percentile" val="50"/>
        <cfvo type="max"/>
        <color rgb="FFF8696B"/>
        <color rgb="FFFCFCFF"/>
        <color rgb="FF63BE7B"/>
      </colorScale>
    </cfRule>
  </conditionalFormatting>
  <conditionalFormatting sqref="D20:F20">
    <cfRule type="colorScale" priority="287">
      <colorScale>
        <cfvo type="min"/>
        <cfvo type="max"/>
        <color rgb="FFFCFCFF"/>
        <color rgb="FF63BE7B"/>
      </colorScale>
    </cfRule>
  </conditionalFormatting>
  <conditionalFormatting sqref="D20:F20">
    <cfRule type="colorScale" priority="289">
      <colorScale>
        <cfvo type="min"/>
        <cfvo type="max"/>
        <color rgb="FFFFEF9C"/>
        <color rgb="FF63BE7B"/>
      </colorScale>
    </cfRule>
  </conditionalFormatting>
  <conditionalFormatting sqref="D20:F20">
    <cfRule type="colorScale" priority="293">
      <colorScale>
        <cfvo type="min"/>
        <cfvo type="max"/>
        <color rgb="FFFCFCFF"/>
        <color rgb="FF63BE7B"/>
      </colorScale>
    </cfRule>
    <cfRule type="colorScale" priority="294">
      <colorScale>
        <cfvo type="min"/>
        <cfvo type="percentile" val="50"/>
        <cfvo type="max"/>
        <color rgb="FFF8696B"/>
        <color rgb="FFFFEB84"/>
        <color rgb="FF63BE7B"/>
      </colorScale>
    </cfRule>
  </conditionalFormatting>
  <conditionalFormatting sqref="G20:G21">
    <cfRule type="colorScale" priority="285">
      <colorScale>
        <cfvo type="min"/>
        <cfvo type="percentile" val="50"/>
        <cfvo type="max"/>
        <color rgb="FF63BE7B"/>
        <color rgb="FFFCFCFF"/>
        <color rgb="FFF8696B"/>
      </colorScale>
    </cfRule>
  </conditionalFormatting>
  <conditionalFormatting sqref="G20:G21">
    <cfRule type="colorScale" priority="288">
      <colorScale>
        <cfvo type="min"/>
        <cfvo type="percentile" val="50"/>
        <cfvo type="max"/>
        <color rgb="FF63BE7B"/>
        <color rgb="FFFCFCFF"/>
        <color rgb="FFF8696B"/>
      </colorScale>
    </cfRule>
  </conditionalFormatting>
  <conditionalFormatting sqref="I20:I21">
    <cfRule type="colorScale" priority="283">
      <colorScale>
        <cfvo type="min"/>
        <cfvo type="max"/>
        <color rgb="FFFFEF9C"/>
        <color rgb="FF63BE7B"/>
      </colorScale>
    </cfRule>
  </conditionalFormatting>
  <conditionalFormatting sqref="I20:I21">
    <cfRule type="colorScale" priority="290">
      <colorScale>
        <cfvo type="min"/>
        <cfvo type="max"/>
        <color rgb="FFFFEF9C"/>
        <color rgb="FF63BE7B"/>
      </colorScale>
    </cfRule>
  </conditionalFormatting>
  <conditionalFormatting sqref="J20:J21">
    <cfRule type="colorScale" priority="291">
      <colorScale>
        <cfvo type="min"/>
        <cfvo type="max"/>
        <color rgb="FFFFEF9C"/>
        <color rgb="FF63BE7B"/>
      </colorScale>
    </cfRule>
  </conditionalFormatting>
  <conditionalFormatting sqref="K20:K21">
    <cfRule type="colorScale" priority="292">
      <colorScale>
        <cfvo type="min"/>
        <cfvo type="percentile" val="50"/>
        <cfvo type="max"/>
        <color rgb="FFF8696B"/>
        <color rgb="FFFFEB84"/>
        <color rgb="FF63BE7B"/>
      </colorScale>
    </cfRule>
  </conditionalFormatting>
  <conditionalFormatting sqref="D20:F20">
    <cfRule type="colorScale" priority="280">
      <colorScale>
        <cfvo type="min"/>
        <cfvo type="max"/>
        <color rgb="FFFCFCFF"/>
        <color rgb="FF63BE7B"/>
      </colorScale>
    </cfRule>
  </conditionalFormatting>
  <conditionalFormatting sqref="D20:F20">
    <cfRule type="colorScale" priority="279">
      <colorScale>
        <cfvo type="min"/>
        <cfvo type="max"/>
        <color rgb="FFFCFCFF"/>
        <color rgb="FF63BE7B"/>
      </colorScale>
    </cfRule>
  </conditionalFormatting>
  <conditionalFormatting sqref="G20:G21">
    <cfRule type="colorScale" priority="276">
      <colorScale>
        <cfvo type="min"/>
        <cfvo type="percentile" val="50"/>
        <cfvo type="max"/>
        <color rgb="FF63BE7B"/>
        <color rgb="FFFCFCFF"/>
        <color rgb="FFF8696B"/>
      </colorScale>
    </cfRule>
  </conditionalFormatting>
  <conditionalFormatting sqref="I20:I21">
    <cfRule type="colorScale" priority="271">
      <colorScale>
        <cfvo type="min"/>
        <cfvo type="max"/>
        <color rgb="FFFFEF9C"/>
        <color rgb="FF63BE7B"/>
      </colorScale>
    </cfRule>
    <cfRule type="colorScale" priority="274">
      <colorScale>
        <cfvo type="min"/>
        <cfvo type="percentile" val="50"/>
        <cfvo type="max"/>
        <color rgb="FFF8696B"/>
        <color rgb="FFFFEB84"/>
        <color rgb="FF63BE7B"/>
      </colorScale>
    </cfRule>
  </conditionalFormatting>
  <conditionalFormatting sqref="J20:J21">
    <cfRule type="colorScale" priority="273">
      <colorScale>
        <cfvo type="min"/>
        <cfvo type="max"/>
        <color rgb="FFFFEF9C"/>
        <color rgb="FF63BE7B"/>
      </colorScale>
    </cfRule>
  </conditionalFormatting>
  <conditionalFormatting sqref="K20:K21">
    <cfRule type="colorScale" priority="272">
      <colorScale>
        <cfvo type="min"/>
        <cfvo type="max"/>
        <color rgb="FFFFEF9C"/>
        <color rgb="FF63BE7B"/>
      </colorScale>
    </cfRule>
  </conditionalFormatting>
  <conditionalFormatting sqref="J20:J21">
    <cfRule type="colorScale" priority="270">
      <colorScale>
        <cfvo type="min"/>
        <cfvo type="max"/>
        <color rgb="FFFFEF9C"/>
        <color rgb="FF63BE7B"/>
      </colorScale>
    </cfRule>
  </conditionalFormatting>
  <conditionalFormatting sqref="K20:K21">
    <cfRule type="colorScale" priority="269">
      <colorScale>
        <cfvo type="min"/>
        <cfvo type="max"/>
        <color rgb="FFFFEF9C"/>
        <color rgb="FF63BE7B"/>
      </colorScale>
    </cfRule>
  </conditionalFormatting>
  <conditionalFormatting sqref="C20:C21">
    <cfRule type="colorScale" priority="268">
      <colorScale>
        <cfvo type="min"/>
        <cfvo type="percentile" val="50"/>
        <cfvo type="max"/>
        <color rgb="FFF8696B"/>
        <color rgb="FFFCFCFF"/>
        <color rgb="FF63BE7B"/>
      </colorScale>
    </cfRule>
  </conditionalFormatting>
  <conditionalFormatting sqref="C7:C8">
    <cfRule type="colorScale" priority="3139">
      <colorScale>
        <cfvo type="min"/>
        <cfvo type="percentile" val="50"/>
        <cfvo type="max"/>
        <color rgb="FFF8696B"/>
        <color rgb="FFFCFCFF"/>
        <color rgb="FF63BE7B"/>
      </colorScale>
    </cfRule>
  </conditionalFormatting>
  <conditionalFormatting sqref="D7:D8">
    <cfRule type="colorScale" priority="3140">
      <colorScale>
        <cfvo type="min"/>
        <cfvo type="max"/>
        <color rgb="FFFCFCFF"/>
        <color rgb="FF63BE7B"/>
      </colorScale>
    </cfRule>
  </conditionalFormatting>
  <conditionalFormatting sqref="G7:G8">
    <cfRule type="colorScale" priority="3144">
      <colorScale>
        <cfvo type="min"/>
        <cfvo type="percentile" val="50"/>
        <cfvo type="max"/>
        <color rgb="FF63BE7B"/>
        <color rgb="FFFCFCFF"/>
        <color rgb="FFF8696B"/>
      </colorScale>
    </cfRule>
  </conditionalFormatting>
  <conditionalFormatting sqref="I7:I8">
    <cfRule type="colorScale" priority="3145">
      <colorScale>
        <cfvo type="min"/>
        <cfvo type="percentile" val="50"/>
        <cfvo type="max"/>
        <color rgb="FFF8696B"/>
        <color rgb="FFFFEB84"/>
        <color rgb="FF63BE7B"/>
      </colorScale>
    </cfRule>
  </conditionalFormatting>
  <conditionalFormatting sqref="J7:J8">
    <cfRule type="colorScale" priority="3146">
      <colorScale>
        <cfvo type="min"/>
        <cfvo type="percentile" val="50"/>
        <cfvo type="max"/>
        <color rgb="FFF8696B"/>
        <color rgb="FFFFEB84"/>
        <color rgb="FF63BE7B"/>
      </colorScale>
    </cfRule>
  </conditionalFormatting>
  <conditionalFormatting sqref="K7:K8">
    <cfRule type="colorScale" priority="3147">
      <colorScale>
        <cfvo type="min"/>
        <cfvo type="percentile" val="50"/>
        <cfvo type="max"/>
        <color rgb="FFF8696B"/>
        <color rgb="FFFFEB84"/>
        <color rgb="FF63BE7B"/>
      </colorScale>
    </cfRule>
  </conditionalFormatting>
  <conditionalFormatting sqref="I7:I8">
    <cfRule type="colorScale" priority="3148">
      <colorScale>
        <cfvo type="min"/>
        <cfvo type="max"/>
        <color rgb="FFFFEF9C"/>
        <color rgb="FF63BE7B"/>
      </colorScale>
    </cfRule>
  </conditionalFormatting>
  <conditionalFormatting sqref="J7:J8">
    <cfRule type="colorScale" priority="3149">
      <colorScale>
        <cfvo type="min"/>
        <cfvo type="max"/>
        <color rgb="FFFFEF9C"/>
        <color rgb="FF63BE7B"/>
      </colorScale>
    </cfRule>
  </conditionalFormatting>
  <conditionalFormatting sqref="K7:K8">
    <cfRule type="colorScale" priority="3150">
      <colorScale>
        <cfvo type="min"/>
        <cfvo type="max"/>
        <color rgb="FFFFEF9C"/>
        <color rgb="FF63BE7B"/>
      </colorScale>
    </cfRule>
  </conditionalFormatting>
  <conditionalFormatting sqref="C14:C21 C4:C8 C2 C10:C11">
    <cfRule type="colorScale" priority="195">
      <colorScale>
        <cfvo type="min"/>
        <cfvo type="max"/>
        <color rgb="FFFFEF9C"/>
        <color rgb="FF63BE7B"/>
      </colorScale>
    </cfRule>
    <cfRule type="colorScale" priority="251">
      <colorScale>
        <cfvo type="min"/>
        <cfvo type="percentile" val="50"/>
        <cfvo type="max"/>
        <color rgb="FFF8696B"/>
        <color rgb="FFFCFCFF"/>
        <color rgb="FF63BE7B"/>
      </colorScale>
    </cfRule>
  </conditionalFormatting>
  <conditionalFormatting sqref="D14:D21 D4:D8 D2 D10:D11">
    <cfRule type="colorScale" priority="238">
      <colorScale>
        <cfvo type="min"/>
        <cfvo type="max"/>
        <color rgb="FFFCFCFF"/>
        <color rgb="FF63BE7B"/>
      </colorScale>
    </cfRule>
    <cfRule type="colorScale" priority="3154">
      <colorScale>
        <cfvo type="min"/>
        <cfvo type="percentile" val="50"/>
        <cfvo type="max"/>
        <color rgb="FFF8696B"/>
        <color rgb="FFFCFCFF"/>
        <color rgb="FF63BE7B"/>
      </colorScale>
    </cfRule>
  </conditionalFormatting>
  <conditionalFormatting sqref="G14:G21 G4:G8 G2 G10:G11">
    <cfRule type="colorScale" priority="235">
      <colorScale>
        <cfvo type="min"/>
        <cfvo type="percentile" val="50"/>
        <cfvo type="max"/>
        <color rgb="FF63BE7B"/>
        <color rgb="FFFCFCFF"/>
        <color rgb="FFF8696B"/>
      </colorScale>
    </cfRule>
  </conditionalFormatting>
  <conditionalFormatting sqref="I14:I21 I4:I8 I2 I10:I11">
    <cfRule type="colorScale" priority="234">
      <colorScale>
        <cfvo type="min"/>
        <cfvo type="max"/>
        <color rgb="FFFFEF9C"/>
        <color rgb="FF63BE7B"/>
      </colorScale>
    </cfRule>
  </conditionalFormatting>
  <conditionalFormatting sqref="J14:J21 J4:J8 J2 J10:J11">
    <cfRule type="colorScale" priority="233">
      <colorScale>
        <cfvo type="min"/>
        <cfvo type="max"/>
        <color rgb="FFFFEF9C"/>
        <color rgb="FF63BE7B"/>
      </colorScale>
    </cfRule>
  </conditionalFormatting>
  <conditionalFormatting sqref="K14:K21 K4:K8 K2 K10:K11">
    <cfRule type="colorScale" priority="232">
      <colorScale>
        <cfvo type="min"/>
        <cfvo type="max"/>
        <color rgb="FFFFEF9C"/>
        <color rgb="FF63BE7B"/>
      </colorScale>
    </cfRule>
  </conditionalFormatting>
  <conditionalFormatting sqref="E15:E16">
    <cfRule type="colorScale" priority="247">
      <colorScale>
        <cfvo type="min"/>
        <cfvo type="max"/>
        <color rgb="FFFFEF9C"/>
        <color rgb="FF63BE7B"/>
      </colorScale>
    </cfRule>
  </conditionalFormatting>
  <conditionalFormatting sqref="E7:E8">
    <cfRule type="colorScale" priority="248">
      <colorScale>
        <cfvo type="min"/>
        <cfvo type="max"/>
        <color rgb="FFFCFCFF"/>
        <color rgb="FF63BE7B"/>
      </colorScale>
    </cfRule>
  </conditionalFormatting>
  <conditionalFormatting sqref="E14:E21 E4:E8 E2 E10:E11">
    <cfRule type="colorScale" priority="237">
      <colorScale>
        <cfvo type="min"/>
        <cfvo type="max"/>
        <color rgb="FFFCFCFF"/>
        <color rgb="FF63BE7B"/>
      </colorScale>
    </cfRule>
    <cfRule type="colorScale" priority="249">
      <colorScale>
        <cfvo type="min"/>
        <cfvo type="percentile" val="50"/>
        <cfvo type="max"/>
        <color rgb="FFF8696B"/>
        <color rgb="FFFCFCFF"/>
        <color rgb="FF63BE7B"/>
      </colorScale>
    </cfRule>
  </conditionalFormatting>
  <conditionalFormatting sqref="F15:F16">
    <cfRule type="colorScale" priority="243">
      <colorScale>
        <cfvo type="min"/>
        <cfvo type="max"/>
        <color rgb="FFFFEF9C"/>
        <color rgb="FF63BE7B"/>
      </colorScale>
    </cfRule>
  </conditionalFormatting>
  <conditionalFormatting sqref="F7:F8">
    <cfRule type="colorScale" priority="244">
      <colorScale>
        <cfvo type="min"/>
        <cfvo type="max"/>
        <color rgb="FFFCFCFF"/>
        <color rgb="FF63BE7B"/>
      </colorScale>
    </cfRule>
  </conditionalFormatting>
  <conditionalFormatting sqref="F14:F21 F4:F8 F2 F10:F11">
    <cfRule type="colorScale" priority="194">
      <colorScale>
        <cfvo type="min"/>
        <cfvo type="max"/>
        <color rgb="FFFCFCFF"/>
        <color rgb="FF63BE7B"/>
      </colorScale>
    </cfRule>
    <cfRule type="colorScale" priority="236">
      <colorScale>
        <cfvo type="min"/>
        <cfvo type="percentile" val="50"/>
        <cfvo type="max"/>
        <color rgb="FFF8696B"/>
        <color rgb="FFFCFCFF"/>
        <color rgb="FF63BE7B"/>
      </colorScale>
    </cfRule>
  </conditionalFormatting>
  <conditionalFormatting sqref="D21:F21">
    <cfRule type="colorScale" priority="201">
      <colorScale>
        <cfvo type="min"/>
        <cfvo type="max"/>
        <color rgb="FFFCFCFF"/>
        <color rgb="FF63BE7B"/>
      </colorScale>
    </cfRule>
  </conditionalFormatting>
  <conditionalFormatting sqref="D21:F21">
    <cfRule type="colorScale" priority="202">
      <colorScale>
        <cfvo type="min"/>
        <cfvo type="max"/>
        <color rgb="FFFFEF9C"/>
        <color rgb="FF63BE7B"/>
      </colorScale>
    </cfRule>
  </conditionalFormatting>
  <conditionalFormatting sqref="D21:F21">
    <cfRule type="colorScale" priority="203">
      <colorScale>
        <cfvo type="min"/>
        <cfvo type="max"/>
        <color rgb="FFFCFCFF"/>
        <color rgb="FF63BE7B"/>
      </colorScale>
    </cfRule>
    <cfRule type="colorScale" priority="204">
      <colorScale>
        <cfvo type="min"/>
        <cfvo type="percentile" val="50"/>
        <cfvo type="max"/>
        <color rgb="FFF8696B"/>
        <color rgb="FFFFEB84"/>
        <color rgb="FF63BE7B"/>
      </colorScale>
    </cfRule>
  </conditionalFormatting>
  <conditionalFormatting sqref="D21:F21">
    <cfRule type="colorScale" priority="200">
      <colorScale>
        <cfvo type="min"/>
        <cfvo type="max"/>
        <color rgb="FFFCFCFF"/>
        <color rgb="FF63BE7B"/>
      </colorScale>
    </cfRule>
  </conditionalFormatting>
  <conditionalFormatting sqref="D21:F21">
    <cfRule type="colorScale" priority="199">
      <colorScale>
        <cfvo type="min"/>
        <cfvo type="max"/>
        <color rgb="FFFCFCFF"/>
        <color rgb="FF63BE7B"/>
      </colorScale>
    </cfRule>
  </conditionalFormatting>
  <conditionalFormatting sqref="C14:C21 C7:C8 C10:C11 C4">
    <cfRule type="colorScale" priority="196">
      <colorScale>
        <cfvo type="min"/>
        <cfvo type="percentile" val="50"/>
        <cfvo type="max"/>
        <color rgb="FFF8696B"/>
        <color rgb="FFFFEB84"/>
        <color rgb="FF63BE7B"/>
      </colorScale>
    </cfRule>
  </conditionalFormatting>
  <conditionalFormatting sqref="D9:E9">
    <cfRule type="colorScale" priority="186">
      <colorScale>
        <cfvo type="min"/>
        <cfvo type="max"/>
        <color rgb="FFFCFCFF"/>
        <color rgb="FF63BE7B"/>
      </colorScale>
    </cfRule>
  </conditionalFormatting>
  <conditionalFormatting sqref="D9:E9">
    <cfRule type="colorScale" priority="188">
      <colorScale>
        <cfvo type="min"/>
        <cfvo type="max"/>
        <color rgb="FFFFEF9C"/>
        <color rgb="FF63BE7B"/>
      </colorScale>
    </cfRule>
  </conditionalFormatting>
  <conditionalFormatting sqref="D9:E9">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F9">
    <cfRule type="colorScale" priority="181">
      <colorScale>
        <cfvo type="min"/>
        <cfvo type="percentile" val="50"/>
        <cfvo type="max"/>
        <color rgb="FFF8696B"/>
        <color rgb="FFFCFCFF"/>
        <color rgb="FF63BE7B"/>
      </colorScale>
    </cfRule>
  </conditionalFormatting>
  <conditionalFormatting sqref="F9">
    <cfRule type="colorScale" priority="185">
      <colorScale>
        <cfvo type="min"/>
        <cfvo type="max"/>
        <color rgb="FFFCFCFF"/>
        <color rgb="FF63BE7B"/>
      </colorScale>
    </cfRule>
  </conditionalFormatting>
  <conditionalFormatting sqref="G9">
    <cfRule type="colorScale" priority="184">
      <colorScale>
        <cfvo type="min"/>
        <cfvo type="percentile" val="50"/>
        <cfvo type="max"/>
        <color rgb="FF63BE7B"/>
        <color rgb="FFFCFCFF"/>
        <color rgb="FFF8696B"/>
      </colorScale>
    </cfRule>
  </conditionalFormatting>
  <conditionalFormatting sqref="G9">
    <cfRule type="colorScale" priority="187">
      <colorScale>
        <cfvo type="min"/>
        <cfvo type="percentile" val="50"/>
        <cfvo type="max"/>
        <color rgb="FF63BE7B"/>
        <color rgb="FFFCFCFF"/>
        <color rgb="FFF8696B"/>
      </colorScale>
    </cfRule>
  </conditionalFormatting>
  <conditionalFormatting sqref="H9">
    <cfRule type="colorScale" priority="183">
      <colorScale>
        <cfvo type="min"/>
        <cfvo type="percentile" val="50"/>
        <cfvo type="max"/>
        <color rgb="FF63BE7B"/>
        <color rgb="FFFCFCFF"/>
        <color rgb="FFF8696B"/>
      </colorScale>
    </cfRule>
  </conditionalFormatting>
  <conditionalFormatting sqref="I9">
    <cfRule type="colorScale" priority="182">
      <colorScale>
        <cfvo type="min"/>
        <cfvo type="max"/>
        <color rgb="FFFFEF9C"/>
        <color rgb="FF63BE7B"/>
      </colorScale>
    </cfRule>
  </conditionalFormatting>
  <conditionalFormatting sqref="I9">
    <cfRule type="colorScale" priority="189">
      <colorScale>
        <cfvo type="min"/>
        <cfvo type="max"/>
        <color rgb="FFFFEF9C"/>
        <color rgb="FF63BE7B"/>
      </colorScale>
    </cfRule>
  </conditionalFormatting>
  <conditionalFormatting sqref="J9">
    <cfRule type="colorScale" priority="190">
      <colorScale>
        <cfvo type="min"/>
        <cfvo type="max"/>
        <color rgb="FFFFEF9C"/>
        <color rgb="FF63BE7B"/>
      </colorScale>
    </cfRule>
  </conditionalFormatting>
  <conditionalFormatting sqref="K9">
    <cfRule type="colorScale" priority="191">
      <colorScale>
        <cfvo type="min"/>
        <cfvo type="percentile" val="50"/>
        <cfvo type="max"/>
        <color rgb="FFF8696B"/>
        <color rgb="FFFFEB84"/>
        <color rgb="FF63BE7B"/>
      </colorScale>
    </cfRule>
  </conditionalFormatting>
  <conditionalFormatting sqref="D9">
    <cfRule type="colorScale" priority="179">
      <colorScale>
        <cfvo type="min"/>
        <cfvo type="max"/>
        <color rgb="FFFCFCFF"/>
        <color rgb="FF63BE7B"/>
      </colorScale>
    </cfRule>
  </conditionalFormatting>
  <conditionalFormatting sqref="E9">
    <cfRule type="colorScale" priority="180">
      <colorScale>
        <cfvo type="min"/>
        <cfvo type="max"/>
        <color rgb="FFFCFCFF"/>
        <color rgb="FF63BE7B"/>
      </colorScale>
    </cfRule>
  </conditionalFormatting>
  <conditionalFormatting sqref="D9">
    <cfRule type="colorScale" priority="178">
      <colorScale>
        <cfvo type="min"/>
        <cfvo type="max"/>
        <color rgb="FFFCFCFF"/>
        <color rgb="FF63BE7B"/>
      </colorScale>
    </cfRule>
  </conditionalFormatting>
  <conditionalFormatting sqref="E9">
    <cfRule type="colorScale" priority="177">
      <colorScale>
        <cfvo type="min"/>
        <cfvo type="max"/>
        <color rgb="FFFCFCFF"/>
        <color rgb="FF63BE7B"/>
      </colorScale>
    </cfRule>
  </conditionalFormatting>
  <conditionalFormatting sqref="F9">
    <cfRule type="colorScale" priority="176">
      <colorScale>
        <cfvo type="min"/>
        <cfvo type="percentile" val="50"/>
        <cfvo type="max"/>
        <color rgb="FFF8696B"/>
        <color rgb="FFFCFCFF"/>
        <color rgb="FF63BE7B"/>
      </colorScale>
    </cfRule>
  </conditionalFormatting>
  <conditionalFormatting sqref="G9">
    <cfRule type="colorScale" priority="175">
      <colorScale>
        <cfvo type="min"/>
        <cfvo type="percentile" val="50"/>
        <cfvo type="max"/>
        <color rgb="FF63BE7B"/>
        <color rgb="FFFCFCFF"/>
        <color rgb="FFF8696B"/>
      </colorScale>
    </cfRule>
  </conditionalFormatting>
  <conditionalFormatting sqref="H9">
    <cfRule type="colorScale" priority="174">
      <colorScale>
        <cfvo type="min"/>
        <cfvo type="percentile" val="50"/>
        <cfvo type="max"/>
        <color rgb="FF63BE7B"/>
        <color rgb="FFFCFCFF"/>
        <color rgb="FFF8696B"/>
      </colorScale>
    </cfRule>
  </conditionalFormatting>
  <conditionalFormatting sqref="I9">
    <cfRule type="colorScale" priority="173">
      <colorScale>
        <cfvo type="min"/>
        <cfvo type="max"/>
        <color rgb="FFFFEF9C"/>
        <color rgb="FF63BE7B"/>
      </colorScale>
    </cfRule>
  </conditionalFormatting>
  <conditionalFormatting sqref="J9">
    <cfRule type="colorScale" priority="172">
      <colorScale>
        <cfvo type="min"/>
        <cfvo type="max"/>
        <color rgb="FFFFEF9C"/>
        <color rgb="FF63BE7B"/>
      </colorScale>
    </cfRule>
  </conditionalFormatting>
  <conditionalFormatting sqref="K9">
    <cfRule type="colorScale" priority="171">
      <colorScale>
        <cfvo type="min"/>
        <cfvo type="percentile" val="50"/>
        <cfvo type="max"/>
        <color rgb="FFF8696B"/>
        <color rgb="FFFFEB84"/>
        <color rgb="FF63BE7B"/>
      </colorScale>
    </cfRule>
  </conditionalFormatting>
  <conditionalFormatting sqref="I9">
    <cfRule type="colorScale" priority="170">
      <colorScale>
        <cfvo type="min"/>
        <cfvo type="max"/>
        <color rgb="FFFFEF9C"/>
        <color rgb="FF63BE7B"/>
      </colorScale>
    </cfRule>
  </conditionalFormatting>
  <conditionalFormatting sqref="J9">
    <cfRule type="colorScale" priority="169">
      <colorScale>
        <cfvo type="min"/>
        <cfvo type="max"/>
        <color rgb="FFFFEF9C"/>
        <color rgb="FF63BE7B"/>
      </colorScale>
    </cfRule>
  </conditionalFormatting>
  <conditionalFormatting sqref="K9">
    <cfRule type="colorScale" priority="168">
      <colorScale>
        <cfvo type="min"/>
        <cfvo type="max"/>
        <color rgb="FFFFEF9C"/>
        <color rgb="FF63BE7B"/>
      </colorScale>
    </cfRule>
  </conditionalFormatting>
  <conditionalFormatting sqref="C9">
    <cfRule type="colorScale" priority="167">
      <colorScale>
        <cfvo type="min"/>
        <cfvo type="percentile" val="50"/>
        <cfvo type="max"/>
        <color rgb="FFF8696B"/>
        <color rgb="FFFCFCFF"/>
        <color rgb="FF63BE7B"/>
      </colorScale>
    </cfRule>
  </conditionalFormatting>
  <conditionalFormatting sqref="D12:E12">
    <cfRule type="colorScale" priority="159">
      <colorScale>
        <cfvo type="min"/>
        <cfvo type="max"/>
        <color rgb="FFFCFCFF"/>
        <color rgb="FF63BE7B"/>
      </colorScale>
    </cfRule>
  </conditionalFormatting>
  <conditionalFormatting sqref="D12:E12">
    <cfRule type="colorScale" priority="161">
      <colorScale>
        <cfvo type="min"/>
        <cfvo type="max"/>
        <color rgb="FFFFEF9C"/>
        <color rgb="FF63BE7B"/>
      </colorScale>
    </cfRule>
  </conditionalFormatting>
  <conditionalFormatting sqref="D12:E12">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F12:F13 F3">
    <cfRule type="colorScale" priority="154">
      <colorScale>
        <cfvo type="min"/>
        <cfvo type="percentile" val="50"/>
        <cfvo type="max"/>
        <color rgb="FFF8696B"/>
        <color rgb="FFFCFCFF"/>
        <color rgb="FF63BE7B"/>
      </colorScale>
    </cfRule>
  </conditionalFormatting>
  <conditionalFormatting sqref="F12:F13 F3">
    <cfRule type="colorScale" priority="158">
      <colorScale>
        <cfvo type="min"/>
        <cfvo type="max"/>
        <color rgb="FFFCFCFF"/>
        <color rgb="FF63BE7B"/>
      </colorScale>
    </cfRule>
  </conditionalFormatting>
  <conditionalFormatting sqref="G12:G13 G3">
    <cfRule type="colorScale" priority="157">
      <colorScale>
        <cfvo type="min"/>
        <cfvo type="percentile" val="50"/>
        <cfvo type="max"/>
        <color rgb="FF63BE7B"/>
        <color rgb="FFFCFCFF"/>
        <color rgb="FFF8696B"/>
      </colorScale>
    </cfRule>
  </conditionalFormatting>
  <conditionalFormatting sqref="H12:H13 H3">
    <cfRule type="colorScale" priority="156">
      <colorScale>
        <cfvo type="min"/>
        <cfvo type="percentile" val="50"/>
        <cfvo type="max"/>
        <color rgb="FF63BE7B"/>
        <color rgb="FFFCFCFF"/>
        <color rgb="FFF8696B"/>
      </colorScale>
    </cfRule>
  </conditionalFormatting>
  <conditionalFormatting sqref="I12:I13 I3">
    <cfRule type="colorScale" priority="155">
      <colorScale>
        <cfvo type="min"/>
        <cfvo type="max"/>
        <color rgb="FFFFEF9C"/>
        <color rgb="FF63BE7B"/>
      </colorScale>
    </cfRule>
  </conditionalFormatting>
  <conditionalFormatting sqref="J12:J13 J3">
    <cfRule type="colorScale" priority="163">
      <colorScale>
        <cfvo type="min"/>
        <cfvo type="max"/>
        <color rgb="FFFFEF9C"/>
        <color rgb="FF63BE7B"/>
      </colorScale>
    </cfRule>
  </conditionalFormatting>
  <conditionalFormatting sqref="K12:K13 K3">
    <cfRule type="colorScale" priority="164">
      <colorScale>
        <cfvo type="min"/>
        <cfvo type="percentile" val="50"/>
        <cfvo type="max"/>
        <color rgb="FFF8696B"/>
        <color rgb="FFFFEB84"/>
        <color rgb="FF63BE7B"/>
      </colorScale>
    </cfRule>
  </conditionalFormatting>
  <conditionalFormatting sqref="D12:D13 D3">
    <cfRule type="colorScale" priority="152">
      <colorScale>
        <cfvo type="min"/>
        <cfvo type="max"/>
        <color rgb="FFFCFCFF"/>
        <color rgb="FF63BE7B"/>
      </colorScale>
    </cfRule>
  </conditionalFormatting>
  <conditionalFormatting sqref="E12:E13 E3">
    <cfRule type="colorScale" priority="153">
      <colorScale>
        <cfvo type="min"/>
        <cfvo type="max"/>
        <color rgb="FFFCFCFF"/>
        <color rgb="FF63BE7B"/>
      </colorScale>
    </cfRule>
  </conditionalFormatting>
  <conditionalFormatting sqref="C12:C13 C3">
    <cfRule type="colorScale" priority="141">
      <colorScale>
        <cfvo type="min"/>
        <cfvo type="percentile" val="50"/>
        <cfvo type="max"/>
        <color rgb="FFF8696B"/>
        <color rgb="FFFCFCFF"/>
        <color rgb="FF63BE7B"/>
      </colorScale>
    </cfRule>
  </conditionalFormatting>
  <conditionalFormatting sqref="D13:E13">
    <cfRule type="colorScale" priority="107">
      <colorScale>
        <cfvo type="min"/>
        <cfvo type="max"/>
        <color rgb="FFFCFCFF"/>
        <color rgb="FF63BE7B"/>
      </colorScale>
    </cfRule>
  </conditionalFormatting>
  <conditionalFormatting sqref="D13:E13">
    <cfRule type="colorScale" priority="108">
      <colorScale>
        <cfvo type="min"/>
        <cfvo type="max"/>
        <color rgb="FFFFEF9C"/>
        <color rgb="FF63BE7B"/>
      </colorScale>
    </cfRule>
  </conditionalFormatting>
  <conditionalFormatting sqref="D13:E13">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3:E3">
    <cfRule type="colorScale" priority="12">
      <colorScale>
        <cfvo type="min"/>
        <cfvo type="max"/>
        <color rgb="FFFCFCFF"/>
        <color rgb="FF63BE7B"/>
      </colorScale>
    </cfRule>
  </conditionalFormatting>
  <conditionalFormatting sqref="D3:E3">
    <cfRule type="colorScale" priority="13">
      <colorScale>
        <cfvo type="min"/>
        <cfvo type="max"/>
        <color rgb="FFFFEF9C"/>
        <color rgb="FF63BE7B"/>
      </colorScale>
    </cfRule>
  </conditionalFormatting>
  <conditionalFormatting sqref="D3:E3">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onditionalFormatting>
  <conditionalFormatting sqref="K2:K13">
    <cfRule type="colorScale" priority="3">
      <colorScale>
        <cfvo type="min"/>
        <cfvo type="max"/>
        <color rgb="FFFFEF9C"/>
        <color rgb="FF63BE7B"/>
      </colorScale>
    </cfRule>
  </conditionalFormatting>
  <conditionalFormatting sqref="J2:J13">
    <cfRule type="colorScale" priority="4">
      <colorScale>
        <cfvo type="min"/>
        <cfvo type="max"/>
        <color rgb="FFFFEF9C"/>
        <color rgb="FF63BE7B"/>
      </colorScale>
    </cfRule>
  </conditionalFormatting>
  <conditionalFormatting sqref="I2:I13">
    <cfRule type="colorScale" priority="5">
      <colorScale>
        <cfvo type="min"/>
        <cfvo type="max"/>
        <color rgb="FFFFEF9C"/>
        <color rgb="FF63BE7B"/>
      </colorScale>
    </cfRule>
  </conditionalFormatting>
  <conditionalFormatting sqref="H2:H13">
    <cfRule type="colorScale" priority="1">
      <colorScale>
        <cfvo type="min"/>
        <cfvo type="percentile" val="50"/>
        <cfvo type="max"/>
        <color rgb="FF63BE7B"/>
        <color rgb="FFFCFCFF"/>
        <color rgb="FFF8696B"/>
      </colorScale>
    </cfRule>
    <cfRule type="colorScale" priority="3835">
      <colorScale>
        <cfvo type="min"/>
        <cfvo type="max"/>
        <color rgb="FFFCFCFF"/>
        <color rgb="FFF8696B"/>
      </colorScale>
    </cfRule>
  </conditionalFormatting>
  <conditionalFormatting sqref="G2:G13">
    <cfRule type="colorScale" priority="2">
      <colorScale>
        <cfvo type="min"/>
        <cfvo type="percentile" val="50"/>
        <cfvo type="max"/>
        <color rgb="FF63BE7B"/>
        <color rgb="FFFCFCFF"/>
        <color rgb="FFF8696B"/>
      </colorScale>
    </cfRule>
  </conditionalFormatting>
  <conditionalFormatting sqref="F2:F13">
    <cfRule type="colorScale" priority="8">
      <colorScale>
        <cfvo type="min"/>
        <cfvo type="max"/>
        <color rgb="FFFCFCFF"/>
        <color rgb="FF63BE7B"/>
      </colorScale>
    </cfRule>
  </conditionalFormatting>
  <conditionalFormatting sqref="E2:E13">
    <cfRule type="colorScale" priority="9">
      <colorScale>
        <cfvo type="min"/>
        <cfvo type="max"/>
        <color rgb="FFFCFCFF"/>
        <color rgb="FF63BE7B"/>
      </colorScale>
    </cfRule>
  </conditionalFormatting>
  <conditionalFormatting sqref="D2:D13">
    <cfRule type="colorScale" priority="10">
      <colorScale>
        <cfvo type="min"/>
        <cfvo type="max"/>
        <color rgb="FFFCFCFF"/>
        <color rgb="FF63BE7B"/>
      </colorScale>
    </cfRule>
  </conditionalFormatting>
  <conditionalFormatting sqref="C2:C13">
    <cfRule type="colorScale" priority="11">
      <colorScale>
        <cfvo type="min"/>
        <cfvo type="max"/>
        <color rgb="FFFFEF9C"/>
        <color rgb="FF63BE7B"/>
      </colorScale>
    </cfRule>
  </conditionalFormatting>
  <hyperlinks>
    <hyperlink ref="A10" r:id="rId1" display="Technology/Software/Constellation Software.xlsx" xr:uid="{871311F8-DF68-DA43-A52A-BB612EEA8177}"/>
    <hyperlink ref="A4" r:id="rId2" display="Technology/Software/MercadoLibre.xlsx" xr:uid="{89D058CC-DD96-0C43-8320-CE622A9B6459}"/>
    <hyperlink ref="A2" r:id="rId3" display="Technology/Software/Adyen.xlsx" xr:uid="{0C0BCA60-5B56-C84D-B467-1B02D74872CA}"/>
    <hyperlink ref="A11" r:id="rId4" display="Technology/Hardware/ASML.xlsx" xr:uid="{BDC24C03-E375-8D4C-8D3B-EA1CCC3572C9}"/>
    <hyperlink ref="A9" r:id="rId5" display="Consumer/Louis Vuitton Moet Hennessy.xlsx" xr:uid="{E2C33C0A-FB89-5249-A1D8-713B4B087838}"/>
    <hyperlink ref="A13" r:id="rId6" display="Technology/Hardware/Tesla.xlsx" xr:uid="{E68CBF42-EDFE-A44B-879A-72F863DC5C6B}"/>
    <hyperlink ref="A6" r:id="rId7" display="Financial Services/BlackRock.xlsx" xr:uid="{8AE66872-B87B-A648-9CA5-A4E552E4D8E6}"/>
    <hyperlink ref="A5" r:id="rId8" display="Healthcare/Novo Nordisk.xlsx" xr:uid="{E879AD65-A1C8-D04A-8B87-2F4824AF75C0}"/>
    <hyperlink ref="A7" r:id="rId9" display="Consumer/Hermes International.xlsx" xr:uid="{5ADD4D23-84D3-374E-B8C2-88CEE8362A82}"/>
    <hyperlink ref="A3" r:id="rId10" display="Consumer/Ulta Beauty.xlsx" xr:uid="{93FC4ADB-EEAB-684F-B61E-81C7E846C79D}"/>
    <hyperlink ref="A8" r:id="rId11" display="Technology/Hardware/Taiwan Semiconductor.xlsx" xr:uid="{7DFB86A7-BC0D-7D49-91B5-71AD3BB0D76F}"/>
    <hyperlink ref="A12" r:id="rId12" display="Technology/Hardware/Nvidia.xlsx" xr:uid="{F14A4FF7-7CBF-F14C-927B-50DC476D4B2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R24"/>
  <sheetViews>
    <sheetView zoomScale="80" zoomScaleNormal="80" workbookViewId="0">
      <pane ySplit="1" topLeftCell="A2" activePane="bottomLeft" state="frozen"/>
      <selection pane="bottomLeft" activeCell="L9" sqref="L9"/>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
        <v>#VALUE!</v>
      </c>
      <c r="B2" s="19">
        <f>'[1]Sheet 1'!$K$115</f>
        <v>21.851831850666294</v>
      </c>
      <c r="C2" s="6" cm="1">
        <f t="array" ref="C2">(B2/_FV(A2,"Price"))-1</f>
        <v>-5.1981264613175981E-2</v>
      </c>
      <c r="D2" s="6">
        <f>'[1]Sheet 1'!$I$4</f>
        <v>0.93434823977164605</v>
      </c>
      <c r="E2" s="6">
        <f>'[1]Sheet 1'!$J$4</f>
        <v>0.32931628135759961</v>
      </c>
      <c r="F2" s="6">
        <f>'[1]Sheet 1'!$I$20</f>
        <v>7.4345616264294794</v>
      </c>
      <c r="G2" s="7">
        <f>'[1]Sheet 1'!$P$16</f>
        <v>5.2810391047712741</v>
      </c>
      <c r="H2" s="7">
        <f>'[1]Sheet 1'!$Q$16</f>
        <v>15.702160877513711</v>
      </c>
      <c r="I2" s="6">
        <f>'[1]Sheet 1'!$O$7</f>
        <v>0.48659999999999998</v>
      </c>
      <c r="J2" s="6">
        <f>'[1]Sheet 1'!$R$7</f>
        <v>0.55914904082636496</v>
      </c>
      <c r="K2" s="6">
        <f>'[1]Sheet 1'!$Q$13</f>
        <v>0.19607140724819391</v>
      </c>
      <c r="L2" s="8">
        <f>'[1]Sheet 1'!$Q$101</f>
        <v>4294541000</v>
      </c>
      <c r="M2" s="16" t="str" cm="1">
        <f t="array" ref="M2">_FV(A2,"Industry")</f>
        <v>Chemicals</v>
      </c>
      <c r="N2" s="25" cm="1">
        <f t="array" ref="N2">_FV(A2,"Year incorporated",TRUE)</f>
        <v>2018</v>
      </c>
      <c r="O2" s="14" t="str" cm="1">
        <f t="array" ref="O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2" s="10"/>
      <c r="Q2" s="10"/>
      <c r="R2" s="10"/>
    </row>
    <row r="3" spans="1:18" ht="50" customHeight="1">
      <c r="A3" s="22" t="e" vm="78">
        <v>#VALUE!</v>
      </c>
      <c r="B3" s="19">
        <f>'[77]Sheet 1'!$N$115</f>
        <v>54.268993128365956</v>
      </c>
      <c r="C3" s="6" cm="1">
        <f t="array" ref="C3">(B3/_FV(A3,"Price"))-1</f>
        <v>-0.22049708232740661</v>
      </c>
      <c r="D3" s="6">
        <f>'[77]Sheet 1'!$L$4</f>
        <v>6.7605148653236302E-2</v>
      </c>
      <c r="E3" s="6">
        <f>'[77]Sheet 1'!$M$4</f>
        <v>9.7429620563035391E-2</v>
      </c>
      <c r="F3" s="6">
        <f>'[77]Sheet 1'!$L$20</f>
        <v>-1.6582987952842141</v>
      </c>
      <c r="G3" s="7">
        <f>'[77]Sheet 1'!$S$16</f>
        <v>2.7060685434516523</v>
      </c>
      <c r="H3" s="7">
        <f>'[77]Sheet 1'!$T$16</f>
        <v>-8.8001703624979601</v>
      </c>
      <c r="I3" s="6">
        <f>'[77]Sheet 1'!$R$7</f>
        <v>0.47399999999999998</v>
      </c>
      <c r="J3" s="6">
        <f>'[77]Sheet 1'!$U$7</f>
        <v>0.12998776009791921</v>
      </c>
      <c r="K3" s="6">
        <f>'[77]Sheet 1'!$T$13</f>
        <v>-0.10226185291681907</v>
      </c>
      <c r="L3" s="8">
        <f>'[77]Sheet 1'!$T$101</f>
        <v>11054290000</v>
      </c>
      <c r="M3" s="16" t="str" cm="1">
        <f t="array" ref="M3">_FV(A3,"Industry")</f>
        <v>Software &amp; IT Services</v>
      </c>
      <c r="N3" s="25" cm="1">
        <f t="array" ref="N3">_FV(A3,"Year incorporated",TRUE)</f>
        <v>2008</v>
      </c>
      <c r="O3" s="14" t="str" cm="1">
        <f t="array" ref="O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 s="14"/>
      <c r="Q3" s="14"/>
      <c r="R3" s="14"/>
    </row>
    <row r="4" spans="1:18" ht="50" customHeight="1">
      <c r="A4" s="2" t="e" vm="95">
        <v>#VALUE!</v>
      </c>
      <c r="B4" s="19">
        <f>[94]Model!$G$116</f>
        <v>20.513408811797561</v>
      </c>
      <c r="C4" s="6" cm="1">
        <f t="array" ref="C4">(B4/_FV(A4,"Price"))-1</f>
        <v>-0.27667810959811134</v>
      </c>
      <c r="D4" s="6">
        <f>[94]Model!$E$5</f>
        <v>0.4843294314246922</v>
      </c>
      <c r="E4" s="6">
        <f>[94]Model!$F$5</f>
        <v>0.31838183953711163</v>
      </c>
      <c r="F4" s="6">
        <f>[94]Model!$E$21</f>
        <v>-1.4708076271581532</v>
      </c>
      <c r="G4" s="7">
        <f>[94]Model!$L$17</f>
        <v>6.211808468604028</v>
      </c>
      <c r="H4" s="7">
        <f>[94]Model!$M$17</f>
        <v>-965.83231643172735</v>
      </c>
      <c r="I4" s="6">
        <f>[94]Model!$K$8</f>
        <v>0.24479999999999999</v>
      </c>
      <c r="J4" s="6">
        <f>[94]Model!$N$8</f>
        <v>-0.17320016454401282</v>
      </c>
      <c r="K4" s="6">
        <f>[94]Model!$M$14</f>
        <v>-2.9770011841899809E-3</v>
      </c>
      <c r="L4" s="8">
        <f>[94]Model!$M$102</f>
        <v>4590601000</v>
      </c>
      <c r="M4" s="16" t="str" cm="1">
        <f t="array" ref="M4">_FV(A4,"Industry")</f>
        <v>Hotels &amp; Entertainment Services</v>
      </c>
      <c r="N4" s="25" cm="1">
        <f t="array" ref="N4">_FV(A4,"Year incorporated",TRUE)</f>
        <v>2021</v>
      </c>
      <c r="O4" s="14" t="str" cm="1">
        <f t="array" ref="O4">_FV(A4,"Description")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4" s="10"/>
      <c r="Q4" s="10"/>
      <c r="R4" s="10"/>
    </row>
    <row r="5" spans="1:18" ht="50" customHeight="1">
      <c r="A5" s="22" t="e" vm="13">
        <v>#VALUE!</v>
      </c>
      <c r="B5" s="19">
        <f>'[13]Sheet 1'!$J$116</f>
        <v>71.276531046721459</v>
      </c>
      <c r="C5" s="6" cm="1">
        <f t="array" ref="C5">(B5/_FV(A5,"Price"))-1</f>
        <v>-0.3506738539972537</v>
      </c>
      <c r="D5" s="6">
        <f>'[13]Sheet 1'!$H$5</f>
        <v>0.13120609596380528</v>
      </c>
      <c r="E5" s="6">
        <f>'[13]Sheet 1'!$I$5</f>
        <v>0.12967056099357954</v>
      </c>
      <c r="F5" s="6">
        <f>'[13]Sheet 1'!$H$21</f>
        <v>0.54823304680038198</v>
      </c>
      <c r="G5" s="7">
        <f>'[13]Sheet 1'!$O$17</f>
        <v>7.1887338174928956</v>
      </c>
      <c r="H5" s="7">
        <f>'[13]Sheet 1'!$P$17</f>
        <v>30.989183303085298</v>
      </c>
      <c r="I5" s="6">
        <f>'[13]Sheet 1'!$N$8</f>
        <v>0.82150000000000001</v>
      </c>
      <c r="J5" s="6">
        <f>'[13]Sheet 1'!$Q$8</f>
        <v>0.3630144195347858</v>
      </c>
      <c r="K5" s="6">
        <f>'[13]Sheet 1'!$P$14</f>
        <v>0.11803217358772915</v>
      </c>
      <c r="L5" s="8">
        <f>'[13]Sheet 1'!$P$101</f>
        <v>68300160000</v>
      </c>
      <c r="M5" s="16" t="str" cm="1">
        <f t="array" ref="M5">_FV(A5,"Industry")</f>
        <v>Software &amp; IT Services</v>
      </c>
      <c r="N5" s="25" cm="1">
        <f t="array" ref="N5">_FV(A5,"Year incorporated",TRUE)</f>
        <v>2008</v>
      </c>
      <c r="O5" s="14" t="str" cm="1">
        <f t="array" ref="O5">_FV(A5,"Description")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5" s="14"/>
      <c r="Q5" s="14"/>
      <c r="R5" s="14"/>
    </row>
    <row r="6" spans="1:18" ht="50" customHeight="1">
      <c r="A6" s="22" t="e" vm="71">
        <v>#VALUE!</v>
      </c>
      <c r="B6" s="19">
        <f>'[70]Sheet 1'!$I$115</f>
        <v>59.895880694941575</v>
      </c>
      <c r="C6" s="6" cm="1">
        <f t="array" ref="C6">(B6/_FV(A6,"Price"))-1</f>
        <v>-0.36891917927571827</v>
      </c>
      <c r="D6" s="6">
        <f>'[70]Sheet 1'!$G$4</f>
        <v>0.62823294296956411</v>
      </c>
      <c r="E6" s="6">
        <f>'[70]Sheet 1'!$H$4</f>
        <v>0.24768670527132719</v>
      </c>
      <c r="F6" s="6">
        <f>'[70]Sheet 1'!$G$20</f>
        <v>-0.61964173967459324</v>
      </c>
      <c r="G6" s="7">
        <f>'[70]Sheet 1'!$N$16</f>
        <v>17.900949197062861</v>
      </c>
      <c r="H6" s="7">
        <f>'[70]Sheet 1'!$O$16</f>
        <v>-597.80462519936202</v>
      </c>
      <c r="I6" s="6">
        <f>'[70]Sheet 1'!$M$7</f>
        <v>0.79300000000000004</v>
      </c>
      <c r="J6" s="6">
        <f>'[70]Sheet 1'!$P$7</f>
        <v>0.21104292281057846</v>
      </c>
      <c r="K6" s="6">
        <f>'[70]Sheet 1'!$O$13</f>
        <v>-2.6109573465787319E-2</v>
      </c>
      <c r="L6" s="8">
        <f>'[70]Sheet 1'!$O$101</f>
        <v>29985880000</v>
      </c>
      <c r="M6" s="16" t="str" cm="1">
        <f t="array" ref="M6">_FV(A6,"Industry")</f>
        <v>Software &amp; IT Services</v>
      </c>
      <c r="N6" s="25" cm="1">
        <f t="array" ref="N6">_FV(A6,"Year incorporated",TRUE)</f>
        <v>2010</v>
      </c>
      <c r="O6" s="14" t="str" cm="1">
        <f t="array" ref="O6">_FV(A6,"Description")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6" s="10"/>
      <c r="Q6" s="10"/>
      <c r="R6" s="10"/>
    </row>
    <row r="7" spans="1:18" ht="50" customHeight="1">
      <c r="A7" s="22" t="e" vm="86">
        <v>#VALUE!</v>
      </c>
      <c r="B7" s="19">
        <f>'[85]Sheet 1'!$K$115</f>
        <v>83.940670197222389</v>
      </c>
      <c r="C7" s="6" cm="1">
        <f t="array" ref="C7">(B7/_FV(A7,"Price"))-1</f>
        <v>-0.38042020816930622</v>
      </c>
      <c r="D7" s="6">
        <f>'[85]Sheet 1'!$I$4</f>
        <v>0.6207784875947111</v>
      </c>
      <c r="E7" s="6">
        <f>'[85]Sheet 1'!$J$4</f>
        <v>0.43086825562401798</v>
      </c>
      <c r="F7" s="6">
        <f>'[85]Sheet 1'!$I$20</f>
        <v>0.64944668984627341</v>
      </c>
      <c r="G7" s="7">
        <f>'[85]Sheet 1'!$P$16</f>
        <v>17.375369633327406</v>
      </c>
      <c r="H7" s="7">
        <f>'[85]Sheet 1'!$Q$16</f>
        <v>-48.569455618815304</v>
      </c>
      <c r="I7" s="6">
        <f>'[85]Sheet 1'!$O$7</f>
        <v>0.77790000000000004</v>
      </c>
      <c r="J7" s="6">
        <f>'[85]Sheet 1'!$R$7</f>
        <v>0.2120471590711181</v>
      </c>
      <c r="K7" s="6">
        <f>'[85]Sheet 1'!$Q$13</f>
        <v>-0.20223875895447993</v>
      </c>
      <c r="L7" s="8">
        <f>'[85]Sheet 1'!$Q$101</f>
        <v>18955590000</v>
      </c>
      <c r="M7" s="16" t="str" cm="1">
        <f t="array" ref="M7">_FV(A7,"Industry")</f>
        <v>Software &amp; IT Services</v>
      </c>
      <c r="N7" s="25" cm="1">
        <f t="array" ref="N7">_FV(A7,"Year incorporated",TRUE)</f>
        <v>2007</v>
      </c>
      <c r="O7" s="14" t="str" cm="1">
        <f t="array" ref="O7">_FV(A7,"Description")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7" s="10"/>
      <c r="Q7" s="10"/>
      <c r="R7" s="10"/>
    </row>
    <row r="8" spans="1:18" ht="50" customHeight="1">
      <c r="A8" s="2" t="e" vm="48">
        <v>#VALUE!</v>
      </c>
      <c r="B8" s="19">
        <f>'[47]Sheet 1'!$G$115</f>
        <v>27.578654485489295</v>
      </c>
      <c r="C8" s="6" cm="1">
        <f t="array" ref="C8">(B8/_FV(A8,"Price"))-1</f>
        <v>-0.38122830411735931</v>
      </c>
      <c r="D8" s="6">
        <f>'[47]Sheet 1'!$E$4</f>
        <v>0.3484848484848484</v>
      </c>
      <c r="E8" s="6">
        <f>'[47]Sheet 1'!$F$4</f>
        <v>0.12359550561797761</v>
      </c>
      <c r="F8" s="6">
        <f>'[47]Sheet 1'!$E$20</f>
        <v>0.18432203389830515</v>
      </c>
      <c r="G8" s="7">
        <f>'[47]Sheet 1'!$L$16</f>
        <v>19.367742108079188</v>
      </c>
      <c r="H8" s="7">
        <f>'[47]Sheet 1'!$M$16</f>
        <v>-441.44280487804878</v>
      </c>
      <c r="I8" s="6">
        <f>'[47]Sheet 1'!$K$7</f>
        <v>0.49330000000000002</v>
      </c>
      <c r="J8" s="6">
        <f>'[47]Sheet 1'!$N$7</f>
        <v>0.23274478330658105</v>
      </c>
      <c r="K8" s="6">
        <f>'[47]Sheet 1'!$M$13</f>
        <v>-2.5010139245640124E-3</v>
      </c>
      <c r="L8" s="8">
        <f>'[47]Sheet 1'!$M$101</f>
        <v>36198310000</v>
      </c>
      <c r="M8" s="16" t="str" cm="1">
        <f t="array" ref="M8">_FV(A8,"Industry")</f>
        <v>Integrated Hardware &amp; Software</v>
      </c>
      <c r="N8" s="25" cm="1">
        <f t="array" ref="N8">_FV(A8,"Year incorporated",TRUE)</f>
        <v>2022</v>
      </c>
      <c r="O8" s="14" t="str" cm="1">
        <f t="array" ref="O8">_FV(A8,"Description")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8" s="10"/>
      <c r="Q8" s="10"/>
      <c r="R8" s="10"/>
    </row>
    <row r="9" spans="1:18" ht="50" customHeight="1">
      <c r="A9" s="22" t="e" vm="75">
        <v>#VALUE!</v>
      </c>
      <c r="B9" s="19">
        <f>'[74]Sheet 1'!$I$115</f>
        <v>88.985438301778032</v>
      </c>
      <c r="C9" s="6" cm="1">
        <f t="array" ref="C9">(B9/_FV(A9,"Price"))-1</f>
        <v>-0.44429252293899935</v>
      </c>
      <c r="D9" s="6">
        <f>'[74]Sheet 1'!$G$4</f>
        <v>0.66003078548736438</v>
      </c>
      <c r="E9" s="6">
        <f>'[74]Sheet 1'!$H$4</f>
        <v>0.57757609910209062</v>
      </c>
      <c r="F9" s="6">
        <f>'[74]Sheet 1'!$G$20</f>
        <v>1.5222344965018304</v>
      </c>
      <c r="G9" s="7">
        <f>'[74]Sheet 1'!$N$16</f>
        <v>25.173533370901229</v>
      </c>
      <c r="H9" s="7">
        <f>'[74]Sheet 1'!$O$16</f>
        <v>-228.35311174018736</v>
      </c>
      <c r="I9" s="6">
        <f>'[74]Sheet 1'!$M$7</f>
        <v>0.73599999999999999</v>
      </c>
      <c r="J9" s="6">
        <f>'[74]Sheet 1'!$P$7</f>
        <v>0.30433785204402886</v>
      </c>
      <c r="K9" s="6">
        <f>'[74]Sheet 1'!$O$13</f>
        <v>-6.422153996497329E-2</v>
      </c>
      <c r="L9" s="8">
        <f>'[74]Sheet 1'!$O$101</f>
        <v>36541750000</v>
      </c>
      <c r="M9" s="16" t="str" cm="1">
        <f t="array" ref="M9">_FV(A9,"Industry")</f>
        <v>Software &amp; IT Services</v>
      </c>
      <c r="N9" s="25" cm="1">
        <f t="array" ref="N9">_FV(A9,"Year incorporated",TRUE)</f>
        <v>2011</v>
      </c>
      <c r="O9" s="14" t="str" cm="1">
        <f t="array" ref="O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9" s="10"/>
      <c r="Q9" s="10"/>
      <c r="R9" s="10"/>
    </row>
    <row r="10" spans="1:18" ht="50" customHeight="1">
      <c r="A10" s="22" t="e" vm="87">
        <v>#VALUE!</v>
      </c>
      <c r="B10" s="19">
        <f>'[86]Sheet 1'!$G$115</f>
        <v>9.3146031814611678</v>
      </c>
      <c r="C10" s="6" cm="1">
        <f t="array" ref="C10">(B10/_FV(A10,"Price"))-1</f>
        <v>-0.56433100180256468</v>
      </c>
      <c r="D10" s="6">
        <f>'[86]Sheet 1'!$E$4</f>
        <v>1.061430964018379</v>
      </c>
      <c r="E10" s="6">
        <f>'[86]Sheet 1'!$F$4</f>
        <v>0.5041013409004238</v>
      </c>
      <c r="F10" s="6">
        <f>'[86]Sheet 1'!$E$20</f>
        <v>0.47004410847701417</v>
      </c>
      <c r="G10" s="7">
        <f>'[86]Sheet 1'!$L$16</f>
        <v>14.245159043912652</v>
      </c>
      <c r="H10" s="7">
        <f>'[86]Sheet 1'!$M$16</f>
        <v>-15.893883214186609</v>
      </c>
      <c r="I10" s="6">
        <f>'[86]Sheet 1'!$K$7</f>
        <v>0.6584931983826765</v>
      </c>
      <c r="J10" s="6">
        <f>'[86]Sheet 1'!$N$7</f>
        <v>-0.49276017992368165</v>
      </c>
      <c r="K10" s="6">
        <f>'[86]Sheet 1'!$M$13</f>
        <v>-0.24299799904026365</v>
      </c>
      <c r="L10" s="8">
        <f>'[86]Sheet 1'!$M$101</f>
        <v>6014007000</v>
      </c>
      <c r="M10" s="16" t="str" cm="1">
        <f t="array" ref="M10">_FV(A10,"Industry")</f>
        <v>Software &amp; IT Services</v>
      </c>
      <c r="N10" s="25" cm="1">
        <f t="array" ref="N10">_FV(A10,"Year incorporated",TRUE)</f>
        <v>2013</v>
      </c>
      <c r="O10" s="14" t="str" cm="1">
        <f t="array" ref="O10">_FV(A10,"Description")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10" s="10"/>
      <c r="Q10" s="10"/>
      <c r="R10" s="10"/>
    </row>
    <row r="11" spans="1:18" ht="50" customHeight="1">
      <c r="A11" s="22" t="e" vm="81">
        <v>#VALUE!</v>
      </c>
      <c r="B11" s="19">
        <f>'[80]Sheet 1'!$H$115</f>
        <v>65.67206854302249</v>
      </c>
      <c r="C11" s="6" cm="1">
        <f t="array" ref="C11">(B11/_FV(A11,"Price"))-1</f>
        <v>-0.60285396381819978</v>
      </c>
      <c r="D11" s="6">
        <f>'[80]Sheet 1'!$F$4</f>
        <v>0.69409764566847132</v>
      </c>
      <c r="E11" s="6">
        <f>'[80]Sheet 1'!$G$4</f>
        <v>0.39277586474824733</v>
      </c>
      <c r="F11" s="6">
        <f>'[80]Sheet 1'!$F$20</f>
        <v>0.10037086145995944</v>
      </c>
      <c r="G11" s="7">
        <f>'[80]Sheet 1'!$M$16</f>
        <v>23.668180469283651</v>
      </c>
      <c r="H11" s="7">
        <f>'[80]Sheet 1'!$N$16</f>
        <v>-61.365737631871269</v>
      </c>
      <c r="I11" s="6">
        <f>'[80]Sheet 1'!$L$7</f>
        <v>0.65259999999999996</v>
      </c>
      <c r="J11" s="6">
        <f>'[80]Sheet 1'!$O$7</f>
        <v>0.24035864583651029</v>
      </c>
      <c r="K11" s="6">
        <f>'[80]Sheet 1'!$N$13</f>
        <v>-0.14755660996472728</v>
      </c>
      <c r="L11" s="8">
        <f>'[80]Sheet 1'!$N$101</f>
        <v>48890390000</v>
      </c>
      <c r="M11" s="16" t="str" cm="1">
        <f t="array" ref="M11">_FV(A11,"Industry")</f>
        <v>Software &amp; IT Services</v>
      </c>
      <c r="N11" s="25" cm="1">
        <f t="array" ref="N11">_FV(A11,"Year incorporated",TRUE)</f>
        <v>2012</v>
      </c>
      <c r="O11" s="14" t="str" cm="1">
        <f t="array" ref="O11">_FV(A11,"Description")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11" s="10"/>
      <c r="Q11" s="10"/>
      <c r="R11" s="10"/>
    </row>
    <row r="12" spans="1:18" ht="50" customHeight="1">
      <c r="A12" s="22" t="e" vm="91">
        <v>#VALUE!</v>
      </c>
      <c r="B12" s="19">
        <f>'[90]Sheet 1'!$G$115</f>
        <v>11.638775118399183</v>
      </c>
      <c r="C12" s="6" cm="1">
        <f t="array" ref="C12">(B12/_FV(A12,"Price"))-1</f>
        <v>-0.685098075800888</v>
      </c>
      <c r="D12" s="6">
        <f>'[90]Sheet 1'!$E$4</f>
        <v>0.67937843603677761</v>
      </c>
      <c r="E12" s="6">
        <f>'[90]Sheet 1'!$F$4</f>
        <v>0.25453688427999066</v>
      </c>
      <c r="F12" s="6">
        <f>'[90]Sheet 1'!$E$20</f>
        <v>0.36654277495879262</v>
      </c>
      <c r="G12" s="7">
        <f>'[90]Sheet 1'!$L$16</f>
        <v>12.491027574829131</v>
      </c>
      <c r="H12" s="7">
        <f>'[90]Sheet 1'!$M$16</f>
        <v>-32.331314129546257</v>
      </c>
      <c r="I12" s="6">
        <f>'[90]Sheet 1'!$K$7</f>
        <v>0.87819938722601931</v>
      </c>
      <c r="J12" s="6">
        <f>'[90]Sheet 1'!$N$7</f>
        <v>-0.19674287061041715</v>
      </c>
      <c r="K12" s="6">
        <f>'[90]Sheet 1'!$M$13</f>
        <v>-0.25634120464397225</v>
      </c>
      <c r="L12" s="8">
        <f>'[90]Sheet 1'!$M$101</f>
        <v>5299943000</v>
      </c>
      <c r="M12" s="16" t="str" cm="1">
        <f t="array" ref="M12">_FV(A12,"Industry")</f>
        <v>Software &amp; IT Services</v>
      </c>
      <c r="N12" s="25" cm="1">
        <f t="array" ref="N12">_FV(A12,"Year incorporated",TRUE)</f>
        <v>2014</v>
      </c>
      <c r="O12" s="14" t="str" cm="1">
        <f t="array" ref="O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12" s="10"/>
      <c r="Q12" s="10"/>
      <c r="R12" s="10"/>
    </row>
    <row r="13" spans="1:18" ht="50" customHeight="1">
      <c r="A13" s="22" t="e" vm="77">
        <v>#VALUE!</v>
      </c>
      <c r="B13" s="19">
        <f>'[76]Sheet 1'!$J$115</f>
        <v>17.594948520546691</v>
      </c>
      <c r="C13" s="6" cm="1">
        <f t="array" ref="C13">(B13/_FV(A13,"Price"))-1</f>
        <v>-0.74559068073240753</v>
      </c>
      <c r="D13" s="6">
        <f>'[76]Sheet 1'!$H$4</f>
        <v>0.48568307775743191</v>
      </c>
      <c r="E13" s="6">
        <f>'[76]Sheet 1'!$I$4</f>
        <v>0.31454686585162017</v>
      </c>
      <c r="F13" s="6">
        <f>'[76]Sheet 1'!$H$20</f>
        <v>-0.36673099481590798</v>
      </c>
      <c r="G13" s="7">
        <f>'[76]Sheet 1'!$O$16</f>
        <v>20.808282260487406</v>
      </c>
      <c r="H13" s="7">
        <f>'[76]Sheet 1'!$P$16</f>
        <v>-104.93838588072251</v>
      </c>
      <c r="I13" s="6">
        <f>'[76]Sheet 1'!$N$7</f>
        <v>0.76149999999999995</v>
      </c>
      <c r="J13" s="6">
        <f>'[76]Sheet 1'!$Q$7</f>
        <v>-4.0778638305813637E-2</v>
      </c>
      <c r="K13" s="6">
        <f>'[76]Sheet 1'!$P$13</f>
        <v>-9.1412072846884795E-2</v>
      </c>
      <c r="L13" s="8">
        <f>'[76]Sheet 1'!$P$101</f>
        <v>20293090000</v>
      </c>
      <c r="M13" s="16" t="str" cm="1">
        <f t="array" ref="M13">_FV(A13,"Industry")</f>
        <v>Software &amp; IT Services</v>
      </c>
      <c r="N13" s="25" cm="1">
        <f t="array" ref="N13">_FV(A13,"Year incorporated",TRUE)</f>
        <v>2009</v>
      </c>
      <c r="O13" s="14" t="str" cm="1">
        <f t="array" ref="O13">_FV(A13,"Description")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13" s="14"/>
      <c r="Q13" s="14"/>
      <c r="R13" s="14"/>
    </row>
    <row r="14" spans="1:18" ht="50" customHeight="1">
      <c r="A14" s="22" t="e" vm="90">
        <v>#VALUE!</v>
      </c>
      <c r="B14" s="19">
        <f>'[89]Sheet 1'!$G$115</f>
        <v>5.7515376070714233</v>
      </c>
      <c r="C14" s="6" cm="1">
        <f t="array" ref="C14">(B14/_FV(A14,"Price"))-1</f>
        <v>-0.81879213588306787</v>
      </c>
      <c r="D14" s="6">
        <f>'[89]Sheet 1'!$E$4</f>
        <v>0.51069447022667736</v>
      </c>
      <c r="E14" s="6">
        <f>'[89]Sheet 1'!$F$4</f>
        <v>0.30200155646273363</v>
      </c>
      <c r="F14" s="6">
        <f>'[89]Sheet 1'!$E$20</f>
        <v>0.33195136832393346</v>
      </c>
      <c r="G14" s="7">
        <f>'[89]Sheet 1'!$L$16</f>
        <v>14.509833704244775</v>
      </c>
      <c r="H14" s="7">
        <f>'[89]Sheet 1'!$M$16</f>
        <v>-18.786722380460986</v>
      </c>
      <c r="I14" s="6">
        <f>'[89]Sheet 1'!$K$7</f>
        <v>0.65449999999999997</v>
      </c>
      <c r="J14" s="6">
        <f>'[89]Sheet 1'!$N$7</f>
        <v>-0.29318160097210655</v>
      </c>
      <c r="K14" s="6">
        <f>'[89]Sheet 1'!$M$13</f>
        <v>-0.24525679463638253</v>
      </c>
      <c r="L14" s="8">
        <f>'[89]Sheet 1'!$M$101</f>
        <v>8501950000</v>
      </c>
      <c r="M14" s="16" t="str" cm="1">
        <f t="array" ref="M14">_FV(A14,"Industry")</f>
        <v>Software &amp; IT Services</v>
      </c>
      <c r="N14" s="25" cm="1">
        <f t="array" ref="N14">_FV(A14,"Year incorporated",TRUE)</f>
        <v>2014</v>
      </c>
      <c r="O14" s="14" t="str" cm="1">
        <f t="array" ref="O14">_FV(A14,"Description")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14" s="10"/>
      <c r="Q14" s="10"/>
      <c r="R14" s="10"/>
    </row>
    <row r="15" spans="1:18" ht="50" customHeight="1">
      <c r="A15" s="22"/>
      <c r="B15" s="19"/>
      <c r="C15" s="6"/>
      <c r="D15" s="6"/>
      <c r="E15" s="6"/>
      <c r="F15" s="6"/>
      <c r="G15" s="7"/>
      <c r="H15" s="7"/>
      <c r="I15" s="6"/>
      <c r="J15" s="6"/>
      <c r="K15" s="6"/>
      <c r="L15" s="8"/>
      <c r="M15" s="16"/>
      <c r="N15" s="10"/>
      <c r="O15" s="14"/>
      <c r="P15" s="10"/>
      <c r="Q15" s="10"/>
      <c r="R15" s="10"/>
    </row>
    <row r="16" spans="1:18" ht="50" customHeight="1">
      <c r="A16" s="22"/>
      <c r="B16" s="19"/>
      <c r="C16" s="6"/>
      <c r="D16" s="6"/>
      <c r="E16" s="6"/>
      <c r="F16" s="6"/>
      <c r="G16" s="7"/>
      <c r="H16" s="7"/>
      <c r="I16" s="6"/>
      <c r="J16" s="6"/>
      <c r="K16" s="6"/>
      <c r="L16" s="8"/>
      <c r="M16" s="16"/>
      <c r="N16" s="10"/>
      <c r="O16" s="14"/>
      <c r="P16" s="10"/>
      <c r="Q16" s="10"/>
      <c r="R16" s="10"/>
    </row>
    <row r="17" spans="1:18" ht="50" customHeight="1">
      <c r="A17" s="22"/>
      <c r="B17" s="19"/>
      <c r="C17" s="6"/>
      <c r="D17" s="6"/>
      <c r="E17" s="6"/>
      <c r="F17" s="6"/>
      <c r="G17" s="7"/>
      <c r="H17" s="7"/>
      <c r="I17" s="6"/>
      <c r="J17" s="6"/>
      <c r="K17" s="6"/>
      <c r="L17" s="8"/>
      <c r="M17" s="16"/>
      <c r="N17" s="10"/>
      <c r="O17" s="14"/>
      <c r="P17" s="10"/>
      <c r="Q17" s="10"/>
      <c r="R17" s="10"/>
    </row>
    <row r="18" spans="1:18" ht="50" customHeight="1">
      <c r="A18" s="11"/>
      <c r="B18" s="5"/>
      <c r="C18" s="6"/>
      <c r="D18" s="6"/>
      <c r="E18" s="6"/>
      <c r="F18" s="6"/>
      <c r="G18" s="7"/>
      <c r="H18" s="7"/>
      <c r="I18" s="6"/>
      <c r="J18" s="6"/>
      <c r="K18" s="6"/>
      <c r="L18" s="8"/>
      <c r="M18" s="13"/>
      <c r="N18" s="10"/>
      <c r="O18" s="9"/>
      <c r="P18" s="10"/>
      <c r="Q18" s="10"/>
      <c r="R18" s="10"/>
    </row>
    <row r="19" spans="1:18" ht="50" customHeight="1">
      <c r="A19" s="4"/>
      <c r="B19" s="5"/>
      <c r="C19" s="6"/>
      <c r="D19" s="6"/>
      <c r="E19" s="6"/>
      <c r="F19" s="6"/>
      <c r="G19" s="7"/>
      <c r="H19" s="7"/>
      <c r="I19" s="6"/>
      <c r="J19" s="6"/>
      <c r="K19" s="6"/>
      <c r="L19" s="8"/>
      <c r="M19" s="13"/>
      <c r="N19" s="10"/>
      <c r="O19" s="9"/>
      <c r="P19" s="10"/>
      <c r="Q19" s="10"/>
      <c r="R19" s="10"/>
    </row>
    <row r="20" spans="1:18" ht="50" customHeight="1">
      <c r="A20" s="11"/>
      <c r="B20" s="5"/>
      <c r="C20" s="6"/>
      <c r="D20" s="6"/>
      <c r="E20" s="6"/>
      <c r="F20" s="6"/>
      <c r="G20" s="7"/>
      <c r="H20" s="7"/>
      <c r="I20" s="6"/>
      <c r="J20" s="6"/>
      <c r="K20" s="6"/>
      <c r="L20" s="8"/>
      <c r="M20" s="13"/>
      <c r="N20" s="10"/>
      <c r="O20" s="9"/>
      <c r="P20" s="10"/>
      <c r="Q20" s="10"/>
      <c r="R20" s="10"/>
    </row>
    <row r="21" spans="1:18" ht="50" customHeight="1">
      <c r="A21" s="11"/>
      <c r="B21" s="5"/>
      <c r="C21" s="6"/>
      <c r="D21" s="6"/>
      <c r="E21" s="6"/>
      <c r="F21" s="6"/>
      <c r="G21" s="7"/>
      <c r="H21" s="7"/>
      <c r="I21" s="6"/>
      <c r="J21" s="6"/>
      <c r="K21" s="6"/>
      <c r="L21" s="8"/>
      <c r="M21" s="13"/>
      <c r="N21" s="10"/>
      <c r="O21" s="9"/>
      <c r="P21" s="10"/>
      <c r="Q21" s="10"/>
      <c r="R21" s="10"/>
    </row>
    <row r="22" spans="1:18" ht="50" customHeight="1">
      <c r="A22" s="4"/>
      <c r="B22" s="5"/>
      <c r="C22" s="6"/>
      <c r="D22" s="6"/>
      <c r="E22" s="6"/>
      <c r="F22" s="6"/>
      <c r="G22" s="7"/>
      <c r="H22" s="7"/>
      <c r="I22" s="6"/>
      <c r="J22" s="6"/>
      <c r="K22" s="6"/>
      <c r="L22" s="8"/>
      <c r="M22" s="13"/>
      <c r="N22" s="10"/>
      <c r="O22" s="9"/>
      <c r="P22" s="10"/>
      <c r="Q22" s="10"/>
      <c r="R22" s="10"/>
    </row>
    <row r="23" spans="1:18" ht="50" customHeight="1">
      <c r="A23" s="11"/>
      <c r="B23" s="5"/>
      <c r="C23" s="6"/>
      <c r="D23" s="6"/>
      <c r="E23" s="6"/>
      <c r="F23" s="6"/>
      <c r="G23" s="7"/>
      <c r="H23" s="7"/>
      <c r="I23" s="6"/>
      <c r="J23" s="6"/>
      <c r="K23" s="6"/>
      <c r="L23" s="8"/>
      <c r="M23" s="13"/>
      <c r="N23" s="10"/>
      <c r="O23" s="9"/>
      <c r="P23" s="10"/>
      <c r="Q23" s="10"/>
      <c r="R23" s="10"/>
    </row>
    <row r="24" spans="1:18" ht="50" customHeight="1">
      <c r="A24" s="23"/>
      <c r="B24" s="5"/>
      <c r="C24" s="6"/>
      <c r="D24" s="6"/>
      <c r="E24" s="6"/>
      <c r="F24" s="6"/>
      <c r="G24" s="7"/>
      <c r="H24" s="7"/>
      <c r="I24" s="6"/>
      <c r="J24" s="6"/>
      <c r="K24" s="6"/>
      <c r="L24" s="8"/>
      <c r="M24" s="13"/>
      <c r="N24" s="10"/>
      <c r="O24" s="9"/>
      <c r="P24" s="10"/>
      <c r="Q24" s="10"/>
      <c r="R24" s="10"/>
    </row>
  </sheetData>
  <autoFilter ref="A1:L1" xr:uid="{FAB1ACF9-D4B9-FB4D-8299-9FC1FBDA430F}">
    <sortState xmlns:xlrd2="http://schemas.microsoft.com/office/spreadsheetml/2017/richdata2" ref="A2:L14">
      <sortCondition descending="1" ref="C1:C14"/>
    </sortState>
  </autoFilter>
  <conditionalFormatting sqref="C15:C24">
    <cfRule type="colorScale" priority="346">
      <colorScale>
        <cfvo type="min"/>
        <cfvo type="percentile" val="50"/>
        <cfvo type="max"/>
        <color rgb="FFF8696B"/>
        <color rgb="FFFFEB84"/>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D15:E23">
    <cfRule type="colorScale" priority="347">
      <colorScale>
        <cfvo type="min"/>
        <cfvo type="max"/>
        <color rgb="FFFFEF9C"/>
        <color rgb="FF63BE7B"/>
      </colorScale>
    </cfRule>
  </conditionalFormatting>
  <conditionalFormatting sqref="D15:E15">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onditionalFormatting>
  <conditionalFormatting sqref="D16:E16">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onditionalFormatting>
  <conditionalFormatting sqref="D17:E19">
    <cfRule type="colorScale" priority="341">
      <colorScale>
        <cfvo type="min"/>
        <cfvo type="max"/>
        <color rgb="FFFCFCFF"/>
        <color rgb="FF63BE7B"/>
      </colorScale>
    </cfRule>
    <cfRule type="colorScale" priority="342">
      <colorScale>
        <cfvo type="min"/>
        <cfvo type="percentile" val="50"/>
        <cfvo type="max"/>
        <color rgb="FFF8696B"/>
        <color rgb="FFFFEB84"/>
        <color rgb="FF63BE7B"/>
      </colorScale>
    </cfRule>
  </conditionalFormatting>
  <conditionalFormatting sqref="D20:E20">
    <cfRule type="colorScale" priority="337">
      <colorScale>
        <cfvo type="min"/>
        <cfvo type="max"/>
        <color rgb="FFFCFCFF"/>
        <color rgb="FF63BE7B"/>
      </colorScale>
    </cfRule>
    <cfRule type="colorScale" priority="338">
      <colorScale>
        <cfvo type="min"/>
        <cfvo type="percentile" val="50"/>
        <cfvo type="max"/>
        <color rgb="FFF8696B"/>
        <color rgb="FFFFEB84"/>
        <color rgb="FF63BE7B"/>
      </colorScale>
    </cfRule>
  </conditionalFormatting>
  <conditionalFormatting sqref="D21:E21">
    <cfRule type="colorScale" priority="335">
      <colorScale>
        <cfvo type="min"/>
        <cfvo type="max"/>
        <color rgb="FFFCFCFF"/>
        <color rgb="FF63BE7B"/>
      </colorScale>
    </cfRule>
    <cfRule type="colorScale" priority="336">
      <colorScale>
        <cfvo type="min"/>
        <cfvo type="percentile" val="50"/>
        <cfvo type="max"/>
        <color rgb="FFF8696B"/>
        <color rgb="FFFFEB84"/>
        <color rgb="FF63BE7B"/>
      </colorScale>
    </cfRule>
  </conditionalFormatting>
  <conditionalFormatting sqref="D22:E22">
    <cfRule type="colorScale" priority="333">
      <colorScale>
        <cfvo type="min"/>
        <cfvo type="max"/>
        <color rgb="FFFCFCFF"/>
        <color rgb="FF63BE7B"/>
      </colorScale>
    </cfRule>
    <cfRule type="colorScale" priority="334">
      <colorScale>
        <cfvo type="min"/>
        <cfvo type="percentile" val="50"/>
        <cfvo type="max"/>
        <color rgb="FFF8696B"/>
        <color rgb="FFFFEB84"/>
        <color rgb="FF63BE7B"/>
      </colorScale>
    </cfRule>
  </conditionalFormatting>
  <conditionalFormatting sqref="D23:E23">
    <cfRule type="colorScale" priority="331">
      <colorScale>
        <cfvo type="min"/>
        <cfvo type="max"/>
        <color rgb="FFFCFCFF"/>
        <color rgb="FF63BE7B"/>
      </colorScale>
    </cfRule>
    <cfRule type="colorScale" priority="332">
      <colorScale>
        <cfvo type="min"/>
        <cfvo type="percentile" val="50"/>
        <cfvo type="max"/>
        <color rgb="FFF8696B"/>
        <color rgb="FFFFEB84"/>
        <color rgb="FF63BE7B"/>
      </colorScale>
    </cfRule>
  </conditionalFormatting>
  <conditionalFormatting sqref="F26:F1048576 F1 F15:F23">
    <cfRule type="colorScale" priority="330">
      <colorScale>
        <cfvo type="min"/>
        <cfvo type="percentile" val="50"/>
        <cfvo type="max"/>
        <color rgb="FFF8696B"/>
        <color rgb="FFFCFCFF"/>
        <color rgb="FF63BE7B"/>
      </colorScale>
    </cfRule>
  </conditionalFormatting>
  <conditionalFormatting sqref="G15:G23">
    <cfRule type="colorScale" priority="345">
      <colorScale>
        <cfvo type="min"/>
        <cfvo type="percentile" val="50"/>
        <cfvo type="max"/>
        <color rgb="FF63BE7B"/>
        <color rgb="FFFCFCFF"/>
        <color rgb="FFF8696B"/>
      </colorScale>
    </cfRule>
  </conditionalFormatting>
  <conditionalFormatting sqref="I15:I23">
    <cfRule type="colorScale" priority="348">
      <colorScale>
        <cfvo type="min"/>
        <cfvo type="max"/>
        <color rgb="FFFFEF9C"/>
        <color rgb="FF63BE7B"/>
      </colorScale>
    </cfRule>
  </conditionalFormatting>
  <conditionalFormatting sqref="J15:J23">
    <cfRule type="colorScale" priority="349">
      <colorScale>
        <cfvo type="min"/>
        <cfvo type="max"/>
        <color rgb="FFFFEF9C"/>
        <color rgb="FF63BE7B"/>
      </colorScale>
    </cfRule>
  </conditionalFormatting>
  <conditionalFormatting sqref="K15:K23">
    <cfRule type="colorScale" priority="350">
      <colorScale>
        <cfvo type="min"/>
        <cfvo type="percentile" val="50"/>
        <cfvo type="max"/>
        <color rgb="FFF8696B"/>
        <color rgb="FFFFEB84"/>
        <color rgb="FF63BE7B"/>
      </colorScale>
    </cfRule>
  </conditionalFormatting>
  <conditionalFormatting sqref="D15:D17">
    <cfRule type="colorScale" priority="327">
      <colorScale>
        <cfvo type="min"/>
        <cfvo type="max"/>
        <color rgb="FFFCFCFF"/>
        <color rgb="FF63BE7B"/>
      </colorScale>
    </cfRule>
  </conditionalFormatting>
  <conditionalFormatting sqref="C15:C17">
    <cfRule type="colorScale" priority="329">
      <colorScale>
        <cfvo type="min"/>
        <cfvo type="percentile" val="50"/>
        <cfvo type="max"/>
        <color rgb="FFF8696B"/>
        <color rgb="FFFCFCFF"/>
        <color rgb="FF63BE7B"/>
      </colorScale>
    </cfRule>
  </conditionalFormatting>
  <conditionalFormatting sqref="E15:E17">
    <cfRule type="colorScale" priority="328">
      <colorScale>
        <cfvo type="min"/>
        <cfvo type="max"/>
        <color rgb="FFFCFCFF"/>
        <color rgb="FF63BE7B"/>
      </colorScale>
    </cfRule>
  </conditionalFormatting>
  <conditionalFormatting sqref="D11:F11">
    <cfRule type="colorScale" priority="267">
      <colorScale>
        <cfvo type="min"/>
        <cfvo type="max"/>
        <color rgb="FFFCFCFF"/>
        <color rgb="FF63BE7B"/>
      </colorScale>
    </cfRule>
    <cfRule type="colorScale" priority="268">
      <colorScale>
        <cfvo type="min"/>
        <cfvo type="percentile" val="50"/>
        <cfvo type="max"/>
        <color rgb="FFF8696B"/>
        <color rgb="FFFFEB84"/>
        <color rgb="FF63BE7B"/>
      </colorScale>
    </cfRule>
  </conditionalFormatting>
  <conditionalFormatting sqref="D11:F11">
    <cfRule type="colorScale" priority="269">
      <colorScale>
        <cfvo type="min"/>
        <cfvo type="max"/>
        <color rgb="FFFFEF9C"/>
        <color rgb="FF63BE7B"/>
      </colorScale>
    </cfRule>
  </conditionalFormatting>
  <conditionalFormatting sqref="G11">
    <cfRule type="colorScale" priority="270">
      <colorScale>
        <cfvo type="min"/>
        <cfvo type="percentile" val="50"/>
        <cfvo type="max"/>
        <color rgb="FF63BE7B"/>
        <color rgb="FFFCFCFF"/>
        <color rgb="FFF8696B"/>
      </colorScale>
    </cfRule>
  </conditionalFormatting>
  <conditionalFormatting sqref="I11">
    <cfRule type="colorScale" priority="271">
      <colorScale>
        <cfvo type="min"/>
        <cfvo type="max"/>
        <color rgb="FFFFEF9C"/>
        <color rgb="FF63BE7B"/>
      </colorScale>
    </cfRule>
  </conditionalFormatting>
  <conditionalFormatting sqref="J11">
    <cfRule type="colorScale" priority="272">
      <colorScale>
        <cfvo type="min"/>
        <cfvo type="max"/>
        <color rgb="FFFFEF9C"/>
        <color rgb="FF63BE7B"/>
      </colorScale>
    </cfRule>
  </conditionalFormatting>
  <conditionalFormatting sqref="K11">
    <cfRule type="colorScale" priority="273">
      <colorScale>
        <cfvo type="min"/>
        <cfvo type="percentile" val="50"/>
        <cfvo type="max"/>
        <color rgb="FFF8696B"/>
        <color rgb="FFFFEB84"/>
        <color rgb="FF63BE7B"/>
      </colorScale>
    </cfRule>
  </conditionalFormatting>
  <conditionalFormatting sqref="D11:F11">
    <cfRule type="colorScale" priority="274">
      <colorScale>
        <cfvo type="min"/>
        <cfvo type="max"/>
        <color rgb="FFFCFCFF"/>
        <color rgb="FF63BE7B"/>
      </colorScale>
    </cfRule>
  </conditionalFormatting>
  <conditionalFormatting sqref="I11">
    <cfRule type="colorScale" priority="266">
      <colorScale>
        <cfvo type="min"/>
        <cfvo type="max"/>
        <color rgb="FFFFEF9C"/>
        <color rgb="FF63BE7B"/>
      </colorScale>
    </cfRule>
  </conditionalFormatting>
  <conditionalFormatting sqref="J11">
    <cfRule type="colorScale" priority="265">
      <colorScale>
        <cfvo type="min"/>
        <cfvo type="max"/>
        <color rgb="FFFFEF9C"/>
        <color rgb="FF63BE7B"/>
      </colorScale>
    </cfRule>
  </conditionalFormatting>
  <conditionalFormatting sqref="K11">
    <cfRule type="colorScale" priority="264">
      <colorScale>
        <cfvo type="min"/>
        <cfvo type="max"/>
        <color rgb="FFFFEF9C"/>
        <color rgb="FF63BE7B"/>
      </colorScale>
    </cfRule>
  </conditionalFormatting>
  <conditionalFormatting sqref="C11">
    <cfRule type="colorScale" priority="263">
      <colorScale>
        <cfvo type="min"/>
        <cfvo type="percentile" val="50"/>
        <cfvo type="max"/>
        <color rgb="FFF8696B"/>
        <color rgb="FFFCFCFF"/>
        <color rgb="FF63BE7B"/>
      </colorScale>
    </cfRule>
  </conditionalFormatting>
  <conditionalFormatting sqref="D2:F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D2:F2">
    <cfRule type="colorScale" priority="245">
      <colorScale>
        <cfvo type="min"/>
        <cfvo type="max"/>
        <color rgb="FFFFEF9C"/>
        <color rgb="FF63BE7B"/>
      </colorScale>
    </cfRule>
  </conditionalFormatting>
  <conditionalFormatting sqref="G2">
    <cfRule type="colorScale" priority="246">
      <colorScale>
        <cfvo type="min"/>
        <cfvo type="percentile" val="50"/>
        <cfvo type="max"/>
        <color rgb="FF63BE7B"/>
        <color rgb="FFFCFCFF"/>
        <color rgb="FFF8696B"/>
      </colorScale>
    </cfRule>
  </conditionalFormatting>
  <conditionalFormatting sqref="I2">
    <cfRule type="colorScale" priority="247">
      <colorScale>
        <cfvo type="min"/>
        <cfvo type="max"/>
        <color rgb="FFFFEF9C"/>
        <color rgb="FF63BE7B"/>
      </colorScale>
    </cfRule>
  </conditionalFormatting>
  <conditionalFormatting sqref="J2">
    <cfRule type="colorScale" priority="248">
      <colorScale>
        <cfvo type="min"/>
        <cfvo type="max"/>
        <color rgb="FFFFEF9C"/>
        <color rgb="FF63BE7B"/>
      </colorScale>
    </cfRule>
  </conditionalFormatting>
  <conditionalFormatting sqref="K2">
    <cfRule type="colorScale" priority="249">
      <colorScale>
        <cfvo type="min"/>
        <cfvo type="percentile" val="50"/>
        <cfvo type="max"/>
        <color rgb="FFF8696B"/>
        <color rgb="FFFFEB84"/>
        <color rgb="FF63BE7B"/>
      </colorScale>
    </cfRule>
  </conditionalFormatting>
  <conditionalFormatting sqref="D2:F2">
    <cfRule type="colorScale" priority="250">
      <colorScale>
        <cfvo type="min"/>
        <cfvo type="max"/>
        <color rgb="FFFCFCFF"/>
        <color rgb="FF63BE7B"/>
      </colorScale>
    </cfRule>
  </conditionalFormatting>
  <conditionalFormatting sqref="K2">
    <cfRule type="colorScale" priority="240">
      <colorScale>
        <cfvo type="min"/>
        <cfvo type="max"/>
        <color rgb="FFFFEF9C"/>
        <color rgb="FF63BE7B"/>
      </colorScale>
    </cfRule>
  </conditionalFormatting>
  <conditionalFormatting sqref="C2">
    <cfRule type="colorScale" priority="239">
      <colorScale>
        <cfvo type="min"/>
        <cfvo type="percentile" val="50"/>
        <cfvo type="max"/>
        <color rgb="FFF8696B"/>
        <color rgb="FFFCFCFF"/>
        <color rgb="FF63BE7B"/>
      </colorScale>
    </cfRule>
  </conditionalFormatting>
  <conditionalFormatting sqref="D12:F12">
    <cfRule type="colorScale" priority="230">
      <colorScale>
        <cfvo type="min"/>
        <cfvo type="max"/>
        <color rgb="FFFCFCFF"/>
        <color rgb="FF63BE7B"/>
      </colorScale>
    </cfRule>
  </conditionalFormatting>
  <conditionalFormatting sqref="D12:F12">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G12">
    <cfRule type="colorScale" priority="229">
      <colorScale>
        <cfvo type="min"/>
        <cfvo type="percentile" val="50"/>
        <cfvo type="max"/>
        <color rgb="FF63BE7B"/>
        <color rgb="FFFCFCFF"/>
        <color rgb="FFF8696B"/>
      </colorScale>
    </cfRule>
  </conditionalFormatting>
  <conditionalFormatting sqref="I12">
    <cfRule type="colorScale" priority="228">
      <colorScale>
        <cfvo type="min"/>
        <cfvo type="max"/>
        <color rgb="FFFFEF9C"/>
        <color rgb="FF63BE7B"/>
      </colorScale>
    </cfRule>
  </conditionalFormatting>
  <conditionalFormatting sqref="D12:F12">
    <cfRule type="colorScale" priority="233">
      <colorScale>
        <cfvo type="min"/>
        <cfvo type="max"/>
        <color rgb="FFFFEF9C"/>
        <color rgb="FF63BE7B"/>
      </colorScale>
    </cfRule>
  </conditionalFormatting>
  <conditionalFormatting sqref="J12">
    <cfRule type="colorScale" priority="236">
      <colorScale>
        <cfvo type="min"/>
        <cfvo type="max"/>
        <color rgb="FFFFEF9C"/>
        <color rgb="FF63BE7B"/>
      </colorScale>
    </cfRule>
  </conditionalFormatting>
  <conditionalFormatting sqref="K12">
    <cfRule type="colorScale" priority="237">
      <colorScale>
        <cfvo type="min"/>
        <cfvo type="percentile" val="50"/>
        <cfvo type="max"/>
        <color rgb="FFF8696B"/>
        <color rgb="FFFFEB84"/>
        <color rgb="FF63BE7B"/>
      </colorScale>
    </cfRule>
  </conditionalFormatting>
  <conditionalFormatting sqref="K12">
    <cfRule type="colorScale" priority="225">
      <colorScale>
        <cfvo type="min"/>
        <cfvo type="max"/>
        <color rgb="FFFFEF9C"/>
        <color rgb="FF63BE7B"/>
      </colorScale>
    </cfRule>
  </conditionalFormatting>
  <conditionalFormatting sqref="C12">
    <cfRule type="colorScale" priority="224">
      <colorScale>
        <cfvo type="min"/>
        <cfvo type="percentile" val="50"/>
        <cfvo type="max"/>
        <color rgb="FFF8696B"/>
        <color rgb="FFFCFCFF"/>
        <color rgb="FF63BE7B"/>
      </colorScale>
    </cfRule>
  </conditionalFormatting>
  <conditionalFormatting sqref="D4:F4">
    <cfRule type="colorScale" priority="215">
      <colorScale>
        <cfvo type="min"/>
        <cfvo type="max"/>
        <color rgb="FFFCFCFF"/>
        <color rgb="FF63BE7B"/>
      </colorScale>
    </cfRule>
  </conditionalFormatting>
  <conditionalFormatting sqref="D4:F4">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onditionalFormatting>
  <conditionalFormatting sqref="G4">
    <cfRule type="colorScale" priority="214">
      <colorScale>
        <cfvo type="min"/>
        <cfvo type="percentile" val="50"/>
        <cfvo type="max"/>
        <color rgb="FF63BE7B"/>
        <color rgb="FFFCFCFF"/>
        <color rgb="FFF8696B"/>
      </colorScale>
    </cfRule>
  </conditionalFormatting>
  <conditionalFormatting sqref="I4">
    <cfRule type="colorScale" priority="213">
      <colorScale>
        <cfvo type="min"/>
        <cfvo type="max"/>
        <color rgb="FFFFEF9C"/>
        <color rgb="FF63BE7B"/>
      </colorScale>
    </cfRule>
  </conditionalFormatting>
  <conditionalFormatting sqref="D4:F4">
    <cfRule type="colorScale" priority="218">
      <colorScale>
        <cfvo type="min"/>
        <cfvo type="max"/>
        <color rgb="FFFFEF9C"/>
        <color rgb="FF63BE7B"/>
      </colorScale>
    </cfRule>
  </conditionalFormatting>
  <conditionalFormatting sqref="J4">
    <cfRule type="colorScale" priority="221">
      <colorScale>
        <cfvo type="min"/>
        <cfvo type="max"/>
        <color rgb="FFFFEF9C"/>
        <color rgb="FF63BE7B"/>
      </colorScale>
    </cfRule>
  </conditionalFormatting>
  <conditionalFormatting sqref="K4">
    <cfRule type="colorScale" priority="222">
      <colorScale>
        <cfvo type="min"/>
        <cfvo type="percentile" val="50"/>
        <cfvo type="max"/>
        <color rgb="FFF8696B"/>
        <color rgb="FFFFEB84"/>
        <color rgb="FF63BE7B"/>
      </colorScale>
    </cfRule>
  </conditionalFormatting>
  <conditionalFormatting sqref="K4">
    <cfRule type="colorScale" priority="210">
      <colorScale>
        <cfvo type="min"/>
        <cfvo type="max"/>
        <color rgb="FFFFEF9C"/>
        <color rgb="FF63BE7B"/>
      </colorScale>
    </cfRule>
  </conditionalFormatting>
  <conditionalFormatting sqref="C4">
    <cfRule type="colorScale" priority="209">
      <colorScale>
        <cfvo type="min"/>
        <cfvo type="percentile" val="50"/>
        <cfvo type="max"/>
        <color rgb="FFF8696B"/>
        <color rgb="FFFCFCFF"/>
        <color rgb="FF63BE7B"/>
      </colorScale>
    </cfRule>
  </conditionalFormatting>
  <conditionalFormatting sqref="C9">
    <cfRule type="colorScale" priority="202">
      <colorScale>
        <cfvo type="min"/>
        <cfvo type="percentile" val="50"/>
        <cfvo type="max"/>
        <color rgb="FFF8696B"/>
        <color rgb="FFFCFCFF"/>
        <color rgb="FF63BE7B"/>
      </colorScale>
    </cfRule>
  </conditionalFormatting>
  <conditionalFormatting sqref="D9:F9">
    <cfRule type="colorScale" priority="201">
      <colorScale>
        <cfvo type="min"/>
        <cfvo type="max"/>
        <color rgb="FFFCFCFF"/>
        <color rgb="FF63BE7B"/>
      </colorScale>
    </cfRule>
  </conditionalFormatting>
  <conditionalFormatting sqref="G9">
    <cfRule type="colorScale" priority="200">
      <colorScale>
        <cfvo type="min"/>
        <cfvo type="percentile" val="50"/>
        <cfvo type="max"/>
        <color rgb="FF63BE7B"/>
        <color rgb="FFFCFCFF"/>
        <color rgb="FFF8696B"/>
      </colorScale>
    </cfRule>
  </conditionalFormatting>
  <conditionalFormatting sqref="I9">
    <cfRule type="colorScale" priority="206">
      <colorScale>
        <cfvo type="min"/>
        <cfvo type="percentile" val="50"/>
        <cfvo type="max"/>
        <color rgb="FFF8696B"/>
        <color rgb="FFFFEB84"/>
        <color rgb="FF63BE7B"/>
      </colorScale>
    </cfRule>
  </conditionalFormatting>
  <conditionalFormatting sqref="J9">
    <cfRule type="colorScale" priority="207">
      <colorScale>
        <cfvo type="min"/>
        <cfvo type="percentile" val="50"/>
        <cfvo type="max"/>
        <color rgb="FFF8696B"/>
        <color rgb="FFFFEB84"/>
        <color rgb="FF63BE7B"/>
      </colorScale>
    </cfRule>
  </conditionalFormatting>
  <conditionalFormatting sqref="K9">
    <cfRule type="colorScale" priority="208">
      <colorScale>
        <cfvo type="min"/>
        <cfvo type="percentile" val="50"/>
        <cfvo type="max"/>
        <color rgb="FFF8696B"/>
        <color rgb="FFFFEB84"/>
        <color rgb="FF63BE7B"/>
      </colorScale>
    </cfRule>
  </conditionalFormatting>
  <conditionalFormatting sqref="I9">
    <cfRule type="colorScale" priority="205">
      <colorScale>
        <cfvo type="min"/>
        <cfvo type="max"/>
        <color rgb="FFFFEF9C"/>
        <color rgb="FF63BE7B"/>
      </colorScale>
    </cfRule>
  </conditionalFormatting>
  <conditionalFormatting sqref="J9">
    <cfRule type="colorScale" priority="204">
      <colorScale>
        <cfvo type="min"/>
        <cfvo type="max"/>
        <color rgb="FFFFEF9C"/>
        <color rgb="FF63BE7B"/>
      </colorScale>
    </cfRule>
  </conditionalFormatting>
  <conditionalFormatting sqref="K9">
    <cfRule type="colorScale" priority="203">
      <colorScale>
        <cfvo type="min"/>
        <cfvo type="max"/>
        <color rgb="FFFFEF9C"/>
        <color rgb="FF63BE7B"/>
      </colorScale>
    </cfRule>
  </conditionalFormatting>
  <conditionalFormatting sqref="D5:F5">
    <cfRule type="colorScale" priority="191">
      <colorScale>
        <cfvo type="min"/>
        <cfvo type="max"/>
        <color rgb="FFFCFCFF"/>
        <color rgb="FF63BE7B"/>
      </colorScale>
    </cfRule>
    <cfRule type="colorScale" priority="192">
      <colorScale>
        <cfvo type="min"/>
        <cfvo type="percentile" val="50"/>
        <cfvo type="max"/>
        <color rgb="FFF8696B"/>
        <color rgb="FFFFEB84"/>
        <color rgb="FF63BE7B"/>
      </colorScale>
    </cfRule>
  </conditionalFormatting>
  <conditionalFormatting sqref="D10:F10">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onditionalFormatting>
  <conditionalFormatting sqref="D3:F3">
    <cfRule type="colorScale" priority="177">
      <colorScale>
        <cfvo type="min"/>
        <cfvo type="max"/>
        <color rgb="FFFCFCFF"/>
        <color rgb="FF63BE7B"/>
      </colorScale>
    </cfRule>
  </conditionalFormatting>
  <conditionalFormatting sqref="D3:F3">
    <cfRule type="colorScale" priority="183">
      <colorScale>
        <cfvo type="min"/>
        <cfvo type="max"/>
        <color rgb="FFFFEF9C"/>
        <color rgb="FF63BE7B"/>
      </colorScale>
    </cfRule>
  </conditionalFormatting>
  <conditionalFormatting sqref="D3:F3">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G3">
    <cfRule type="colorScale" priority="179">
      <colorScale>
        <cfvo type="min"/>
        <cfvo type="percentile" val="50"/>
        <cfvo type="max"/>
        <color rgb="FF63BE7B"/>
        <color rgb="FFFCFCFF"/>
        <color rgb="FFF8696B"/>
      </colorScale>
    </cfRule>
  </conditionalFormatting>
  <conditionalFormatting sqref="I3">
    <cfRule type="colorScale" priority="178">
      <colorScale>
        <cfvo type="min"/>
        <cfvo type="max"/>
        <color rgb="FFFFEF9C"/>
        <color rgb="FF63BE7B"/>
      </colorScale>
    </cfRule>
  </conditionalFormatting>
  <conditionalFormatting sqref="J3">
    <cfRule type="colorScale" priority="185">
      <colorScale>
        <cfvo type="min"/>
        <cfvo type="max"/>
        <color rgb="FFFFEF9C"/>
        <color rgb="FF63BE7B"/>
      </colorScale>
    </cfRule>
  </conditionalFormatting>
  <conditionalFormatting sqref="K3">
    <cfRule type="colorScale" priority="186">
      <colorScale>
        <cfvo type="min"/>
        <cfvo type="percentile" val="50"/>
        <cfvo type="max"/>
        <color rgb="FFF8696B"/>
        <color rgb="FFFFEB84"/>
        <color rgb="FF63BE7B"/>
      </colorScale>
    </cfRule>
  </conditionalFormatting>
  <conditionalFormatting sqref="K3">
    <cfRule type="colorScale" priority="174">
      <colorScale>
        <cfvo type="min"/>
        <cfvo type="max"/>
        <color rgb="FFFFEF9C"/>
        <color rgb="FF63BE7B"/>
      </colorScale>
    </cfRule>
  </conditionalFormatting>
  <conditionalFormatting sqref="C3">
    <cfRule type="colorScale" priority="173">
      <colorScale>
        <cfvo type="min"/>
        <cfvo type="percentile" val="50"/>
        <cfvo type="max"/>
        <color rgb="FFF8696B"/>
        <color rgb="FFFCFCFF"/>
        <color rgb="FF63BE7B"/>
      </colorScale>
    </cfRule>
  </conditionalFormatting>
  <conditionalFormatting sqref="D13:F13">
    <cfRule type="colorScale" priority="139">
      <colorScale>
        <cfvo type="min"/>
        <cfvo type="max"/>
        <color rgb="FFFCFCFF"/>
        <color rgb="FF63BE7B"/>
      </colorScale>
    </cfRule>
  </conditionalFormatting>
  <conditionalFormatting sqref="D13:F13">
    <cfRule type="colorScale" priority="141">
      <colorScale>
        <cfvo type="min"/>
        <cfvo type="max"/>
        <color rgb="FFFFEF9C"/>
        <color rgb="FF63BE7B"/>
      </colorScale>
    </cfRule>
  </conditionalFormatting>
  <conditionalFormatting sqref="D13:F13">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3:F13">
    <cfRule type="colorScale" priority="136">
      <colorScale>
        <cfvo type="min"/>
        <cfvo type="max"/>
        <color rgb="FFFCFCFF"/>
        <color rgb="FF63BE7B"/>
      </colorScale>
    </cfRule>
  </conditionalFormatting>
  <conditionalFormatting sqref="D13:F13">
    <cfRule type="colorScale" priority="135">
      <colorScale>
        <cfvo type="min"/>
        <cfvo type="max"/>
        <color rgb="FFFCFCFF"/>
        <color rgb="FF63BE7B"/>
      </colorScale>
    </cfRule>
  </conditionalFormatting>
  <conditionalFormatting sqref="D6:E6">
    <cfRule type="colorScale" priority="90">
      <colorScale>
        <cfvo type="min"/>
        <cfvo type="max"/>
        <color rgb="FFFCFCFF"/>
        <color rgb="FF63BE7B"/>
      </colorScale>
    </cfRule>
  </conditionalFormatting>
  <conditionalFormatting sqref="D6:E6">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F6">
    <cfRule type="colorScale" priority="86">
      <colorScale>
        <cfvo type="min"/>
        <cfvo type="percentile" val="50"/>
        <cfvo type="max"/>
        <color rgb="FFF8696B"/>
        <color rgb="FFFCFCFF"/>
        <color rgb="FF63BE7B"/>
      </colorScale>
    </cfRule>
  </conditionalFormatting>
  <conditionalFormatting sqref="F6">
    <cfRule type="colorScale" priority="89">
      <colorScale>
        <cfvo type="min"/>
        <cfvo type="max"/>
        <color rgb="FFFCFCFF"/>
        <color rgb="FF63BE7B"/>
      </colorScale>
    </cfRule>
  </conditionalFormatting>
  <conditionalFormatting sqref="G6">
    <cfRule type="colorScale" priority="88">
      <colorScale>
        <cfvo type="min"/>
        <cfvo type="percentile" val="50"/>
        <cfvo type="max"/>
        <color rgb="FF63BE7B"/>
        <color rgb="FFFCFCFF"/>
        <color rgb="FFF8696B"/>
      </colorScale>
    </cfRule>
  </conditionalFormatting>
  <conditionalFormatting sqref="I6">
    <cfRule type="colorScale" priority="87">
      <colorScale>
        <cfvo type="min"/>
        <cfvo type="max"/>
        <color rgb="FFFFEF9C"/>
        <color rgb="FF63BE7B"/>
      </colorScale>
    </cfRule>
  </conditionalFormatting>
  <conditionalFormatting sqref="D6">
    <cfRule type="colorScale" priority="93">
      <colorScale>
        <cfvo type="min"/>
        <cfvo type="max"/>
        <color rgb="FFFCFCFF"/>
        <color rgb="FF63BE7B"/>
      </colorScale>
    </cfRule>
  </conditionalFormatting>
  <conditionalFormatting sqref="E6">
    <cfRule type="colorScale" priority="94">
      <colorScale>
        <cfvo type="min"/>
        <cfvo type="max"/>
        <color rgb="FFFCFCFF"/>
        <color rgb="FF63BE7B"/>
      </colorScale>
    </cfRule>
  </conditionalFormatting>
  <conditionalFormatting sqref="D6:E6">
    <cfRule type="colorScale" priority="95">
      <colorScale>
        <cfvo type="min"/>
        <cfvo type="max"/>
        <color rgb="FFFFEF9C"/>
        <color rgb="FF63BE7B"/>
      </colorScale>
    </cfRule>
  </conditionalFormatting>
  <conditionalFormatting sqref="J6">
    <cfRule type="colorScale" priority="98">
      <colorScale>
        <cfvo type="min"/>
        <cfvo type="max"/>
        <color rgb="FFFFEF9C"/>
        <color rgb="FF63BE7B"/>
      </colorScale>
    </cfRule>
  </conditionalFormatting>
  <conditionalFormatting sqref="K6">
    <cfRule type="colorScale" priority="99">
      <colorScale>
        <cfvo type="min"/>
        <cfvo type="percentile" val="50"/>
        <cfvo type="max"/>
        <color rgb="FFF8696B"/>
        <color rgb="FFFFEB84"/>
        <color rgb="FF63BE7B"/>
      </colorScale>
    </cfRule>
  </conditionalFormatting>
  <conditionalFormatting sqref="K6">
    <cfRule type="colorScale" priority="100">
      <colorScale>
        <cfvo type="min"/>
        <cfvo type="max"/>
        <color rgb="FFFFEF9C"/>
        <color rgb="FF63BE7B"/>
      </colorScale>
    </cfRule>
  </conditionalFormatting>
  <conditionalFormatting sqref="C6">
    <cfRule type="colorScale" priority="101">
      <colorScale>
        <cfvo type="min"/>
        <cfvo type="percentile" val="50"/>
        <cfvo type="max"/>
        <color rgb="FFF8696B"/>
        <color rgb="FFFCFCFF"/>
        <color rgb="FF63BE7B"/>
      </colorScale>
    </cfRule>
  </conditionalFormatting>
  <conditionalFormatting sqref="D7:D8 D14">
    <cfRule type="colorScale" priority="69">
      <colorScale>
        <cfvo type="min"/>
        <cfvo type="max"/>
        <color rgb="FFFCFCFF"/>
        <color rgb="FF63BE7B"/>
      </colorScale>
    </cfRule>
  </conditionalFormatting>
  <conditionalFormatting sqref="D7:D8 D14">
    <cfRule type="colorScale" priority="82">
      <colorScale>
        <cfvo type="min"/>
        <cfvo type="max"/>
        <color rgb="FFFFEF9C"/>
        <color rgb="FF63BE7B"/>
      </colorScale>
    </cfRule>
  </conditionalFormatting>
  <conditionalFormatting sqref="D7:D8 D14">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F7:F8 F14">
    <cfRule type="colorScale" priority="74">
      <colorScale>
        <cfvo type="min"/>
        <cfvo type="percentile" val="50"/>
        <cfvo type="max"/>
        <color rgb="FFF8696B"/>
        <color rgb="FFFCFCFF"/>
        <color rgb="FF63BE7B"/>
      </colorScale>
    </cfRule>
  </conditionalFormatting>
  <conditionalFormatting sqref="F7:F8 F14">
    <cfRule type="colorScale" priority="78">
      <colorScale>
        <cfvo type="min"/>
        <cfvo type="max"/>
        <color rgb="FFFCFCFF"/>
        <color rgb="FF63BE7B"/>
      </colorScale>
    </cfRule>
  </conditionalFormatting>
  <conditionalFormatting sqref="G7:G8 G14">
    <cfRule type="colorScale" priority="77">
      <colorScale>
        <cfvo type="min"/>
        <cfvo type="percentile" val="50"/>
        <cfvo type="max"/>
        <color rgb="FF63BE7B"/>
        <color rgb="FFFCFCFF"/>
        <color rgb="FFF8696B"/>
      </colorScale>
    </cfRule>
  </conditionalFormatting>
  <conditionalFormatting sqref="I7:I8 I14">
    <cfRule type="colorScale" priority="75">
      <colorScale>
        <cfvo type="min"/>
        <cfvo type="max"/>
        <color rgb="FFFFEF9C"/>
        <color rgb="FF63BE7B"/>
      </colorScale>
    </cfRule>
  </conditionalFormatting>
  <conditionalFormatting sqref="J7:J8 J14">
    <cfRule type="colorScale" priority="84">
      <colorScale>
        <cfvo type="min"/>
        <cfvo type="max"/>
        <color rgb="FFFFEF9C"/>
        <color rgb="FF63BE7B"/>
      </colorScale>
    </cfRule>
  </conditionalFormatting>
  <conditionalFormatting sqref="K7:K8 K14">
    <cfRule type="colorScale" priority="85">
      <colorScale>
        <cfvo type="min"/>
        <cfvo type="percentile" val="50"/>
        <cfvo type="max"/>
        <color rgb="FFF8696B"/>
        <color rgb="FFFFEB84"/>
        <color rgb="FF63BE7B"/>
      </colorScale>
    </cfRule>
  </conditionalFormatting>
  <conditionalFormatting sqref="E7:E8 E14">
    <cfRule type="colorScale" priority="70">
      <colorScale>
        <cfvo type="min"/>
        <cfvo type="max"/>
        <color rgb="FFFCFCFF"/>
        <color rgb="FF63BE7B"/>
      </colorScale>
    </cfRule>
  </conditionalFormatting>
  <conditionalFormatting sqref="E7:E8 E14">
    <cfRule type="colorScale" priority="73">
      <colorScale>
        <cfvo type="min"/>
        <cfvo type="max"/>
        <color rgb="FFFFEF9C"/>
        <color rgb="FF63BE7B"/>
      </colorScale>
    </cfRule>
  </conditionalFormatting>
  <conditionalFormatting sqref="E7:E8 E14">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K7:K8 K14">
    <cfRule type="colorScale" priority="66">
      <colorScale>
        <cfvo type="min"/>
        <cfvo type="max"/>
        <color rgb="FFFFEF9C"/>
        <color rgb="FF63BE7B"/>
      </colorScale>
    </cfRule>
  </conditionalFormatting>
  <conditionalFormatting sqref="C7:C8 C14">
    <cfRule type="colorScale" priority="65">
      <colorScale>
        <cfvo type="min"/>
        <cfvo type="percentile" val="50"/>
        <cfvo type="max"/>
        <color rgb="FFF8696B"/>
        <color rgb="FFFCFCFF"/>
        <color rgb="FF63BE7B"/>
      </colorScale>
    </cfRule>
  </conditionalFormatting>
  <conditionalFormatting sqref="G13">
    <cfRule type="colorScale" priority="3667">
      <colorScale>
        <cfvo type="min"/>
        <cfvo type="percentile" val="50"/>
        <cfvo type="max"/>
        <color rgb="FF63BE7B"/>
        <color rgb="FFFCFCFF"/>
        <color rgb="FFF8696B"/>
      </colorScale>
    </cfRule>
  </conditionalFormatting>
  <conditionalFormatting sqref="I13">
    <cfRule type="colorScale" priority="3669">
      <colorScale>
        <cfvo type="min"/>
        <cfvo type="max"/>
        <color rgb="FFFFEF9C"/>
        <color rgb="FF63BE7B"/>
      </colorScale>
    </cfRule>
  </conditionalFormatting>
  <conditionalFormatting sqref="J13">
    <cfRule type="colorScale" priority="3671">
      <colorScale>
        <cfvo type="min"/>
        <cfvo type="max"/>
        <color rgb="FFFFEF9C"/>
        <color rgb="FF63BE7B"/>
      </colorScale>
    </cfRule>
  </conditionalFormatting>
  <conditionalFormatting sqref="K13">
    <cfRule type="colorScale" priority="3672">
      <colorScale>
        <cfvo type="min"/>
        <cfvo type="percentile" val="50"/>
        <cfvo type="max"/>
        <color rgb="FFF8696B"/>
        <color rgb="FFFFEB84"/>
        <color rgb="FF63BE7B"/>
      </colorScale>
    </cfRule>
  </conditionalFormatting>
  <conditionalFormatting sqref="I13">
    <cfRule type="colorScale" priority="3674">
      <colorScale>
        <cfvo type="min"/>
        <cfvo type="max"/>
        <color rgb="FFFFEF9C"/>
        <color rgb="FF63BE7B"/>
      </colorScale>
    </cfRule>
    <cfRule type="colorScale" priority="3675">
      <colorScale>
        <cfvo type="min"/>
        <cfvo type="percentile" val="50"/>
        <cfvo type="max"/>
        <color rgb="FFF8696B"/>
        <color rgb="FFFFEB84"/>
        <color rgb="FF63BE7B"/>
      </colorScale>
    </cfRule>
  </conditionalFormatting>
  <conditionalFormatting sqref="K13">
    <cfRule type="colorScale" priority="3677">
      <colorScale>
        <cfvo type="min"/>
        <cfvo type="max"/>
        <color rgb="FFFFEF9C"/>
        <color rgb="FF63BE7B"/>
      </colorScale>
    </cfRule>
  </conditionalFormatting>
  <conditionalFormatting sqref="C13">
    <cfRule type="colorScale" priority="3680">
      <colorScale>
        <cfvo type="min"/>
        <cfvo type="percentile" val="50"/>
        <cfvo type="max"/>
        <color rgb="FFF8696B"/>
        <color rgb="FFFCFCFF"/>
        <color rgb="FF63BE7B"/>
      </colorScale>
    </cfRule>
  </conditionalFormatting>
  <conditionalFormatting sqref="D10 D5">
    <cfRule type="colorScale" priority="3860">
      <colorScale>
        <cfvo type="min"/>
        <cfvo type="max"/>
        <color rgb="FFFFEF9C"/>
        <color rgb="FF63BE7B"/>
      </colorScale>
    </cfRule>
  </conditionalFormatting>
  <conditionalFormatting sqref="G5 G10">
    <cfRule type="colorScale" priority="3862">
      <colorScale>
        <cfvo type="min"/>
        <cfvo type="percentile" val="50"/>
        <cfvo type="max"/>
        <color rgb="FF63BE7B"/>
        <color rgb="FFFCFCFF"/>
        <color rgb="FFF8696B"/>
      </colorScale>
    </cfRule>
  </conditionalFormatting>
  <conditionalFormatting sqref="I10 I5">
    <cfRule type="colorScale" priority="3864">
      <colorScale>
        <cfvo type="min"/>
        <cfvo type="max"/>
        <color rgb="FFFFEF9C"/>
        <color rgb="FF63BE7B"/>
      </colorScale>
    </cfRule>
  </conditionalFormatting>
  <conditionalFormatting sqref="J10 J5">
    <cfRule type="colorScale" priority="3866">
      <colorScale>
        <cfvo type="min"/>
        <cfvo type="max"/>
        <color rgb="FFFFEF9C"/>
        <color rgb="FF63BE7B"/>
      </colorScale>
    </cfRule>
  </conditionalFormatting>
  <conditionalFormatting sqref="K10 K5">
    <cfRule type="colorScale" priority="3868">
      <colorScale>
        <cfvo type="min"/>
        <cfvo type="percentile" val="50"/>
        <cfvo type="max"/>
        <color rgb="FFF8696B"/>
        <color rgb="FFFFEB84"/>
        <color rgb="FF63BE7B"/>
      </colorScale>
    </cfRule>
  </conditionalFormatting>
  <conditionalFormatting sqref="K10 K5">
    <cfRule type="colorScale" priority="3874">
      <colorScale>
        <cfvo type="min"/>
        <cfvo type="max"/>
        <color rgb="FFFFEF9C"/>
        <color rgb="FF63BE7B"/>
      </colorScale>
    </cfRule>
  </conditionalFormatting>
  <conditionalFormatting sqref="C10 C5">
    <cfRule type="colorScale" priority="3876">
      <colorScale>
        <cfvo type="min"/>
        <cfvo type="percentile" val="50"/>
        <cfvo type="max"/>
        <color rgb="FFF8696B"/>
        <color rgb="FFFCFCFF"/>
        <color rgb="FF63BE7B"/>
      </colorScale>
    </cfRule>
  </conditionalFormatting>
  <conditionalFormatting sqref="E10 E5">
    <cfRule type="colorScale" priority="3878">
      <colorScale>
        <cfvo type="min"/>
        <cfvo type="max"/>
        <color rgb="FFFFEF9C"/>
        <color rgb="FF63BE7B"/>
      </colorScale>
    </cfRule>
  </conditionalFormatting>
  <conditionalFormatting sqref="F10 F5">
    <cfRule type="colorScale" priority="3880">
      <colorScale>
        <cfvo type="min"/>
        <cfvo type="max"/>
        <color rgb="FFFFEF9C"/>
        <color rgb="FF63BE7B"/>
      </colorScale>
    </cfRule>
  </conditionalFormatting>
  <conditionalFormatting sqref="C2:C14">
    <cfRule type="colorScale" priority="8">
      <colorScale>
        <cfvo type="min"/>
        <cfvo type="max"/>
        <color rgb="FFFFEF9C"/>
        <color rgb="FF63BE7B"/>
      </colorScale>
    </cfRule>
  </conditionalFormatting>
  <conditionalFormatting sqref="D2:D14">
    <cfRule type="colorScale" priority="7">
      <colorScale>
        <cfvo type="min"/>
        <cfvo type="max"/>
        <color rgb="FFFCFCFF"/>
        <color rgb="FF63BE7B"/>
      </colorScale>
    </cfRule>
  </conditionalFormatting>
  <conditionalFormatting sqref="E2:E14">
    <cfRule type="colorScale" priority="6">
      <colorScale>
        <cfvo type="min"/>
        <cfvo type="max"/>
        <color rgb="FFFCFCFF"/>
        <color rgb="FF63BE7B"/>
      </colorScale>
    </cfRule>
  </conditionalFormatting>
  <conditionalFormatting sqref="F2:F14">
    <cfRule type="colorScale" priority="5">
      <colorScale>
        <cfvo type="min"/>
        <cfvo type="max"/>
        <color rgb="FFFCFCFF"/>
        <color rgb="FF63BE7B"/>
      </colorScale>
    </cfRule>
  </conditionalFormatting>
  <conditionalFormatting sqref="G2:G14">
    <cfRule type="colorScale" priority="4">
      <colorScale>
        <cfvo type="min"/>
        <cfvo type="percentile" val="50"/>
        <cfvo type="max"/>
        <color rgb="FF63BE7B"/>
        <color rgb="FFFCFCFF"/>
        <color rgb="FFF8696B"/>
      </colorScale>
    </cfRule>
  </conditionalFormatting>
  <conditionalFormatting sqref="I2:I14">
    <cfRule type="colorScale" priority="3">
      <colorScale>
        <cfvo type="min"/>
        <cfvo type="max"/>
        <color rgb="FFFFEF9C"/>
        <color rgb="FF63BE7B"/>
      </colorScale>
    </cfRule>
  </conditionalFormatting>
  <conditionalFormatting sqref="J2:J14">
    <cfRule type="colorScale" priority="2">
      <colorScale>
        <cfvo type="min"/>
        <cfvo type="max"/>
        <color rgb="FFFFEF9C"/>
        <color rgb="FF63BE7B"/>
      </colorScale>
    </cfRule>
  </conditionalFormatting>
  <conditionalFormatting sqref="K2:K14">
    <cfRule type="colorScale" priority="1">
      <colorScale>
        <cfvo type="min"/>
        <cfvo type="max"/>
        <color rgb="FFFFEF9C"/>
        <color rgb="FF63BE7B"/>
      </colorScale>
    </cfRule>
  </conditionalFormatting>
  <conditionalFormatting sqref="C2:C5 C9:C13">
    <cfRule type="colorScale" priority="4131">
      <colorScale>
        <cfvo type="min"/>
        <cfvo type="max"/>
        <color rgb="FFFFEF9C"/>
        <color rgb="FF63BE7B"/>
      </colorScale>
    </cfRule>
    <cfRule type="colorScale" priority="4132">
      <colorScale>
        <cfvo type="min"/>
        <cfvo type="percentile" val="50"/>
        <cfvo type="max"/>
        <color rgb="FFF8696B"/>
        <color rgb="FFFCFCFF"/>
        <color rgb="FF63BE7B"/>
      </colorScale>
    </cfRule>
  </conditionalFormatting>
  <conditionalFormatting sqref="D2:D5 D9:D13">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onditionalFormatting>
  <conditionalFormatting sqref="G2:G5 G9:G13">
    <cfRule type="colorScale" priority="4143">
      <colorScale>
        <cfvo type="min"/>
        <cfvo type="percentile" val="50"/>
        <cfvo type="max"/>
        <color rgb="FF63BE7B"/>
        <color rgb="FFFCFCFF"/>
        <color rgb="FFF8696B"/>
      </colorScale>
    </cfRule>
  </conditionalFormatting>
  <conditionalFormatting sqref="I2:I5 I9:I13">
    <cfRule type="colorScale" priority="4146">
      <colorScale>
        <cfvo type="min"/>
        <cfvo type="max"/>
        <color rgb="FFFFEF9C"/>
        <color rgb="FF63BE7B"/>
      </colorScale>
    </cfRule>
  </conditionalFormatting>
  <conditionalFormatting sqref="J2:J5 J9:J13">
    <cfRule type="colorScale" priority="4149">
      <colorScale>
        <cfvo type="min"/>
        <cfvo type="max"/>
        <color rgb="FFFFEF9C"/>
        <color rgb="FF63BE7B"/>
      </colorScale>
    </cfRule>
  </conditionalFormatting>
  <conditionalFormatting sqref="K2:K5 K9:K13">
    <cfRule type="colorScale" priority="4152">
      <colorScale>
        <cfvo type="min"/>
        <cfvo type="max"/>
        <color rgb="FFFFEF9C"/>
        <color rgb="FF63BE7B"/>
      </colorScale>
    </cfRule>
  </conditionalFormatting>
  <conditionalFormatting sqref="E2:E5 E9:E13">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F2:F5 F9:F13">
    <cfRule type="colorScale" priority="4161">
      <colorScale>
        <cfvo type="min"/>
        <cfvo type="max"/>
        <color rgb="FFFCFCFF"/>
        <color rgb="FF63BE7B"/>
      </colorScale>
    </cfRule>
    <cfRule type="colorScale" priority="4162">
      <colorScale>
        <cfvo type="min"/>
        <cfvo type="percentile" val="50"/>
        <cfvo type="max"/>
        <color rgb="FFF8696B"/>
        <color rgb="FFFCFCFF"/>
        <color rgb="FF63BE7B"/>
      </colorScale>
    </cfRule>
  </conditionalFormatting>
  <conditionalFormatting sqref="C2:C5 C9:C13">
    <cfRule type="colorScale" priority="4167">
      <colorScale>
        <cfvo type="min"/>
        <cfvo type="percentile" val="50"/>
        <cfvo type="max"/>
        <color rgb="FFF8696B"/>
        <color rgb="FFFFEB84"/>
        <color rgb="FF63BE7B"/>
      </colorScale>
    </cfRule>
  </conditionalFormatting>
  <hyperlinks>
    <hyperlink ref="A5" r:id="rId1" display="Technology/Software/Airbnb.xlsx" xr:uid="{ADF34E85-1FB7-DC46-B11E-7BBF3F6695FB}"/>
    <hyperlink ref="A2" r:id="rId2" display="Technology/Hardware/Livent.xlsx" xr:uid="{BC79C77E-EA89-C040-8918-A4BB54E5C0E0}"/>
    <hyperlink ref="A10" r:id="rId3" display="Technology/Software/SentinelOne.xlsx" xr:uid="{0FA684E7-2BB6-424C-8B0E-66BC0CF76468}"/>
    <hyperlink ref="A14" r:id="rId4" display="Technology/Software/Confluent.xlsx" xr:uid="{BBF076C8-C890-DD44-A186-8007FA9AF895}"/>
    <hyperlink ref="A13" r:id="rId5" display="Technology/Software/Cloudflare.xlsx" xr:uid="{B748C927-BA1A-614C-83C9-1E422BFE737D}"/>
    <hyperlink ref="A12" r:id="rId6" display="Technology/Software/GitLab.xlsx" xr:uid="{9EA1EF24-9DE2-734A-BC27-4033616340DB}"/>
    <hyperlink ref="A11" r:id="rId7" display="Technology/Software/Snowflake.xlsx" xr:uid="{C13BCC33-B096-A94B-A94C-F5BB4A0DAB2D}"/>
    <hyperlink ref="A6" r:id="rId8" display="Technology/Software/Datadog.xlsx" xr:uid="{D0C882AA-EE4C-5246-B04A-A439641A0FC2}"/>
    <hyperlink ref="A3" r:id="rId9" display="Technology/Software/Twilio.xlsx" xr:uid="{8D372FB6-3A9F-4445-93D5-B2DE17A53435}"/>
    <hyperlink ref="A8" r:id="rId10" display="Technology/Hardware/Mobileye.xlsx" xr:uid="{7320DC6E-8C5C-2E40-B5BC-D7897F50345B}"/>
    <hyperlink ref="A4" r:id="rId11" display="Consumer/Dutch Bros.xlsx" xr:uid="{49ACB429-CC1C-3047-B31E-42C68E7F675A}"/>
    <hyperlink ref="A9" r:id="rId12" display="Technology/Software/Crowdstrike.xlsx" xr:uid="{ACBA17E1-602C-DD43-814B-14E45C2C21B3}"/>
    <hyperlink ref="A7" r:id="rId13" display="Technology/Software/ZScaler.xlsx" xr:uid="{F74AB3C8-3107-EF49-83EF-061A0FC1332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5A5-A0C0-144B-BCFE-F2CBACF406E4}">
  <dimension ref="A1:R21"/>
  <sheetViews>
    <sheetView zoomScale="80" zoomScaleNormal="80" workbookViewId="0">
      <pane ySplit="1" topLeftCell="A6" activePane="bottomLeft" state="frozen"/>
      <selection pane="bottomLeft" activeCell="D22" sqref="D22"/>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8">
        <v>#VALUE!</v>
      </c>
      <c r="B2" s="19">
        <f>'[106]Sheet 1'!$AG$115</f>
        <v>1268.4740695371797</v>
      </c>
      <c r="C2" s="6" cm="1">
        <f t="array" ref="C2">(B2/_FV(A2,"Price"))-1</f>
        <v>0.40425110929490415</v>
      </c>
      <c r="D2" s="6">
        <f>'[106]Sheet 1'!$AE$4</f>
        <v>8.1207419540991754E-2</v>
      </c>
      <c r="E2" s="6">
        <f>'[106]Sheet 1'!$AF$4</f>
        <v>7.0933374786430914E-2</v>
      </c>
      <c r="F2" s="6">
        <f>'[106]Sheet 1'!$AE$20</f>
        <v>1.8252179253488432E-2</v>
      </c>
      <c r="G2" s="7">
        <f>'[106]Sheet 1'!$AL$16</f>
        <v>3.89950075850841</v>
      </c>
      <c r="H2" s="7">
        <f>'[106]Sheet 1'!$AM$16</f>
        <v>25.863006006489769</v>
      </c>
      <c r="I2" s="6">
        <f>'[106]Sheet 1'!$AK$7</f>
        <v>0.51229999999999998</v>
      </c>
      <c r="J2" s="6">
        <f>'[106]Sheet 1'!$AN$7</f>
        <v>0.17938467132921485</v>
      </c>
      <c r="K2" s="6">
        <f>'[106]Sheet 1'!$AM$13</f>
        <v>0.53872013781941763</v>
      </c>
      <c r="L2" s="8">
        <f>'[106]Sheet 1'!$AM$101</f>
        <v>56191260000</v>
      </c>
      <c r="M2" s="16" t="str" cm="1">
        <f t="array" ref="M2">_FV(A2,"Industry")</f>
        <v>Specialty Retailers</v>
      </c>
      <c r="N2" s="25" cm="1">
        <f t="array" ref="N2">_FV(A2,"Year incorporated",TRUE)</f>
        <v>2010</v>
      </c>
      <c r="O2" s="14" t="str" cm="1">
        <f t="array" ref="O2">_FV(A2,"Description")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 s="10"/>
      <c r="Q2" s="10"/>
      <c r="R2" s="10"/>
    </row>
    <row r="3" spans="1:18" ht="50" customHeight="1">
      <c r="A3" s="2" t="e" vm="4">
        <v>#VALUE!</v>
      </c>
      <c r="B3" s="19">
        <f>'[4]Sheet 1'!$V$115</f>
        <v>242.89403486804162</v>
      </c>
      <c r="C3" s="6" cm="1">
        <f t="array" ref="C3">(B3/_FV(A3,"Price"))-1</f>
        <v>9.8918856571694302E-2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16" t="str" cm="1">
        <f t="array" ref="M3">_FV(A3,"Industry")</f>
        <v>Software &amp; IT Services</v>
      </c>
      <c r="N3" s="25" cm="1">
        <f t="array" ref="N3">_FV(A3,"Year incorporated",TRUE)</f>
        <v>2007</v>
      </c>
      <c r="O3" s="14" t="str" cm="1">
        <f t="array" ref="O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3" s="14"/>
      <c r="Q3" s="14"/>
      <c r="R3" s="14"/>
    </row>
    <row r="4" spans="1:18" ht="50" customHeight="1">
      <c r="A4" s="2" t="e" vm="3">
        <v>#VALUE!</v>
      </c>
      <c r="B4" s="19">
        <f>'[3]Sheet 1'!$AO$115</f>
        <v>168.06963195602466</v>
      </c>
      <c r="C4" s="6" cm="1">
        <f t="array" ref="C4">(B4/_FV(A4,"Price"))-1</f>
        <v>4.7423856138755216E-2</v>
      </c>
      <c r="D4" s="6">
        <f>'[3]Sheet 1'!$AM$4</f>
        <v>0.25677556818181824</v>
      </c>
      <c r="E4" s="6">
        <f>'[3]Sheet 1'!$AN$4</f>
        <v>0.25750194965923345</v>
      </c>
      <c r="F4" s="6">
        <f>'[3]Sheet 1'!$AM$20</f>
        <v>0.17445025537511083</v>
      </c>
      <c r="G4" s="7">
        <f>'[3]Sheet 1'!$AT$16</f>
        <v>4.4019880872995243</v>
      </c>
      <c r="H4" s="7">
        <f>'[3]Sheet 1'!$AU$16</f>
        <v>14.028805042773525</v>
      </c>
      <c r="I4" s="6">
        <f>'[3]Sheet 1'!$AS$7</f>
        <v>0.83919999999999995</v>
      </c>
      <c r="J4" s="6">
        <f>'[3]Sheet 1'!$AV$7</f>
        <v>0.36243317472337444</v>
      </c>
      <c r="K4" s="6">
        <f>'[3]Sheet 1'!$AU$13</f>
        <v>0.68462524023062143</v>
      </c>
      <c r="L4" s="8" cm="1">
        <f t="array" ref="L4">_FV(A4,"Market cap",TRUE)</f>
        <v>275564800000</v>
      </c>
      <c r="M4" s="16" t="str" cm="1">
        <f t="array" ref="M4">_FV(A4,"Industry")</f>
        <v>Pharmaceuticals</v>
      </c>
      <c r="N4" s="25" cm="1">
        <f t="array" ref="N4">_FV(A4,"Year incorporated",TRUE)</f>
        <v>1931</v>
      </c>
      <c r="O4" s="14" t="str" cm="1">
        <f t="array" ref="O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4" s="10"/>
      <c r="Q4" s="10"/>
      <c r="R4" s="10"/>
    </row>
    <row r="5" spans="1:18" ht="50" customHeight="1">
      <c r="A5" s="2" t="e" vm="20">
        <v>#VALUE!</v>
      </c>
      <c r="B5" s="19">
        <f>'[20]Sheet 1'!$AL$115</f>
        <v>333.07905657385965</v>
      </c>
      <c r="C5" s="6" cm="1">
        <f t="array" ref="C5">(B5/_FV(A5,"Price"))-1</f>
        <v>3.7370924921700688E-2</v>
      </c>
      <c r="D5" s="6">
        <f>'[20]Sheet 1'!$AJ$4</f>
        <v>-0.14817164642055514</v>
      </c>
      <c r="E5" s="6">
        <f>'[20]Sheet 1'!$AK$4</f>
        <v>0.17779859577806545</v>
      </c>
      <c r="F5" s="6">
        <f>'[20]Sheet 1'!$AJ$20</f>
        <v>-1.0176404064859355</v>
      </c>
      <c r="G5" s="7">
        <f>'[20]Sheet 1'!$AQ$16</f>
        <v>2.4009318445888463</v>
      </c>
      <c r="H5" s="7">
        <f>'[20]Sheet 1'!$AR$16</f>
        <v>-31.784701345370085</v>
      </c>
      <c r="I5" s="6">
        <f>'[20]Sheet 1'!$AQ$7</f>
        <v>-7.3000000000000001E-3</v>
      </c>
      <c r="J5" s="6">
        <f>'[20]Sheet 1'!$AS$7</f>
        <v>7.2031752231958138E-2</v>
      </c>
      <c r="K5" s="6">
        <f>'[20]Sheet 1'!$AR$13</f>
        <v>-5.3649750927818686E-2</v>
      </c>
      <c r="L5" s="8">
        <f>'[20]Sheet 1'!$AR$101</f>
        <v>725295100000</v>
      </c>
      <c r="M5" s="16" t="str" cm="1">
        <f t="array" ref="M5">_FV(A5,"Industry")</f>
        <v>Consumer Goods Conglomerates</v>
      </c>
      <c r="N5" s="25" cm="1">
        <f t="array" ref="N5">_FV(A5,"Year incorporated",TRUE)</f>
        <v>1998</v>
      </c>
      <c r="O5" s="14" t="str" cm="1">
        <f t="array" ref="O5">_FV(A5,"Description")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5" s="14"/>
      <c r="Q5" s="14"/>
      <c r="R5" s="14"/>
    </row>
    <row r="6" spans="1:18" ht="50" customHeight="1">
      <c r="A6" s="2" t="e" vm="33">
        <v>#VALUE!</v>
      </c>
      <c r="B6" s="19">
        <f>'[33]Sheet 1'!$S$115</f>
        <v>707.29795291140374</v>
      </c>
      <c r="C6" s="6" cm="1">
        <f t="array" ref="C6">(B6/_FV(A6,"Price"))-1</f>
        <v>-0.12458790916455798</v>
      </c>
      <c r="D6" s="6">
        <f>'[33]Sheet 1'!$Q$4</f>
        <v>0.20958105646630232</v>
      </c>
      <c r="E6" s="6">
        <f>'[33]Sheet 1'!$R$4</f>
        <v>6.8758847092130315E-2</v>
      </c>
      <c r="F6" s="6">
        <f>'[33]Sheet 1'!$Q$20</f>
        <v>0.30385950581988963</v>
      </c>
      <c r="G6" s="7">
        <f>'[33]Sheet 1'!$X$16</f>
        <v>8.518159881095082</v>
      </c>
      <c r="H6" s="7">
        <f>'[33]Sheet 1'!$Y$16</f>
        <v>24.604476949282297</v>
      </c>
      <c r="I6" s="6">
        <f>'[33]Sheet 1'!$W$7</f>
        <v>0.66549999999999998</v>
      </c>
      <c r="J6" s="6">
        <f>'[33]Sheet 1'!$Z$7</f>
        <v>0.49128090835165494</v>
      </c>
      <c r="K6" s="6">
        <f>'[33]Sheet 1'!$Y$13</f>
        <v>0.22860953972743636</v>
      </c>
      <c r="L6" s="8">
        <f>'[33]Sheet 1'!$Y$101</f>
        <v>282828462532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26">
        <v>#VALUE!</v>
      </c>
      <c r="B7" s="19">
        <f>'[26]Sheet 1'!$AO$115</f>
        <v>142.44868738510962</v>
      </c>
      <c r="C7" s="6" cm="1">
        <f t="array" ref="C7">(B7/_FV(A7,"Price"))-1</f>
        <v>-0.18076439277024603</v>
      </c>
      <c r="D7" s="6">
        <f>'[26]Sheet 1'!$AM$4</f>
        <v>9.1801133885739183E-2</v>
      </c>
      <c r="E7" s="6">
        <f>'[26]Sheet 1'!$AN$4</f>
        <v>-9.0373477132015156E-2</v>
      </c>
      <c r="F7" s="6">
        <f>'[26]Sheet 1'!$AM$20</f>
        <v>0.11613801332405282</v>
      </c>
      <c r="G7" s="7">
        <f>'[26]Sheet 1'!$AT$16</f>
        <v>7.692489164469742</v>
      </c>
      <c r="H7" s="7">
        <f>'[26]Sheet 1'!$AU$16</f>
        <v>17.609460851068693</v>
      </c>
      <c r="I7" s="6">
        <f>'[26]Sheet 1'!$AS$7</f>
        <v>0.68759999999999999</v>
      </c>
      <c r="J7" s="6">
        <f>'[26]Sheet 1'!$AV$7</f>
        <v>0.29573596964250048</v>
      </c>
      <c r="K7" s="6">
        <f>'[26]Sheet 1'!$AU$13</f>
        <v>0.43950794724382819</v>
      </c>
      <c r="L7" s="8">
        <f>'[26]Sheet 1'!$AU$101</f>
        <v>154065172986</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t="s">
        <v>9</v>
      </c>
      <c r="Q7" s="10"/>
      <c r="R7" s="10"/>
    </row>
    <row r="8" spans="1:18" ht="50" customHeight="1">
      <c r="A8" s="22" t="e" vm="60">
        <v>#VALUE!</v>
      </c>
      <c r="B8" s="19">
        <f>'[59]Sheet 1'!$AG$115</f>
        <v>298.01489390048556</v>
      </c>
      <c r="C8" s="6" cm="1">
        <f t="array" ref="C8">(B8/_FV(A8,"Price"))-1</f>
        <v>-0.28895091167091635</v>
      </c>
      <c r="D8" s="6">
        <f>'[59]Sheet 1'!$AE$4</f>
        <v>0.32108377452507009</v>
      </c>
      <c r="E8" s="6">
        <f>'[59]Sheet 1'!$AF$4</f>
        <v>0.11370422756561371</v>
      </c>
      <c r="F8" s="6">
        <f>'[59]Sheet 1'!$AE$20</f>
        <v>0.14280868385345991</v>
      </c>
      <c r="G8" s="7">
        <f>'[59]Sheet 1'!$AL$16</f>
        <v>9.2083435699355647</v>
      </c>
      <c r="H8" s="7">
        <f>'[59]Sheet 1'!$AM$16</f>
        <v>56.720900421587608</v>
      </c>
      <c r="I8" s="6">
        <f>'[59]Sheet 1'!$AK$7</f>
        <v>0.81089999999999995</v>
      </c>
      <c r="J8" s="6">
        <f>'[59]Sheet 1'!$AN$7</f>
        <v>0.28760018859028758</v>
      </c>
      <c r="K8" s="6">
        <f>'[59]Sheet 1'!$AM$13</f>
        <v>0.10720987448396647</v>
      </c>
      <c r="L8" s="8">
        <f>'[59]Sheet 1'!$AM$101</f>
        <v>117185380271</v>
      </c>
      <c r="M8" s="16" t="str" cm="1">
        <f t="array" ref="M8">_FV(A8,"Industry")</f>
        <v>Financial Technology (Fintech) &amp; Infrastructure</v>
      </c>
      <c r="N8" s="25" cm="1">
        <f t="array" ref="N8">_FV(A8,"Year incorporated",TRUE)</f>
        <v>1993</v>
      </c>
      <c r="O8" s="14" t="str" cm="1">
        <f t="array" ref="O8">_FV(A8,"Description")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8" s="10"/>
      <c r="Q8" s="10"/>
      <c r="R8" s="10"/>
    </row>
    <row r="9" spans="1:18" ht="50" customHeight="1">
      <c r="A9" s="22" t="e" vm="12">
        <v>#VALUE!</v>
      </c>
      <c r="B9" s="19">
        <f>'[12]Sheet 1'!$AN$115</f>
        <v>241.99236149131318</v>
      </c>
      <c r="C9" s="6" cm="1">
        <f t="array" ref="C9">(B9/_FV(A9,"Price"))-1</f>
        <v>-0.26309460857117095</v>
      </c>
      <c r="D9" s="6">
        <f>'[12]Sheet 1'!$AL$4</f>
        <v>0.17956070629670173</v>
      </c>
      <c r="E9" s="6">
        <f>'[12]Sheet 1'!$AM$4</f>
        <v>6.4709739244464659E-2</v>
      </c>
      <c r="F9" s="6">
        <f>'[12]Sheet 1'!$AL$20</f>
        <v>0.17742617520614568</v>
      </c>
      <c r="G9" s="7">
        <f>'[12]Sheet 1'!$AS$16</f>
        <v>12.48398446724164</v>
      </c>
      <c r="H9" s="7">
        <f>'[12]Sheet 1'!$AT$16</f>
        <v>34.028975230553492</v>
      </c>
      <c r="I9" s="6">
        <f>'[12]Sheet 1'!$AR$7</f>
        <v>0.68400000000000005</v>
      </c>
      <c r="J9" s="6">
        <f>'[12]Sheet 1'!$AU$7</f>
        <v>0.32858727997175569</v>
      </c>
      <c r="K9" s="6">
        <f>'[12]Sheet 1'!$AT$13</f>
        <v>0.36601671553737292</v>
      </c>
      <c r="L9" s="8">
        <f>'[12]Sheet 1'!$AT$101</f>
        <v>2475199600320</v>
      </c>
      <c r="M9" s="16" t="str" cm="1">
        <f t="array" ref="M9">_FV(A9,"Industry")</f>
        <v>Software &amp; IT Services</v>
      </c>
      <c r="N9" s="25" cm="1">
        <f t="array" ref="N9">_FV(A9,"Year incorporated",TRUE)</f>
        <v>1993</v>
      </c>
      <c r="O9" s="14" t="str" cm="1">
        <f t="array" ref="O9">_FV(A9,"Description")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P9" s="10"/>
      <c r="Q9" s="10"/>
      <c r="R9" s="10"/>
    </row>
    <row r="10" spans="1:18" ht="50" customHeight="1">
      <c r="A10" s="2" t="e" vm="125">
        <v>#VALUE!</v>
      </c>
      <c r="B10" s="19">
        <f>'[123]Sheet 1'!$W$115</f>
        <v>310.50396287523068</v>
      </c>
      <c r="C10" s="6" cm="1">
        <f t="array" ref="C10">(B10/_FV(A10,"Price"))-1</f>
        <v>-0.34009741594535803</v>
      </c>
      <c r="D10" s="6">
        <f>'[123]Sheet 1'!$U$4</f>
        <v>0.10034234643345097</v>
      </c>
      <c r="E10" s="6">
        <f>'[123]Sheet 1'!$V$4</f>
        <v>0.10024112802733076</v>
      </c>
      <c r="F10" s="6">
        <f>'[123]Sheet 1'!$U$20</f>
        <v>0.15552034725990227</v>
      </c>
      <c r="G10" s="7">
        <f>'[123]Sheet 1'!$AB$16</f>
        <v>16.610517635433279</v>
      </c>
      <c r="H10" s="7">
        <f>'[123]Sheet 1'!$AC$16</f>
        <v>42.903210568211968</v>
      </c>
      <c r="I10" s="6">
        <f>'[123]Sheet 1'!$AA$7</f>
        <v>0.77969999999999995</v>
      </c>
      <c r="J10" s="6">
        <f>'[123]Sheet 1'!$AD$7</f>
        <v>0.48107843198295114</v>
      </c>
      <c r="K10" s="6">
        <f>'[123]Sheet 1'!$AC$13</f>
        <v>0.33217112132371146</v>
      </c>
      <c r="L10" s="8">
        <f>'[123]Sheet 1'!$AC$101</f>
        <v>37350376734</v>
      </c>
      <c r="M10" s="16" t="str" cm="1">
        <f t="array" ref="M10">_FV(A10,"Industry")</f>
        <v>Professional &amp; Commercial Services</v>
      </c>
      <c r="N10" s="25" cm="1">
        <f t="array" ref="N10">_FV(A10,"Year incorporated",TRUE)</f>
        <v>1998</v>
      </c>
      <c r="O10" s="14" t="str" cm="1">
        <f t="array" ref="O10">_FV(A10,"Description")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0" s="14"/>
      <c r="Q10" s="14"/>
      <c r="R10" s="14"/>
    </row>
    <row r="11" spans="1:18" ht="50" customHeight="1">
      <c r="A11" s="2" t="e" vm="8">
        <v>#VALUE!</v>
      </c>
      <c r="B11" s="19">
        <f>'[8]Sheet 1'!$Y$115</f>
        <v>1282.0345355019663</v>
      </c>
      <c r="C11" s="6" cm="1">
        <f t="array" ref="C11">(B11/_FV(A11,"Price"))-1</f>
        <v>-0.33414639269660007</v>
      </c>
      <c r="D11" s="6">
        <f>'[8]Sheet 1'!$W$4</f>
        <v>0.2916945001113338</v>
      </c>
      <c r="E11" s="6">
        <f>'[8]Sheet 1'!$X$4</f>
        <v>0.16514394069987937</v>
      </c>
      <c r="F11" s="6">
        <f>'[8]Sheet 1'!$W$20</f>
        <v>0.30801479654747221</v>
      </c>
      <c r="G11" s="7">
        <f>'[8]Sheet 1'!$AD$16</f>
        <v>17.727141872091018</v>
      </c>
      <c r="H11" s="7">
        <f>'[8]Sheet 1'!$AE$16</f>
        <v>61.084140184140182</v>
      </c>
      <c r="I11" s="6">
        <f>'[8]Sheet 1'!$AC$7</f>
        <v>0.70789999999999997</v>
      </c>
      <c r="J11" s="6">
        <f>'[8]Sheet 1'!$AF$7</f>
        <v>0.36062747802103085</v>
      </c>
      <c r="K11" s="6">
        <f>'[8]Sheet 1'!$AE$13</f>
        <v>0.32674782608695652</v>
      </c>
      <c r="L11" s="8">
        <f>'[8]Sheet 1'!$AE$101</f>
        <v>205670300000</v>
      </c>
      <c r="M11" s="16" t="str" cm="1">
        <f t="array" ref="M11">_FV(A11,"Industry")</f>
        <v>Textiles &amp; Apparel</v>
      </c>
      <c r="N11" s="25" cm="1">
        <f t="array" ref="N11">_FV(A11,"Year incorporated",TRUE)</f>
        <v>1957</v>
      </c>
      <c r="O11" s="14" t="str" cm="1">
        <f t="array" ref="O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1" s="14"/>
      <c r="Q11" s="14"/>
      <c r="R11" s="14"/>
    </row>
    <row r="12" spans="1:18" ht="50" customHeight="1">
      <c r="A12" s="2" t="e" vm="18">
        <v>#VALUE!</v>
      </c>
      <c r="B12" s="19">
        <f>'[18]Sheet 1'!$Y$115</f>
        <v>536.73759268464482</v>
      </c>
      <c r="C12" s="6" cm="1">
        <f t="array" ref="C12">(B12/_FV(A12,"Price"))-1</f>
        <v>-0.34520240004313185</v>
      </c>
      <c r="D12" s="6">
        <f>'[18]Sheet 1'!$W$4</f>
        <v>0.23310752939344392</v>
      </c>
      <c r="E12" s="6">
        <f>'[18]Sheet 1'!$X$4</f>
        <v>7.740200040412204E-2</v>
      </c>
      <c r="F12" s="6">
        <f>'[18]Sheet 1'!$W$20</f>
        <v>0.15191440445662741</v>
      </c>
      <c r="G12" s="7">
        <f>'[18]Sheet 1'!$AD$16</f>
        <v>5.3258322388361288</v>
      </c>
      <c r="H12" s="7">
        <f>'[18]Sheet 1'!$AE$16</f>
        <v>29.943247656915648</v>
      </c>
      <c r="I12" s="6">
        <f>'[18]Sheet 1'!$AC$7</f>
        <v>0.68440000000000001</v>
      </c>
      <c r="J12" s="6">
        <f>'[18]Sheet 1'!$AF$7</f>
        <v>0.16105526368963427</v>
      </c>
      <c r="K12" s="6">
        <f>'[18]Sheet 1'!$AE$13</f>
        <v>0.2326800137385466</v>
      </c>
      <c r="L12" s="8">
        <f>'[18]Sheet 1'!$AE$101</f>
        <v>421720700000</v>
      </c>
      <c r="M12" s="16" t="str" cm="1">
        <f t="array" ref="M12">_FV(A12,"Industry")</f>
        <v>Textiles &amp; Apparel</v>
      </c>
      <c r="N12" s="25" cm="1">
        <f t="array" ref="N12">_FV(A12,"Year incorporated",TRUE)</f>
        <v>1971</v>
      </c>
      <c r="O12" s="14" t="str" cm="1">
        <f t="array" ref="O12">_FV(A12,"Description")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2" s="14"/>
      <c r="Q12" s="14"/>
      <c r="R12" s="14"/>
    </row>
    <row r="13" spans="1:18" ht="50" customHeight="1">
      <c r="A13" s="22" t="e" vm="7">
        <v>#VALUE!</v>
      </c>
      <c r="B13" s="19">
        <f>'[7]Sheet 1'!$H$115</f>
        <v>1694.385163451409</v>
      </c>
      <c r="C13" s="6" cm="1">
        <f t="array" ref="C13">(B13/_FV(A13,"Price"))-1</f>
        <v>-0.38786884315757209</v>
      </c>
      <c r="D13" s="6">
        <f>'[7]Sheet 1'!$F$4</f>
        <v>0.29690560125342724</v>
      </c>
      <c r="E13" s="6">
        <f>'[7]Sheet 1'!$G$4</f>
        <v>0.24388402295379041</v>
      </c>
      <c r="F13" s="6">
        <f>'[7]Sheet 1'!$F$20</f>
        <v>0.10344827586206895</v>
      </c>
      <c r="G13" s="7">
        <f>'[7]Sheet 1'!$M$16</f>
        <v>8.5575123138024765</v>
      </c>
      <c r="H13" s="7">
        <f>'[7]Sheet 1'!$N$16</f>
        <v>36.989455967362922</v>
      </c>
      <c r="I13" s="6">
        <f>'[7]Sheet 1'!$L$7</f>
        <v>0.57762005436424047</v>
      </c>
      <c r="J13" s="6">
        <f>'[7]Sheet 1'!$O$7</f>
        <v>0.20084566596194503</v>
      </c>
      <c r="K13" s="6">
        <f>'[7]Sheet 1'!$N$13</f>
        <v>0.61547310900201324</v>
      </c>
      <c r="L13" s="8">
        <f>'[7]Sheet 1'!$N$101</f>
        <v>56667846542</v>
      </c>
      <c r="M13" s="16" t="str" cm="1">
        <f t="array" ref="M13">_FV(A13,"Industry")</f>
        <v>Software &amp; IT Services</v>
      </c>
      <c r="N13" s="25" cm="1">
        <f t="array" ref="N13">_FV(A13,"Year incorporated",TRUE)</f>
        <v>2002</v>
      </c>
      <c r="O13" s="14" t="str" cm="1">
        <f t="array" ref="O13">_FV(A13,"Description")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3" s="10"/>
      <c r="Q13" s="10"/>
      <c r="R13" s="10"/>
    </row>
    <row r="14" spans="1:18" ht="50" customHeight="1">
      <c r="A14" s="22" t="e" vm="55">
        <v>#VALUE!</v>
      </c>
      <c r="B14" s="19">
        <f>'[54]Sheet 1'!$AM$115</f>
        <v>138.65303977325496</v>
      </c>
      <c r="C14" s="6">
        <f>'[54]Sheet 1'!$AM$117</f>
        <v>-0.39275154481121644</v>
      </c>
      <c r="D14" s="6">
        <f>'[54]Sheet 1'!$AK$4</f>
        <v>0.327567165419691</v>
      </c>
      <c r="E14" s="6">
        <f>'[54]Sheet 1'!$AL$4</f>
        <v>0.13793399702053888</v>
      </c>
      <c r="F14" s="6">
        <f>'[54]Sheet 1'!$AK$20</f>
        <v>0.49785660867585069</v>
      </c>
      <c r="G14" s="7">
        <f>'[54]Sheet 1'!$AR$16</f>
        <v>17.480872994436954</v>
      </c>
      <c r="H14" s="7">
        <f>'[54]Sheet 1'!$AS$16</f>
        <v>73.339764792355751</v>
      </c>
      <c r="I14" s="6">
        <f>'[54]Sheet 1'!$AQ$7</f>
        <v>0.89566832635261973</v>
      </c>
      <c r="J14" s="6">
        <f>'[54]Sheet 1'!$AT$7</f>
        <v>0.31408410211027377</v>
      </c>
      <c r="K14" s="6">
        <f>'[54]Sheet 1'!$AS$13</f>
        <v>0.30736538597517282</v>
      </c>
      <c r="L14" s="8">
        <f>'[54]Sheet 1'!$AS$101</f>
        <v>62261940000</v>
      </c>
      <c r="M14" s="16" t="str" cm="1">
        <f t="array" ref="M14">_FV(A14,"Industry")</f>
        <v>Software &amp; IT Services</v>
      </c>
      <c r="N14" s="25" cm="1">
        <f t="array" ref="N14">_FV(A14,"Year incorporated",TRUE)</f>
        <v>1987</v>
      </c>
      <c r="O14" s="14" t="str" cm="1">
        <f t="array" ref="O14">_FV(A14,"Description")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4" s="14"/>
      <c r="Q14" s="14"/>
      <c r="R14" s="14"/>
    </row>
    <row r="15" spans="1:18" ht="50" customHeight="1">
      <c r="A15" s="2" t="e" vm="14">
        <v>#VALUE!</v>
      </c>
      <c r="B15" s="19">
        <f>'[14]Sheet 1'!$O$115</f>
        <v>161.34969446246163</v>
      </c>
      <c r="C15" s="6" cm="1">
        <f t="array" ref="C15">(B15/_FV(A15,"Price"))-1</f>
        <v>-0.40658442639771375</v>
      </c>
      <c r="D15" s="6">
        <f>'[14]Sheet 1'!$M$4</f>
        <v>0.19301813624969388</v>
      </c>
      <c r="E15" s="6">
        <f>'[14]Sheet 1'!$N$4</f>
        <v>0.13792168162764806</v>
      </c>
      <c r="F15" s="6">
        <f>'[14]Sheet 1'!$M$20</f>
        <v>0.15464188318967986</v>
      </c>
      <c r="G15" s="7">
        <f>'[14]Sheet 1'!$T$16</f>
        <v>10.276100072734353</v>
      </c>
      <c r="H15" s="7">
        <f>'[14]Sheet 1'!$U$16</f>
        <v>56.142562732277234</v>
      </c>
      <c r="I15" s="6">
        <f>'[14]Sheet 1'!$S$7</f>
        <v>0.48010000000000003</v>
      </c>
      <c r="J15" s="6">
        <f>'[14]Sheet 1'!$V$7</f>
        <v>0.11750562386094981</v>
      </c>
      <c r="K15" s="6">
        <f>'[14]Sheet 1'!$U$13</f>
        <v>0.22994240500192797</v>
      </c>
      <c r="L15" s="8">
        <f>'[14]Sheet 1'!$U$101</f>
        <v>52359340000</v>
      </c>
      <c r="M15" s="16" t="str" cm="1">
        <f t="array" ref="M15">_FV(A15,"Industry")</f>
        <v>Automobiles &amp; Auto Parts</v>
      </c>
      <c r="N15" s="25" cm="1">
        <f t="array" ref="N15">_FV(A15,"Year incorporated",TRUE)</f>
        <v>2015</v>
      </c>
      <c r="O15" s="14" t="str" cm="1">
        <f t="array" ref="O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5" s="10"/>
      <c r="Q15" s="10"/>
      <c r="R15" s="10"/>
    </row>
    <row r="16" spans="1:18" ht="50" customHeight="1">
      <c r="A16" s="2" t="e" vm="124">
        <v>#VALUE!</v>
      </c>
      <c r="B16" s="19">
        <f>'[122]Sheet 1'!$AN$115</f>
        <v>463.94397640054348</v>
      </c>
      <c r="C16" s="6" cm="1">
        <f t="array" ref="C16">(B16/_FV(A16,"Price"))-1</f>
        <v>-0.41099194281800311</v>
      </c>
      <c r="D16" s="6">
        <f>'[122]Sheet 1'!$AL$4</f>
        <v>4.6131666737559751E-2</v>
      </c>
      <c r="E16" s="6">
        <f>'[122]Sheet 1'!$AM$4</f>
        <v>6.8054920240766092E-2</v>
      </c>
      <c r="F16" s="6">
        <f>'[122]Sheet 1'!$AL$20</f>
        <v>4.0671756745220167E-2</v>
      </c>
      <c r="G16" s="7">
        <f>'[122]Sheet 1'!$AS$16</f>
        <v>14.343456242421603</v>
      </c>
      <c r="H16" s="7">
        <f>'[122]Sheet 1'!$AT$16</f>
        <v>52.885257519254914</v>
      </c>
      <c r="I16" s="6">
        <f>'[122]Sheet 1'!$AR$7</f>
        <v>0.78059999999999996</v>
      </c>
      <c r="J16" s="6">
        <f>'[122]Sheet 1'!$AU$7</f>
        <v>0.36552092182360757</v>
      </c>
      <c r="K16" s="6">
        <f>'[122]Sheet 1'!$AT$13</f>
        <v>0.48853670640728536</v>
      </c>
      <c r="L16" s="8">
        <f>'[122]Sheet 1'!$AT$101</f>
        <v>19754811979</v>
      </c>
      <c r="M16" s="16" t="str" cm="1">
        <f t="array" ref="M16">_FV(A16,"Industry")</f>
        <v>Software &amp; IT Services</v>
      </c>
      <c r="N16" s="25" cm="1">
        <f t="array" ref="N16">_FV(A16,"Year incorporated",TRUE)</f>
        <v>1987</v>
      </c>
      <c r="O16" s="14" t="str" cm="1">
        <f t="array" ref="O16">_FV(A16,"Description")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6" s="10"/>
      <c r="Q16" s="10"/>
      <c r="R16" s="10"/>
    </row>
    <row r="17" spans="1:18" ht="50" customHeight="1">
      <c r="A17" s="2" t="e" vm="34">
        <v>#VALUE!</v>
      </c>
      <c r="B17" s="19">
        <f>'[9]Sheet 1'!$AE$116</f>
        <v>391.36954574913392</v>
      </c>
      <c r="C17" s="6" cm="1">
        <f t="array" ref="C17">(B17/_FV(A17,"Price"))-1</f>
        <v>-0.42318416249206492</v>
      </c>
      <c r="D17" s="6">
        <f>'[9]Sheet 1'!$AC$5</f>
        <v>0.137682016012036</v>
      </c>
      <c r="E17" s="6">
        <f>'[9]Sheet 1'!$AD$5</f>
        <v>0.25473471431135297</v>
      </c>
      <c r="F17" s="6">
        <f>'[9]Sheet 1'!$AC$21</f>
        <v>-5.8558316061478877E-2</v>
      </c>
      <c r="G17" s="7">
        <f>'[9]Sheet 1'!$AJ$17</f>
        <v>12.874743782292876</v>
      </c>
      <c r="H17" s="7">
        <f>'[9]Sheet 1'!$AK$17</f>
        <v>42.223958736698627</v>
      </c>
      <c r="I17" s="6">
        <f>'[9]Sheet 1'!$AI$8</f>
        <v>0.50539999999999996</v>
      </c>
      <c r="J17" s="6">
        <f>'[9]Sheet 1'!$AL$8</f>
        <v>0.33851436236032001</v>
      </c>
      <c r="K17" s="6">
        <f>'[9]Sheet 1'!$AK$14</f>
        <v>0.2216504501327809</v>
      </c>
      <c r="L17" s="8">
        <f>'[9]Sheet 1'!$AK$101</f>
        <v>272602100000</v>
      </c>
      <c r="M17" s="16" t="str" cm="1">
        <f t="array" ref="M17">_FV(A17,"Industry")</f>
        <v>Semiconductors &amp; Semiconductor Equipment</v>
      </c>
      <c r="N17" s="25" cm="1">
        <f t="array" ref="N17">_FV(A17,"Year incorporated",TRUE)</f>
        <v>1994</v>
      </c>
      <c r="O17" s="14" t="str" cm="1">
        <f t="array" ref="O17">_FV(A17,"Description")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7" s="10"/>
      <c r="Q17" s="10"/>
      <c r="R17" s="10"/>
    </row>
    <row r="18" spans="1:18" ht="50" customHeight="1">
      <c r="A18" s="2" t="e" vm="166">
        <v>#VALUE!</v>
      </c>
      <c r="B18" s="19">
        <f>'[164]Sheet 1'!$AF$115</f>
        <v>43.210020573711951</v>
      </c>
      <c r="C18" s="6" cm="1">
        <f t="array" ref="C18">(B18/_FV(A18,"Price"))-1</f>
        <v>-0.50667860973042644</v>
      </c>
      <c r="D18" s="6">
        <f>'[164]Sheet 1'!$AD$4</f>
        <v>0.30024389872501911</v>
      </c>
      <c r="E18" s="6">
        <f>'[164]Sheet 1'!$AE$4</f>
        <v>9.0570167107455468E-2</v>
      </c>
      <c r="F18" s="6">
        <f>'[164]Sheet 1'!$AD$20</f>
        <v>0.18263847667164357</v>
      </c>
      <c r="G18" s="7">
        <f>'[164]Sheet 1'!$AK$16</f>
        <v>12.082867988166543</v>
      </c>
      <c r="H18" s="7">
        <f>'[164]Sheet 1'!$AL$16</f>
        <v>38.803781457257394</v>
      </c>
      <c r="I18" s="6">
        <f>'[164]Sheet 1'!$AJ$7</f>
        <v>0.45879999999999999</v>
      </c>
      <c r="J18" s="6">
        <f>'[164]Sheet 1'!$AM$7</f>
        <v>0.23971834840032094</v>
      </c>
      <c r="K18" s="6">
        <f>'[164]Sheet 1'!$AL$13</f>
        <v>0.28977368520435515</v>
      </c>
      <c r="L18" s="8">
        <f>'[164]Sheet 1'!$AL$101</f>
        <v>42301166280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27">
        <v>#VALUE!</v>
      </c>
      <c r="B19" s="19">
        <f>'[125]Sheet 1'!$AC$115</f>
        <v>136.54341975882178</v>
      </c>
      <c r="C19" s="6" cm="1">
        <f t="array" ref="C19">(B19/_FV(A19,"Price"))-1</f>
        <v>-0.56910054355332684</v>
      </c>
      <c r="D19" s="6">
        <f>'[125]Sheet 1'!$AA$4</f>
        <v>-0.12061756191701511</v>
      </c>
      <c r="E19" s="6">
        <f>'[125]Sheet 1'!$AB$4</f>
        <v>7.2970007315289021E-2</v>
      </c>
      <c r="F19" s="6">
        <f>'[125]Sheet 1'!$AA$20</f>
        <v>-0.41394335511982572</v>
      </c>
      <c r="G19" s="7">
        <f>'[125]Sheet 1'!$AH$16</f>
        <v>10.522053767373812</v>
      </c>
      <c r="H19" s="7">
        <f>'[125]Sheet 1'!$AI$16</f>
        <v>41.873791848617174</v>
      </c>
      <c r="I19" s="6">
        <f>'[125]Sheet 1'!$AG$7</f>
        <v>0.70499999999999996</v>
      </c>
      <c r="J19" s="6">
        <f>'[125]Sheet 1'!$AJ$7</f>
        <v>0.26956839795171911</v>
      </c>
      <c r="K19" s="6">
        <f>'[125]Sheet 1'!$AI$13</f>
        <v>0.18137160470044308</v>
      </c>
      <c r="L19" s="8">
        <f>'[125]Sheet 1'!$AI$101</f>
        <v>57534590000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11"/>
      <c r="B20" s="5"/>
      <c r="C20" s="6"/>
      <c r="D20" s="6"/>
      <c r="E20" s="6"/>
      <c r="F20" s="6"/>
      <c r="G20" s="7"/>
      <c r="H20" s="7"/>
      <c r="I20" s="6"/>
      <c r="J20" s="6"/>
      <c r="K20" s="6"/>
      <c r="L20" s="8"/>
      <c r="M20" s="13"/>
      <c r="N20" s="10"/>
      <c r="O20" s="9"/>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19">
      <sortCondition descending="1" ref="C1:C19"/>
    </sortState>
  </autoFilter>
  <conditionalFormatting sqref="C20:C21">
    <cfRule type="colorScale" priority="661">
      <colorScale>
        <cfvo type="min"/>
        <cfvo type="percentile" val="50"/>
        <cfvo type="max"/>
        <color rgb="FFF8696B"/>
        <color rgb="FFFFEB84"/>
        <color rgb="FF63BE7B"/>
      </colorScale>
    </cfRule>
    <cfRule type="colorScale" priority="666">
      <colorScale>
        <cfvo type="min"/>
        <cfvo type="percentile" val="50"/>
        <cfvo type="max"/>
        <color rgb="FFF8696B"/>
        <color rgb="FFFFEB84"/>
        <color rgb="FF63BE7B"/>
      </colorScale>
    </cfRule>
    <cfRule type="colorScale" priority="667">
      <colorScale>
        <cfvo type="min"/>
        <cfvo type="max"/>
        <color rgb="FFFFEF9C"/>
        <color rgb="FF63BE7B"/>
      </colorScale>
    </cfRule>
  </conditionalFormatting>
  <conditionalFormatting sqref="D20:E20">
    <cfRule type="colorScale" priority="662">
      <colorScale>
        <cfvo type="min"/>
        <cfvo type="max"/>
        <color rgb="FFFFEF9C"/>
        <color rgb="FF63BE7B"/>
      </colorScale>
    </cfRule>
  </conditionalFormatting>
  <conditionalFormatting sqref="D20:E20">
    <cfRule type="colorScale" priority="646">
      <colorScale>
        <cfvo type="min"/>
        <cfvo type="max"/>
        <color rgb="FFFCFCFF"/>
        <color rgb="FF63BE7B"/>
      </colorScale>
    </cfRule>
    <cfRule type="colorScale" priority="647">
      <colorScale>
        <cfvo type="min"/>
        <cfvo type="percentile" val="50"/>
        <cfvo type="max"/>
        <color rgb="FFF8696B"/>
        <color rgb="FFFFEB84"/>
        <color rgb="FF63BE7B"/>
      </colorScale>
    </cfRule>
  </conditionalFormatting>
  <conditionalFormatting sqref="F23:F1048576 F1 F20">
    <cfRule type="colorScale" priority="645">
      <colorScale>
        <cfvo type="min"/>
        <cfvo type="percentile" val="50"/>
        <cfvo type="max"/>
        <color rgb="FFF8696B"/>
        <color rgb="FFFCFCFF"/>
        <color rgb="FF63BE7B"/>
      </colorScale>
    </cfRule>
  </conditionalFormatting>
  <conditionalFormatting sqref="G20">
    <cfRule type="colorScale" priority="660">
      <colorScale>
        <cfvo type="min"/>
        <cfvo type="percentile" val="50"/>
        <cfvo type="max"/>
        <color rgb="FF63BE7B"/>
        <color rgb="FFFCFCFF"/>
        <color rgb="FFF8696B"/>
      </colorScale>
    </cfRule>
  </conditionalFormatting>
  <conditionalFormatting sqref="I20">
    <cfRule type="colorScale" priority="663">
      <colorScale>
        <cfvo type="min"/>
        <cfvo type="max"/>
        <color rgb="FFFFEF9C"/>
        <color rgb="FF63BE7B"/>
      </colorScale>
    </cfRule>
  </conditionalFormatting>
  <conditionalFormatting sqref="J20">
    <cfRule type="colorScale" priority="664">
      <colorScale>
        <cfvo type="min"/>
        <cfvo type="max"/>
        <color rgb="FFFFEF9C"/>
        <color rgb="FF63BE7B"/>
      </colorScale>
    </cfRule>
  </conditionalFormatting>
  <conditionalFormatting sqref="K20">
    <cfRule type="colorScale" priority="665">
      <colorScale>
        <cfvo type="min"/>
        <cfvo type="percentile" val="50"/>
        <cfvo type="max"/>
        <color rgb="FFF8696B"/>
        <color rgb="FFFFEB84"/>
        <color rgb="FF63BE7B"/>
      </colorScale>
    </cfRule>
  </conditionalFormatting>
  <conditionalFormatting sqref="D2:E2">
    <cfRule type="colorScale" priority="518">
      <colorScale>
        <cfvo type="min"/>
        <cfvo type="max"/>
        <color rgb="FFFCFCFF"/>
        <color rgb="FF63BE7B"/>
      </colorScale>
    </cfRule>
  </conditionalFormatting>
  <conditionalFormatting sqref="D2:E2">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onditionalFormatting>
  <conditionalFormatting sqref="F2">
    <cfRule type="colorScale" priority="514">
      <colorScale>
        <cfvo type="min"/>
        <cfvo type="percentile" val="50"/>
        <cfvo type="max"/>
        <color rgb="FFF8696B"/>
        <color rgb="FFFCFCFF"/>
        <color rgb="FF63BE7B"/>
      </colorScale>
    </cfRule>
  </conditionalFormatting>
  <conditionalFormatting sqref="F2">
    <cfRule type="colorScale" priority="517">
      <colorScale>
        <cfvo type="min"/>
        <cfvo type="max"/>
        <color rgb="FFFCFCFF"/>
        <color rgb="FF63BE7B"/>
      </colorScale>
    </cfRule>
  </conditionalFormatting>
  <conditionalFormatting sqref="G2">
    <cfRule type="colorScale" priority="516">
      <colorScale>
        <cfvo type="min"/>
        <cfvo type="percentile" val="50"/>
        <cfvo type="max"/>
        <color rgb="FF63BE7B"/>
        <color rgb="FFFCFCFF"/>
        <color rgb="FFF8696B"/>
      </colorScale>
    </cfRule>
  </conditionalFormatting>
  <conditionalFormatting sqref="I2">
    <cfRule type="colorScale" priority="515">
      <colorScale>
        <cfvo type="min"/>
        <cfvo type="max"/>
        <color rgb="FFFFEF9C"/>
        <color rgb="FF63BE7B"/>
      </colorScale>
    </cfRule>
  </conditionalFormatting>
  <conditionalFormatting sqref="D2">
    <cfRule type="colorScale" priority="521">
      <colorScale>
        <cfvo type="min"/>
        <cfvo type="max"/>
        <color rgb="FFFCFCFF"/>
        <color rgb="FF63BE7B"/>
      </colorScale>
    </cfRule>
  </conditionalFormatting>
  <conditionalFormatting sqref="E2">
    <cfRule type="colorScale" priority="522">
      <colorScale>
        <cfvo type="min"/>
        <cfvo type="max"/>
        <color rgb="FFFCFCFF"/>
        <color rgb="FF63BE7B"/>
      </colorScale>
    </cfRule>
  </conditionalFormatting>
  <conditionalFormatting sqref="D2:E2">
    <cfRule type="colorScale" priority="523">
      <colorScale>
        <cfvo type="min"/>
        <cfvo type="max"/>
        <color rgb="FFFFEF9C"/>
        <color rgb="FF63BE7B"/>
      </colorScale>
    </cfRule>
  </conditionalFormatting>
  <conditionalFormatting sqref="G2">
    <cfRule type="colorScale" priority="524">
      <colorScale>
        <cfvo type="min"/>
        <cfvo type="percentile" val="50"/>
        <cfvo type="max"/>
        <color rgb="FF63BE7B"/>
        <color rgb="FFFCFCFF"/>
        <color rgb="FFF8696B"/>
      </colorScale>
    </cfRule>
  </conditionalFormatting>
  <conditionalFormatting sqref="I2">
    <cfRule type="colorScale" priority="525">
      <colorScale>
        <cfvo type="min"/>
        <cfvo type="max"/>
        <color rgb="FFFFEF9C"/>
        <color rgb="FF63BE7B"/>
      </colorScale>
    </cfRule>
  </conditionalFormatting>
  <conditionalFormatting sqref="J2">
    <cfRule type="colorScale" priority="526">
      <colorScale>
        <cfvo type="min"/>
        <cfvo type="max"/>
        <color rgb="FFFFEF9C"/>
        <color rgb="FF63BE7B"/>
      </colorScale>
    </cfRule>
  </conditionalFormatting>
  <conditionalFormatting sqref="K2">
    <cfRule type="colorScale" priority="527">
      <colorScale>
        <cfvo type="min"/>
        <cfvo type="percentile" val="50"/>
        <cfvo type="max"/>
        <color rgb="FFF8696B"/>
        <color rgb="FFFFEB84"/>
        <color rgb="FF63BE7B"/>
      </colorScale>
    </cfRule>
  </conditionalFormatting>
  <conditionalFormatting sqref="K2">
    <cfRule type="colorScale" priority="528">
      <colorScale>
        <cfvo type="min"/>
        <cfvo type="max"/>
        <color rgb="FFFFEF9C"/>
        <color rgb="FF63BE7B"/>
      </colorScale>
    </cfRule>
  </conditionalFormatting>
  <conditionalFormatting sqref="C2">
    <cfRule type="colorScale" priority="529">
      <colorScale>
        <cfvo type="min"/>
        <cfvo type="percentile" val="50"/>
        <cfvo type="max"/>
        <color rgb="FFF8696B"/>
        <color rgb="FFFCFCFF"/>
        <color rgb="FF63BE7B"/>
      </colorScale>
    </cfRule>
  </conditionalFormatting>
  <conditionalFormatting sqref="D2">
    <cfRule type="colorScale" priority="530">
      <colorScale>
        <cfvo type="min"/>
        <cfvo type="max"/>
        <color rgb="FFFCFCFF"/>
        <color rgb="FF63BE7B"/>
      </colorScale>
    </cfRule>
  </conditionalFormatting>
  <conditionalFormatting sqref="E2">
    <cfRule type="colorScale" priority="531">
      <colorScale>
        <cfvo type="min"/>
        <cfvo type="max"/>
        <color rgb="FFFCFCFF"/>
        <color rgb="FF63BE7B"/>
      </colorScale>
    </cfRule>
  </conditionalFormatting>
  <conditionalFormatting sqref="F2">
    <cfRule type="colorScale" priority="532">
      <colorScale>
        <cfvo type="min"/>
        <cfvo type="percentile" val="50"/>
        <cfvo type="max"/>
        <color rgb="FFF8696B"/>
        <color rgb="FFFCFCFF"/>
        <color rgb="FF63BE7B"/>
      </colorScale>
    </cfRule>
  </conditionalFormatting>
  <conditionalFormatting sqref="D3:E3">
    <cfRule type="colorScale" priority="506">
      <colorScale>
        <cfvo type="min"/>
        <cfvo type="max"/>
        <color rgb="FFFCFCFF"/>
        <color rgb="FF63BE7B"/>
      </colorScale>
    </cfRule>
  </conditionalFormatting>
  <conditionalFormatting sqref="D3:E3">
    <cfRule type="colorScale" priority="510">
      <colorScale>
        <cfvo type="min"/>
        <cfvo type="max"/>
        <color rgb="FFFFEF9C"/>
        <color rgb="FF63BE7B"/>
      </colorScale>
    </cfRule>
  </conditionalFormatting>
  <conditionalFormatting sqref="D3:E3">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onditionalFormatting>
  <conditionalFormatting sqref="F3">
    <cfRule type="colorScale" priority="501">
      <colorScale>
        <cfvo type="min"/>
        <cfvo type="percentile" val="50"/>
        <cfvo type="max"/>
        <color rgb="FFF8696B"/>
        <color rgb="FFFCFCFF"/>
        <color rgb="FF63BE7B"/>
      </colorScale>
    </cfRule>
  </conditionalFormatting>
  <conditionalFormatting sqref="F3">
    <cfRule type="colorScale" priority="505">
      <colorScale>
        <cfvo type="min"/>
        <cfvo type="max"/>
        <color rgb="FFFCFCFF"/>
        <color rgb="FF63BE7B"/>
      </colorScale>
    </cfRule>
  </conditionalFormatting>
  <conditionalFormatting sqref="G3">
    <cfRule type="colorScale" priority="504">
      <colorScale>
        <cfvo type="min"/>
        <cfvo type="percentile" val="50"/>
        <cfvo type="max"/>
        <color rgb="FF63BE7B"/>
        <color rgb="FFFCFCFF"/>
        <color rgb="FFF8696B"/>
      </colorScale>
    </cfRule>
  </conditionalFormatting>
  <conditionalFormatting sqref="G3">
    <cfRule type="colorScale" priority="509">
      <colorScale>
        <cfvo type="min"/>
        <cfvo type="percentile" val="50"/>
        <cfvo type="max"/>
        <color rgb="FF63BE7B"/>
        <color rgb="FFFCFCFF"/>
        <color rgb="FFF8696B"/>
      </colorScale>
    </cfRule>
  </conditionalFormatting>
  <conditionalFormatting sqref="H3">
    <cfRule type="colorScale" priority="503">
      <colorScale>
        <cfvo type="min"/>
        <cfvo type="percentile" val="50"/>
        <cfvo type="max"/>
        <color rgb="FF63BE7B"/>
        <color rgb="FFFCFCFF"/>
        <color rgb="FFF8696B"/>
      </colorScale>
    </cfRule>
  </conditionalFormatting>
  <conditionalFormatting sqref="I3">
    <cfRule type="colorScale" priority="502">
      <colorScale>
        <cfvo type="min"/>
        <cfvo type="max"/>
        <color rgb="FFFFEF9C"/>
        <color rgb="FF63BE7B"/>
      </colorScale>
    </cfRule>
  </conditionalFormatting>
  <conditionalFormatting sqref="I3">
    <cfRule type="colorScale" priority="511">
      <colorScale>
        <cfvo type="min"/>
        <cfvo type="max"/>
        <color rgb="FFFFEF9C"/>
        <color rgb="FF63BE7B"/>
      </colorScale>
    </cfRule>
  </conditionalFormatting>
  <conditionalFormatting sqref="J3">
    <cfRule type="colorScale" priority="512">
      <colorScale>
        <cfvo type="min"/>
        <cfvo type="max"/>
        <color rgb="FFFFEF9C"/>
        <color rgb="FF63BE7B"/>
      </colorScale>
    </cfRule>
  </conditionalFormatting>
  <conditionalFormatting sqref="K3">
    <cfRule type="colorScale" priority="513">
      <colorScale>
        <cfvo type="min"/>
        <cfvo type="percentile" val="50"/>
        <cfvo type="max"/>
        <color rgb="FFF8696B"/>
        <color rgb="FFFFEB84"/>
        <color rgb="FF63BE7B"/>
      </colorScale>
    </cfRule>
  </conditionalFormatting>
  <conditionalFormatting sqref="D3">
    <cfRule type="colorScale" priority="499">
      <colorScale>
        <cfvo type="min"/>
        <cfvo type="max"/>
        <color rgb="FFFCFCFF"/>
        <color rgb="FF63BE7B"/>
      </colorScale>
    </cfRule>
  </conditionalFormatting>
  <conditionalFormatting sqref="E3">
    <cfRule type="colorScale" priority="500">
      <colorScale>
        <cfvo type="min"/>
        <cfvo type="max"/>
        <color rgb="FFFCFCFF"/>
        <color rgb="FF63BE7B"/>
      </colorScale>
    </cfRule>
  </conditionalFormatting>
  <conditionalFormatting sqref="D3">
    <cfRule type="colorScale" priority="498">
      <colorScale>
        <cfvo type="min"/>
        <cfvo type="max"/>
        <color rgb="FFFCFCFF"/>
        <color rgb="FF63BE7B"/>
      </colorScale>
    </cfRule>
  </conditionalFormatting>
  <conditionalFormatting sqref="E3">
    <cfRule type="colorScale" priority="497">
      <colorScale>
        <cfvo type="min"/>
        <cfvo type="max"/>
        <color rgb="FFFCFCFF"/>
        <color rgb="FF63BE7B"/>
      </colorScale>
    </cfRule>
  </conditionalFormatting>
  <conditionalFormatting sqref="F3">
    <cfRule type="colorScale" priority="496">
      <colorScale>
        <cfvo type="min"/>
        <cfvo type="percentile" val="50"/>
        <cfvo type="max"/>
        <color rgb="FFF8696B"/>
        <color rgb="FFFCFCFF"/>
        <color rgb="FF63BE7B"/>
      </colorScale>
    </cfRule>
  </conditionalFormatting>
  <conditionalFormatting sqref="G3">
    <cfRule type="colorScale" priority="495">
      <colorScale>
        <cfvo type="min"/>
        <cfvo type="percentile" val="50"/>
        <cfvo type="max"/>
        <color rgb="FF63BE7B"/>
        <color rgb="FFFCFCFF"/>
        <color rgb="FFF8696B"/>
      </colorScale>
    </cfRule>
  </conditionalFormatting>
  <conditionalFormatting sqref="H3">
    <cfRule type="colorScale" priority="494">
      <colorScale>
        <cfvo type="min"/>
        <cfvo type="percentile" val="50"/>
        <cfvo type="max"/>
        <color rgb="FF63BE7B"/>
        <color rgb="FFFCFCFF"/>
        <color rgb="FFF8696B"/>
      </colorScale>
    </cfRule>
  </conditionalFormatting>
  <conditionalFormatting sqref="I3">
    <cfRule type="colorScale" priority="493">
      <colorScale>
        <cfvo type="min"/>
        <cfvo type="max"/>
        <color rgb="FFFFEF9C"/>
        <color rgb="FF63BE7B"/>
      </colorScale>
    </cfRule>
  </conditionalFormatting>
  <conditionalFormatting sqref="J3">
    <cfRule type="colorScale" priority="492">
      <colorScale>
        <cfvo type="min"/>
        <cfvo type="max"/>
        <color rgb="FFFFEF9C"/>
        <color rgb="FF63BE7B"/>
      </colorScale>
    </cfRule>
  </conditionalFormatting>
  <conditionalFormatting sqref="K3">
    <cfRule type="colorScale" priority="491">
      <colorScale>
        <cfvo type="min"/>
        <cfvo type="percentile" val="50"/>
        <cfvo type="max"/>
        <color rgb="FFF8696B"/>
        <color rgb="FFFFEB84"/>
        <color rgb="FF63BE7B"/>
      </colorScale>
    </cfRule>
  </conditionalFormatting>
  <conditionalFormatting sqref="I3">
    <cfRule type="colorScale" priority="490">
      <colorScale>
        <cfvo type="min"/>
        <cfvo type="max"/>
        <color rgb="FFFFEF9C"/>
        <color rgb="FF63BE7B"/>
      </colorScale>
    </cfRule>
  </conditionalFormatting>
  <conditionalFormatting sqref="J3">
    <cfRule type="colorScale" priority="489">
      <colorScale>
        <cfvo type="min"/>
        <cfvo type="max"/>
        <color rgb="FFFFEF9C"/>
        <color rgb="FF63BE7B"/>
      </colorScale>
    </cfRule>
  </conditionalFormatting>
  <conditionalFormatting sqref="K3">
    <cfRule type="colorScale" priority="488">
      <colorScale>
        <cfvo type="min"/>
        <cfvo type="max"/>
        <color rgb="FFFFEF9C"/>
        <color rgb="FF63BE7B"/>
      </colorScale>
    </cfRule>
  </conditionalFormatting>
  <conditionalFormatting sqref="C3">
    <cfRule type="colorScale" priority="487">
      <colorScale>
        <cfvo type="min"/>
        <cfvo type="percentile" val="50"/>
        <cfvo type="max"/>
        <color rgb="FFF8696B"/>
        <color rgb="FFFCFCFF"/>
        <color rgb="FF63BE7B"/>
      </colorScale>
    </cfRule>
  </conditionalFormatting>
  <conditionalFormatting sqref="D4">
    <cfRule type="colorScale" priority="470">
      <colorScale>
        <cfvo type="min"/>
        <cfvo type="max"/>
        <color rgb="FFFCFCFF"/>
        <color rgb="FF63BE7B"/>
      </colorScale>
    </cfRule>
  </conditionalFormatting>
  <conditionalFormatting sqref="D4">
    <cfRule type="colorScale" priority="481">
      <colorScale>
        <cfvo type="min"/>
        <cfvo type="max"/>
        <color rgb="FFFFEF9C"/>
        <color rgb="FF63BE7B"/>
      </colorScale>
    </cfRule>
  </conditionalFormatting>
  <conditionalFormatting sqref="D4">
    <cfRule type="colorScale" priority="485">
      <colorScale>
        <cfvo type="min"/>
        <cfvo type="max"/>
        <color rgb="FFFCFCFF"/>
        <color rgb="FF63BE7B"/>
      </colorScale>
    </cfRule>
    <cfRule type="colorScale" priority="486">
      <colorScale>
        <cfvo type="min"/>
        <cfvo type="percentile" val="50"/>
        <cfvo type="max"/>
        <color rgb="FFF8696B"/>
        <color rgb="FFFFEB84"/>
        <color rgb="FF63BE7B"/>
      </colorScale>
    </cfRule>
  </conditionalFormatting>
  <conditionalFormatting sqref="F4">
    <cfRule type="colorScale" priority="475">
      <colorScale>
        <cfvo type="min"/>
        <cfvo type="percentile" val="50"/>
        <cfvo type="max"/>
        <color rgb="FFF8696B"/>
        <color rgb="FFFCFCFF"/>
        <color rgb="FF63BE7B"/>
      </colorScale>
    </cfRule>
  </conditionalFormatting>
  <conditionalFormatting sqref="F4">
    <cfRule type="colorScale" priority="479">
      <colorScale>
        <cfvo type="min"/>
        <cfvo type="max"/>
        <color rgb="FFFCFCFF"/>
        <color rgb="FF63BE7B"/>
      </colorScale>
    </cfRule>
  </conditionalFormatting>
  <conditionalFormatting sqref="G4">
    <cfRule type="colorScale" priority="478">
      <colorScale>
        <cfvo type="min"/>
        <cfvo type="percentile" val="50"/>
        <cfvo type="max"/>
        <color rgb="FF63BE7B"/>
        <color rgb="FFFCFCFF"/>
        <color rgb="FFF8696B"/>
      </colorScale>
    </cfRule>
  </conditionalFormatting>
  <conditionalFormatting sqref="G4">
    <cfRule type="colorScale" priority="480">
      <colorScale>
        <cfvo type="min"/>
        <cfvo type="percentile" val="50"/>
        <cfvo type="max"/>
        <color rgb="FF63BE7B"/>
        <color rgb="FFFCFCFF"/>
        <color rgb="FFF8696B"/>
      </colorScale>
    </cfRule>
  </conditionalFormatting>
  <conditionalFormatting sqref="H4">
    <cfRule type="colorScale" priority="477">
      <colorScale>
        <cfvo type="min"/>
        <cfvo type="percentile" val="50"/>
        <cfvo type="max"/>
        <color rgb="FF63BE7B"/>
        <color rgb="FFFCFCFF"/>
        <color rgb="FFF8696B"/>
      </colorScale>
    </cfRule>
  </conditionalFormatting>
  <conditionalFormatting sqref="I4">
    <cfRule type="colorScale" priority="476">
      <colorScale>
        <cfvo type="min"/>
        <cfvo type="max"/>
        <color rgb="FFFFEF9C"/>
        <color rgb="FF63BE7B"/>
      </colorScale>
    </cfRule>
  </conditionalFormatting>
  <conditionalFormatting sqref="I4">
    <cfRule type="colorScale" priority="482">
      <colorScale>
        <cfvo type="min"/>
        <cfvo type="max"/>
        <color rgb="FFFFEF9C"/>
        <color rgb="FF63BE7B"/>
      </colorScale>
    </cfRule>
  </conditionalFormatting>
  <conditionalFormatting sqref="J4">
    <cfRule type="colorScale" priority="483">
      <colorScale>
        <cfvo type="min"/>
        <cfvo type="max"/>
        <color rgb="FFFFEF9C"/>
        <color rgb="FF63BE7B"/>
      </colorScale>
    </cfRule>
  </conditionalFormatting>
  <conditionalFormatting sqref="K4">
    <cfRule type="colorScale" priority="484">
      <colorScale>
        <cfvo type="min"/>
        <cfvo type="percentile" val="50"/>
        <cfvo type="max"/>
        <color rgb="FFF8696B"/>
        <color rgb="FFFFEB84"/>
        <color rgb="FF63BE7B"/>
      </colorScale>
    </cfRule>
  </conditionalFormatting>
  <conditionalFormatting sqref="E4">
    <cfRule type="colorScale" priority="471">
      <colorScale>
        <cfvo type="min"/>
        <cfvo type="max"/>
        <color rgb="FFFCFCFF"/>
        <color rgb="FF63BE7B"/>
      </colorScale>
    </cfRule>
  </conditionalFormatting>
  <conditionalFormatting sqref="E4">
    <cfRule type="colorScale" priority="472">
      <colorScale>
        <cfvo type="min"/>
        <cfvo type="max"/>
        <color rgb="FFFFEF9C"/>
        <color rgb="FF63BE7B"/>
      </colorScale>
    </cfRule>
  </conditionalFormatting>
  <conditionalFormatting sqref="E4">
    <cfRule type="colorScale" priority="473">
      <colorScale>
        <cfvo type="min"/>
        <cfvo type="max"/>
        <color rgb="FFFCFCFF"/>
        <color rgb="FF63BE7B"/>
      </colorScale>
    </cfRule>
    <cfRule type="colorScale" priority="474">
      <colorScale>
        <cfvo type="min"/>
        <cfvo type="percentile" val="50"/>
        <cfvo type="max"/>
        <color rgb="FFF8696B"/>
        <color rgb="FFFFEB84"/>
        <color rgb="FF63BE7B"/>
      </colorScale>
    </cfRule>
  </conditionalFormatting>
  <conditionalFormatting sqref="I4">
    <cfRule type="colorScale" priority="469">
      <colorScale>
        <cfvo type="min"/>
        <cfvo type="max"/>
        <color rgb="FFFFEF9C"/>
        <color rgb="FF63BE7B"/>
      </colorScale>
    </cfRule>
  </conditionalFormatting>
  <conditionalFormatting sqref="J4">
    <cfRule type="colorScale" priority="468">
      <colorScale>
        <cfvo type="min"/>
        <cfvo type="max"/>
        <color rgb="FFFFEF9C"/>
        <color rgb="FF63BE7B"/>
      </colorScale>
    </cfRule>
  </conditionalFormatting>
  <conditionalFormatting sqref="K4">
    <cfRule type="colorScale" priority="467">
      <colorScale>
        <cfvo type="min"/>
        <cfvo type="max"/>
        <color rgb="FFFFEF9C"/>
        <color rgb="FF63BE7B"/>
      </colorScale>
    </cfRule>
  </conditionalFormatting>
  <conditionalFormatting sqref="C4">
    <cfRule type="colorScale" priority="466">
      <colorScale>
        <cfvo type="min"/>
        <cfvo type="percentile" val="50"/>
        <cfvo type="max"/>
        <color rgb="FFF8696B"/>
        <color rgb="FFFCFCFF"/>
        <color rgb="FF63BE7B"/>
      </colorScale>
    </cfRule>
  </conditionalFormatting>
  <conditionalFormatting sqref="D5:E5">
    <cfRule type="colorScale" priority="458">
      <colorScale>
        <cfvo type="min"/>
        <cfvo type="max"/>
        <color rgb="FFFCFCFF"/>
        <color rgb="FF63BE7B"/>
      </colorScale>
    </cfRule>
  </conditionalFormatting>
  <conditionalFormatting sqref="D5:E5">
    <cfRule type="colorScale" priority="460">
      <colorScale>
        <cfvo type="min"/>
        <cfvo type="max"/>
        <color rgb="FFFFEF9C"/>
        <color rgb="FF63BE7B"/>
      </colorScale>
    </cfRule>
  </conditionalFormatting>
  <conditionalFormatting sqref="D5:E5">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F5">
    <cfRule type="colorScale" priority="453">
      <colorScale>
        <cfvo type="min"/>
        <cfvo type="percentile" val="50"/>
        <cfvo type="max"/>
        <color rgb="FFF8696B"/>
        <color rgb="FFFCFCFF"/>
        <color rgb="FF63BE7B"/>
      </colorScale>
    </cfRule>
  </conditionalFormatting>
  <conditionalFormatting sqref="F5">
    <cfRule type="colorScale" priority="457">
      <colorScale>
        <cfvo type="min"/>
        <cfvo type="max"/>
        <color rgb="FFFCFCFF"/>
        <color rgb="FF63BE7B"/>
      </colorScale>
    </cfRule>
  </conditionalFormatting>
  <conditionalFormatting sqref="G5">
    <cfRule type="colorScale" priority="456">
      <colorScale>
        <cfvo type="min"/>
        <cfvo type="percentile" val="50"/>
        <cfvo type="max"/>
        <color rgb="FF63BE7B"/>
        <color rgb="FFFCFCFF"/>
        <color rgb="FFF8696B"/>
      </colorScale>
    </cfRule>
  </conditionalFormatting>
  <conditionalFormatting sqref="G5">
    <cfRule type="colorScale" priority="459">
      <colorScale>
        <cfvo type="min"/>
        <cfvo type="percentile" val="50"/>
        <cfvo type="max"/>
        <color rgb="FF63BE7B"/>
        <color rgb="FFFCFCFF"/>
        <color rgb="FFF8696B"/>
      </colorScale>
    </cfRule>
  </conditionalFormatting>
  <conditionalFormatting sqref="H5">
    <cfRule type="colorScale" priority="455">
      <colorScale>
        <cfvo type="min"/>
        <cfvo type="percentile" val="50"/>
        <cfvo type="max"/>
        <color rgb="FF63BE7B"/>
        <color rgb="FFFCFCFF"/>
        <color rgb="FFF8696B"/>
      </colorScale>
    </cfRule>
  </conditionalFormatting>
  <conditionalFormatting sqref="I5">
    <cfRule type="colorScale" priority="454">
      <colorScale>
        <cfvo type="min"/>
        <cfvo type="max"/>
        <color rgb="FFFFEF9C"/>
        <color rgb="FF63BE7B"/>
      </colorScale>
    </cfRule>
  </conditionalFormatting>
  <conditionalFormatting sqref="I5">
    <cfRule type="colorScale" priority="461">
      <colorScale>
        <cfvo type="min"/>
        <cfvo type="max"/>
        <color rgb="FFFFEF9C"/>
        <color rgb="FF63BE7B"/>
      </colorScale>
    </cfRule>
  </conditionalFormatting>
  <conditionalFormatting sqref="J5">
    <cfRule type="colorScale" priority="462">
      <colorScale>
        <cfvo type="min"/>
        <cfvo type="max"/>
        <color rgb="FFFFEF9C"/>
        <color rgb="FF63BE7B"/>
      </colorScale>
    </cfRule>
  </conditionalFormatting>
  <conditionalFormatting sqref="K5">
    <cfRule type="colorScale" priority="463">
      <colorScale>
        <cfvo type="min"/>
        <cfvo type="percentile" val="50"/>
        <cfvo type="max"/>
        <color rgb="FFF8696B"/>
        <color rgb="FFFFEB84"/>
        <color rgb="FF63BE7B"/>
      </colorScale>
    </cfRule>
  </conditionalFormatting>
  <conditionalFormatting sqref="D5">
    <cfRule type="colorScale" priority="451">
      <colorScale>
        <cfvo type="min"/>
        <cfvo type="max"/>
        <color rgb="FFFCFCFF"/>
        <color rgb="FF63BE7B"/>
      </colorScale>
    </cfRule>
  </conditionalFormatting>
  <conditionalFormatting sqref="E5">
    <cfRule type="colorScale" priority="452">
      <colorScale>
        <cfvo type="min"/>
        <cfvo type="max"/>
        <color rgb="FFFCFCFF"/>
        <color rgb="FF63BE7B"/>
      </colorScale>
    </cfRule>
  </conditionalFormatting>
  <conditionalFormatting sqref="D5">
    <cfRule type="colorScale" priority="450">
      <colorScale>
        <cfvo type="min"/>
        <cfvo type="max"/>
        <color rgb="FFFCFCFF"/>
        <color rgb="FF63BE7B"/>
      </colorScale>
    </cfRule>
  </conditionalFormatting>
  <conditionalFormatting sqref="E5">
    <cfRule type="colorScale" priority="449">
      <colorScale>
        <cfvo type="min"/>
        <cfvo type="max"/>
        <color rgb="FFFCFCFF"/>
        <color rgb="FF63BE7B"/>
      </colorScale>
    </cfRule>
  </conditionalFormatting>
  <conditionalFormatting sqref="F5">
    <cfRule type="colorScale" priority="448">
      <colorScale>
        <cfvo type="min"/>
        <cfvo type="percentile" val="50"/>
        <cfvo type="max"/>
        <color rgb="FFF8696B"/>
        <color rgb="FFFCFCFF"/>
        <color rgb="FF63BE7B"/>
      </colorScale>
    </cfRule>
  </conditionalFormatting>
  <conditionalFormatting sqref="G5">
    <cfRule type="colorScale" priority="447">
      <colorScale>
        <cfvo type="min"/>
        <cfvo type="percentile" val="50"/>
        <cfvo type="max"/>
        <color rgb="FF63BE7B"/>
        <color rgb="FFFCFCFF"/>
        <color rgb="FFF8696B"/>
      </colorScale>
    </cfRule>
  </conditionalFormatting>
  <conditionalFormatting sqref="H5">
    <cfRule type="colorScale" priority="446">
      <colorScale>
        <cfvo type="min"/>
        <cfvo type="percentile" val="50"/>
        <cfvo type="max"/>
        <color rgb="FF63BE7B"/>
        <color rgb="FFFCFCFF"/>
        <color rgb="FFF8696B"/>
      </colorScale>
    </cfRule>
  </conditionalFormatting>
  <conditionalFormatting sqref="I5">
    <cfRule type="colorScale" priority="445">
      <colorScale>
        <cfvo type="min"/>
        <cfvo type="max"/>
        <color rgb="FFFFEF9C"/>
        <color rgb="FF63BE7B"/>
      </colorScale>
    </cfRule>
  </conditionalFormatting>
  <conditionalFormatting sqref="J5">
    <cfRule type="colorScale" priority="444">
      <colorScale>
        <cfvo type="min"/>
        <cfvo type="max"/>
        <color rgb="FFFFEF9C"/>
        <color rgb="FF63BE7B"/>
      </colorScale>
    </cfRule>
  </conditionalFormatting>
  <conditionalFormatting sqref="K5">
    <cfRule type="colorScale" priority="443">
      <colorScale>
        <cfvo type="min"/>
        <cfvo type="percentile" val="50"/>
        <cfvo type="max"/>
        <color rgb="FFF8696B"/>
        <color rgb="FFFFEB84"/>
        <color rgb="FF63BE7B"/>
      </colorScale>
    </cfRule>
  </conditionalFormatting>
  <conditionalFormatting sqref="I5">
    <cfRule type="colorScale" priority="442">
      <colorScale>
        <cfvo type="min"/>
        <cfvo type="max"/>
        <color rgb="FFFFEF9C"/>
        <color rgb="FF63BE7B"/>
      </colorScale>
    </cfRule>
  </conditionalFormatting>
  <conditionalFormatting sqref="J5">
    <cfRule type="colorScale" priority="441">
      <colorScale>
        <cfvo type="min"/>
        <cfvo type="max"/>
        <color rgb="FFFFEF9C"/>
        <color rgb="FF63BE7B"/>
      </colorScale>
    </cfRule>
  </conditionalFormatting>
  <conditionalFormatting sqref="K5">
    <cfRule type="colorScale" priority="440">
      <colorScale>
        <cfvo type="min"/>
        <cfvo type="max"/>
        <color rgb="FFFFEF9C"/>
        <color rgb="FF63BE7B"/>
      </colorScale>
    </cfRule>
  </conditionalFormatting>
  <conditionalFormatting sqref="C5">
    <cfRule type="colorScale" priority="439">
      <colorScale>
        <cfvo type="min"/>
        <cfvo type="percentile" val="50"/>
        <cfvo type="max"/>
        <color rgb="FFF8696B"/>
        <color rgb="FFFCFCFF"/>
        <color rgb="FF63BE7B"/>
      </colorScale>
    </cfRule>
  </conditionalFormatting>
  <conditionalFormatting sqref="D6:E6">
    <cfRule type="colorScale" priority="431">
      <colorScale>
        <cfvo type="min"/>
        <cfvo type="max"/>
        <color rgb="FFFCFCFF"/>
        <color rgb="FF63BE7B"/>
      </colorScale>
    </cfRule>
  </conditionalFormatting>
  <conditionalFormatting sqref="D6:E6">
    <cfRule type="colorScale" priority="435">
      <colorScale>
        <cfvo type="min"/>
        <cfvo type="max"/>
        <color rgb="FFFFEF9C"/>
        <color rgb="FF63BE7B"/>
      </colorScale>
    </cfRule>
  </conditionalFormatting>
  <conditionalFormatting sqref="D6:E6">
    <cfRule type="colorScale" priority="432">
      <colorScale>
        <cfvo type="min"/>
        <cfvo type="max"/>
        <color rgb="FFFCFCFF"/>
        <color rgb="FF63BE7B"/>
      </colorScale>
    </cfRule>
    <cfRule type="colorScale" priority="433">
      <colorScale>
        <cfvo type="min"/>
        <cfvo type="percentile" val="50"/>
        <cfvo type="max"/>
        <color rgb="FFF8696B"/>
        <color rgb="FFFFEB84"/>
        <color rgb="FF63BE7B"/>
      </colorScale>
    </cfRule>
  </conditionalFormatting>
  <conditionalFormatting sqref="F6">
    <cfRule type="colorScale" priority="426">
      <colorScale>
        <cfvo type="min"/>
        <cfvo type="percentile" val="50"/>
        <cfvo type="max"/>
        <color rgb="FFF8696B"/>
        <color rgb="FFFCFCFF"/>
        <color rgb="FF63BE7B"/>
      </colorScale>
    </cfRule>
  </conditionalFormatting>
  <conditionalFormatting sqref="F6">
    <cfRule type="colorScale" priority="430">
      <colorScale>
        <cfvo type="min"/>
        <cfvo type="max"/>
        <color rgb="FFFCFCFF"/>
        <color rgb="FF63BE7B"/>
      </colorScale>
    </cfRule>
  </conditionalFormatting>
  <conditionalFormatting sqref="G6">
    <cfRule type="colorScale" priority="429">
      <colorScale>
        <cfvo type="min"/>
        <cfvo type="percentile" val="50"/>
        <cfvo type="max"/>
        <color rgb="FF63BE7B"/>
        <color rgb="FFFCFCFF"/>
        <color rgb="FFF8696B"/>
      </colorScale>
    </cfRule>
  </conditionalFormatting>
  <conditionalFormatting sqref="G6">
    <cfRule type="colorScale" priority="434">
      <colorScale>
        <cfvo type="min"/>
        <cfvo type="percentile" val="50"/>
        <cfvo type="max"/>
        <color rgb="FF63BE7B"/>
        <color rgb="FFFCFCFF"/>
        <color rgb="FFF8696B"/>
      </colorScale>
    </cfRule>
  </conditionalFormatting>
  <conditionalFormatting sqref="H6">
    <cfRule type="colorScale" priority="428">
      <colorScale>
        <cfvo type="min"/>
        <cfvo type="percentile" val="50"/>
        <cfvo type="max"/>
        <color rgb="FF63BE7B"/>
        <color rgb="FFFCFCFF"/>
        <color rgb="FFF8696B"/>
      </colorScale>
    </cfRule>
  </conditionalFormatting>
  <conditionalFormatting sqref="I6">
    <cfRule type="colorScale" priority="427">
      <colorScale>
        <cfvo type="min"/>
        <cfvo type="max"/>
        <color rgb="FFFFEF9C"/>
        <color rgb="FF63BE7B"/>
      </colorScale>
    </cfRule>
  </conditionalFormatting>
  <conditionalFormatting sqref="I6">
    <cfRule type="colorScale" priority="436">
      <colorScale>
        <cfvo type="min"/>
        <cfvo type="max"/>
        <color rgb="FFFFEF9C"/>
        <color rgb="FF63BE7B"/>
      </colorScale>
    </cfRule>
  </conditionalFormatting>
  <conditionalFormatting sqref="J6">
    <cfRule type="colorScale" priority="437">
      <colorScale>
        <cfvo type="min"/>
        <cfvo type="max"/>
        <color rgb="FFFFEF9C"/>
        <color rgb="FF63BE7B"/>
      </colorScale>
    </cfRule>
  </conditionalFormatting>
  <conditionalFormatting sqref="K6">
    <cfRule type="colorScale" priority="438">
      <colorScale>
        <cfvo type="min"/>
        <cfvo type="percentile" val="50"/>
        <cfvo type="max"/>
        <color rgb="FFF8696B"/>
        <color rgb="FFFFEB84"/>
        <color rgb="FF63BE7B"/>
      </colorScale>
    </cfRule>
  </conditionalFormatting>
  <conditionalFormatting sqref="D6">
    <cfRule type="colorScale" priority="424">
      <colorScale>
        <cfvo type="min"/>
        <cfvo type="max"/>
        <color rgb="FFFCFCFF"/>
        <color rgb="FF63BE7B"/>
      </colorScale>
    </cfRule>
  </conditionalFormatting>
  <conditionalFormatting sqref="E6">
    <cfRule type="colorScale" priority="425">
      <colorScale>
        <cfvo type="min"/>
        <cfvo type="max"/>
        <color rgb="FFFCFCFF"/>
        <color rgb="FF63BE7B"/>
      </colorScale>
    </cfRule>
  </conditionalFormatting>
  <conditionalFormatting sqref="D6">
    <cfRule type="colorScale" priority="423">
      <colorScale>
        <cfvo type="min"/>
        <cfvo type="max"/>
        <color rgb="FFFCFCFF"/>
        <color rgb="FF63BE7B"/>
      </colorScale>
    </cfRule>
  </conditionalFormatting>
  <conditionalFormatting sqref="E6">
    <cfRule type="colorScale" priority="422">
      <colorScale>
        <cfvo type="min"/>
        <cfvo type="max"/>
        <color rgb="FFFCFCFF"/>
        <color rgb="FF63BE7B"/>
      </colorScale>
    </cfRule>
  </conditionalFormatting>
  <conditionalFormatting sqref="F6">
    <cfRule type="colorScale" priority="421">
      <colorScale>
        <cfvo type="min"/>
        <cfvo type="percentile" val="50"/>
        <cfvo type="max"/>
        <color rgb="FFF8696B"/>
        <color rgb="FFFCFCFF"/>
        <color rgb="FF63BE7B"/>
      </colorScale>
    </cfRule>
  </conditionalFormatting>
  <conditionalFormatting sqref="G6">
    <cfRule type="colorScale" priority="420">
      <colorScale>
        <cfvo type="min"/>
        <cfvo type="percentile" val="50"/>
        <cfvo type="max"/>
        <color rgb="FF63BE7B"/>
        <color rgb="FFFCFCFF"/>
        <color rgb="FFF8696B"/>
      </colorScale>
    </cfRule>
  </conditionalFormatting>
  <conditionalFormatting sqref="H6">
    <cfRule type="colorScale" priority="419">
      <colorScale>
        <cfvo type="min"/>
        <cfvo type="percentile" val="50"/>
        <cfvo type="max"/>
        <color rgb="FF63BE7B"/>
        <color rgb="FFFCFCFF"/>
        <color rgb="FFF8696B"/>
      </colorScale>
    </cfRule>
  </conditionalFormatting>
  <conditionalFormatting sqref="I6">
    <cfRule type="colorScale" priority="418">
      <colorScale>
        <cfvo type="min"/>
        <cfvo type="max"/>
        <color rgb="FFFFEF9C"/>
        <color rgb="FF63BE7B"/>
      </colorScale>
    </cfRule>
  </conditionalFormatting>
  <conditionalFormatting sqref="J6">
    <cfRule type="colorScale" priority="417">
      <colorScale>
        <cfvo type="min"/>
        <cfvo type="max"/>
        <color rgb="FFFFEF9C"/>
        <color rgb="FF63BE7B"/>
      </colorScale>
    </cfRule>
  </conditionalFormatting>
  <conditionalFormatting sqref="K6">
    <cfRule type="colorScale" priority="416">
      <colorScale>
        <cfvo type="min"/>
        <cfvo type="percentile" val="50"/>
        <cfvo type="max"/>
        <color rgb="FFF8696B"/>
        <color rgb="FFFFEB84"/>
        <color rgb="FF63BE7B"/>
      </colorScale>
    </cfRule>
  </conditionalFormatting>
  <conditionalFormatting sqref="I6">
    <cfRule type="colorScale" priority="415">
      <colorScale>
        <cfvo type="min"/>
        <cfvo type="max"/>
        <color rgb="FFFFEF9C"/>
        <color rgb="FF63BE7B"/>
      </colorScale>
    </cfRule>
  </conditionalFormatting>
  <conditionalFormatting sqref="J6">
    <cfRule type="colorScale" priority="414">
      <colorScale>
        <cfvo type="min"/>
        <cfvo type="max"/>
        <color rgb="FFFFEF9C"/>
        <color rgb="FF63BE7B"/>
      </colorScale>
    </cfRule>
  </conditionalFormatting>
  <conditionalFormatting sqref="K6">
    <cfRule type="colorScale" priority="413">
      <colorScale>
        <cfvo type="min"/>
        <cfvo type="max"/>
        <color rgb="FFFFEF9C"/>
        <color rgb="FF63BE7B"/>
      </colorScale>
    </cfRule>
  </conditionalFormatting>
  <conditionalFormatting sqref="C6">
    <cfRule type="colorScale" priority="412">
      <colorScale>
        <cfvo type="min"/>
        <cfvo type="percentile" val="50"/>
        <cfvo type="max"/>
        <color rgb="FFF8696B"/>
        <color rgb="FFFCFCFF"/>
        <color rgb="FF63BE7B"/>
      </colorScale>
    </cfRule>
  </conditionalFormatting>
  <conditionalFormatting sqref="D7:E7">
    <cfRule type="colorScale" priority="404">
      <colorScale>
        <cfvo type="min"/>
        <cfvo type="max"/>
        <color rgb="FFFCFCFF"/>
        <color rgb="FF63BE7B"/>
      </colorScale>
    </cfRule>
  </conditionalFormatting>
  <conditionalFormatting sqref="D7:E7">
    <cfRule type="colorScale" priority="406">
      <colorScale>
        <cfvo type="min"/>
        <cfvo type="max"/>
        <color rgb="FFFFEF9C"/>
        <color rgb="FF63BE7B"/>
      </colorScale>
    </cfRule>
  </conditionalFormatting>
  <conditionalFormatting sqref="D7:E7">
    <cfRule type="colorScale" priority="410">
      <colorScale>
        <cfvo type="min"/>
        <cfvo type="max"/>
        <color rgb="FFFCFCFF"/>
        <color rgb="FF63BE7B"/>
      </colorScale>
    </cfRule>
    <cfRule type="colorScale" priority="411">
      <colorScale>
        <cfvo type="min"/>
        <cfvo type="percentile" val="50"/>
        <cfvo type="max"/>
        <color rgb="FFF8696B"/>
        <color rgb="FFFFEB84"/>
        <color rgb="FF63BE7B"/>
      </colorScale>
    </cfRule>
  </conditionalFormatting>
  <conditionalFormatting sqref="F7">
    <cfRule type="colorScale" priority="399">
      <colorScale>
        <cfvo type="min"/>
        <cfvo type="percentile" val="50"/>
        <cfvo type="max"/>
        <color rgb="FFF8696B"/>
        <color rgb="FFFCFCFF"/>
        <color rgb="FF63BE7B"/>
      </colorScale>
    </cfRule>
  </conditionalFormatting>
  <conditionalFormatting sqref="F7">
    <cfRule type="colorScale" priority="403">
      <colorScale>
        <cfvo type="min"/>
        <cfvo type="max"/>
        <color rgb="FFFCFCFF"/>
        <color rgb="FF63BE7B"/>
      </colorScale>
    </cfRule>
  </conditionalFormatting>
  <conditionalFormatting sqref="G7">
    <cfRule type="colorScale" priority="402">
      <colorScale>
        <cfvo type="min"/>
        <cfvo type="percentile" val="50"/>
        <cfvo type="max"/>
        <color rgb="FF63BE7B"/>
        <color rgb="FFFCFCFF"/>
        <color rgb="FFF8696B"/>
      </colorScale>
    </cfRule>
  </conditionalFormatting>
  <conditionalFormatting sqref="G7">
    <cfRule type="colorScale" priority="405">
      <colorScale>
        <cfvo type="min"/>
        <cfvo type="percentile" val="50"/>
        <cfvo type="max"/>
        <color rgb="FF63BE7B"/>
        <color rgb="FFFCFCFF"/>
        <color rgb="FFF8696B"/>
      </colorScale>
    </cfRule>
  </conditionalFormatting>
  <conditionalFormatting sqref="H7">
    <cfRule type="colorScale" priority="401">
      <colorScale>
        <cfvo type="min"/>
        <cfvo type="percentile" val="50"/>
        <cfvo type="max"/>
        <color rgb="FF63BE7B"/>
        <color rgb="FFFCFCFF"/>
        <color rgb="FFF8696B"/>
      </colorScale>
    </cfRule>
  </conditionalFormatting>
  <conditionalFormatting sqref="I7">
    <cfRule type="colorScale" priority="400">
      <colorScale>
        <cfvo type="min"/>
        <cfvo type="max"/>
        <color rgb="FFFFEF9C"/>
        <color rgb="FF63BE7B"/>
      </colorScale>
    </cfRule>
  </conditionalFormatting>
  <conditionalFormatting sqref="I7">
    <cfRule type="colorScale" priority="407">
      <colorScale>
        <cfvo type="min"/>
        <cfvo type="max"/>
        <color rgb="FFFFEF9C"/>
        <color rgb="FF63BE7B"/>
      </colorScale>
    </cfRule>
  </conditionalFormatting>
  <conditionalFormatting sqref="J7">
    <cfRule type="colorScale" priority="408">
      <colorScale>
        <cfvo type="min"/>
        <cfvo type="max"/>
        <color rgb="FFFFEF9C"/>
        <color rgb="FF63BE7B"/>
      </colorScale>
    </cfRule>
  </conditionalFormatting>
  <conditionalFormatting sqref="K7">
    <cfRule type="colorScale" priority="409">
      <colorScale>
        <cfvo type="min"/>
        <cfvo type="percentile" val="50"/>
        <cfvo type="max"/>
        <color rgb="FFF8696B"/>
        <color rgb="FFFFEB84"/>
        <color rgb="FF63BE7B"/>
      </colorScale>
    </cfRule>
  </conditionalFormatting>
  <conditionalFormatting sqref="D7">
    <cfRule type="colorScale" priority="397">
      <colorScale>
        <cfvo type="min"/>
        <cfvo type="max"/>
        <color rgb="FFFCFCFF"/>
        <color rgb="FF63BE7B"/>
      </colorScale>
    </cfRule>
  </conditionalFormatting>
  <conditionalFormatting sqref="E7">
    <cfRule type="colorScale" priority="398">
      <colorScale>
        <cfvo type="min"/>
        <cfvo type="max"/>
        <color rgb="FFFCFCFF"/>
        <color rgb="FF63BE7B"/>
      </colorScale>
    </cfRule>
  </conditionalFormatting>
  <conditionalFormatting sqref="D7">
    <cfRule type="colorScale" priority="396">
      <colorScale>
        <cfvo type="min"/>
        <cfvo type="max"/>
        <color rgb="FFFCFCFF"/>
        <color rgb="FF63BE7B"/>
      </colorScale>
    </cfRule>
  </conditionalFormatting>
  <conditionalFormatting sqref="E7">
    <cfRule type="colorScale" priority="395">
      <colorScale>
        <cfvo type="min"/>
        <cfvo type="max"/>
        <color rgb="FFFCFCFF"/>
        <color rgb="FF63BE7B"/>
      </colorScale>
    </cfRule>
  </conditionalFormatting>
  <conditionalFormatting sqref="F7">
    <cfRule type="colorScale" priority="394">
      <colorScale>
        <cfvo type="min"/>
        <cfvo type="percentile" val="50"/>
        <cfvo type="max"/>
        <color rgb="FFF8696B"/>
        <color rgb="FFFCFCFF"/>
        <color rgb="FF63BE7B"/>
      </colorScale>
    </cfRule>
  </conditionalFormatting>
  <conditionalFormatting sqref="G7">
    <cfRule type="colorScale" priority="393">
      <colorScale>
        <cfvo type="min"/>
        <cfvo type="percentile" val="50"/>
        <cfvo type="max"/>
        <color rgb="FF63BE7B"/>
        <color rgb="FFFCFCFF"/>
        <color rgb="FFF8696B"/>
      </colorScale>
    </cfRule>
  </conditionalFormatting>
  <conditionalFormatting sqref="H7">
    <cfRule type="colorScale" priority="392">
      <colorScale>
        <cfvo type="min"/>
        <cfvo type="percentile" val="50"/>
        <cfvo type="max"/>
        <color rgb="FF63BE7B"/>
        <color rgb="FFFCFCFF"/>
        <color rgb="FFF8696B"/>
      </colorScale>
    </cfRule>
  </conditionalFormatting>
  <conditionalFormatting sqref="I7">
    <cfRule type="colorScale" priority="388">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J7">
    <cfRule type="colorScale" priority="390">
      <colorScale>
        <cfvo type="min"/>
        <cfvo type="max"/>
        <color rgb="FFFFEF9C"/>
        <color rgb="FF63BE7B"/>
      </colorScale>
    </cfRule>
  </conditionalFormatting>
  <conditionalFormatting sqref="K7">
    <cfRule type="colorScale" priority="389">
      <colorScale>
        <cfvo type="min"/>
        <cfvo type="max"/>
        <color rgb="FFFFEF9C"/>
        <color rgb="FF63BE7B"/>
      </colorScale>
    </cfRule>
  </conditionalFormatting>
  <conditionalFormatting sqref="J7">
    <cfRule type="colorScale" priority="387">
      <colorScale>
        <cfvo type="min"/>
        <cfvo type="max"/>
        <color rgb="FFFFEF9C"/>
        <color rgb="FF63BE7B"/>
      </colorScale>
    </cfRule>
  </conditionalFormatting>
  <conditionalFormatting sqref="K7">
    <cfRule type="colorScale" priority="386">
      <colorScale>
        <cfvo type="min"/>
        <cfvo type="max"/>
        <color rgb="FFFFEF9C"/>
        <color rgb="FF63BE7B"/>
      </colorScale>
    </cfRule>
  </conditionalFormatting>
  <conditionalFormatting sqref="C7">
    <cfRule type="colorScale" priority="385">
      <colorScale>
        <cfvo type="min"/>
        <cfvo type="percentile" val="50"/>
        <cfvo type="max"/>
        <color rgb="FFF8696B"/>
        <color rgb="FFFCFCFF"/>
        <color rgb="FF63BE7B"/>
      </colorScale>
    </cfRule>
  </conditionalFormatting>
  <conditionalFormatting sqref="D8:E8">
    <cfRule type="colorScale" priority="371">
      <colorScale>
        <cfvo type="min"/>
        <cfvo type="max"/>
        <color rgb="FFFCFCFF"/>
        <color rgb="FF63BE7B"/>
      </colorScale>
    </cfRule>
    <cfRule type="colorScale" priority="372">
      <colorScale>
        <cfvo type="min"/>
        <cfvo type="percentile" val="50"/>
        <cfvo type="max"/>
        <color rgb="FFF8696B"/>
        <color rgb="FFFFEB84"/>
        <color rgb="FF63BE7B"/>
      </colorScale>
    </cfRule>
  </conditionalFormatting>
  <conditionalFormatting sqref="D8:E8">
    <cfRule type="colorScale" priority="370">
      <colorScale>
        <cfvo type="min"/>
        <cfvo type="max"/>
        <color rgb="FFFCFCFF"/>
        <color rgb="FF63BE7B"/>
      </colorScale>
    </cfRule>
  </conditionalFormatting>
  <conditionalFormatting sqref="F8">
    <cfRule type="colorScale" priority="366">
      <colorScale>
        <cfvo type="min"/>
        <cfvo type="percentile" val="50"/>
        <cfvo type="max"/>
        <color rgb="FFF8696B"/>
        <color rgb="FFFCFCFF"/>
        <color rgb="FF63BE7B"/>
      </colorScale>
    </cfRule>
  </conditionalFormatting>
  <conditionalFormatting sqref="F8">
    <cfRule type="colorScale" priority="369">
      <colorScale>
        <cfvo type="min"/>
        <cfvo type="max"/>
        <color rgb="FFFCFCFF"/>
        <color rgb="FF63BE7B"/>
      </colorScale>
    </cfRule>
  </conditionalFormatting>
  <conditionalFormatting sqref="G8">
    <cfRule type="colorScale" priority="368">
      <colorScale>
        <cfvo type="min"/>
        <cfvo type="percentile" val="50"/>
        <cfvo type="max"/>
        <color rgb="FF63BE7B"/>
        <color rgb="FFFCFCFF"/>
        <color rgb="FFF8696B"/>
      </colorScale>
    </cfRule>
  </conditionalFormatting>
  <conditionalFormatting sqref="I8">
    <cfRule type="colorScale" priority="367">
      <colorScale>
        <cfvo type="min"/>
        <cfvo type="max"/>
        <color rgb="FFFFEF9C"/>
        <color rgb="FF63BE7B"/>
      </colorScale>
    </cfRule>
  </conditionalFormatting>
  <conditionalFormatting sqref="D8">
    <cfRule type="colorScale" priority="373">
      <colorScale>
        <cfvo type="min"/>
        <cfvo type="max"/>
        <color rgb="FFFCFCFF"/>
        <color rgb="FF63BE7B"/>
      </colorScale>
    </cfRule>
  </conditionalFormatting>
  <conditionalFormatting sqref="E8">
    <cfRule type="colorScale" priority="374">
      <colorScale>
        <cfvo type="min"/>
        <cfvo type="max"/>
        <color rgb="FFFCFCFF"/>
        <color rgb="FF63BE7B"/>
      </colorScale>
    </cfRule>
  </conditionalFormatting>
  <conditionalFormatting sqref="D8:E8">
    <cfRule type="colorScale" priority="375">
      <colorScale>
        <cfvo type="min"/>
        <cfvo type="max"/>
        <color rgb="FFFFEF9C"/>
        <color rgb="FF63BE7B"/>
      </colorScale>
    </cfRule>
  </conditionalFormatting>
  <conditionalFormatting sqref="G8">
    <cfRule type="colorScale" priority="376">
      <colorScale>
        <cfvo type="min"/>
        <cfvo type="percentile" val="50"/>
        <cfvo type="max"/>
        <color rgb="FF63BE7B"/>
        <color rgb="FFFCFCFF"/>
        <color rgb="FFF8696B"/>
      </colorScale>
    </cfRule>
  </conditionalFormatting>
  <conditionalFormatting sqref="I8">
    <cfRule type="colorScale" priority="377">
      <colorScale>
        <cfvo type="min"/>
        <cfvo type="max"/>
        <color rgb="FFFFEF9C"/>
        <color rgb="FF63BE7B"/>
      </colorScale>
    </cfRule>
  </conditionalFormatting>
  <conditionalFormatting sqref="J8">
    <cfRule type="colorScale" priority="378">
      <colorScale>
        <cfvo type="min"/>
        <cfvo type="max"/>
        <color rgb="FFFFEF9C"/>
        <color rgb="FF63BE7B"/>
      </colorScale>
    </cfRule>
  </conditionalFormatting>
  <conditionalFormatting sqref="K8">
    <cfRule type="colorScale" priority="379">
      <colorScale>
        <cfvo type="min"/>
        <cfvo type="percentile" val="50"/>
        <cfvo type="max"/>
        <color rgb="FFF8696B"/>
        <color rgb="FFFFEB84"/>
        <color rgb="FF63BE7B"/>
      </colorScale>
    </cfRule>
  </conditionalFormatting>
  <conditionalFormatting sqref="K8">
    <cfRule type="colorScale" priority="380">
      <colorScale>
        <cfvo type="min"/>
        <cfvo type="max"/>
        <color rgb="FFFFEF9C"/>
        <color rgb="FF63BE7B"/>
      </colorScale>
    </cfRule>
  </conditionalFormatting>
  <conditionalFormatting sqref="C8">
    <cfRule type="colorScale" priority="381">
      <colorScale>
        <cfvo type="min"/>
        <cfvo type="percentile" val="50"/>
        <cfvo type="max"/>
        <color rgb="FFF8696B"/>
        <color rgb="FFFCFCFF"/>
        <color rgb="FF63BE7B"/>
      </colorScale>
    </cfRule>
  </conditionalFormatting>
  <conditionalFormatting sqref="D8">
    <cfRule type="colorScale" priority="382">
      <colorScale>
        <cfvo type="min"/>
        <cfvo type="max"/>
        <color rgb="FFFCFCFF"/>
        <color rgb="FF63BE7B"/>
      </colorScale>
    </cfRule>
  </conditionalFormatting>
  <conditionalFormatting sqref="E8">
    <cfRule type="colorScale" priority="383">
      <colorScale>
        <cfvo type="min"/>
        <cfvo type="max"/>
        <color rgb="FFFCFCFF"/>
        <color rgb="FF63BE7B"/>
      </colorScale>
    </cfRule>
  </conditionalFormatting>
  <conditionalFormatting sqref="F8">
    <cfRule type="colorScale" priority="384">
      <colorScale>
        <cfvo type="min"/>
        <cfvo type="percentile" val="50"/>
        <cfvo type="max"/>
        <color rgb="FFF8696B"/>
        <color rgb="FFFCFCFF"/>
        <color rgb="FF63BE7B"/>
      </colorScale>
    </cfRule>
  </conditionalFormatting>
  <conditionalFormatting sqref="D9:E9">
    <cfRule type="colorScale" priority="358">
      <colorScale>
        <cfvo type="min"/>
        <cfvo type="max"/>
        <color rgb="FFFCFCFF"/>
        <color rgb="FF63BE7B"/>
      </colorScale>
    </cfRule>
  </conditionalFormatting>
  <conditionalFormatting sqref="D9:E9">
    <cfRule type="colorScale" priority="360">
      <colorScale>
        <cfvo type="min"/>
        <cfvo type="max"/>
        <color rgb="FFFFEF9C"/>
        <color rgb="FF63BE7B"/>
      </colorScale>
    </cfRule>
  </conditionalFormatting>
  <conditionalFormatting sqref="D9:E9">
    <cfRule type="colorScale" priority="364">
      <colorScale>
        <cfvo type="min"/>
        <cfvo type="max"/>
        <color rgb="FFFCFCFF"/>
        <color rgb="FF63BE7B"/>
      </colorScale>
    </cfRule>
    <cfRule type="colorScale" priority="365">
      <colorScale>
        <cfvo type="min"/>
        <cfvo type="percentile" val="50"/>
        <cfvo type="max"/>
        <color rgb="FFF8696B"/>
        <color rgb="FFFFEB84"/>
        <color rgb="FF63BE7B"/>
      </colorScale>
    </cfRule>
  </conditionalFormatting>
  <conditionalFormatting sqref="F9">
    <cfRule type="colorScale" priority="353">
      <colorScale>
        <cfvo type="min"/>
        <cfvo type="percentile" val="50"/>
        <cfvo type="max"/>
        <color rgb="FFF8696B"/>
        <color rgb="FFFCFCFF"/>
        <color rgb="FF63BE7B"/>
      </colorScale>
    </cfRule>
  </conditionalFormatting>
  <conditionalFormatting sqref="F9">
    <cfRule type="colorScale" priority="357">
      <colorScale>
        <cfvo type="min"/>
        <cfvo type="max"/>
        <color rgb="FFFCFCFF"/>
        <color rgb="FF63BE7B"/>
      </colorScale>
    </cfRule>
  </conditionalFormatting>
  <conditionalFormatting sqref="G9">
    <cfRule type="colorScale" priority="356">
      <colorScale>
        <cfvo type="min"/>
        <cfvo type="percentile" val="50"/>
        <cfvo type="max"/>
        <color rgb="FF63BE7B"/>
        <color rgb="FFFCFCFF"/>
        <color rgb="FFF8696B"/>
      </colorScale>
    </cfRule>
  </conditionalFormatting>
  <conditionalFormatting sqref="G9">
    <cfRule type="colorScale" priority="359">
      <colorScale>
        <cfvo type="min"/>
        <cfvo type="percentile" val="50"/>
        <cfvo type="max"/>
        <color rgb="FF63BE7B"/>
        <color rgb="FFFCFCFF"/>
        <color rgb="FFF8696B"/>
      </colorScale>
    </cfRule>
  </conditionalFormatting>
  <conditionalFormatting sqref="H9">
    <cfRule type="colorScale" priority="355">
      <colorScale>
        <cfvo type="min"/>
        <cfvo type="percentile" val="50"/>
        <cfvo type="max"/>
        <color rgb="FF63BE7B"/>
        <color rgb="FFFCFCFF"/>
        <color rgb="FFF8696B"/>
      </colorScale>
    </cfRule>
  </conditionalFormatting>
  <conditionalFormatting sqref="I9">
    <cfRule type="colorScale" priority="354">
      <colorScale>
        <cfvo type="min"/>
        <cfvo type="max"/>
        <color rgb="FFFFEF9C"/>
        <color rgb="FF63BE7B"/>
      </colorScale>
    </cfRule>
  </conditionalFormatting>
  <conditionalFormatting sqref="I9">
    <cfRule type="colorScale" priority="361">
      <colorScale>
        <cfvo type="min"/>
        <cfvo type="max"/>
        <color rgb="FFFFEF9C"/>
        <color rgb="FF63BE7B"/>
      </colorScale>
    </cfRule>
  </conditionalFormatting>
  <conditionalFormatting sqref="J9">
    <cfRule type="colorScale" priority="362">
      <colorScale>
        <cfvo type="min"/>
        <cfvo type="max"/>
        <color rgb="FFFFEF9C"/>
        <color rgb="FF63BE7B"/>
      </colorScale>
    </cfRule>
  </conditionalFormatting>
  <conditionalFormatting sqref="K9">
    <cfRule type="colorScale" priority="363">
      <colorScale>
        <cfvo type="min"/>
        <cfvo type="percentile" val="50"/>
        <cfvo type="max"/>
        <color rgb="FFF8696B"/>
        <color rgb="FFFFEB84"/>
        <color rgb="FF63BE7B"/>
      </colorScale>
    </cfRule>
  </conditionalFormatting>
  <conditionalFormatting sqref="D9">
    <cfRule type="colorScale" priority="351">
      <colorScale>
        <cfvo type="min"/>
        <cfvo type="max"/>
        <color rgb="FFFCFCFF"/>
        <color rgb="FF63BE7B"/>
      </colorScale>
    </cfRule>
  </conditionalFormatting>
  <conditionalFormatting sqref="E9">
    <cfRule type="colorScale" priority="352">
      <colorScale>
        <cfvo type="min"/>
        <cfvo type="max"/>
        <color rgb="FFFCFCFF"/>
        <color rgb="FF63BE7B"/>
      </colorScale>
    </cfRule>
  </conditionalFormatting>
  <conditionalFormatting sqref="D9">
    <cfRule type="colorScale" priority="350">
      <colorScale>
        <cfvo type="min"/>
        <cfvo type="max"/>
        <color rgb="FFFCFCFF"/>
        <color rgb="FF63BE7B"/>
      </colorScale>
    </cfRule>
  </conditionalFormatting>
  <conditionalFormatting sqref="E9">
    <cfRule type="colorScale" priority="349">
      <colorScale>
        <cfvo type="min"/>
        <cfvo type="max"/>
        <color rgb="FFFCFCFF"/>
        <color rgb="FF63BE7B"/>
      </colorScale>
    </cfRule>
  </conditionalFormatting>
  <conditionalFormatting sqref="F9">
    <cfRule type="colorScale" priority="348">
      <colorScale>
        <cfvo type="min"/>
        <cfvo type="percentile" val="50"/>
        <cfvo type="max"/>
        <color rgb="FFF8696B"/>
        <color rgb="FFFCFCFF"/>
        <color rgb="FF63BE7B"/>
      </colorScale>
    </cfRule>
  </conditionalFormatting>
  <conditionalFormatting sqref="G9">
    <cfRule type="colorScale" priority="347">
      <colorScale>
        <cfvo type="min"/>
        <cfvo type="percentile" val="50"/>
        <cfvo type="max"/>
        <color rgb="FF63BE7B"/>
        <color rgb="FFFCFCFF"/>
        <color rgb="FFF8696B"/>
      </colorScale>
    </cfRule>
  </conditionalFormatting>
  <conditionalFormatting sqref="H9">
    <cfRule type="colorScale" priority="346">
      <colorScale>
        <cfvo type="min"/>
        <cfvo type="percentile" val="50"/>
        <cfvo type="max"/>
        <color rgb="FF63BE7B"/>
        <color rgb="FFFCFCFF"/>
        <color rgb="FFF8696B"/>
      </colorScale>
    </cfRule>
  </conditionalFormatting>
  <conditionalFormatting sqref="I9">
    <cfRule type="colorScale" priority="342">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J9">
    <cfRule type="colorScale" priority="344">
      <colorScale>
        <cfvo type="min"/>
        <cfvo type="max"/>
        <color rgb="FFFFEF9C"/>
        <color rgb="FF63BE7B"/>
      </colorScale>
    </cfRule>
  </conditionalFormatting>
  <conditionalFormatting sqref="K9">
    <cfRule type="colorScale" priority="343">
      <colorScale>
        <cfvo type="min"/>
        <cfvo type="max"/>
        <color rgb="FFFFEF9C"/>
        <color rgb="FF63BE7B"/>
      </colorScale>
    </cfRule>
  </conditionalFormatting>
  <conditionalFormatting sqref="J9">
    <cfRule type="colorScale" priority="341">
      <colorScale>
        <cfvo type="min"/>
        <cfvo type="max"/>
        <color rgb="FFFFEF9C"/>
        <color rgb="FF63BE7B"/>
      </colorScale>
    </cfRule>
  </conditionalFormatting>
  <conditionalFormatting sqref="K9">
    <cfRule type="colorScale" priority="340">
      <colorScale>
        <cfvo type="min"/>
        <cfvo type="max"/>
        <color rgb="FFFFEF9C"/>
        <color rgb="FF63BE7B"/>
      </colorScale>
    </cfRule>
  </conditionalFormatting>
  <conditionalFormatting sqref="C9">
    <cfRule type="colorScale" priority="339">
      <colorScale>
        <cfvo type="min"/>
        <cfvo type="percentile" val="50"/>
        <cfvo type="max"/>
        <color rgb="FFF8696B"/>
        <color rgb="FFFCFCFF"/>
        <color rgb="FF63BE7B"/>
      </colorScale>
    </cfRule>
  </conditionalFormatting>
  <conditionalFormatting sqref="D10:E10">
    <cfRule type="colorScale" priority="320">
      <colorScale>
        <cfvo type="min"/>
        <cfvo type="max"/>
        <color rgb="FFFCFCFF"/>
        <color rgb="FF63BE7B"/>
      </colorScale>
    </cfRule>
    <cfRule type="colorScale" priority="321">
      <colorScale>
        <cfvo type="min"/>
        <cfvo type="percentile" val="50"/>
        <cfvo type="max"/>
        <color rgb="FFF8696B"/>
        <color rgb="FFFFEB84"/>
        <color rgb="FF63BE7B"/>
      </colorScale>
    </cfRule>
  </conditionalFormatting>
  <conditionalFormatting sqref="F10">
    <cfRule type="colorScale" priority="319">
      <colorScale>
        <cfvo type="min"/>
        <cfvo type="percentile" val="50"/>
        <cfvo type="max"/>
        <color rgb="FFF8696B"/>
        <color rgb="FFFCFCFF"/>
        <color rgb="FF63BE7B"/>
      </colorScale>
    </cfRule>
  </conditionalFormatting>
  <conditionalFormatting sqref="D10:E10">
    <cfRule type="colorScale" priority="322">
      <colorScale>
        <cfvo type="min"/>
        <cfvo type="max"/>
        <color rgb="FFFCFCFF"/>
        <color rgb="FF63BE7B"/>
      </colorScale>
    </cfRule>
  </conditionalFormatting>
  <conditionalFormatting sqref="F10">
    <cfRule type="colorScale" priority="323">
      <colorScale>
        <cfvo type="min"/>
        <cfvo type="max"/>
        <color rgb="FFFCFCFF"/>
        <color rgb="FF63BE7B"/>
      </colorScale>
    </cfRule>
  </conditionalFormatting>
  <conditionalFormatting sqref="G10">
    <cfRule type="colorScale" priority="324">
      <colorScale>
        <cfvo type="min"/>
        <cfvo type="percentile" val="50"/>
        <cfvo type="max"/>
        <color rgb="FF63BE7B"/>
        <color rgb="FFFCFCFF"/>
        <color rgb="FFF8696B"/>
      </colorScale>
    </cfRule>
  </conditionalFormatting>
  <conditionalFormatting sqref="H10">
    <cfRule type="colorScale" priority="325">
      <colorScale>
        <cfvo type="min"/>
        <cfvo type="percentile" val="50"/>
        <cfvo type="max"/>
        <color rgb="FF63BE7B"/>
        <color rgb="FFFCFCFF"/>
        <color rgb="FFF8696B"/>
      </colorScale>
    </cfRule>
  </conditionalFormatting>
  <conditionalFormatting sqref="I10">
    <cfRule type="colorScale" priority="326">
      <colorScale>
        <cfvo type="min"/>
        <cfvo type="max"/>
        <color rgb="FFFFEF9C"/>
        <color rgb="FF63BE7B"/>
      </colorScale>
    </cfRule>
  </conditionalFormatting>
  <conditionalFormatting sqref="D10:E10">
    <cfRule type="colorScale" priority="327">
      <colorScale>
        <cfvo type="min"/>
        <cfvo type="max"/>
        <color rgb="FFFFEF9C"/>
        <color rgb="FF63BE7B"/>
      </colorScale>
    </cfRule>
  </conditionalFormatting>
  <conditionalFormatting sqref="G10">
    <cfRule type="colorScale" priority="328">
      <colorScale>
        <cfvo type="min"/>
        <cfvo type="percentile" val="50"/>
        <cfvo type="max"/>
        <color rgb="FF63BE7B"/>
        <color rgb="FFFCFCFF"/>
        <color rgb="FFF8696B"/>
      </colorScale>
    </cfRule>
  </conditionalFormatting>
  <conditionalFormatting sqref="I10">
    <cfRule type="colorScale" priority="329">
      <colorScale>
        <cfvo type="min"/>
        <cfvo type="max"/>
        <color rgb="FFFFEF9C"/>
        <color rgb="FF63BE7B"/>
      </colorScale>
    </cfRule>
  </conditionalFormatting>
  <conditionalFormatting sqref="J10">
    <cfRule type="colorScale" priority="330">
      <colorScale>
        <cfvo type="min"/>
        <cfvo type="max"/>
        <color rgb="FFFFEF9C"/>
        <color rgb="FF63BE7B"/>
      </colorScale>
    </cfRule>
  </conditionalFormatting>
  <conditionalFormatting sqref="K10">
    <cfRule type="colorScale" priority="331">
      <colorScale>
        <cfvo type="min"/>
        <cfvo type="percentile" val="50"/>
        <cfvo type="max"/>
        <color rgb="FFF8696B"/>
        <color rgb="FFFFEB84"/>
        <color rgb="FF63BE7B"/>
      </colorScale>
    </cfRule>
  </conditionalFormatting>
  <conditionalFormatting sqref="D10">
    <cfRule type="colorScale" priority="332">
      <colorScale>
        <cfvo type="min"/>
        <cfvo type="max"/>
        <color rgb="FFFCFCFF"/>
        <color rgb="FF63BE7B"/>
      </colorScale>
    </cfRule>
  </conditionalFormatting>
  <conditionalFormatting sqref="E10">
    <cfRule type="colorScale" priority="333">
      <colorScale>
        <cfvo type="min"/>
        <cfvo type="max"/>
        <color rgb="FFFCFCFF"/>
        <color rgb="FF63BE7B"/>
      </colorScale>
    </cfRule>
  </conditionalFormatting>
  <conditionalFormatting sqref="D10">
    <cfRule type="colorScale" priority="334">
      <colorScale>
        <cfvo type="min"/>
        <cfvo type="max"/>
        <color rgb="FFFCFCFF"/>
        <color rgb="FF63BE7B"/>
      </colorScale>
    </cfRule>
  </conditionalFormatting>
  <conditionalFormatting sqref="E10">
    <cfRule type="colorScale" priority="317">
      <colorScale>
        <cfvo type="min"/>
        <cfvo type="max"/>
        <color rgb="FFFCFCFF"/>
        <color rgb="FF63BE7B"/>
      </colorScale>
    </cfRule>
    <cfRule type="colorScale" priority="318">
      <colorScale>
        <cfvo type="min"/>
        <cfvo type="percentile" val="50"/>
        <cfvo type="max"/>
        <color rgb="FFF8696B"/>
        <color rgb="FFFCFCFF"/>
        <color rgb="FF63BE7B"/>
      </colorScale>
    </cfRule>
  </conditionalFormatting>
  <conditionalFormatting sqref="F10">
    <cfRule type="colorScale" priority="335">
      <colorScale>
        <cfvo type="min"/>
        <cfvo type="percentile" val="50"/>
        <cfvo type="max"/>
        <color rgb="FFF8696B"/>
        <color rgb="FFFCFCFF"/>
        <color rgb="FF63BE7B"/>
      </colorScale>
    </cfRule>
  </conditionalFormatting>
  <conditionalFormatting sqref="G10">
    <cfRule type="colorScale" priority="336">
      <colorScale>
        <cfvo type="min"/>
        <cfvo type="percentile" val="50"/>
        <cfvo type="max"/>
        <color rgb="FF63BE7B"/>
        <color rgb="FFFCFCFF"/>
        <color rgb="FFF8696B"/>
      </colorScale>
    </cfRule>
  </conditionalFormatting>
  <conditionalFormatting sqref="H10">
    <cfRule type="colorScale" priority="337">
      <colorScale>
        <cfvo type="min"/>
        <cfvo type="percentile" val="50"/>
        <cfvo type="max"/>
        <color rgb="FF63BE7B"/>
        <color rgb="FFFCFCFF"/>
        <color rgb="FFF8696B"/>
      </colorScale>
    </cfRule>
  </conditionalFormatting>
  <conditionalFormatting sqref="I10">
    <cfRule type="colorScale" priority="316">
      <colorScale>
        <cfvo type="min"/>
        <cfvo type="max"/>
        <color rgb="FFFFEF9C"/>
        <color rgb="FF63BE7B"/>
      </colorScale>
    </cfRule>
  </conditionalFormatting>
  <conditionalFormatting sqref="J10">
    <cfRule type="colorScale" priority="315">
      <colorScale>
        <cfvo type="min"/>
        <cfvo type="max"/>
        <color rgb="FFFFEF9C"/>
        <color rgb="FF63BE7B"/>
      </colorScale>
    </cfRule>
  </conditionalFormatting>
  <conditionalFormatting sqref="K10">
    <cfRule type="colorScale" priority="314">
      <colorScale>
        <cfvo type="min"/>
        <cfvo type="max"/>
        <color rgb="FFFFEF9C"/>
        <color rgb="FF63BE7B"/>
      </colorScale>
    </cfRule>
    <cfRule type="colorScale" priority="338">
      <colorScale>
        <cfvo type="min"/>
        <cfvo type="percentile" val="50"/>
        <cfvo type="max"/>
        <color rgb="FFF8696B"/>
        <color rgb="FFFFEB84"/>
        <color rgb="FF63BE7B"/>
      </colorScale>
    </cfRule>
  </conditionalFormatting>
  <conditionalFormatting sqref="C10">
    <cfRule type="colorScale" priority="313">
      <colorScale>
        <cfvo type="min"/>
        <cfvo type="percentile" val="50"/>
        <cfvo type="max"/>
        <color rgb="FFF8696B"/>
        <color rgb="FFFCFCFF"/>
        <color rgb="FF63BE7B"/>
      </colorScale>
    </cfRule>
  </conditionalFormatting>
  <conditionalFormatting sqref="D11:E11">
    <cfRule type="colorScale" priority="294">
      <colorScale>
        <cfvo type="min"/>
        <cfvo type="max"/>
        <color rgb="FFFCFCFF"/>
        <color rgb="FF63BE7B"/>
      </colorScale>
    </cfRule>
    <cfRule type="colorScale" priority="295">
      <colorScale>
        <cfvo type="min"/>
        <cfvo type="percentile" val="50"/>
        <cfvo type="max"/>
        <color rgb="FFF8696B"/>
        <color rgb="FFFFEB84"/>
        <color rgb="FF63BE7B"/>
      </colorScale>
    </cfRule>
  </conditionalFormatting>
  <conditionalFormatting sqref="F11">
    <cfRule type="colorScale" priority="293">
      <colorScale>
        <cfvo type="min"/>
        <cfvo type="percentile" val="50"/>
        <cfvo type="max"/>
        <color rgb="FFF8696B"/>
        <color rgb="FFFCFCFF"/>
        <color rgb="FF63BE7B"/>
      </colorScale>
    </cfRule>
  </conditionalFormatting>
  <conditionalFormatting sqref="D11:E11">
    <cfRule type="colorScale" priority="296">
      <colorScale>
        <cfvo type="min"/>
        <cfvo type="max"/>
        <color rgb="FFFCFCFF"/>
        <color rgb="FF63BE7B"/>
      </colorScale>
    </cfRule>
  </conditionalFormatting>
  <conditionalFormatting sqref="F11">
    <cfRule type="colorScale" priority="297">
      <colorScale>
        <cfvo type="min"/>
        <cfvo type="max"/>
        <color rgb="FFFCFCFF"/>
        <color rgb="FF63BE7B"/>
      </colorScale>
    </cfRule>
  </conditionalFormatting>
  <conditionalFormatting sqref="G11">
    <cfRule type="colorScale" priority="298">
      <colorScale>
        <cfvo type="min"/>
        <cfvo type="percentile" val="50"/>
        <cfvo type="max"/>
        <color rgb="FF63BE7B"/>
        <color rgb="FFFCFCFF"/>
        <color rgb="FFF8696B"/>
      </colorScale>
    </cfRule>
  </conditionalFormatting>
  <conditionalFormatting sqref="H11">
    <cfRule type="colorScale" priority="299">
      <colorScale>
        <cfvo type="min"/>
        <cfvo type="percentile" val="50"/>
        <cfvo type="max"/>
        <color rgb="FF63BE7B"/>
        <color rgb="FFFCFCFF"/>
        <color rgb="FFF8696B"/>
      </colorScale>
    </cfRule>
  </conditionalFormatting>
  <conditionalFormatting sqref="I11">
    <cfRule type="colorScale" priority="300">
      <colorScale>
        <cfvo type="min"/>
        <cfvo type="max"/>
        <color rgb="FFFFEF9C"/>
        <color rgb="FF63BE7B"/>
      </colorScale>
    </cfRule>
  </conditionalFormatting>
  <conditionalFormatting sqref="D11:E11">
    <cfRule type="colorScale" priority="301">
      <colorScale>
        <cfvo type="min"/>
        <cfvo type="max"/>
        <color rgb="FFFFEF9C"/>
        <color rgb="FF63BE7B"/>
      </colorScale>
    </cfRule>
  </conditionalFormatting>
  <conditionalFormatting sqref="G11">
    <cfRule type="colorScale" priority="302">
      <colorScale>
        <cfvo type="min"/>
        <cfvo type="percentile" val="50"/>
        <cfvo type="max"/>
        <color rgb="FF63BE7B"/>
        <color rgb="FFFCFCFF"/>
        <color rgb="FFF8696B"/>
      </colorScale>
    </cfRule>
  </conditionalFormatting>
  <conditionalFormatting sqref="I11">
    <cfRule type="colorScale" priority="303">
      <colorScale>
        <cfvo type="min"/>
        <cfvo type="max"/>
        <color rgb="FFFFEF9C"/>
        <color rgb="FF63BE7B"/>
      </colorScale>
    </cfRule>
  </conditionalFormatting>
  <conditionalFormatting sqref="J11">
    <cfRule type="colorScale" priority="304">
      <colorScale>
        <cfvo type="min"/>
        <cfvo type="max"/>
        <color rgb="FFFFEF9C"/>
        <color rgb="FF63BE7B"/>
      </colorScale>
    </cfRule>
  </conditionalFormatting>
  <conditionalFormatting sqref="K11">
    <cfRule type="colorScale" priority="305">
      <colorScale>
        <cfvo type="min"/>
        <cfvo type="percentile" val="50"/>
        <cfvo type="max"/>
        <color rgb="FFF8696B"/>
        <color rgb="FFFFEB84"/>
        <color rgb="FF63BE7B"/>
      </colorScale>
    </cfRule>
  </conditionalFormatting>
  <conditionalFormatting sqref="D11">
    <cfRule type="colorScale" priority="306">
      <colorScale>
        <cfvo type="min"/>
        <cfvo type="max"/>
        <color rgb="FFFCFCFF"/>
        <color rgb="FF63BE7B"/>
      </colorScale>
    </cfRule>
  </conditionalFormatting>
  <conditionalFormatting sqref="E11">
    <cfRule type="colorScale" priority="307">
      <colorScale>
        <cfvo type="min"/>
        <cfvo type="max"/>
        <color rgb="FFFCFCFF"/>
        <color rgb="FF63BE7B"/>
      </colorScale>
    </cfRule>
  </conditionalFormatting>
  <conditionalFormatting sqref="D11">
    <cfRule type="colorScale" priority="308">
      <colorScale>
        <cfvo type="min"/>
        <cfvo type="max"/>
        <color rgb="FFFCFCFF"/>
        <color rgb="FF63BE7B"/>
      </colorScale>
    </cfRule>
  </conditionalFormatting>
  <conditionalFormatting sqref="E11">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F11">
    <cfRule type="colorScale" priority="309">
      <colorScale>
        <cfvo type="min"/>
        <cfvo type="percentile" val="50"/>
        <cfvo type="max"/>
        <color rgb="FFF8696B"/>
        <color rgb="FFFCFCFF"/>
        <color rgb="FF63BE7B"/>
      </colorScale>
    </cfRule>
  </conditionalFormatting>
  <conditionalFormatting sqref="G11">
    <cfRule type="colorScale" priority="310">
      <colorScale>
        <cfvo type="min"/>
        <cfvo type="percentile" val="50"/>
        <cfvo type="max"/>
        <color rgb="FF63BE7B"/>
        <color rgb="FFFCFCFF"/>
        <color rgb="FFF8696B"/>
      </colorScale>
    </cfRule>
  </conditionalFormatting>
  <conditionalFormatting sqref="H11">
    <cfRule type="colorScale" priority="311">
      <colorScale>
        <cfvo type="min"/>
        <cfvo type="percentile" val="50"/>
        <cfvo type="max"/>
        <color rgb="FF63BE7B"/>
        <color rgb="FFFCFCFF"/>
        <color rgb="FFF8696B"/>
      </colorScale>
    </cfRule>
  </conditionalFormatting>
  <conditionalFormatting sqref="I11">
    <cfRule type="colorScale" priority="290">
      <colorScale>
        <cfvo type="min"/>
        <cfvo type="max"/>
        <color rgb="FFFFEF9C"/>
        <color rgb="FF63BE7B"/>
      </colorScale>
    </cfRule>
  </conditionalFormatting>
  <conditionalFormatting sqref="J11">
    <cfRule type="colorScale" priority="289">
      <colorScale>
        <cfvo type="min"/>
        <cfvo type="max"/>
        <color rgb="FFFFEF9C"/>
        <color rgb="FF63BE7B"/>
      </colorScale>
    </cfRule>
  </conditionalFormatting>
  <conditionalFormatting sqref="K11">
    <cfRule type="colorScale" priority="288">
      <colorScale>
        <cfvo type="min"/>
        <cfvo type="max"/>
        <color rgb="FFFFEF9C"/>
        <color rgb="FF63BE7B"/>
      </colorScale>
    </cfRule>
    <cfRule type="colorScale" priority="312">
      <colorScale>
        <cfvo type="min"/>
        <cfvo type="percentile" val="50"/>
        <cfvo type="max"/>
        <color rgb="FFF8696B"/>
        <color rgb="FFFFEB84"/>
        <color rgb="FF63BE7B"/>
      </colorScale>
    </cfRule>
  </conditionalFormatting>
  <conditionalFormatting sqref="C11">
    <cfRule type="colorScale" priority="287">
      <colorScale>
        <cfvo type="min"/>
        <cfvo type="percentile" val="50"/>
        <cfvo type="max"/>
        <color rgb="FFF8696B"/>
        <color rgb="FFFCFCFF"/>
        <color rgb="FF63BE7B"/>
      </colorScale>
    </cfRule>
  </conditionalFormatting>
  <conditionalFormatting sqref="D12:E12">
    <cfRule type="colorScale" priority="279">
      <colorScale>
        <cfvo type="min"/>
        <cfvo type="max"/>
        <color rgb="FFFCFCFF"/>
        <color rgb="FF63BE7B"/>
      </colorScale>
    </cfRule>
  </conditionalFormatting>
  <conditionalFormatting sqref="D12:E12">
    <cfRule type="colorScale" priority="283">
      <colorScale>
        <cfvo type="min"/>
        <cfvo type="max"/>
        <color rgb="FFFFEF9C"/>
        <color rgb="FF63BE7B"/>
      </colorScale>
    </cfRule>
  </conditionalFormatting>
  <conditionalFormatting sqref="D12:E12">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F12">
    <cfRule type="colorScale" priority="274">
      <colorScale>
        <cfvo type="min"/>
        <cfvo type="percentile" val="50"/>
        <cfvo type="max"/>
        <color rgb="FFF8696B"/>
        <color rgb="FFFCFCFF"/>
        <color rgb="FF63BE7B"/>
      </colorScale>
    </cfRule>
  </conditionalFormatting>
  <conditionalFormatting sqref="F12">
    <cfRule type="colorScale" priority="278">
      <colorScale>
        <cfvo type="min"/>
        <cfvo type="max"/>
        <color rgb="FFFCFCFF"/>
        <color rgb="FF63BE7B"/>
      </colorScale>
    </cfRule>
  </conditionalFormatting>
  <conditionalFormatting sqref="G12">
    <cfRule type="colorScale" priority="277">
      <colorScale>
        <cfvo type="min"/>
        <cfvo type="percentile" val="50"/>
        <cfvo type="max"/>
        <color rgb="FF63BE7B"/>
        <color rgb="FFFCFCFF"/>
        <color rgb="FFF8696B"/>
      </colorScale>
    </cfRule>
  </conditionalFormatting>
  <conditionalFormatting sqref="G12">
    <cfRule type="colorScale" priority="282">
      <colorScale>
        <cfvo type="min"/>
        <cfvo type="percentile" val="50"/>
        <cfvo type="max"/>
        <color rgb="FF63BE7B"/>
        <color rgb="FFFCFCFF"/>
        <color rgb="FFF8696B"/>
      </colorScale>
    </cfRule>
  </conditionalFormatting>
  <conditionalFormatting sqref="H12">
    <cfRule type="colorScale" priority="276">
      <colorScale>
        <cfvo type="min"/>
        <cfvo type="percentile" val="50"/>
        <cfvo type="max"/>
        <color rgb="FF63BE7B"/>
        <color rgb="FFFCFCFF"/>
        <color rgb="FFF8696B"/>
      </colorScale>
    </cfRule>
  </conditionalFormatting>
  <conditionalFormatting sqref="I12">
    <cfRule type="colorScale" priority="275">
      <colorScale>
        <cfvo type="min"/>
        <cfvo type="max"/>
        <color rgb="FFFFEF9C"/>
        <color rgb="FF63BE7B"/>
      </colorScale>
    </cfRule>
  </conditionalFormatting>
  <conditionalFormatting sqref="I12">
    <cfRule type="colorScale" priority="284">
      <colorScale>
        <cfvo type="min"/>
        <cfvo type="max"/>
        <color rgb="FFFFEF9C"/>
        <color rgb="FF63BE7B"/>
      </colorScale>
    </cfRule>
  </conditionalFormatting>
  <conditionalFormatting sqref="J12">
    <cfRule type="colorScale" priority="285">
      <colorScale>
        <cfvo type="min"/>
        <cfvo type="max"/>
        <color rgb="FFFFEF9C"/>
        <color rgb="FF63BE7B"/>
      </colorScale>
    </cfRule>
  </conditionalFormatting>
  <conditionalFormatting sqref="K12">
    <cfRule type="colorScale" priority="286">
      <colorScale>
        <cfvo type="min"/>
        <cfvo type="percentile" val="50"/>
        <cfvo type="max"/>
        <color rgb="FFF8696B"/>
        <color rgb="FFFFEB84"/>
        <color rgb="FF63BE7B"/>
      </colorScale>
    </cfRule>
  </conditionalFormatting>
  <conditionalFormatting sqref="D12">
    <cfRule type="colorScale" priority="272">
      <colorScale>
        <cfvo type="min"/>
        <cfvo type="max"/>
        <color rgb="FFFCFCFF"/>
        <color rgb="FF63BE7B"/>
      </colorScale>
    </cfRule>
  </conditionalFormatting>
  <conditionalFormatting sqref="E12">
    <cfRule type="colorScale" priority="273">
      <colorScale>
        <cfvo type="min"/>
        <cfvo type="max"/>
        <color rgb="FFFCFCFF"/>
        <color rgb="FF63BE7B"/>
      </colorScale>
    </cfRule>
  </conditionalFormatting>
  <conditionalFormatting sqref="D12">
    <cfRule type="colorScale" priority="271">
      <colorScale>
        <cfvo type="min"/>
        <cfvo type="max"/>
        <color rgb="FFFCFCFF"/>
        <color rgb="FF63BE7B"/>
      </colorScale>
    </cfRule>
  </conditionalFormatting>
  <conditionalFormatting sqref="E12">
    <cfRule type="colorScale" priority="270">
      <colorScale>
        <cfvo type="min"/>
        <cfvo type="max"/>
        <color rgb="FFFCFCFF"/>
        <color rgb="FF63BE7B"/>
      </colorScale>
    </cfRule>
  </conditionalFormatting>
  <conditionalFormatting sqref="F12">
    <cfRule type="colorScale" priority="269">
      <colorScale>
        <cfvo type="min"/>
        <cfvo type="percentile" val="50"/>
        <cfvo type="max"/>
        <color rgb="FFF8696B"/>
        <color rgb="FFFCFCFF"/>
        <color rgb="FF63BE7B"/>
      </colorScale>
    </cfRule>
  </conditionalFormatting>
  <conditionalFormatting sqref="G12">
    <cfRule type="colorScale" priority="268">
      <colorScale>
        <cfvo type="min"/>
        <cfvo type="percentile" val="50"/>
        <cfvo type="max"/>
        <color rgb="FF63BE7B"/>
        <color rgb="FFFCFCFF"/>
        <color rgb="FFF8696B"/>
      </colorScale>
    </cfRule>
  </conditionalFormatting>
  <conditionalFormatting sqref="H12">
    <cfRule type="colorScale" priority="267">
      <colorScale>
        <cfvo type="min"/>
        <cfvo type="percentile" val="50"/>
        <cfvo type="max"/>
        <color rgb="FF63BE7B"/>
        <color rgb="FFFCFCFF"/>
        <color rgb="FFF8696B"/>
      </colorScale>
    </cfRule>
  </conditionalFormatting>
  <conditionalFormatting sqref="I12">
    <cfRule type="colorScale" priority="266">
      <colorScale>
        <cfvo type="min"/>
        <cfvo type="max"/>
        <color rgb="FFFFEF9C"/>
        <color rgb="FF63BE7B"/>
      </colorScale>
    </cfRule>
  </conditionalFormatting>
  <conditionalFormatting sqref="J12">
    <cfRule type="colorScale" priority="265">
      <colorScale>
        <cfvo type="min"/>
        <cfvo type="max"/>
        <color rgb="FFFFEF9C"/>
        <color rgb="FF63BE7B"/>
      </colorScale>
    </cfRule>
  </conditionalFormatting>
  <conditionalFormatting sqref="K12">
    <cfRule type="colorScale" priority="264">
      <colorScale>
        <cfvo type="min"/>
        <cfvo type="percentile" val="50"/>
        <cfvo type="max"/>
        <color rgb="FFF8696B"/>
        <color rgb="FFFFEB84"/>
        <color rgb="FF63BE7B"/>
      </colorScale>
    </cfRule>
  </conditionalFormatting>
  <conditionalFormatting sqref="I12">
    <cfRule type="colorScale" priority="263">
      <colorScale>
        <cfvo type="min"/>
        <cfvo type="max"/>
        <color rgb="FFFFEF9C"/>
        <color rgb="FF63BE7B"/>
      </colorScale>
    </cfRule>
  </conditionalFormatting>
  <conditionalFormatting sqref="J12">
    <cfRule type="colorScale" priority="262">
      <colorScale>
        <cfvo type="min"/>
        <cfvo type="max"/>
        <color rgb="FFFFEF9C"/>
        <color rgb="FF63BE7B"/>
      </colorScale>
    </cfRule>
  </conditionalFormatting>
  <conditionalFormatting sqref="K12">
    <cfRule type="colorScale" priority="261">
      <colorScale>
        <cfvo type="min"/>
        <cfvo type="max"/>
        <color rgb="FFFFEF9C"/>
        <color rgb="FF63BE7B"/>
      </colorScale>
    </cfRule>
  </conditionalFormatting>
  <conditionalFormatting sqref="C12">
    <cfRule type="colorScale" priority="260">
      <colorScale>
        <cfvo type="min"/>
        <cfvo type="percentile" val="50"/>
        <cfvo type="max"/>
        <color rgb="FFF8696B"/>
        <color rgb="FFFCFCFF"/>
        <color rgb="FF63BE7B"/>
      </colorScale>
    </cfRule>
  </conditionalFormatting>
  <conditionalFormatting sqref="D13:E13">
    <cfRule type="colorScale" priority="252">
      <colorScale>
        <cfvo type="min"/>
        <cfvo type="max"/>
        <color rgb="FFFCFCFF"/>
        <color rgb="FF63BE7B"/>
      </colorScale>
    </cfRule>
  </conditionalFormatting>
  <conditionalFormatting sqref="D13:E13">
    <cfRule type="colorScale" priority="254">
      <colorScale>
        <cfvo type="min"/>
        <cfvo type="max"/>
        <color rgb="FFFFEF9C"/>
        <color rgb="FF63BE7B"/>
      </colorScale>
    </cfRule>
  </conditionalFormatting>
  <conditionalFormatting sqref="D13:E13">
    <cfRule type="colorScale" priority="258">
      <colorScale>
        <cfvo type="min"/>
        <cfvo type="max"/>
        <color rgb="FFFCFCFF"/>
        <color rgb="FF63BE7B"/>
      </colorScale>
    </cfRule>
    <cfRule type="colorScale" priority="259">
      <colorScale>
        <cfvo type="min"/>
        <cfvo type="percentile" val="50"/>
        <cfvo type="max"/>
        <color rgb="FFF8696B"/>
        <color rgb="FFFFEB84"/>
        <color rgb="FF63BE7B"/>
      </colorScale>
    </cfRule>
  </conditionalFormatting>
  <conditionalFormatting sqref="F13">
    <cfRule type="colorScale" priority="247">
      <colorScale>
        <cfvo type="min"/>
        <cfvo type="percentile" val="50"/>
        <cfvo type="max"/>
        <color rgb="FFF8696B"/>
        <color rgb="FFFCFCFF"/>
        <color rgb="FF63BE7B"/>
      </colorScale>
    </cfRule>
  </conditionalFormatting>
  <conditionalFormatting sqref="F13">
    <cfRule type="colorScale" priority="251">
      <colorScale>
        <cfvo type="min"/>
        <cfvo type="max"/>
        <color rgb="FFFCFCFF"/>
        <color rgb="FF63BE7B"/>
      </colorScale>
    </cfRule>
  </conditionalFormatting>
  <conditionalFormatting sqref="G13">
    <cfRule type="colorScale" priority="250">
      <colorScale>
        <cfvo type="min"/>
        <cfvo type="percentile" val="50"/>
        <cfvo type="max"/>
        <color rgb="FF63BE7B"/>
        <color rgb="FFFCFCFF"/>
        <color rgb="FFF8696B"/>
      </colorScale>
    </cfRule>
  </conditionalFormatting>
  <conditionalFormatting sqref="G13">
    <cfRule type="colorScale" priority="253">
      <colorScale>
        <cfvo type="min"/>
        <cfvo type="percentile" val="50"/>
        <cfvo type="max"/>
        <color rgb="FF63BE7B"/>
        <color rgb="FFFCFCFF"/>
        <color rgb="FFF8696B"/>
      </colorScale>
    </cfRule>
  </conditionalFormatting>
  <conditionalFormatting sqref="H13">
    <cfRule type="colorScale" priority="249">
      <colorScale>
        <cfvo type="min"/>
        <cfvo type="percentile" val="50"/>
        <cfvo type="max"/>
        <color rgb="FF63BE7B"/>
        <color rgb="FFFCFCFF"/>
        <color rgb="FFF8696B"/>
      </colorScale>
    </cfRule>
  </conditionalFormatting>
  <conditionalFormatting sqref="I13">
    <cfRule type="colorScale" priority="248">
      <colorScale>
        <cfvo type="min"/>
        <cfvo type="max"/>
        <color rgb="FFFFEF9C"/>
        <color rgb="FF63BE7B"/>
      </colorScale>
    </cfRule>
  </conditionalFormatting>
  <conditionalFormatting sqref="I13">
    <cfRule type="colorScale" priority="255">
      <colorScale>
        <cfvo type="min"/>
        <cfvo type="max"/>
        <color rgb="FFFFEF9C"/>
        <color rgb="FF63BE7B"/>
      </colorScale>
    </cfRule>
  </conditionalFormatting>
  <conditionalFormatting sqref="J13">
    <cfRule type="colorScale" priority="256">
      <colorScale>
        <cfvo type="min"/>
        <cfvo type="max"/>
        <color rgb="FFFFEF9C"/>
        <color rgb="FF63BE7B"/>
      </colorScale>
    </cfRule>
  </conditionalFormatting>
  <conditionalFormatting sqref="K13">
    <cfRule type="colorScale" priority="257">
      <colorScale>
        <cfvo type="min"/>
        <cfvo type="percentile" val="50"/>
        <cfvo type="max"/>
        <color rgb="FFF8696B"/>
        <color rgb="FFFFEB84"/>
        <color rgb="FF63BE7B"/>
      </colorScale>
    </cfRule>
  </conditionalFormatting>
  <conditionalFormatting sqref="D13">
    <cfRule type="colorScale" priority="245">
      <colorScale>
        <cfvo type="min"/>
        <cfvo type="max"/>
        <color rgb="FFFCFCFF"/>
        <color rgb="FF63BE7B"/>
      </colorScale>
    </cfRule>
  </conditionalFormatting>
  <conditionalFormatting sqref="E13">
    <cfRule type="colorScale" priority="246">
      <colorScale>
        <cfvo type="min"/>
        <cfvo type="max"/>
        <color rgb="FFFCFCFF"/>
        <color rgb="FF63BE7B"/>
      </colorScale>
    </cfRule>
  </conditionalFormatting>
  <conditionalFormatting sqref="D13">
    <cfRule type="colorScale" priority="244">
      <colorScale>
        <cfvo type="min"/>
        <cfvo type="max"/>
        <color rgb="FFFCFCFF"/>
        <color rgb="FF63BE7B"/>
      </colorScale>
    </cfRule>
  </conditionalFormatting>
  <conditionalFormatting sqref="E13">
    <cfRule type="colorScale" priority="243">
      <colorScale>
        <cfvo type="min"/>
        <cfvo type="max"/>
        <color rgb="FFFCFCFF"/>
        <color rgb="FF63BE7B"/>
      </colorScale>
    </cfRule>
  </conditionalFormatting>
  <conditionalFormatting sqref="F13">
    <cfRule type="colorScale" priority="242">
      <colorScale>
        <cfvo type="min"/>
        <cfvo type="percentile" val="50"/>
        <cfvo type="max"/>
        <color rgb="FFF8696B"/>
        <color rgb="FFFCFCFF"/>
        <color rgb="FF63BE7B"/>
      </colorScale>
    </cfRule>
  </conditionalFormatting>
  <conditionalFormatting sqref="G13">
    <cfRule type="colorScale" priority="241">
      <colorScale>
        <cfvo type="min"/>
        <cfvo type="percentile" val="50"/>
        <cfvo type="max"/>
        <color rgb="FF63BE7B"/>
        <color rgb="FFFCFCFF"/>
        <color rgb="FFF8696B"/>
      </colorScale>
    </cfRule>
  </conditionalFormatting>
  <conditionalFormatting sqref="H13">
    <cfRule type="colorScale" priority="240">
      <colorScale>
        <cfvo type="min"/>
        <cfvo type="percentile" val="50"/>
        <cfvo type="max"/>
        <color rgb="FF63BE7B"/>
        <color rgb="FFFCFCFF"/>
        <color rgb="FFF8696B"/>
      </colorScale>
    </cfRule>
  </conditionalFormatting>
  <conditionalFormatting sqref="I13">
    <cfRule type="colorScale" priority="236">
      <colorScale>
        <cfvo type="min"/>
        <cfvo type="max"/>
        <color rgb="FFFFEF9C"/>
        <color rgb="FF63BE7B"/>
      </colorScale>
    </cfRule>
    <cfRule type="colorScale" priority="239">
      <colorScale>
        <cfvo type="min"/>
        <cfvo type="percentile" val="50"/>
        <cfvo type="max"/>
        <color rgb="FFF8696B"/>
        <color rgb="FFFFEB84"/>
        <color rgb="FF63BE7B"/>
      </colorScale>
    </cfRule>
  </conditionalFormatting>
  <conditionalFormatting sqref="J13">
    <cfRule type="colorScale" priority="238">
      <colorScale>
        <cfvo type="min"/>
        <cfvo type="max"/>
        <color rgb="FFFFEF9C"/>
        <color rgb="FF63BE7B"/>
      </colorScale>
    </cfRule>
  </conditionalFormatting>
  <conditionalFormatting sqref="K13">
    <cfRule type="colorScale" priority="237">
      <colorScale>
        <cfvo type="min"/>
        <cfvo type="max"/>
        <color rgb="FFFFEF9C"/>
        <color rgb="FF63BE7B"/>
      </colorScale>
    </cfRule>
  </conditionalFormatting>
  <conditionalFormatting sqref="J13">
    <cfRule type="colorScale" priority="235">
      <colorScale>
        <cfvo type="min"/>
        <cfvo type="max"/>
        <color rgb="FFFFEF9C"/>
        <color rgb="FF63BE7B"/>
      </colorScale>
    </cfRule>
  </conditionalFormatting>
  <conditionalFormatting sqref="K13">
    <cfRule type="colorScale" priority="234">
      <colorScale>
        <cfvo type="min"/>
        <cfvo type="max"/>
        <color rgb="FFFFEF9C"/>
        <color rgb="FF63BE7B"/>
      </colorScale>
    </cfRule>
  </conditionalFormatting>
  <conditionalFormatting sqref="C13">
    <cfRule type="colorScale" priority="233">
      <colorScale>
        <cfvo type="min"/>
        <cfvo type="percentile" val="50"/>
        <cfvo type="max"/>
        <color rgb="FFF8696B"/>
        <color rgb="FFFCFCFF"/>
        <color rgb="FF63BE7B"/>
      </colorScale>
    </cfRule>
  </conditionalFormatting>
  <conditionalFormatting sqref="D14:E14">
    <cfRule type="colorScale" priority="225">
      <colorScale>
        <cfvo type="min"/>
        <cfvo type="max"/>
        <color rgb="FFFCFCFF"/>
        <color rgb="FF63BE7B"/>
      </colorScale>
    </cfRule>
  </conditionalFormatting>
  <conditionalFormatting sqref="D14:E14">
    <cfRule type="colorScale" priority="227">
      <colorScale>
        <cfvo type="min"/>
        <cfvo type="max"/>
        <color rgb="FFFFEF9C"/>
        <color rgb="FF63BE7B"/>
      </colorScale>
    </cfRule>
  </conditionalFormatting>
  <conditionalFormatting sqref="D14:E14">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F14">
    <cfRule type="colorScale" priority="220">
      <colorScale>
        <cfvo type="min"/>
        <cfvo type="percentile" val="50"/>
        <cfvo type="max"/>
        <color rgb="FFF8696B"/>
        <color rgb="FFFCFCFF"/>
        <color rgb="FF63BE7B"/>
      </colorScale>
    </cfRule>
  </conditionalFormatting>
  <conditionalFormatting sqref="F14">
    <cfRule type="colorScale" priority="224">
      <colorScale>
        <cfvo type="min"/>
        <cfvo type="max"/>
        <color rgb="FFFCFCFF"/>
        <color rgb="FF63BE7B"/>
      </colorScale>
    </cfRule>
  </conditionalFormatting>
  <conditionalFormatting sqref="G14">
    <cfRule type="colorScale" priority="223">
      <colorScale>
        <cfvo type="min"/>
        <cfvo type="percentile" val="50"/>
        <cfvo type="max"/>
        <color rgb="FF63BE7B"/>
        <color rgb="FFFCFCFF"/>
        <color rgb="FFF8696B"/>
      </colorScale>
    </cfRule>
  </conditionalFormatting>
  <conditionalFormatting sqref="G14">
    <cfRule type="colorScale" priority="226">
      <colorScale>
        <cfvo type="min"/>
        <cfvo type="percentile" val="50"/>
        <cfvo type="max"/>
        <color rgb="FF63BE7B"/>
        <color rgb="FFFCFCFF"/>
        <color rgb="FFF8696B"/>
      </colorScale>
    </cfRule>
  </conditionalFormatting>
  <conditionalFormatting sqref="H14">
    <cfRule type="colorScale" priority="222">
      <colorScale>
        <cfvo type="min"/>
        <cfvo type="percentile" val="50"/>
        <cfvo type="max"/>
        <color rgb="FF63BE7B"/>
        <color rgb="FFFCFCFF"/>
        <color rgb="FFF8696B"/>
      </colorScale>
    </cfRule>
  </conditionalFormatting>
  <conditionalFormatting sqref="I14">
    <cfRule type="colorScale" priority="221">
      <colorScale>
        <cfvo type="min"/>
        <cfvo type="max"/>
        <color rgb="FFFFEF9C"/>
        <color rgb="FF63BE7B"/>
      </colorScale>
    </cfRule>
  </conditionalFormatting>
  <conditionalFormatting sqref="I14">
    <cfRule type="colorScale" priority="228">
      <colorScale>
        <cfvo type="min"/>
        <cfvo type="max"/>
        <color rgb="FFFFEF9C"/>
        <color rgb="FF63BE7B"/>
      </colorScale>
    </cfRule>
  </conditionalFormatting>
  <conditionalFormatting sqref="J14">
    <cfRule type="colorScale" priority="229">
      <colorScale>
        <cfvo type="min"/>
        <cfvo type="max"/>
        <color rgb="FFFFEF9C"/>
        <color rgb="FF63BE7B"/>
      </colorScale>
    </cfRule>
  </conditionalFormatting>
  <conditionalFormatting sqref="K14">
    <cfRule type="colorScale" priority="230">
      <colorScale>
        <cfvo type="min"/>
        <cfvo type="percentile" val="50"/>
        <cfvo type="max"/>
        <color rgb="FFF8696B"/>
        <color rgb="FFFFEB84"/>
        <color rgb="FF63BE7B"/>
      </colorScale>
    </cfRule>
  </conditionalFormatting>
  <conditionalFormatting sqref="D14">
    <cfRule type="colorScale" priority="218">
      <colorScale>
        <cfvo type="min"/>
        <cfvo type="max"/>
        <color rgb="FFFCFCFF"/>
        <color rgb="FF63BE7B"/>
      </colorScale>
    </cfRule>
  </conditionalFormatting>
  <conditionalFormatting sqref="E14">
    <cfRule type="colorScale" priority="219">
      <colorScale>
        <cfvo type="min"/>
        <cfvo type="max"/>
        <color rgb="FFFCFCFF"/>
        <color rgb="FF63BE7B"/>
      </colorScale>
    </cfRule>
  </conditionalFormatting>
  <conditionalFormatting sqref="D14">
    <cfRule type="colorScale" priority="217">
      <colorScale>
        <cfvo type="min"/>
        <cfvo type="max"/>
        <color rgb="FFFCFCFF"/>
        <color rgb="FF63BE7B"/>
      </colorScale>
    </cfRule>
  </conditionalFormatting>
  <conditionalFormatting sqref="E14">
    <cfRule type="colorScale" priority="216">
      <colorScale>
        <cfvo type="min"/>
        <cfvo type="max"/>
        <color rgb="FFFCFCFF"/>
        <color rgb="FF63BE7B"/>
      </colorScale>
    </cfRule>
  </conditionalFormatting>
  <conditionalFormatting sqref="F14">
    <cfRule type="colorScale" priority="215">
      <colorScale>
        <cfvo type="min"/>
        <cfvo type="percentile" val="50"/>
        <cfvo type="max"/>
        <color rgb="FFF8696B"/>
        <color rgb="FFFCFCFF"/>
        <color rgb="FF63BE7B"/>
      </colorScale>
    </cfRule>
  </conditionalFormatting>
  <conditionalFormatting sqref="G14">
    <cfRule type="colorScale" priority="214">
      <colorScale>
        <cfvo type="min"/>
        <cfvo type="percentile" val="50"/>
        <cfvo type="max"/>
        <color rgb="FF63BE7B"/>
        <color rgb="FFFCFCFF"/>
        <color rgb="FFF8696B"/>
      </colorScale>
    </cfRule>
  </conditionalFormatting>
  <conditionalFormatting sqref="H14">
    <cfRule type="colorScale" priority="213">
      <colorScale>
        <cfvo type="min"/>
        <cfvo type="percentile" val="50"/>
        <cfvo type="max"/>
        <color rgb="FF63BE7B"/>
        <color rgb="FFFCFCFF"/>
        <color rgb="FFF8696B"/>
      </colorScale>
    </cfRule>
  </conditionalFormatting>
  <conditionalFormatting sqref="I14">
    <cfRule type="colorScale" priority="212">
      <colorScale>
        <cfvo type="min"/>
        <cfvo type="max"/>
        <color rgb="FFFFEF9C"/>
        <color rgb="FF63BE7B"/>
      </colorScale>
    </cfRule>
  </conditionalFormatting>
  <conditionalFormatting sqref="J14">
    <cfRule type="colorScale" priority="211">
      <colorScale>
        <cfvo type="min"/>
        <cfvo type="max"/>
        <color rgb="FFFFEF9C"/>
        <color rgb="FF63BE7B"/>
      </colorScale>
    </cfRule>
  </conditionalFormatting>
  <conditionalFormatting sqref="K14">
    <cfRule type="colorScale" priority="210">
      <colorScale>
        <cfvo type="min"/>
        <cfvo type="percentile" val="50"/>
        <cfvo type="max"/>
        <color rgb="FFF8696B"/>
        <color rgb="FFFFEB84"/>
        <color rgb="FF63BE7B"/>
      </colorScale>
    </cfRule>
  </conditionalFormatting>
  <conditionalFormatting sqref="I14">
    <cfRule type="colorScale" priority="209">
      <colorScale>
        <cfvo type="min"/>
        <cfvo type="max"/>
        <color rgb="FFFFEF9C"/>
        <color rgb="FF63BE7B"/>
      </colorScale>
    </cfRule>
  </conditionalFormatting>
  <conditionalFormatting sqref="J14">
    <cfRule type="colorScale" priority="208">
      <colorScale>
        <cfvo type="min"/>
        <cfvo type="max"/>
        <color rgb="FFFFEF9C"/>
        <color rgb="FF63BE7B"/>
      </colorScale>
    </cfRule>
  </conditionalFormatting>
  <conditionalFormatting sqref="K14">
    <cfRule type="colorScale" priority="207">
      <colorScale>
        <cfvo type="min"/>
        <cfvo type="max"/>
        <color rgb="FFFFEF9C"/>
        <color rgb="FF63BE7B"/>
      </colorScale>
    </cfRule>
  </conditionalFormatting>
  <conditionalFormatting sqref="C14">
    <cfRule type="colorScale" priority="206">
      <colorScale>
        <cfvo type="min"/>
        <cfvo type="percentile" val="50"/>
        <cfvo type="max"/>
        <color rgb="FFF8696B"/>
        <color rgb="FFFCFCFF"/>
        <color rgb="FF63BE7B"/>
      </colorScale>
    </cfRule>
  </conditionalFormatting>
  <conditionalFormatting sqref="D15:E15">
    <cfRule type="colorScale" priority="198">
      <colorScale>
        <cfvo type="min"/>
        <cfvo type="max"/>
        <color rgb="FFFCFCFF"/>
        <color rgb="FF63BE7B"/>
      </colorScale>
    </cfRule>
  </conditionalFormatting>
  <conditionalFormatting sqref="D15:E15">
    <cfRule type="colorScale" priority="200">
      <colorScale>
        <cfvo type="min"/>
        <cfvo type="max"/>
        <color rgb="FFFFEF9C"/>
        <color rgb="FF63BE7B"/>
      </colorScale>
    </cfRule>
  </conditionalFormatting>
  <conditionalFormatting sqref="D15:E15">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F15">
    <cfRule type="colorScale" priority="193">
      <colorScale>
        <cfvo type="min"/>
        <cfvo type="percentile" val="50"/>
        <cfvo type="max"/>
        <color rgb="FFF8696B"/>
        <color rgb="FFFCFCFF"/>
        <color rgb="FF63BE7B"/>
      </colorScale>
    </cfRule>
  </conditionalFormatting>
  <conditionalFormatting sqref="F15">
    <cfRule type="colorScale" priority="197">
      <colorScale>
        <cfvo type="min"/>
        <cfvo type="max"/>
        <color rgb="FFFCFCFF"/>
        <color rgb="FF63BE7B"/>
      </colorScale>
    </cfRule>
  </conditionalFormatting>
  <conditionalFormatting sqref="G15">
    <cfRule type="colorScale" priority="196">
      <colorScale>
        <cfvo type="min"/>
        <cfvo type="percentile" val="50"/>
        <cfvo type="max"/>
        <color rgb="FF63BE7B"/>
        <color rgb="FFFCFCFF"/>
        <color rgb="FFF8696B"/>
      </colorScale>
    </cfRule>
  </conditionalFormatting>
  <conditionalFormatting sqref="G15">
    <cfRule type="colorScale" priority="199">
      <colorScale>
        <cfvo type="min"/>
        <cfvo type="percentile" val="50"/>
        <cfvo type="max"/>
        <color rgb="FF63BE7B"/>
        <color rgb="FFFCFCFF"/>
        <color rgb="FFF8696B"/>
      </colorScale>
    </cfRule>
  </conditionalFormatting>
  <conditionalFormatting sqref="H15">
    <cfRule type="colorScale" priority="195">
      <colorScale>
        <cfvo type="min"/>
        <cfvo type="percentile" val="50"/>
        <cfvo type="max"/>
        <color rgb="FF63BE7B"/>
        <color rgb="FFFCFCFF"/>
        <color rgb="FFF8696B"/>
      </colorScale>
    </cfRule>
  </conditionalFormatting>
  <conditionalFormatting sqref="I15">
    <cfRule type="colorScale" priority="194">
      <colorScale>
        <cfvo type="min"/>
        <cfvo type="max"/>
        <color rgb="FFFFEF9C"/>
        <color rgb="FF63BE7B"/>
      </colorScale>
    </cfRule>
  </conditionalFormatting>
  <conditionalFormatting sqref="I15">
    <cfRule type="colorScale" priority="201">
      <colorScale>
        <cfvo type="min"/>
        <cfvo type="max"/>
        <color rgb="FFFFEF9C"/>
        <color rgb="FF63BE7B"/>
      </colorScale>
    </cfRule>
  </conditionalFormatting>
  <conditionalFormatting sqref="J15">
    <cfRule type="colorScale" priority="202">
      <colorScale>
        <cfvo type="min"/>
        <cfvo type="max"/>
        <color rgb="FFFFEF9C"/>
        <color rgb="FF63BE7B"/>
      </colorScale>
    </cfRule>
  </conditionalFormatting>
  <conditionalFormatting sqref="K15">
    <cfRule type="colorScale" priority="203">
      <colorScale>
        <cfvo type="min"/>
        <cfvo type="percentile" val="50"/>
        <cfvo type="max"/>
        <color rgb="FFF8696B"/>
        <color rgb="FFFFEB84"/>
        <color rgb="FF63BE7B"/>
      </colorScale>
    </cfRule>
  </conditionalFormatting>
  <conditionalFormatting sqref="D15">
    <cfRule type="colorScale" priority="191">
      <colorScale>
        <cfvo type="min"/>
        <cfvo type="max"/>
        <color rgb="FFFCFCFF"/>
        <color rgb="FF63BE7B"/>
      </colorScale>
    </cfRule>
  </conditionalFormatting>
  <conditionalFormatting sqref="E15">
    <cfRule type="colorScale" priority="192">
      <colorScale>
        <cfvo type="min"/>
        <cfvo type="max"/>
        <color rgb="FFFCFCFF"/>
        <color rgb="FF63BE7B"/>
      </colorScale>
    </cfRule>
  </conditionalFormatting>
  <conditionalFormatting sqref="D15">
    <cfRule type="colorScale" priority="190">
      <colorScale>
        <cfvo type="min"/>
        <cfvo type="max"/>
        <color rgb="FFFCFCFF"/>
        <color rgb="FF63BE7B"/>
      </colorScale>
    </cfRule>
  </conditionalFormatting>
  <conditionalFormatting sqref="E15">
    <cfRule type="colorScale" priority="189">
      <colorScale>
        <cfvo type="min"/>
        <cfvo type="max"/>
        <color rgb="FFFCFCFF"/>
        <color rgb="FF63BE7B"/>
      </colorScale>
    </cfRule>
  </conditionalFormatting>
  <conditionalFormatting sqref="F15">
    <cfRule type="colorScale" priority="188">
      <colorScale>
        <cfvo type="min"/>
        <cfvo type="percentile" val="50"/>
        <cfvo type="max"/>
        <color rgb="FFF8696B"/>
        <color rgb="FFFCFCFF"/>
        <color rgb="FF63BE7B"/>
      </colorScale>
    </cfRule>
  </conditionalFormatting>
  <conditionalFormatting sqref="G15">
    <cfRule type="colorScale" priority="187">
      <colorScale>
        <cfvo type="min"/>
        <cfvo type="percentile" val="50"/>
        <cfvo type="max"/>
        <color rgb="FF63BE7B"/>
        <color rgb="FFFCFCFF"/>
        <color rgb="FFF8696B"/>
      </colorScale>
    </cfRule>
  </conditionalFormatting>
  <conditionalFormatting sqref="H15">
    <cfRule type="colorScale" priority="186">
      <colorScale>
        <cfvo type="min"/>
        <cfvo type="percentile" val="50"/>
        <cfvo type="max"/>
        <color rgb="FF63BE7B"/>
        <color rgb="FFFCFCFF"/>
        <color rgb="FFF8696B"/>
      </colorScale>
    </cfRule>
  </conditionalFormatting>
  <conditionalFormatting sqref="I15">
    <cfRule type="colorScale" priority="182">
      <colorScale>
        <cfvo type="min"/>
        <cfvo type="max"/>
        <color rgb="FFFFEF9C"/>
        <color rgb="FF63BE7B"/>
      </colorScale>
    </cfRule>
    <cfRule type="colorScale" priority="185">
      <colorScale>
        <cfvo type="min"/>
        <cfvo type="percentile" val="50"/>
        <cfvo type="max"/>
        <color rgb="FFF8696B"/>
        <color rgb="FFFFEB84"/>
        <color rgb="FF63BE7B"/>
      </colorScale>
    </cfRule>
  </conditionalFormatting>
  <conditionalFormatting sqref="J15">
    <cfRule type="colorScale" priority="184">
      <colorScale>
        <cfvo type="min"/>
        <cfvo type="max"/>
        <color rgb="FFFFEF9C"/>
        <color rgb="FF63BE7B"/>
      </colorScale>
    </cfRule>
  </conditionalFormatting>
  <conditionalFormatting sqref="K15">
    <cfRule type="colorScale" priority="183">
      <colorScale>
        <cfvo type="min"/>
        <cfvo type="max"/>
        <color rgb="FFFFEF9C"/>
        <color rgb="FF63BE7B"/>
      </colorScale>
    </cfRule>
  </conditionalFormatting>
  <conditionalFormatting sqref="J15">
    <cfRule type="colorScale" priority="181">
      <colorScale>
        <cfvo type="min"/>
        <cfvo type="max"/>
        <color rgb="FFFFEF9C"/>
        <color rgb="FF63BE7B"/>
      </colorScale>
    </cfRule>
  </conditionalFormatting>
  <conditionalFormatting sqref="K15">
    <cfRule type="colorScale" priority="180">
      <colorScale>
        <cfvo type="min"/>
        <cfvo type="max"/>
        <color rgb="FFFFEF9C"/>
        <color rgb="FF63BE7B"/>
      </colorScale>
    </cfRule>
  </conditionalFormatting>
  <conditionalFormatting sqref="C15">
    <cfRule type="colorScale" priority="179">
      <colorScale>
        <cfvo type="min"/>
        <cfvo type="percentile" val="50"/>
        <cfvo type="max"/>
        <color rgb="FFF8696B"/>
        <color rgb="FFFCFCFF"/>
        <color rgb="FF63BE7B"/>
      </colorScale>
    </cfRule>
  </conditionalFormatting>
  <conditionalFormatting sqref="F16">
    <cfRule type="colorScale" priority="116">
      <colorScale>
        <cfvo type="min"/>
        <cfvo type="percentile" val="50"/>
        <cfvo type="max"/>
        <color rgb="FFF8696B"/>
        <color rgb="FFFCFCFF"/>
        <color rgb="FF63BE7B"/>
      </colorScale>
    </cfRule>
  </conditionalFormatting>
  <conditionalFormatting sqref="F16">
    <cfRule type="colorScale" priority="120">
      <colorScale>
        <cfvo type="min"/>
        <cfvo type="max"/>
        <color rgb="FFFCFCFF"/>
        <color rgb="FF63BE7B"/>
      </colorScale>
    </cfRule>
  </conditionalFormatting>
  <conditionalFormatting sqref="G16">
    <cfRule type="colorScale" priority="119">
      <colorScale>
        <cfvo type="min"/>
        <cfvo type="percentile" val="50"/>
        <cfvo type="max"/>
        <color rgb="FF63BE7B"/>
        <color rgb="FFFCFCFF"/>
        <color rgb="FFF8696B"/>
      </colorScale>
    </cfRule>
  </conditionalFormatting>
  <conditionalFormatting sqref="G16">
    <cfRule type="colorScale" priority="121">
      <colorScale>
        <cfvo type="min"/>
        <cfvo type="percentile" val="50"/>
        <cfvo type="max"/>
        <color rgb="FF63BE7B"/>
        <color rgb="FFFCFCFF"/>
        <color rgb="FFF8696B"/>
      </colorScale>
    </cfRule>
  </conditionalFormatting>
  <conditionalFormatting sqref="H16">
    <cfRule type="colorScale" priority="118">
      <colorScale>
        <cfvo type="min"/>
        <cfvo type="percentile" val="50"/>
        <cfvo type="max"/>
        <color rgb="FF63BE7B"/>
        <color rgb="FFFCFCFF"/>
        <color rgb="FFF8696B"/>
      </colorScale>
    </cfRule>
  </conditionalFormatting>
  <conditionalFormatting sqref="I16">
    <cfRule type="colorScale" priority="117">
      <colorScale>
        <cfvo type="min"/>
        <cfvo type="max"/>
        <color rgb="FFFFEF9C"/>
        <color rgb="FF63BE7B"/>
      </colorScale>
    </cfRule>
  </conditionalFormatting>
  <conditionalFormatting sqref="I16">
    <cfRule type="colorScale" priority="122">
      <colorScale>
        <cfvo type="min"/>
        <cfvo type="max"/>
        <color rgb="FFFFEF9C"/>
        <color rgb="FF63BE7B"/>
      </colorScale>
    </cfRule>
  </conditionalFormatting>
  <conditionalFormatting sqref="J16">
    <cfRule type="colorScale" priority="123">
      <colorScale>
        <cfvo type="min"/>
        <cfvo type="max"/>
        <color rgb="FFFFEF9C"/>
        <color rgb="FF63BE7B"/>
      </colorScale>
    </cfRule>
  </conditionalFormatting>
  <conditionalFormatting sqref="K16">
    <cfRule type="colorScale" priority="124">
      <colorScale>
        <cfvo type="min"/>
        <cfvo type="percentile" val="50"/>
        <cfvo type="max"/>
        <color rgb="FFF8696B"/>
        <color rgb="FFFFEB84"/>
        <color rgb="FF63BE7B"/>
      </colorScale>
    </cfRule>
  </conditionalFormatting>
  <conditionalFormatting sqref="D16">
    <cfRule type="colorScale" priority="114">
      <colorScale>
        <cfvo type="min"/>
        <cfvo type="max"/>
        <color rgb="FFFCFCFF"/>
        <color rgb="FF63BE7B"/>
      </colorScale>
    </cfRule>
  </conditionalFormatting>
  <conditionalFormatting sqref="E16">
    <cfRule type="colorScale" priority="115">
      <colorScale>
        <cfvo type="min"/>
        <cfvo type="max"/>
        <color rgb="FFFCFCFF"/>
        <color rgb="FF63BE7B"/>
      </colorScale>
    </cfRule>
  </conditionalFormatting>
  <conditionalFormatting sqref="D16:E16">
    <cfRule type="colorScale" priority="112">
      <colorScale>
        <cfvo type="min"/>
        <cfvo type="max"/>
        <color rgb="FFFCFCFF"/>
        <color rgb="FF63BE7B"/>
      </colorScale>
    </cfRule>
  </conditionalFormatting>
  <conditionalFormatting sqref="D16:E16">
    <cfRule type="colorScale" priority="113">
      <colorScale>
        <cfvo type="min"/>
        <cfvo type="max"/>
        <color rgb="FFFFEF9C"/>
        <color rgb="FF63BE7B"/>
      </colorScale>
    </cfRule>
  </conditionalFormatting>
  <conditionalFormatting sqref="D16:E16">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16">
    <cfRule type="colorScale" priority="109">
      <colorScale>
        <cfvo type="min"/>
        <cfvo type="max"/>
        <color rgb="FFFCFCFF"/>
        <color rgb="FF63BE7B"/>
      </colorScale>
    </cfRule>
  </conditionalFormatting>
  <conditionalFormatting sqref="E16">
    <cfRule type="colorScale" priority="108">
      <colorScale>
        <cfvo type="min"/>
        <cfvo type="max"/>
        <color rgb="FFFCFCFF"/>
        <color rgb="FF63BE7B"/>
      </colorScale>
    </cfRule>
  </conditionalFormatting>
  <conditionalFormatting sqref="F16">
    <cfRule type="colorScale" priority="107">
      <colorScale>
        <cfvo type="min"/>
        <cfvo type="percentile" val="50"/>
        <cfvo type="max"/>
        <color rgb="FFF8696B"/>
        <color rgb="FFFCFCFF"/>
        <color rgb="FF63BE7B"/>
      </colorScale>
    </cfRule>
  </conditionalFormatting>
  <conditionalFormatting sqref="G16">
    <cfRule type="colorScale" priority="106">
      <colorScale>
        <cfvo type="min"/>
        <cfvo type="percentile" val="50"/>
        <cfvo type="max"/>
        <color rgb="FF63BE7B"/>
        <color rgb="FFFCFCFF"/>
        <color rgb="FFF8696B"/>
      </colorScale>
    </cfRule>
  </conditionalFormatting>
  <conditionalFormatting sqref="H16">
    <cfRule type="colorScale" priority="105">
      <colorScale>
        <cfvo type="min"/>
        <cfvo type="percentile" val="50"/>
        <cfvo type="max"/>
        <color rgb="FF63BE7B"/>
        <color rgb="FFFCFCFF"/>
        <color rgb="FFF8696B"/>
      </colorScale>
    </cfRule>
  </conditionalFormatting>
  <conditionalFormatting sqref="I16">
    <cfRule type="colorScale" priority="101">
      <colorScale>
        <cfvo type="min"/>
        <cfvo type="max"/>
        <color rgb="FFFFEF9C"/>
        <color rgb="FF63BE7B"/>
      </colorScale>
    </cfRule>
    <cfRule type="colorScale" priority="104">
      <colorScale>
        <cfvo type="min"/>
        <cfvo type="percentile" val="50"/>
        <cfvo type="max"/>
        <color rgb="FFF8696B"/>
        <color rgb="FFFFEB84"/>
        <color rgb="FF63BE7B"/>
      </colorScale>
    </cfRule>
  </conditionalFormatting>
  <conditionalFormatting sqref="J16">
    <cfRule type="colorScale" priority="103">
      <colorScale>
        <cfvo type="min"/>
        <cfvo type="max"/>
        <color rgb="FFFFEF9C"/>
        <color rgb="FF63BE7B"/>
      </colorScale>
    </cfRule>
  </conditionalFormatting>
  <conditionalFormatting sqref="K16">
    <cfRule type="colorScale" priority="102">
      <colorScale>
        <cfvo type="min"/>
        <cfvo type="max"/>
        <color rgb="FFFFEF9C"/>
        <color rgb="FF63BE7B"/>
      </colorScale>
    </cfRule>
  </conditionalFormatting>
  <conditionalFormatting sqref="J16">
    <cfRule type="colorScale" priority="100">
      <colorScale>
        <cfvo type="min"/>
        <cfvo type="max"/>
        <color rgb="FFFFEF9C"/>
        <color rgb="FF63BE7B"/>
      </colorScale>
    </cfRule>
  </conditionalFormatting>
  <conditionalFormatting sqref="K16">
    <cfRule type="colorScale" priority="99">
      <colorScale>
        <cfvo type="min"/>
        <cfvo type="max"/>
        <color rgb="FFFFEF9C"/>
        <color rgb="FF63BE7B"/>
      </colorScale>
    </cfRule>
  </conditionalFormatting>
  <conditionalFormatting sqref="C16">
    <cfRule type="colorScale" priority="98">
      <colorScale>
        <cfvo type="min"/>
        <cfvo type="percentile" val="50"/>
        <cfvo type="max"/>
        <color rgb="FFF8696B"/>
        <color rgb="FFFCFCFF"/>
        <color rgb="FF63BE7B"/>
      </colorScale>
    </cfRule>
  </conditionalFormatting>
  <conditionalFormatting sqref="D17:E17">
    <cfRule type="colorScale" priority="62">
      <colorScale>
        <cfvo type="min"/>
        <cfvo type="max"/>
        <color rgb="FFFCFCFF"/>
        <color rgb="FF63BE7B"/>
      </colorScale>
    </cfRule>
  </conditionalFormatting>
  <conditionalFormatting sqref="D17:E17">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F17">
    <cfRule type="colorScale" priority="58">
      <colorScale>
        <cfvo type="min"/>
        <cfvo type="percentile" val="50"/>
        <cfvo type="max"/>
        <color rgb="FFF8696B"/>
        <color rgb="FFFCFCFF"/>
        <color rgb="FF63BE7B"/>
      </colorScale>
    </cfRule>
  </conditionalFormatting>
  <conditionalFormatting sqref="F17">
    <cfRule type="colorScale" priority="61">
      <colorScale>
        <cfvo type="min"/>
        <cfvo type="max"/>
        <color rgb="FFFCFCFF"/>
        <color rgb="FF63BE7B"/>
      </colorScale>
    </cfRule>
  </conditionalFormatting>
  <conditionalFormatting sqref="G17">
    <cfRule type="colorScale" priority="60">
      <colorScale>
        <cfvo type="min"/>
        <cfvo type="percentile" val="50"/>
        <cfvo type="max"/>
        <color rgb="FF63BE7B"/>
        <color rgb="FFFCFCFF"/>
        <color rgb="FFF8696B"/>
      </colorScale>
    </cfRule>
  </conditionalFormatting>
  <conditionalFormatting sqref="I17">
    <cfRule type="colorScale" priority="59">
      <colorScale>
        <cfvo type="min"/>
        <cfvo type="max"/>
        <color rgb="FFFFEF9C"/>
        <color rgb="FF63BE7B"/>
      </colorScale>
    </cfRule>
  </conditionalFormatting>
  <conditionalFormatting sqref="D17">
    <cfRule type="colorScale" priority="65">
      <colorScale>
        <cfvo type="min"/>
        <cfvo type="max"/>
        <color rgb="FFFCFCFF"/>
        <color rgb="FF63BE7B"/>
      </colorScale>
    </cfRule>
  </conditionalFormatting>
  <conditionalFormatting sqref="E17">
    <cfRule type="colorScale" priority="66">
      <colorScale>
        <cfvo type="min"/>
        <cfvo type="max"/>
        <color rgb="FFFCFCFF"/>
        <color rgb="FF63BE7B"/>
      </colorScale>
    </cfRule>
  </conditionalFormatting>
  <conditionalFormatting sqref="D17:E17">
    <cfRule type="colorScale" priority="67">
      <colorScale>
        <cfvo type="min"/>
        <cfvo type="max"/>
        <color rgb="FFFFEF9C"/>
        <color rgb="FF63BE7B"/>
      </colorScale>
    </cfRule>
  </conditionalFormatting>
  <conditionalFormatting sqref="G17">
    <cfRule type="colorScale" priority="68">
      <colorScale>
        <cfvo type="min"/>
        <cfvo type="percentile" val="50"/>
        <cfvo type="max"/>
        <color rgb="FF63BE7B"/>
        <color rgb="FFFCFCFF"/>
        <color rgb="FFF8696B"/>
      </colorScale>
    </cfRule>
  </conditionalFormatting>
  <conditionalFormatting sqref="I17">
    <cfRule type="colorScale" priority="69">
      <colorScale>
        <cfvo type="min"/>
        <cfvo type="max"/>
        <color rgb="FFFFEF9C"/>
        <color rgb="FF63BE7B"/>
      </colorScale>
    </cfRule>
  </conditionalFormatting>
  <conditionalFormatting sqref="J17">
    <cfRule type="colorScale" priority="70">
      <colorScale>
        <cfvo type="min"/>
        <cfvo type="max"/>
        <color rgb="FFFFEF9C"/>
        <color rgb="FF63BE7B"/>
      </colorScale>
    </cfRule>
  </conditionalFormatting>
  <conditionalFormatting sqref="K17">
    <cfRule type="colorScale" priority="71">
      <colorScale>
        <cfvo type="min"/>
        <cfvo type="percentile" val="50"/>
        <cfvo type="max"/>
        <color rgb="FFF8696B"/>
        <color rgb="FFFFEB84"/>
        <color rgb="FF63BE7B"/>
      </colorScale>
    </cfRule>
  </conditionalFormatting>
  <conditionalFormatting sqref="K17">
    <cfRule type="colorScale" priority="72">
      <colorScale>
        <cfvo type="min"/>
        <cfvo type="max"/>
        <color rgb="FFFFEF9C"/>
        <color rgb="FF63BE7B"/>
      </colorScale>
    </cfRule>
  </conditionalFormatting>
  <conditionalFormatting sqref="C17">
    <cfRule type="colorScale" priority="73">
      <colorScale>
        <cfvo type="min"/>
        <cfvo type="percentile" val="50"/>
        <cfvo type="max"/>
        <color rgb="FFF8696B"/>
        <color rgb="FFFCFCFF"/>
        <color rgb="FF63BE7B"/>
      </colorScale>
    </cfRule>
  </conditionalFormatting>
  <conditionalFormatting sqref="D17">
    <cfRule type="colorScale" priority="74">
      <colorScale>
        <cfvo type="min"/>
        <cfvo type="max"/>
        <color rgb="FFFCFCFF"/>
        <color rgb="FF63BE7B"/>
      </colorScale>
    </cfRule>
  </conditionalFormatting>
  <conditionalFormatting sqref="E17">
    <cfRule type="colorScale" priority="75">
      <colorScale>
        <cfvo type="min"/>
        <cfvo type="max"/>
        <color rgb="FFFCFCFF"/>
        <color rgb="FF63BE7B"/>
      </colorScale>
    </cfRule>
  </conditionalFormatting>
  <conditionalFormatting sqref="F17">
    <cfRule type="colorScale" priority="76">
      <colorScale>
        <cfvo type="min"/>
        <cfvo type="percentile" val="50"/>
        <cfvo type="max"/>
        <color rgb="FFF8696B"/>
        <color rgb="FFFCFCFF"/>
        <color rgb="FF63BE7B"/>
      </colorScale>
    </cfRule>
  </conditionalFormatting>
  <conditionalFormatting sqref="D18:D19">
    <cfRule type="colorScale" priority="41">
      <colorScale>
        <cfvo type="min"/>
        <cfvo type="max"/>
        <color rgb="FFFCFCFF"/>
        <color rgb="FF63BE7B"/>
      </colorScale>
    </cfRule>
  </conditionalFormatting>
  <conditionalFormatting sqref="D18:D19">
    <cfRule type="colorScale" priority="52">
      <colorScale>
        <cfvo type="min"/>
        <cfvo type="max"/>
        <color rgb="FFFFEF9C"/>
        <color rgb="FF63BE7B"/>
      </colorScale>
    </cfRule>
  </conditionalFormatting>
  <conditionalFormatting sqref="D18:D19">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F18:F19">
    <cfRule type="colorScale" priority="46">
      <colorScale>
        <cfvo type="min"/>
        <cfvo type="percentile" val="50"/>
        <cfvo type="max"/>
        <color rgb="FFF8696B"/>
        <color rgb="FFFCFCFF"/>
        <color rgb="FF63BE7B"/>
      </colorScale>
    </cfRule>
  </conditionalFormatting>
  <conditionalFormatting sqref="F18:F19">
    <cfRule type="colorScale" priority="50">
      <colorScale>
        <cfvo type="min"/>
        <cfvo type="max"/>
        <color rgb="FFFCFCFF"/>
        <color rgb="FF63BE7B"/>
      </colorScale>
    </cfRule>
  </conditionalFormatting>
  <conditionalFormatting sqref="G18:G19">
    <cfRule type="colorScale" priority="49">
      <colorScale>
        <cfvo type="min"/>
        <cfvo type="percentile" val="50"/>
        <cfvo type="max"/>
        <color rgb="FF63BE7B"/>
        <color rgb="FFFCFCFF"/>
        <color rgb="FFF8696B"/>
      </colorScale>
    </cfRule>
  </conditionalFormatting>
  <conditionalFormatting sqref="G18:G19">
    <cfRule type="colorScale" priority="51">
      <colorScale>
        <cfvo type="min"/>
        <cfvo type="percentile" val="50"/>
        <cfvo type="max"/>
        <color rgb="FF63BE7B"/>
        <color rgb="FFFCFCFF"/>
        <color rgb="FFF8696B"/>
      </colorScale>
    </cfRule>
  </conditionalFormatting>
  <conditionalFormatting sqref="H18:H19">
    <cfRule type="colorScale" priority="48">
      <colorScale>
        <cfvo type="min"/>
        <cfvo type="percentile" val="50"/>
        <cfvo type="max"/>
        <color rgb="FF63BE7B"/>
        <color rgb="FFFCFCFF"/>
        <color rgb="FFF8696B"/>
      </colorScale>
    </cfRule>
  </conditionalFormatting>
  <conditionalFormatting sqref="I18:I19">
    <cfRule type="colorScale" priority="47">
      <colorScale>
        <cfvo type="min"/>
        <cfvo type="max"/>
        <color rgb="FFFFEF9C"/>
        <color rgb="FF63BE7B"/>
      </colorScale>
    </cfRule>
  </conditionalFormatting>
  <conditionalFormatting sqref="I18:I19">
    <cfRule type="colorScale" priority="53">
      <colorScale>
        <cfvo type="min"/>
        <cfvo type="max"/>
        <color rgb="FFFFEF9C"/>
        <color rgb="FF63BE7B"/>
      </colorScale>
    </cfRule>
  </conditionalFormatting>
  <conditionalFormatting sqref="J18:J19">
    <cfRule type="colorScale" priority="54">
      <colorScale>
        <cfvo type="min"/>
        <cfvo type="max"/>
        <color rgb="FFFFEF9C"/>
        <color rgb="FF63BE7B"/>
      </colorScale>
    </cfRule>
  </conditionalFormatting>
  <conditionalFormatting sqref="K18:K19">
    <cfRule type="colorScale" priority="55">
      <colorScale>
        <cfvo type="min"/>
        <cfvo type="percentile" val="50"/>
        <cfvo type="max"/>
        <color rgb="FFF8696B"/>
        <color rgb="FFFFEB84"/>
        <color rgb="FF63BE7B"/>
      </colorScale>
    </cfRule>
  </conditionalFormatting>
  <conditionalFormatting sqref="E18:E19">
    <cfRule type="colorScale" priority="42">
      <colorScale>
        <cfvo type="min"/>
        <cfvo type="max"/>
        <color rgb="FFFCFCFF"/>
        <color rgb="FF63BE7B"/>
      </colorScale>
    </cfRule>
  </conditionalFormatting>
  <conditionalFormatting sqref="E18:E19">
    <cfRule type="colorScale" priority="43">
      <colorScale>
        <cfvo type="min"/>
        <cfvo type="max"/>
        <color rgb="FFFFEF9C"/>
        <color rgb="FF63BE7B"/>
      </colorScale>
    </cfRule>
  </conditionalFormatting>
  <conditionalFormatting sqref="E18:E19">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I18:I19">
    <cfRule type="colorScale" priority="40">
      <colorScale>
        <cfvo type="min"/>
        <cfvo type="max"/>
        <color rgb="FFFFEF9C"/>
        <color rgb="FF63BE7B"/>
      </colorScale>
    </cfRule>
  </conditionalFormatting>
  <conditionalFormatting sqref="J18:J19">
    <cfRule type="colorScale" priority="39">
      <colorScale>
        <cfvo type="min"/>
        <cfvo type="max"/>
        <color rgb="FFFFEF9C"/>
        <color rgb="FF63BE7B"/>
      </colorScale>
    </cfRule>
  </conditionalFormatting>
  <conditionalFormatting sqref="K18:K19">
    <cfRule type="colorScale" priority="38">
      <colorScale>
        <cfvo type="min"/>
        <cfvo type="max"/>
        <color rgb="FFFFEF9C"/>
        <color rgb="FF63BE7B"/>
      </colorScale>
    </cfRule>
  </conditionalFormatting>
  <conditionalFormatting sqref="C18:C19">
    <cfRule type="colorScale" priority="37">
      <colorScale>
        <cfvo type="min"/>
        <cfvo type="percentile" val="50"/>
        <cfvo type="max"/>
        <color rgb="FFF8696B"/>
        <color rgb="FFFCFCFF"/>
        <color rgb="FF63BE7B"/>
      </colorScale>
    </cfRule>
  </conditionalFormatting>
  <conditionalFormatting sqref="C2:C19">
    <cfRule type="colorScale" priority="8">
      <colorScale>
        <cfvo type="min"/>
        <cfvo type="percentile" val="50"/>
        <cfvo type="max"/>
        <color rgb="FFF8696B"/>
        <color rgb="FFFCFCFF"/>
        <color rgb="FF63BE7B"/>
      </colorScale>
    </cfRule>
  </conditionalFormatting>
  <conditionalFormatting sqref="D2:D19">
    <cfRule type="colorScale" priority="7">
      <colorScale>
        <cfvo type="min"/>
        <cfvo type="max"/>
        <color rgb="FFFCFCFF"/>
        <color rgb="FF63BE7B"/>
      </colorScale>
    </cfRule>
  </conditionalFormatting>
  <conditionalFormatting sqref="E2:E19">
    <cfRule type="colorScale" priority="6">
      <colorScale>
        <cfvo type="min"/>
        <cfvo type="max"/>
        <color rgb="FFFCFCFF"/>
        <color rgb="FF63BE7B"/>
      </colorScale>
    </cfRule>
  </conditionalFormatting>
  <conditionalFormatting sqref="F2:F19">
    <cfRule type="colorScale" priority="5">
      <colorScale>
        <cfvo type="min"/>
        <cfvo type="max"/>
        <color rgb="FFFCFCFF"/>
        <color rgb="FF63BE7B"/>
      </colorScale>
    </cfRule>
  </conditionalFormatting>
  <conditionalFormatting sqref="G2:G19">
    <cfRule type="colorScale" priority="4">
      <colorScale>
        <cfvo type="min"/>
        <cfvo type="percentile" val="50"/>
        <cfvo type="max"/>
        <color rgb="FF63BE7B"/>
        <color rgb="FFFCFCFF"/>
        <color rgb="FFF8696B"/>
      </colorScale>
    </cfRule>
  </conditionalFormatting>
  <conditionalFormatting sqref="I2:I19">
    <cfRule type="colorScale" priority="3">
      <colorScale>
        <cfvo type="min"/>
        <cfvo type="max"/>
        <color rgb="FFFFEF9C"/>
        <color rgb="FF63BE7B"/>
      </colorScale>
    </cfRule>
  </conditionalFormatting>
  <conditionalFormatting sqref="J2:J19">
    <cfRule type="colorScale" priority="2">
      <colorScale>
        <cfvo type="min"/>
        <cfvo type="max"/>
        <color rgb="FFFFEF9C"/>
        <color rgb="FF63BE7B"/>
      </colorScale>
    </cfRule>
  </conditionalFormatting>
  <conditionalFormatting sqref="K2:K19">
    <cfRule type="colorScale" priority="1">
      <colorScale>
        <cfvo type="min"/>
        <cfvo type="max"/>
        <color rgb="FFFFEF9C"/>
        <color rgb="FF63BE7B"/>
      </colorScale>
    </cfRule>
  </conditionalFormatting>
  <hyperlinks>
    <hyperlink ref="A13" r:id="rId1" display="Technology/Software/Constellation Software.xlsx" xr:uid="{F816A767-0658-8A47-BA7E-9902B78DECFA}"/>
    <hyperlink ref="A6" r:id="rId2" display="Technology/Hardware/Broadcom.xlsx" xr:uid="{CDB0D5D4-051D-C94E-BA91-06F2DF0B87D5}"/>
    <hyperlink ref="A4" r:id="rId3" display="Healthcare/Novo Nordisk.xlsx" xr:uid="{8A2B2D72-7E07-C440-9BF3-D57FF0BD6023}"/>
    <hyperlink ref="A18" r:id="rId4" display="Industrials/Copart.xlsx" xr:uid="{248EA533-A472-3049-916A-EE280B9A3A0B}"/>
    <hyperlink ref="A16" r:id="rId5" display="Financial Services/Fair Isaac Corporation.xlsx" xr:uid="{82D1CBF4-CCCC-D24F-B2E1-8FFD1C45E85F}"/>
    <hyperlink ref="A9" r:id="rId6" display="Technology/Software/Microsoft.xlsx" xr:uid="{22534253-29DC-A44C-98B2-58985F2686EA}"/>
    <hyperlink ref="A3" r:id="rId7" display="Financial Services/Visa.xlsx" xr:uid="{33FB9484-0190-8644-B55A-2FE91871CE23}"/>
    <hyperlink ref="A11" r:id="rId8" display="Consumer/Hermes International.xlsx" xr:uid="{5BDE3FBC-CC48-F449-917A-7B96BF738084}"/>
    <hyperlink ref="A12" r:id="rId9" display="Consumer/Louis Vuitton Moet Hennessy.xlsx" xr:uid="{5DD75D83-D39D-1343-8A8E-53A81DE97DEE}"/>
    <hyperlink ref="A2" r:id="rId10" display="Consumer/O'Reilly Automotive.xlsx" xr:uid="{888B65BA-C9D8-E84F-807C-F5FA4FCE5DC5}"/>
    <hyperlink ref="A19" r:id="rId11" display="Financial Services/Moodys.xlsx" xr:uid="{69E120AE-80D6-CC41-9229-C833C75788F5}"/>
    <hyperlink ref="A15" r:id="rId12" display="Consumer/Ferrari.xlsx" xr:uid="{B9CE4D55-BCC6-E84B-8F64-9CB2EBBF879E}"/>
    <hyperlink ref="A10" r:id="rId13" display="Financial Services/MSCI.xlsx" xr:uid="{80CBDB54-41A5-3448-82ED-377640245F3D}"/>
    <hyperlink ref="A5" r:id="rId14" display="Financial Services/Berkshire Hathaway.xlsx" xr:uid="{8DCFE525-173E-814B-8FC9-62C412AD2F45}"/>
    <hyperlink ref="A17" r:id="rId15" display="Technology/Hardware/ASML.xlsx" xr:uid="{930A1795-6D32-8043-A4A1-E13302EE6D58}"/>
    <hyperlink ref="A8" r:id="rId16" display="Technology/Software/Intuit.xlsx" xr:uid="{DC319164-EFFA-1D4C-B89A-3F5E83C04DF3}"/>
    <hyperlink ref="A7" r:id="rId17" display="Technology/Hardware/Texas Instruments.xlsx" xr:uid="{5F47ADB8-E32D-DF4A-98BC-B30417325792}"/>
    <hyperlink ref="A14" r:id="rId18" display="To Be Modeled/Cadence Design Systems.xlsx" xr:uid="{7057950A-2FBC-DC44-9E20-1C9BB5DA92E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22"/>
  <sheetViews>
    <sheetView zoomScale="80" zoomScaleNormal="80" workbookViewId="0">
      <pane ySplit="1" topLeftCell="A2" activePane="bottomLeft" state="frozen"/>
      <selection pane="bottomLeft" activeCell="D12" sqref="D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9">
        <v>#VALUE!</v>
      </c>
      <c r="B2" s="19">
        <f>'[38]Sheet 1'!$X$115</f>
        <v>101.9812376007974</v>
      </c>
      <c r="C2" s="6" cm="1">
        <f t="array" ref="C2">(B2/_FV(A2,"Price"))-1</f>
        <v>-0.54462497164189594</v>
      </c>
      <c r="D2" s="6">
        <f>'[38]Sheet 1'!$V$4</f>
        <v>0.46063610108668573</v>
      </c>
      <c r="E2" s="6">
        <f>'[38]Sheet 1'!$W$4</f>
        <v>0.30116843424268858</v>
      </c>
      <c r="F2" s="6">
        <f>'[38]Sheet 1'!$V$20</f>
        <v>1.5217132420335719</v>
      </c>
      <c r="G2" s="7">
        <f>'[38]Sheet 1'!$AC$16</f>
        <v>1.6648312582189062</v>
      </c>
      <c r="H2" s="7">
        <f>'[38]Sheet 1'!$AD$16</f>
        <v>30.33573091880784</v>
      </c>
      <c r="I2" s="6">
        <f>'[38]Sheet 1'!$AB$7</f>
        <v>0.154</v>
      </c>
      <c r="J2" s="6">
        <f>'[38]Sheet 1'!$AE$7</f>
        <v>-9.3528433542163072E-2</v>
      </c>
      <c r="K2" s="6">
        <f>'[38]Sheet 1'!$AD$13</f>
        <v>0.16380460955976109</v>
      </c>
      <c r="L2" s="8">
        <f>'[38]Sheet 1'!$AD$101</f>
        <v>8650628036</v>
      </c>
      <c r="M2" s="16" t="str" cm="1">
        <f t="array" ref="M2">_FV(A2,"Industry")</f>
        <v>Computers, Phones &amp; Household Electronics</v>
      </c>
      <c r="N2" s="25" cm="1">
        <f t="array" ref="N2">_FV(A2,"Year incorporated",TRUE)</f>
        <v>2006</v>
      </c>
      <c r="O2" s="14" t="str" cm="1">
        <f t="array" ref="O2">_FV(A2,"Description")</f>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c>
      <c r="P2" s="10"/>
      <c r="Q2" s="10"/>
      <c r="R2" s="10"/>
    </row>
    <row r="3" spans="1:18" ht="50" customHeight="1">
      <c r="A3" s="2" t="e" vm="1">
        <v>#VALUE!</v>
      </c>
      <c r="B3" s="19">
        <f>'[1]Sheet 1'!$K$115</f>
        <v>21.851831850666294</v>
      </c>
      <c r="C3" s="6" cm="1">
        <f t="array" ref="C3">(B3/_FV(A3,"Price"))-1</f>
        <v>-5.1981264613175981E-2</v>
      </c>
      <c r="D3" s="6">
        <f>'[1]Sheet 1'!$I$4</f>
        <v>0.93434823977164605</v>
      </c>
      <c r="E3" s="6">
        <f>'[1]Sheet 1'!$J$4</f>
        <v>0.32931628135759961</v>
      </c>
      <c r="F3" s="6">
        <f>'[1]Sheet 1'!$I$20</f>
        <v>7.4345616264294794</v>
      </c>
      <c r="G3" s="7">
        <f>'[1]Sheet 1'!$P$16</f>
        <v>5.2810391047712741</v>
      </c>
      <c r="H3" s="7">
        <f>'[1]Sheet 1'!$Q$16</f>
        <v>15.702160877513711</v>
      </c>
      <c r="I3" s="6">
        <f>'[1]Sheet 1'!$O$7</f>
        <v>0.48659999999999998</v>
      </c>
      <c r="J3" s="6">
        <f>'[1]Sheet 1'!$R$7</f>
        <v>0.55914904082636496</v>
      </c>
      <c r="K3" s="6">
        <f>'[1]Sheet 1'!$Q$13</f>
        <v>0.19607140724819391</v>
      </c>
      <c r="L3" s="8">
        <f>'[1]Sheet 1'!$Q$101</f>
        <v>4294541000</v>
      </c>
      <c r="M3" s="16" t="str" cm="1">
        <f t="array" ref="M3">_FV(A3,"Industry")</f>
        <v>Chemicals</v>
      </c>
      <c r="N3" s="25" cm="1">
        <f t="array" ref="N3">_FV(A3,"Year incorporated",TRUE)</f>
        <v>2018</v>
      </c>
      <c r="O3" s="14" t="str" cm="1">
        <f t="array" ref="O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3" s="10"/>
      <c r="Q3" s="10"/>
      <c r="R3" s="10"/>
    </row>
    <row r="4" spans="1:18" ht="50" customHeight="1">
      <c r="A4" s="2" t="e" vm="94">
        <v>#VALUE!</v>
      </c>
      <c r="B4" s="19">
        <f>'[93]Sheet 1'!$K$115</f>
        <v>26.332646957911525</v>
      </c>
      <c r="C4" s="6" cm="1">
        <f t="array" ref="C4">(B4/_FV(A4,"Price"))-1</f>
        <v>-0.74685015422119272</v>
      </c>
      <c r="D4" s="6">
        <f>'[93]Sheet 1'!$I$4</f>
        <v>0.23276539561786813</v>
      </c>
      <c r="E4" s="6">
        <f>'[93]Sheet 1'!$J$4</f>
        <v>0.38465657711874135</v>
      </c>
      <c r="F4" s="6">
        <f>'[93]Sheet 1'!$I$20</f>
        <v>0.70087492605162383</v>
      </c>
      <c r="G4" s="7">
        <f>'[93]Sheet 1'!$P$16</f>
        <v>11.748739184761128</v>
      </c>
      <c r="H4" s="7">
        <f>'[93]Sheet 1'!$Q$16</f>
        <v>211.63650964630224</v>
      </c>
      <c r="I4" s="6">
        <f>'[93]Sheet 1'!$O$7</f>
        <v>0.64190000000000003</v>
      </c>
      <c r="J4" s="6">
        <f>'[93]Sheet 1'!$R$7</f>
        <v>3.747242799403297E-2</v>
      </c>
      <c r="K4" s="6">
        <f>'[93]Sheet 1'!$Q$13</f>
        <v>6.9324453345131917E-2</v>
      </c>
      <c r="L4" s="8">
        <f>'[93]Sheet 1'!$Q$101</f>
        <v>4607326815</v>
      </c>
      <c r="M4" s="16" t="str" cm="1">
        <f t="array" ref="M4">_FV(A4,"Industry")</f>
        <v>Specialty Retailers</v>
      </c>
      <c r="N4" s="25" cm="1">
        <f t="array" ref="N4">_FV(A4,"Year incorporated",TRUE)</f>
        <v>2013</v>
      </c>
      <c r="O4" s="14" t="str" cm="1">
        <f t="array" ref="O4">_FV(A4,"Description")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4" s="10"/>
      <c r="Q4" s="10"/>
      <c r="R4" s="10"/>
    </row>
    <row r="5" spans="1:18" ht="50" customHeight="1">
      <c r="A5" s="2" t="e" vm="11">
        <v>#VALUE!</v>
      </c>
      <c r="B5" s="19">
        <f>'[11]Sheet 1'!$X$115</f>
        <v>146.25862569866152</v>
      </c>
      <c r="C5" s="6" cm="1">
        <f t="array" ref="C5">(B5/_FV(A5,"Price"))-1</f>
        <v>0.30262402652886999</v>
      </c>
      <c r="D5" s="6">
        <f>'[11]Sheet 1'!$V$4</f>
        <v>0.53668211856406289</v>
      </c>
      <c r="E5" s="6">
        <f>'[11]Sheet 1'!$W$4</f>
        <v>0.12461796603923792</v>
      </c>
      <c r="F5" s="6">
        <f>'[11]Sheet 1'!$V$20</f>
        <v>0.24589531020025879</v>
      </c>
      <c r="G5" s="7">
        <f>'[11]Sheet 1'!$AC$16</f>
        <v>1.9017737064994649</v>
      </c>
      <c r="H5" s="7">
        <f>'[11]Sheet 1'!$AD$16</f>
        <v>12.516272060633998</v>
      </c>
      <c r="I5" s="6">
        <f>'[11]Sheet 1'!$AB$7</f>
        <v>0.52329999999999999</v>
      </c>
      <c r="J5" s="6">
        <f>'[11]Sheet 1'!$AE$7</f>
        <v>0.1403527722339194</v>
      </c>
      <c r="K5" s="6">
        <f>'[11]Sheet 1'!$AD$13</f>
        <v>0.24927693351245789</v>
      </c>
      <c r="L5" s="8">
        <f>'[11]Sheet 1'!$AD$101</f>
        <v>6760777000</v>
      </c>
      <c r="M5" s="16" t="str" cm="1">
        <f t="array" ref="M5">_FV(A5,"Industry")</f>
        <v>Textiles &amp; Apparel</v>
      </c>
      <c r="N5" s="25" cm="1">
        <f t="array" ref="N5">_FV(A5,"Year incorporated",TRUE)</f>
        <v>2005</v>
      </c>
      <c r="O5" s="14" t="str" cm="1">
        <f t="array" ref="O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5" s="10"/>
      <c r="Q5" s="10"/>
      <c r="R5" s="10"/>
    </row>
    <row r="6" spans="1:18" ht="50" customHeight="1">
      <c r="A6" s="2" t="e" vm="99">
        <v>#VALUE!</v>
      </c>
      <c r="B6" s="19">
        <f>'[98]Sheet 1'!$Y$115</f>
        <v>96.829603936796374</v>
      </c>
      <c r="C6" s="6" cm="1">
        <f t="array" ref="C6">(B6/_FV(A6,"Price"))-1</f>
        <v>-0.10259866601671574</v>
      </c>
      <c r="D6" s="6">
        <f>'[98]Sheet 1'!$W$4</f>
        <v>0.15905935023236495</v>
      </c>
      <c r="E6" s="6">
        <f>'[98]Sheet 1'!$X$4</f>
        <v>0.13999809211593051</v>
      </c>
      <c r="F6" s="6">
        <f>'[98]Sheet 1'!$W$20</f>
        <v>8.5717175219602426E-2</v>
      </c>
      <c r="G6" s="7">
        <f>'[98]Sheet 1'!$AD$16</f>
        <v>1.8960721249918118</v>
      </c>
      <c r="H6" s="7">
        <f>'[98]Sheet 1'!$AE$16</f>
        <v>28.213744079342373</v>
      </c>
      <c r="I6" s="6">
        <f>'[98]Sheet 1'!$AC$7</f>
        <v>0.31130000000000002</v>
      </c>
      <c r="J6" s="6">
        <f>'[98]Sheet 1'!$AF$7</f>
        <v>6.615426114449631E-2</v>
      </c>
      <c r="K6" s="6">
        <f>'[98]Sheet 1'!$AE$13</f>
        <v>0.1813117991938854</v>
      </c>
      <c r="L6" s="8">
        <f>'[98]Sheet 1'!$AE$101</f>
        <v>7612576000</v>
      </c>
      <c r="M6" s="16" t="str" cm="1">
        <f t="array" ref="M6">_FV(A6,"Industry")</f>
        <v>Hotels &amp; Entertainment Services</v>
      </c>
      <c r="N6" s="25" cm="1">
        <f t="array" ref="N6">_FV(A6,"Year incorporated",TRUE)</f>
        <v>2004</v>
      </c>
      <c r="O6" s="14" t="str" cm="1">
        <f t="array" ref="O6">_FV(A6,"Description")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6" s="14"/>
      <c r="Q6" s="14"/>
      <c r="R6" s="14"/>
    </row>
    <row r="7" spans="1:18" ht="50" customHeight="1">
      <c r="A7" s="2" t="e" vm="137">
        <v>#VALUE!</v>
      </c>
      <c r="B7" s="19">
        <f>'[135]Sheet 1'!$H$115</f>
        <v>50.853132060484533</v>
      </c>
      <c r="C7" s="6" cm="1">
        <f t="array" ref="C7">(B7/_FV(A7,"Price"))-1</f>
        <v>-0.18920388934176446</v>
      </c>
      <c r="D7" s="6">
        <f>'[135]Sheet 1'!$F$4</f>
        <v>0.45784277879341873</v>
      </c>
      <c r="E7" s="6">
        <f>'[135]Sheet 1'!$G$4</f>
        <v>0.319723113964687</v>
      </c>
      <c r="F7" s="6">
        <f>'[135]Sheet 1'!$F$20</f>
        <v>2.1676942046855734</v>
      </c>
      <c r="G7" s="7">
        <f>'[135]Sheet 1'!$M$16</f>
        <v>2.8105692827046549</v>
      </c>
      <c r="H7" s="7">
        <f>'[135]Sheet 1'!$N$16</f>
        <v>74.609200026631157</v>
      </c>
      <c r="I7" s="6">
        <f>'[135]Sheet 1'!$L$7</f>
        <v>0.23585473515248795</v>
      </c>
      <c r="J7" s="6">
        <f>'[135]Sheet 1'!$O$7</f>
        <v>0.11271067415730338</v>
      </c>
      <c r="K7" s="6">
        <f>'[135]Sheet 1'!$N$13</f>
        <v>4.4832646877810918E-2</v>
      </c>
      <c r="L7" s="8">
        <f>'[135]Sheet 1'!$N$101</f>
        <v>5603150922</v>
      </c>
      <c r="M7" s="16" t="str" cm="1">
        <f t="array" ref="M7">_FV(A7,"Industry")</f>
        <v>Professional &amp; Commercial Services</v>
      </c>
      <c r="N7" s="25" cm="1">
        <f t="array" ref="N7">_FV(A7,"Year incorporated",TRUE)</f>
        <v>2019</v>
      </c>
      <c r="O7" s="14" t="str" cm="1">
        <f t="array" ref="O7">_FV(A7,"Description")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7" s="10"/>
      <c r="Q7" s="10"/>
      <c r="R7" s="10"/>
    </row>
    <row r="8" spans="1:18" ht="50" customHeight="1">
      <c r="A8" s="2" t="e" vm="168">
        <v>#VALUE!</v>
      </c>
      <c r="B8" s="19">
        <f>'[166]Sheet 1'!$K$115</f>
        <v>53.85827363873166</v>
      </c>
      <c r="C8" s="6" cm="1">
        <f t="array" ref="C8">(B8/_FV(A8,"Price"))-1</f>
        <v>0.25019205289534963</v>
      </c>
      <c r="D8" s="6">
        <f>'[166]Sheet 1'!$I$4</f>
        <v>0.1307332271886017</v>
      </c>
      <c r="E8" s="6">
        <f>'[166]Sheet 1'!$J$4</f>
        <v>0.11778880372328682</v>
      </c>
      <c r="F8" s="6">
        <f>'[166]Sheet 1'!$I$20</f>
        <v>-9.612215582267436E-3</v>
      </c>
      <c r="G8" s="7">
        <f>'[166]Sheet 1'!$P$16</f>
        <v>4.2670829165933535</v>
      </c>
      <c r="H8" s="7">
        <f>'[166]Sheet 1'!$Q$16</f>
        <v>26.926871649879249</v>
      </c>
      <c r="I8" s="6">
        <f>'[166]Sheet 1'!$O$7</f>
        <v>0.52990000000000004</v>
      </c>
      <c r="J8" s="6">
        <f>'[166]Sheet 1'!$R$7</f>
        <v>0.32716628170238066</v>
      </c>
      <c r="K8" s="6">
        <f>'[166]Sheet 1'!$Q$13</f>
        <v>0.10542654824372046</v>
      </c>
      <c r="L8" s="8">
        <f>'[166]Sheet 1'!$Q$101</f>
        <v>9142750000</v>
      </c>
      <c r="M8" s="16" t="str" cm="1">
        <f t="array" ref="M8">_FV(A8,"Industry")</f>
        <v>Professional &amp; Commercial Services</v>
      </c>
      <c r="N8" s="25" cm="1">
        <f t="array" ref="N8">_FV(A8,"Year incorporated",TRUE)</f>
        <v>2017</v>
      </c>
      <c r="O8" s="14" t="str" cm="1">
        <f t="array" ref="O8">_FV(A8,"Description")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8" s="10"/>
      <c r="Q8" s="10"/>
      <c r="R8" s="10"/>
    </row>
    <row r="9" spans="1:18" ht="50" customHeight="1">
      <c r="A9" s="2" t="e" vm="48">
        <v>#VALUE!</v>
      </c>
      <c r="B9" s="19">
        <f>'[47]Sheet 1'!$G$115</f>
        <v>27.578654485489295</v>
      </c>
      <c r="C9" s="6" cm="1">
        <f t="array" ref="C9">(B9/_FV(A9,"Price"))-1</f>
        <v>-0.38122830411735931</v>
      </c>
      <c r="D9" s="6">
        <f>'[47]Sheet 1'!$E$4</f>
        <v>0.3484848484848484</v>
      </c>
      <c r="E9" s="6">
        <f>'[47]Sheet 1'!$F$4</f>
        <v>0.12359550561797761</v>
      </c>
      <c r="F9" s="6">
        <f>'[47]Sheet 1'!$E$20</f>
        <v>0.18432203389830515</v>
      </c>
      <c r="G9" s="7">
        <f>'[47]Sheet 1'!$L$16</f>
        <v>19.367742108079188</v>
      </c>
      <c r="H9" s="7">
        <f>'[47]Sheet 1'!$M$16</f>
        <v>-441.44280487804878</v>
      </c>
      <c r="I9" s="6">
        <f>'[47]Sheet 1'!$K$7</f>
        <v>0.49330000000000002</v>
      </c>
      <c r="J9" s="6">
        <f>'[47]Sheet 1'!$N$7</f>
        <v>0.23274478330658105</v>
      </c>
      <c r="K9" s="6">
        <f>'[47]Sheet 1'!$M$13</f>
        <v>-2.5010139245640124E-3</v>
      </c>
      <c r="L9" s="8">
        <f>'[47]Sheet 1'!$M$101</f>
        <v>36198310000</v>
      </c>
      <c r="M9" s="16" t="str" cm="1">
        <f t="array" ref="M9">_FV(A9,"Industry")</f>
        <v>Integrated Hardware &amp; Software</v>
      </c>
      <c r="N9" s="25" cm="1">
        <f t="array" ref="N9">_FV(A9,"Year incorporated",TRUE)</f>
        <v>2022</v>
      </c>
      <c r="O9" s="14" t="str" cm="1">
        <f t="array" ref="O9">_FV(A9,"Description")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9" s="14"/>
      <c r="Q9" s="14"/>
      <c r="R9" s="14"/>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row>
    <row r="12" spans="1:18" ht="50" customHeight="1">
      <c r="A12" s="22"/>
      <c r="B12" s="19"/>
      <c r="C12" s="6"/>
      <c r="D12" s="6"/>
      <c r="E12" s="6"/>
      <c r="F12" s="6"/>
      <c r="G12" s="7"/>
      <c r="H12" s="7"/>
      <c r="I12" s="6"/>
      <c r="J12" s="6"/>
      <c r="K12" s="6"/>
      <c r="L12" s="8"/>
      <c r="M12" s="16"/>
      <c r="N12" s="25"/>
      <c r="O12" s="14"/>
      <c r="P12" s="10"/>
    </row>
    <row r="13" spans="1:18" ht="50" customHeight="1">
      <c r="A13" s="2"/>
      <c r="B13" s="19"/>
      <c r="C13" s="6"/>
      <c r="D13" s="6"/>
      <c r="E13" s="6"/>
      <c r="F13" s="6"/>
      <c r="G13" s="7"/>
      <c r="H13" s="7"/>
      <c r="I13" s="6"/>
      <c r="J13" s="6"/>
      <c r="K13" s="6"/>
      <c r="L13" s="8"/>
      <c r="M13" s="16"/>
      <c r="N13" s="25"/>
      <c r="O13" s="14"/>
      <c r="P13" s="10"/>
    </row>
    <row r="14" spans="1:18" ht="50" customHeight="1">
      <c r="A14" s="22"/>
      <c r="B14" s="19"/>
      <c r="C14" s="6"/>
      <c r="D14" s="6"/>
      <c r="E14" s="6"/>
      <c r="F14" s="6"/>
      <c r="G14" s="7"/>
      <c r="H14" s="7"/>
      <c r="I14" s="6"/>
      <c r="J14" s="6"/>
      <c r="K14" s="6"/>
      <c r="L14" s="8"/>
      <c r="M14" s="16"/>
      <c r="N14" s="10"/>
      <c r="O14" s="14"/>
      <c r="P14" s="10"/>
      <c r="Q14" s="10"/>
      <c r="R14" s="10"/>
    </row>
    <row r="15" spans="1:18" ht="50" customHeight="1">
      <c r="A15" s="22"/>
      <c r="B15" s="19"/>
      <c r="C15" s="6"/>
      <c r="D15" s="6"/>
      <c r="E15" s="6"/>
      <c r="F15" s="6"/>
      <c r="G15" s="7"/>
      <c r="H15" s="7"/>
      <c r="I15" s="6"/>
      <c r="J15" s="6"/>
      <c r="K15" s="6"/>
      <c r="L15" s="8"/>
      <c r="M15" s="16"/>
      <c r="N15" s="10"/>
      <c r="O15" s="14"/>
      <c r="P15" s="10"/>
      <c r="Q15" s="10"/>
      <c r="R15" s="10"/>
    </row>
    <row r="16" spans="1:18" ht="50" customHeight="1">
      <c r="A16" s="11"/>
      <c r="B16" s="5"/>
      <c r="C16" s="6"/>
      <c r="D16" s="6"/>
      <c r="E16" s="6"/>
      <c r="F16" s="6"/>
      <c r="G16" s="7"/>
      <c r="H16" s="7"/>
      <c r="I16" s="6"/>
      <c r="J16" s="6"/>
      <c r="K16" s="6"/>
      <c r="L16" s="8"/>
      <c r="M16" s="13"/>
      <c r="N16" s="10"/>
      <c r="O16" s="9"/>
      <c r="P16" s="10"/>
      <c r="Q16" s="10"/>
      <c r="R16" s="10"/>
    </row>
    <row r="17" spans="1:18" ht="50" customHeight="1">
      <c r="A17" s="4"/>
      <c r="B17" s="5"/>
      <c r="C17" s="6"/>
      <c r="D17" s="6"/>
      <c r="E17" s="6"/>
      <c r="F17" s="6"/>
      <c r="G17" s="7"/>
      <c r="H17" s="7"/>
      <c r="I17" s="6"/>
      <c r="J17" s="6"/>
      <c r="K17" s="6"/>
      <c r="L17" s="8"/>
      <c r="M17" s="13"/>
      <c r="N17" s="10"/>
      <c r="O17" s="9"/>
      <c r="P17" s="10"/>
      <c r="Q17" s="10"/>
      <c r="R17" s="10"/>
    </row>
    <row r="18" spans="1:18" ht="50" customHeight="1">
      <c r="A18" s="11"/>
      <c r="B18" s="5"/>
      <c r="C18" s="6"/>
      <c r="D18" s="6"/>
      <c r="E18" s="6"/>
      <c r="F18" s="6"/>
      <c r="G18" s="7"/>
      <c r="H18" s="7"/>
      <c r="I18" s="6"/>
      <c r="J18" s="6"/>
      <c r="K18" s="6"/>
      <c r="L18" s="8"/>
      <c r="M18" s="13"/>
      <c r="N18" s="10"/>
      <c r="O18" s="9"/>
      <c r="P18" s="10"/>
      <c r="Q18" s="10"/>
      <c r="R18" s="10"/>
    </row>
    <row r="19" spans="1:18" ht="50" customHeight="1">
      <c r="A19" s="11"/>
      <c r="B19" s="5"/>
      <c r="C19" s="6"/>
      <c r="D19" s="6"/>
      <c r="E19" s="6"/>
      <c r="F19" s="6"/>
      <c r="G19" s="7"/>
      <c r="H19" s="7"/>
      <c r="I19" s="6"/>
      <c r="J19" s="6"/>
      <c r="K19" s="6"/>
      <c r="L19" s="8"/>
      <c r="M19" s="13"/>
      <c r="N19" s="10"/>
      <c r="O19" s="9"/>
      <c r="P19" s="10"/>
      <c r="Q19" s="10"/>
      <c r="R19" s="10"/>
    </row>
    <row r="20" spans="1:18" ht="50" customHeight="1">
      <c r="A20" s="4"/>
      <c r="B20" s="5"/>
      <c r="C20" s="6"/>
      <c r="D20" s="6"/>
      <c r="E20" s="6"/>
      <c r="F20" s="6"/>
      <c r="G20" s="7"/>
      <c r="H20" s="7"/>
      <c r="I20" s="6"/>
      <c r="J20" s="6"/>
      <c r="K20" s="6"/>
      <c r="L20" s="8"/>
      <c r="M20" s="13"/>
      <c r="N20" s="10"/>
      <c r="O20" s="9"/>
      <c r="P20" s="10"/>
      <c r="Q20" s="10"/>
      <c r="R20" s="10"/>
    </row>
    <row r="21" spans="1:18" ht="50" customHeight="1">
      <c r="A21" s="11"/>
      <c r="B21" s="5"/>
      <c r="C21" s="6"/>
      <c r="D21" s="6"/>
      <c r="E21" s="6"/>
      <c r="F21" s="6"/>
      <c r="G21" s="7"/>
      <c r="H21" s="7"/>
      <c r="I21" s="6"/>
      <c r="J21" s="6"/>
      <c r="K21" s="6"/>
      <c r="L21" s="8"/>
      <c r="M21" s="13"/>
      <c r="N21" s="10"/>
      <c r="O21" s="9"/>
      <c r="P21" s="10"/>
      <c r="Q21" s="10"/>
      <c r="R21" s="10"/>
    </row>
    <row r="22" spans="1:18" ht="50" customHeight="1">
      <c r="A22" s="23"/>
      <c r="B22" s="5"/>
      <c r="C22" s="6"/>
      <c r="D22" s="6"/>
      <c r="E22" s="6"/>
      <c r="F22" s="6"/>
      <c r="G22" s="7"/>
      <c r="H22" s="7"/>
      <c r="I22" s="6"/>
      <c r="J22" s="6"/>
      <c r="K22" s="6"/>
      <c r="L22" s="8"/>
      <c r="M22" s="13"/>
      <c r="N22" s="10"/>
      <c r="O22" s="9"/>
      <c r="P22" s="10"/>
      <c r="Q22" s="10"/>
      <c r="R22" s="10"/>
    </row>
  </sheetData>
  <autoFilter ref="A1:L26" xr:uid="{371775A4-057A-004C-B75E-A38873B7940B}">
    <sortState xmlns:xlrd2="http://schemas.microsoft.com/office/spreadsheetml/2017/richdata2" ref="A2:L22">
      <sortCondition descending="1" ref="C1:C26"/>
    </sortState>
  </autoFilter>
  <conditionalFormatting sqref="C14:C22">
    <cfRule type="colorScale" priority="291">
      <colorScale>
        <cfvo type="min"/>
        <cfvo type="percentile" val="50"/>
        <cfvo type="max"/>
        <color rgb="FFF8696B"/>
        <color rgb="FFFFEB84"/>
        <color rgb="FF63BE7B"/>
      </colorScale>
    </cfRule>
    <cfRule type="colorScale" priority="296">
      <colorScale>
        <cfvo type="min"/>
        <cfvo type="percentile" val="50"/>
        <cfvo type="max"/>
        <color rgb="FFF8696B"/>
        <color rgb="FFFFEB84"/>
        <color rgb="FF63BE7B"/>
      </colorScale>
    </cfRule>
    <cfRule type="colorScale" priority="297">
      <colorScale>
        <cfvo type="min"/>
        <cfvo type="max"/>
        <color rgb="FFFFEF9C"/>
        <color rgb="FF63BE7B"/>
      </colorScale>
    </cfRule>
  </conditionalFormatting>
  <conditionalFormatting sqref="D14:E21">
    <cfRule type="colorScale" priority="292">
      <colorScale>
        <cfvo type="min"/>
        <cfvo type="max"/>
        <color rgb="FFFFEF9C"/>
        <color rgb="FF63BE7B"/>
      </colorScale>
    </cfRule>
  </conditionalFormatting>
  <conditionalFormatting sqref="D14:E14">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onditionalFormatting>
  <conditionalFormatting sqref="D15:E17">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18:E18">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19:E19">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20:E20">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D21:E21">
    <cfRule type="colorScale" priority="278">
      <colorScale>
        <cfvo type="min"/>
        <cfvo type="max"/>
        <color rgb="FFFCFCFF"/>
        <color rgb="FF63BE7B"/>
      </colorScale>
    </cfRule>
    <cfRule type="colorScale" priority="279">
      <colorScale>
        <cfvo type="min"/>
        <cfvo type="percentile" val="50"/>
        <cfvo type="max"/>
        <color rgb="FFF8696B"/>
        <color rgb="FFFFEB84"/>
        <color rgb="FF63BE7B"/>
      </colorScale>
    </cfRule>
  </conditionalFormatting>
  <conditionalFormatting sqref="F24:F1048576 F1 F14:F21">
    <cfRule type="colorScale" priority="277">
      <colorScale>
        <cfvo type="min"/>
        <cfvo type="percentile" val="50"/>
        <cfvo type="max"/>
        <color rgb="FFF8696B"/>
        <color rgb="FFFCFCFF"/>
        <color rgb="FF63BE7B"/>
      </colorScale>
    </cfRule>
  </conditionalFormatting>
  <conditionalFormatting sqref="G14:G21">
    <cfRule type="colorScale" priority="290">
      <colorScale>
        <cfvo type="min"/>
        <cfvo type="percentile" val="50"/>
        <cfvo type="max"/>
        <color rgb="FF63BE7B"/>
        <color rgb="FFFCFCFF"/>
        <color rgb="FFF8696B"/>
      </colorScale>
    </cfRule>
  </conditionalFormatting>
  <conditionalFormatting sqref="I14:I21">
    <cfRule type="colorScale" priority="293">
      <colorScale>
        <cfvo type="min"/>
        <cfvo type="max"/>
        <color rgb="FFFFEF9C"/>
        <color rgb="FF63BE7B"/>
      </colorScale>
    </cfRule>
  </conditionalFormatting>
  <conditionalFormatting sqref="J14:J21">
    <cfRule type="colorScale" priority="294">
      <colorScale>
        <cfvo type="min"/>
        <cfvo type="max"/>
        <color rgb="FFFFEF9C"/>
        <color rgb="FF63BE7B"/>
      </colorScale>
    </cfRule>
  </conditionalFormatting>
  <conditionalFormatting sqref="K14:K21">
    <cfRule type="colorScale" priority="295">
      <colorScale>
        <cfvo type="min"/>
        <cfvo type="percentile" val="50"/>
        <cfvo type="max"/>
        <color rgb="FFF8696B"/>
        <color rgb="FFFFEB84"/>
        <color rgb="FF63BE7B"/>
      </colorScale>
    </cfRule>
  </conditionalFormatting>
  <conditionalFormatting sqref="D14:D15">
    <cfRule type="colorScale" priority="274">
      <colorScale>
        <cfvo type="min"/>
        <cfvo type="max"/>
        <color rgb="FFFCFCFF"/>
        <color rgb="FF63BE7B"/>
      </colorScale>
    </cfRule>
  </conditionalFormatting>
  <conditionalFormatting sqref="C14:C15">
    <cfRule type="colorScale" priority="276">
      <colorScale>
        <cfvo type="min"/>
        <cfvo type="percentile" val="50"/>
        <cfvo type="max"/>
        <color rgb="FFF8696B"/>
        <color rgb="FFFCFCFF"/>
        <color rgb="FF63BE7B"/>
      </colorScale>
    </cfRule>
  </conditionalFormatting>
  <conditionalFormatting sqref="E14:E15">
    <cfRule type="colorScale" priority="275">
      <colorScale>
        <cfvo type="min"/>
        <cfvo type="max"/>
        <color rgb="FFFCFCFF"/>
        <color rgb="FF63BE7B"/>
      </colorScale>
    </cfRule>
  </conditionalFormatting>
  <conditionalFormatting sqref="D10:F10">
    <cfRule type="colorScale" priority="246">
      <colorScale>
        <cfvo type="min"/>
        <cfvo type="max"/>
        <color rgb="FFFFEF9C"/>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G10:G12">
    <cfRule type="colorScale" priority="307">
      <colorScale>
        <cfvo type="min"/>
        <cfvo type="percentile" val="50"/>
        <cfvo type="max"/>
        <color rgb="FF63BE7B"/>
        <color rgb="FFFCFCFF"/>
        <color rgb="FFF8696B"/>
      </colorScale>
    </cfRule>
  </conditionalFormatting>
  <conditionalFormatting sqref="I10:I12">
    <cfRule type="colorScale" priority="308">
      <colorScale>
        <cfvo type="min"/>
        <cfvo type="max"/>
        <color rgb="FFFFEF9C"/>
        <color rgb="FF63BE7B"/>
      </colorScale>
    </cfRule>
  </conditionalFormatting>
  <conditionalFormatting sqref="J10:J12">
    <cfRule type="colorScale" priority="309">
      <colorScale>
        <cfvo type="min"/>
        <cfvo type="max"/>
        <color rgb="FFFFEF9C"/>
        <color rgb="FF63BE7B"/>
      </colorScale>
    </cfRule>
  </conditionalFormatting>
  <conditionalFormatting sqref="K10:K12">
    <cfRule type="colorScale" priority="310">
      <colorScale>
        <cfvo type="min"/>
        <cfvo type="percentile" val="50"/>
        <cfvo type="max"/>
        <color rgb="FFF8696B"/>
        <color rgb="FFFFEB84"/>
        <color rgb="FF63BE7B"/>
      </colorScale>
    </cfRule>
  </conditionalFormatting>
  <conditionalFormatting sqref="K10:K12">
    <cfRule type="colorScale" priority="311">
      <colorScale>
        <cfvo type="min"/>
        <cfvo type="max"/>
        <color rgb="FFFFEF9C"/>
        <color rgb="FF63BE7B"/>
      </colorScale>
    </cfRule>
  </conditionalFormatting>
  <conditionalFormatting sqref="C10:C13">
    <cfRule type="colorScale" priority="312">
      <colorScale>
        <cfvo type="min"/>
        <cfvo type="percentile" val="50"/>
        <cfvo type="max"/>
        <color rgb="FFF8696B"/>
        <color rgb="FFFCFCFF"/>
        <color rgb="FF63BE7B"/>
      </colorScale>
    </cfRule>
  </conditionalFormatting>
  <conditionalFormatting sqref="C10:C13">
    <cfRule type="colorScale" priority="179">
      <colorScale>
        <cfvo type="min"/>
        <cfvo type="max"/>
        <color rgb="FFFCFCFF"/>
        <color rgb="FF63BE7B"/>
      </colorScale>
    </cfRule>
    <cfRule type="colorScale" priority="313">
      <colorScale>
        <cfvo type="min"/>
        <cfvo type="percentile" val="50"/>
        <cfvo type="max"/>
        <color rgb="FFF8696B"/>
        <color rgb="FFFCFCFF"/>
        <color rgb="FF63BE7B"/>
      </colorScale>
    </cfRule>
  </conditionalFormatting>
  <conditionalFormatting sqref="D10:D13">
    <cfRule type="colorScale" priority="178">
      <colorScale>
        <cfvo type="min"/>
        <cfvo type="max"/>
        <color rgb="FFFCFCFF"/>
        <color rgb="FF63BE7B"/>
      </colorScale>
    </cfRule>
    <cfRule type="colorScale" priority="314">
      <colorScale>
        <cfvo type="min"/>
        <cfvo type="percentile" val="50"/>
        <cfvo type="max"/>
        <color rgb="FFF8696B"/>
        <color rgb="FFFCFCFF"/>
        <color rgb="FF63BE7B"/>
      </colorScale>
    </cfRule>
  </conditionalFormatting>
  <conditionalFormatting sqref="G10:G12">
    <cfRule type="colorScale" priority="223">
      <colorScale>
        <cfvo type="min"/>
        <cfvo type="max"/>
        <color rgb="FF63BE7B"/>
        <color rgb="FFFCFCFF"/>
      </colorScale>
    </cfRule>
    <cfRule type="colorScale" priority="315">
      <colorScale>
        <cfvo type="min"/>
        <cfvo type="percentile" val="50"/>
        <cfvo type="max"/>
        <color rgb="FF63BE7B"/>
        <color rgb="FFFFEB84"/>
        <color rgb="FFF8696B"/>
      </colorScale>
    </cfRule>
  </conditionalFormatting>
  <conditionalFormatting sqref="I10:I12">
    <cfRule type="colorScale" priority="222">
      <colorScale>
        <cfvo type="min"/>
        <cfvo type="max"/>
        <color rgb="FFFCFCFF"/>
        <color rgb="FF63BE7B"/>
      </colorScale>
    </cfRule>
  </conditionalFormatting>
  <conditionalFormatting sqref="J10:J12">
    <cfRule type="colorScale" priority="221">
      <colorScale>
        <cfvo type="min"/>
        <cfvo type="max"/>
        <color rgb="FFFCFCFF"/>
        <color rgb="FF63BE7B"/>
      </colorScale>
    </cfRule>
  </conditionalFormatting>
  <conditionalFormatting sqref="K10:K12">
    <cfRule type="colorScale" priority="220">
      <colorScale>
        <cfvo type="min"/>
        <cfvo type="max"/>
        <color rgb="FFFCFCFF"/>
        <color rgb="FF63BE7B"/>
      </colorScale>
    </cfRule>
  </conditionalFormatting>
  <conditionalFormatting sqref="E10:E12">
    <cfRule type="colorScale" priority="225">
      <colorScale>
        <cfvo type="min"/>
        <cfvo type="max"/>
        <color rgb="FFFCFCFF"/>
        <color rgb="FF63BE7B"/>
      </colorScale>
    </cfRule>
    <cfRule type="colorScale" priority="316">
      <colorScale>
        <cfvo type="min"/>
        <cfvo type="percentile" val="50"/>
        <cfvo type="max"/>
        <color rgb="FFF8696B"/>
        <color rgb="FFFCFCFF"/>
        <color rgb="FF63BE7B"/>
      </colorScale>
    </cfRule>
  </conditionalFormatting>
  <conditionalFormatting sqref="F10:F12">
    <cfRule type="colorScale" priority="224">
      <colorScale>
        <cfvo type="min"/>
        <cfvo type="max"/>
        <color rgb="FFFCFCFF"/>
        <color rgb="FF63BE7B"/>
      </colorScale>
    </cfRule>
    <cfRule type="colorScale" priority="317">
      <colorScale>
        <cfvo type="min"/>
        <cfvo type="percentile" val="50"/>
        <cfvo type="max"/>
        <color rgb="FFF8696B"/>
        <color rgb="FFFCFCFF"/>
        <color rgb="FF63BE7B"/>
      </colorScale>
    </cfRule>
  </conditionalFormatting>
  <conditionalFormatting sqref="H10:H12">
    <cfRule type="colorScale" priority="232">
      <colorScale>
        <cfvo type="min"/>
        <cfvo type="max"/>
        <color rgb="FF63BE7B"/>
        <color rgb="FFFCFCFF"/>
      </colorScale>
    </cfRule>
  </conditionalFormatting>
  <conditionalFormatting sqref="D11:F11">
    <cfRule type="colorScale" priority="231">
      <colorScale>
        <cfvo type="min"/>
        <cfvo type="max"/>
        <color rgb="FFFFEF9C"/>
        <color rgb="FF63BE7B"/>
      </colorScale>
    </cfRule>
  </conditionalFormatting>
  <conditionalFormatting sqref="D11:F1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12:F12">
    <cfRule type="colorScale" priority="228">
      <colorScale>
        <cfvo type="min"/>
        <cfvo type="max"/>
        <color rgb="FFFFEF9C"/>
        <color rgb="FF63BE7B"/>
      </colorScale>
    </cfRule>
  </conditionalFormatting>
  <conditionalFormatting sqref="D12:F12">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onditionalFormatting>
  <conditionalFormatting sqref="C10:C13">
    <cfRule type="colorScale" priority="318">
      <colorScale>
        <cfvo type="min"/>
        <cfvo type="percentile" val="50"/>
        <cfvo type="max"/>
        <color rgb="FFF8696B"/>
        <color rgb="FFFFEB84"/>
        <color rgb="FF63BE7B"/>
      </colorScale>
    </cfRule>
  </conditionalFormatting>
  <conditionalFormatting sqref="F13">
    <cfRule type="colorScale" priority="211">
      <colorScale>
        <cfvo type="min"/>
        <cfvo type="percentile" val="50"/>
        <cfvo type="max"/>
        <color rgb="FFF8696B"/>
        <color rgb="FFFCFCFF"/>
        <color rgb="FF63BE7B"/>
      </colorScale>
    </cfRule>
  </conditionalFormatting>
  <conditionalFormatting sqref="F13">
    <cfRule type="colorScale" priority="215">
      <colorScale>
        <cfvo type="min"/>
        <cfvo type="max"/>
        <color rgb="FFFCFCFF"/>
        <color rgb="FF63BE7B"/>
      </colorScale>
    </cfRule>
  </conditionalFormatting>
  <conditionalFormatting sqref="G13">
    <cfRule type="colorScale" priority="214">
      <colorScale>
        <cfvo type="min"/>
        <cfvo type="percentile" val="50"/>
        <cfvo type="max"/>
        <color rgb="FF63BE7B"/>
        <color rgb="FFFCFCFF"/>
        <color rgb="FFF8696B"/>
      </colorScale>
    </cfRule>
  </conditionalFormatting>
  <conditionalFormatting sqref="G13">
    <cfRule type="colorScale" priority="216">
      <colorScale>
        <cfvo type="min"/>
        <cfvo type="percentile" val="50"/>
        <cfvo type="max"/>
        <color rgb="FF63BE7B"/>
        <color rgb="FFFCFCFF"/>
        <color rgb="FFF8696B"/>
      </colorScale>
    </cfRule>
  </conditionalFormatting>
  <conditionalFormatting sqref="H13">
    <cfRule type="colorScale" priority="213">
      <colorScale>
        <cfvo type="min"/>
        <cfvo type="percentile" val="50"/>
        <cfvo type="max"/>
        <color rgb="FF63BE7B"/>
        <color rgb="FFFCFCFF"/>
        <color rgb="FFF8696B"/>
      </colorScale>
    </cfRule>
  </conditionalFormatting>
  <conditionalFormatting sqref="I13">
    <cfRule type="colorScale" priority="212">
      <colorScale>
        <cfvo type="min"/>
        <cfvo type="max"/>
        <color rgb="FFFFEF9C"/>
        <color rgb="FF63BE7B"/>
      </colorScale>
    </cfRule>
  </conditionalFormatting>
  <conditionalFormatting sqref="I13">
    <cfRule type="colorScale" priority="217">
      <colorScale>
        <cfvo type="min"/>
        <cfvo type="max"/>
        <color rgb="FFFFEF9C"/>
        <color rgb="FF63BE7B"/>
      </colorScale>
    </cfRule>
  </conditionalFormatting>
  <conditionalFormatting sqref="J13">
    <cfRule type="colorScale" priority="218">
      <colorScale>
        <cfvo type="min"/>
        <cfvo type="max"/>
        <color rgb="FFFFEF9C"/>
        <color rgb="FF63BE7B"/>
      </colorScale>
    </cfRule>
  </conditionalFormatting>
  <conditionalFormatting sqref="K13">
    <cfRule type="colorScale" priority="219">
      <colorScale>
        <cfvo type="min"/>
        <cfvo type="percentile" val="50"/>
        <cfvo type="max"/>
        <color rgb="FFF8696B"/>
        <color rgb="FFFFEB84"/>
        <color rgb="FF63BE7B"/>
      </colorScale>
    </cfRule>
  </conditionalFormatting>
  <conditionalFormatting sqref="E13">
    <cfRule type="colorScale" priority="207">
      <colorScale>
        <cfvo type="min"/>
        <cfvo type="max"/>
        <color rgb="FFFCFCFF"/>
        <color rgb="FF63BE7B"/>
      </colorScale>
    </cfRule>
  </conditionalFormatting>
  <conditionalFormatting sqref="E13">
    <cfRule type="colorScale" priority="208">
      <colorScale>
        <cfvo type="min"/>
        <cfvo type="max"/>
        <color rgb="FFFFEF9C"/>
        <color rgb="FF63BE7B"/>
      </colorScale>
    </cfRule>
  </conditionalFormatting>
  <conditionalFormatting sqref="E1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I13">
    <cfRule type="colorScale" priority="206">
      <colorScale>
        <cfvo type="min"/>
        <cfvo type="max"/>
        <color rgb="FFFFEF9C"/>
        <color rgb="FF63BE7B"/>
      </colorScale>
    </cfRule>
  </conditionalFormatting>
  <conditionalFormatting sqref="J13">
    <cfRule type="colorScale" priority="205">
      <colorScale>
        <cfvo type="min"/>
        <cfvo type="max"/>
        <color rgb="FFFFEF9C"/>
        <color rgb="FF63BE7B"/>
      </colorScale>
    </cfRule>
  </conditionalFormatting>
  <conditionalFormatting sqref="K13">
    <cfRule type="colorScale" priority="204">
      <colorScale>
        <cfvo type="min"/>
        <cfvo type="max"/>
        <color rgb="FFFFEF9C"/>
        <color rgb="FF63BE7B"/>
      </colorScale>
    </cfRule>
  </conditionalFormatting>
  <conditionalFormatting sqref="D13">
    <cfRule type="colorScale" priority="203">
      <colorScale>
        <cfvo type="min"/>
        <cfvo type="max"/>
        <color rgb="FFFFEF9C"/>
        <color rgb="FF63BE7B"/>
      </colorScale>
    </cfRule>
  </conditionalFormatting>
  <conditionalFormatting sqref="D13">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onditionalFormatting>
  <conditionalFormatting sqref="D11">
    <cfRule type="colorScale" priority="197">
      <colorScale>
        <cfvo type="min"/>
        <cfvo type="max"/>
        <color rgb="FFFFEF9C"/>
        <color rgb="FF63BE7B"/>
      </colorScale>
    </cfRule>
  </conditionalFormatting>
  <conditionalFormatting sqref="D11">
    <cfRule type="colorScale" priority="195">
      <colorScale>
        <cfvo type="min"/>
        <cfvo type="max"/>
        <color rgb="FFFCFCFF"/>
        <color rgb="FF63BE7B"/>
      </colorScale>
    </cfRule>
    <cfRule type="colorScale" priority="196">
      <colorScale>
        <cfvo type="min"/>
        <cfvo type="percentile" val="50"/>
        <cfvo type="max"/>
        <color rgb="FFF8696B"/>
        <color rgb="FFFFEB84"/>
        <color rgb="FF63BE7B"/>
      </colorScale>
    </cfRule>
  </conditionalFormatting>
  <conditionalFormatting sqref="D10">
    <cfRule type="colorScale" priority="188">
      <colorScale>
        <cfvo type="min"/>
        <cfvo type="max"/>
        <color rgb="FFFFEF9C"/>
        <color rgb="FF63BE7B"/>
      </colorScale>
    </cfRule>
  </conditionalFormatting>
  <conditionalFormatting sqref="D10">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2">
    <cfRule type="colorScale" priority="185">
      <colorScale>
        <cfvo type="min"/>
        <cfvo type="max"/>
        <color rgb="FFFFEF9C"/>
        <color rgb="FF63BE7B"/>
      </colorScale>
    </cfRule>
  </conditionalFormatting>
  <conditionalFormatting sqref="D12">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3">
    <cfRule type="colorScale" priority="182">
      <colorScale>
        <cfvo type="min"/>
        <cfvo type="max"/>
        <color rgb="FFFFEF9C"/>
        <color rgb="FF63BE7B"/>
      </colorScale>
    </cfRule>
  </conditionalFormatting>
  <conditionalFormatting sqref="D13">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E10:E13">
    <cfRule type="colorScale" priority="177">
      <colorScale>
        <cfvo type="min"/>
        <cfvo type="max"/>
        <color rgb="FFFCFCFF"/>
        <color rgb="FF63BE7B"/>
      </colorScale>
    </cfRule>
  </conditionalFormatting>
  <conditionalFormatting sqref="F10:F13">
    <cfRule type="colorScale" priority="176">
      <colorScale>
        <cfvo type="min"/>
        <cfvo type="max"/>
        <color rgb="FFFCFCFF"/>
        <color rgb="FF63BE7B"/>
      </colorScale>
    </cfRule>
  </conditionalFormatting>
  <conditionalFormatting sqref="G10:G13">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onditionalFormatting>
  <conditionalFormatting sqref="I10:I13">
    <cfRule type="colorScale" priority="173">
      <colorScale>
        <cfvo type="min"/>
        <cfvo type="max"/>
        <color rgb="FFFCFCFF"/>
        <color rgb="FF63BE7B"/>
      </colorScale>
    </cfRule>
  </conditionalFormatting>
  <conditionalFormatting sqref="J10:J13">
    <cfRule type="colorScale" priority="172">
      <colorScale>
        <cfvo type="min"/>
        <cfvo type="max"/>
        <color rgb="FFFCFCFF"/>
        <color rgb="FF63BE7B"/>
      </colorScale>
    </cfRule>
  </conditionalFormatting>
  <conditionalFormatting sqref="K10:K13">
    <cfRule type="colorScale" priority="171">
      <colorScale>
        <cfvo type="min"/>
        <cfvo type="max"/>
        <color rgb="FFFCFCFF"/>
        <color rgb="FF63BE7B"/>
      </colorScale>
    </cfRule>
  </conditionalFormatting>
  <conditionalFormatting sqref="H10:H13">
    <cfRule type="colorScale" priority="169">
      <colorScale>
        <cfvo type="min"/>
        <cfvo type="percentile" val="50"/>
        <cfvo type="max"/>
        <color rgb="FF63BE7B"/>
        <color rgb="FFFCFCFF"/>
        <color rgb="FFF8696B"/>
      </colorScale>
    </cfRule>
    <cfRule type="colorScale" priority="170">
      <colorScale>
        <cfvo type="min"/>
        <cfvo type="max"/>
        <color rgb="FF63BE7B"/>
        <color rgb="FFFCFCFF"/>
      </colorScale>
    </cfRule>
  </conditionalFormatting>
  <conditionalFormatting sqref="D2">
    <cfRule type="colorScale" priority="152">
      <colorScale>
        <cfvo type="min"/>
        <cfvo type="max"/>
        <color rgb="FFFCFCFF"/>
        <color rgb="FF63BE7B"/>
      </colorScale>
    </cfRule>
  </conditionalFormatting>
  <conditionalFormatting sqref="D2">
    <cfRule type="colorScale" priority="163">
      <colorScale>
        <cfvo type="min"/>
        <cfvo type="max"/>
        <color rgb="FFFFEF9C"/>
        <color rgb="FF63BE7B"/>
      </colorScale>
    </cfRule>
  </conditionalFormatting>
  <conditionalFormatting sqref="D2">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onditionalFormatting>
  <conditionalFormatting sqref="F2">
    <cfRule type="colorScale" priority="157">
      <colorScale>
        <cfvo type="min"/>
        <cfvo type="percentile" val="50"/>
        <cfvo type="max"/>
        <color rgb="FFF8696B"/>
        <color rgb="FFFCFCFF"/>
        <color rgb="FF63BE7B"/>
      </colorScale>
    </cfRule>
  </conditionalFormatting>
  <conditionalFormatting sqref="F2">
    <cfRule type="colorScale" priority="161">
      <colorScale>
        <cfvo type="min"/>
        <cfvo type="max"/>
        <color rgb="FFFCFCFF"/>
        <color rgb="FF63BE7B"/>
      </colorScale>
    </cfRule>
  </conditionalFormatting>
  <conditionalFormatting sqref="G2">
    <cfRule type="colorScale" priority="160">
      <colorScale>
        <cfvo type="min"/>
        <cfvo type="percentile" val="50"/>
        <cfvo type="max"/>
        <color rgb="FF63BE7B"/>
        <color rgb="FFFCFCFF"/>
        <color rgb="FFF8696B"/>
      </colorScale>
    </cfRule>
  </conditionalFormatting>
  <conditionalFormatting sqref="G2">
    <cfRule type="colorScale" priority="162">
      <colorScale>
        <cfvo type="min"/>
        <cfvo type="percentile" val="50"/>
        <cfvo type="max"/>
        <color rgb="FF63BE7B"/>
        <color rgb="FFFCFCFF"/>
        <color rgb="FFF8696B"/>
      </colorScale>
    </cfRule>
  </conditionalFormatting>
  <conditionalFormatting sqref="H2">
    <cfRule type="colorScale" priority="159">
      <colorScale>
        <cfvo type="min"/>
        <cfvo type="percentile" val="50"/>
        <cfvo type="max"/>
        <color rgb="FF63BE7B"/>
        <color rgb="FFFCFCFF"/>
        <color rgb="FFF8696B"/>
      </colorScale>
    </cfRule>
  </conditionalFormatting>
  <conditionalFormatting sqref="I2">
    <cfRule type="colorScale" priority="158">
      <colorScale>
        <cfvo type="min"/>
        <cfvo type="max"/>
        <color rgb="FFFFEF9C"/>
        <color rgb="FF63BE7B"/>
      </colorScale>
    </cfRule>
  </conditionalFormatting>
  <conditionalFormatting sqref="I2">
    <cfRule type="colorScale" priority="164">
      <colorScale>
        <cfvo type="min"/>
        <cfvo type="max"/>
        <color rgb="FFFFEF9C"/>
        <color rgb="FF63BE7B"/>
      </colorScale>
    </cfRule>
  </conditionalFormatting>
  <conditionalFormatting sqref="J2">
    <cfRule type="colorScale" priority="165">
      <colorScale>
        <cfvo type="min"/>
        <cfvo type="max"/>
        <color rgb="FFFFEF9C"/>
        <color rgb="FF63BE7B"/>
      </colorScale>
    </cfRule>
  </conditionalFormatting>
  <conditionalFormatting sqref="K2">
    <cfRule type="colorScale" priority="166">
      <colorScale>
        <cfvo type="min"/>
        <cfvo type="percentile" val="50"/>
        <cfvo type="max"/>
        <color rgb="FFF8696B"/>
        <color rgb="FFFFEB84"/>
        <color rgb="FF63BE7B"/>
      </colorScale>
    </cfRule>
  </conditionalFormatting>
  <conditionalFormatting sqref="E2">
    <cfRule type="colorScale" priority="153">
      <colorScale>
        <cfvo type="min"/>
        <cfvo type="max"/>
        <color rgb="FFFCFCFF"/>
        <color rgb="FF63BE7B"/>
      </colorScale>
    </cfRule>
  </conditionalFormatting>
  <conditionalFormatting sqref="E2">
    <cfRule type="colorScale" priority="154">
      <colorScale>
        <cfvo type="min"/>
        <cfvo type="max"/>
        <color rgb="FFFFEF9C"/>
        <color rgb="FF63BE7B"/>
      </colorScale>
    </cfRule>
  </conditionalFormatting>
  <conditionalFormatting sqref="E2">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I2">
    <cfRule type="colorScale" priority="151">
      <colorScale>
        <cfvo type="min"/>
        <cfvo type="max"/>
        <color rgb="FFFFEF9C"/>
        <color rgb="FF63BE7B"/>
      </colorScale>
    </cfRule>
  </conditionalFormatting>
  <conditionalFormatting sqref="J2">
    <cfRule type="colorScale" priority="150">
      <colorScale>
        <cfvo type="min"/>
        <cfvo type="max"/>
        <color rgb="FFFFEF9C"/>
        <color rgb="FF63BE7B"/>
      </colorScale>
    </cfRule>
  </conditionalFormatting>
  <conditionalFormatting sqref="K2">
    <cfRule type="colorScale" priority="149">
      <colorScale>
        <cfvo type="min"/>
        <cfvo type="max"/>
        <color rgb="FFFFEF9C"/>
        <color rgb="FF63BE7B"/>
      </colorScale>
    </cfRule>
  </conditionalFormatting>
  <conditionalFormatting sqref="C2">
    <cfRule type="colorScale" priority="148">
      <colorScale>
        <cfvo type="min"/>
        <cfvo type="percentile" val="50"/>
        <cfvo type="max"/>
        <color rgb="FFF8696B"/>
        <color rgb="FFFCFCFF"/>
        <color rgb="FF63BE7B"/>
      </colorScale>
    </cfRule>
  </conditionalFormatting>
  <conditionalFormatting sqref="D3">
    <cfRule type="colorScale" priority="144">
      <colorScale>
        <cfvo type="min"/>
        <cfvo type="max"/>
        <color rgb="FFFFEF9C"/>
        <color rgb="FF63BE7B"/>
      </colorScale>
    </cfRule>
  </conditionalFormatting>
  <conditionalFormatting sqref="D3">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F3">
    <cfRule type="colorScale" priority="140">
      <colorScale>
        <cfvo type="min"/>
        <cfvo type="percentile" val="50"/>
        <cfvo type="max"/>
        <color rgb="FFF8696B"/>
        <color rgb="FFFCFCFF"/>
        <color rgb="FF63BE7B"/>
      </colorScale>
    </cfRule>
  </conditionalFormatting>
  <conditionalFormatting sqref="G3">
    <cfRule type="colorScale" priority="143">
      <colorScale>
        <cfvo type="min"/>
        <cfvo type="percentile" val="50"/>
        <cfvo type="max"/>
        <color rgb="FF63BE7B"/>
        <color rgb="FFFCFCFF"/>
        <color rgb="FFF8696B"/>
      </colorScale>
    </cfRule>
  </conditionalFormatting>
  <conditionalFormatting sqref="I3">
    <cfRule type="colorScale" priority="145">
      <colorScale>
        <cfvo type="min"/>
        <cfvo type="max"/>
        <color rgb="FFFFEF9C"/>
        <color rgb="FF63BE7B"/>
      </colorScale>
    </cfRule>
  </conditionalFormatting>
  <conditionalFormatting sqref="J3">
    <cfRule type="colorScale" priority="146">
      <colorScale>
        <cfvo type="min"/>
        <cfvo type="max"/>
        <color rgb="FFFFEF9C"/>
        <color rgb="FF63BE7B"/>
      </colorScale>
    </cfRule>
  </conditionalFormatting>
  <conditionalFormatting sqref="K3">
    <cfRule type="colorScale" priority="147">
      <colorScale>
        <cfvo type="min"/>
        <cfvo type="percentile" val="50"/>
        <cfvo type="max"/>
        <color rgb="FFF8696B"/>
        <color rgb="FFFFEB84"/>
        <color rgb="FF63BE7B"/>
      </colorScale>
    </cfRule>
  </conditionalFormatting>
  <conditionalFormatting sqref="E3">
    <cfRule type="colorScale" priority="139">
      <colorScale>
        <cfvo type="min"/>
        <cfvo type="max"/>
        <color rgb="FFFFEF9C"/>
        <color rgb="FF63BE7B"/>
      </colorScale>
    </cfRule>
  </conditionalFormatting>
  <conditionalFormatting sqref="E3">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I3">
    <cfRule type="colorScale" priority="136">
      <colorScale>
        <cfvo type="min"/>
        <cfvo type="max"/>
        <color rgb="FFFFEF9C"/>
        <color rgb="FF63BE7B"/>
      </colorScale>
    </cfRule>
  </conditionalFormatting>
  <conditionalFormatting sqref="J3">
    <cfRule type="colorScale" priority="135">
      <colorScale>
        <cfvo type="min"/>
        <cfvo type="max"/>
        <color rgb="FFFFEF9C"/>
        <color rgb="FF63BE7B"/>
      </colorScale>
    </cfRule>
  </conditionalFormatting>
  <conditionalFormatting sqref="K3">
    <cfRule type="colorScale" priority="134">
      <colorScale>
        <cfvo type="min"/>
        <cfvo type="max"/>
        <color rgb="FFFFEF9C"/>
        <color rgb="FF63BE7B"/>
      </colorScale>
    </cfRule>
  </conditionalFormatting>
  <conditionalFormatting sqref="C3">
    <cfRule type="colorScale" priority="133">
      <colorScale>
        <cfvo type="min"/>
        <cfvo type="percentile" val="50"/>
        <cfvo type="max"/>
        <color rgb="FFF8696B"/>
        <color rgb="FFFCFCFF"/>
        <color rgb="FF63BE7B"/>
      </colorScale>
    </cfRule>
  </conditionalFormatting>
  <conditionalFormatting sqref="D4:E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F4">
    <cfRule type="colorScale" priority="118">
      <colorScale>
        <cfvo type="min"/>
        <cfvo type="percentile" val="50"/>
        <cfvo type="max"/>
        <color rgb="FFF8696B"/>
        <color rgb="FFFCFCFF"/>
        <color rgb="FF63BE7B"/>
      </colorScale>
    </cfRule>
  </conditionalFormatting>
  <conditionalFormatting sqref="D4:E4">
    <cfRule type="colorScale" priority="121">
      <colorScale>
        <cfvo type="min"/>
        <cfvo type="max"/>
        <color rgb="FFFFEF9C"/>
        <color rgb="FF63BE7B"/>
      </colorScale>
    </cfRule>
  </conditionalFormatting>
  <conditionalFormatting sqref="G4">
    <cfRule type="colorScale" priority="122">
      <colorScale>
        <cfvo type="min"/>
        <cfvo type="percentile" val="50"/>
        <cfvo type="max"/>
        <color rgb="FF63BE7B"/>
        <color rgb="FFFCFCFF"/>
        <color rgb="FFF8696B"/>
      </colorScale>
    </cfRule>
  </conditionalFormatting>
  <conditionalFormatting sqref="I4">
    <cfRule type="colorScale" priority="123">
      <colorScale>
        <cfvo type="min"/>
        <cfvo type="max"/>
        <color rgb="FFFFEF9C"/>
        <color rgb="FF63BE7B"/>
      </colorScale>
    </cfRule>
  </conditionalFormatting>
  <conditionalFormatting sqref="J4">
    <cfRule type="colorScale" priority="124">
      <colorScale>
        <cfvo type="min"/>
        <cfvo type="max"/>
        <color rgb="FFFFEF9C"/>
        <color rgb="FF63BE7B"/>
      </colorScale>
    </cfRule>
  </conditionalFormatting>
  <conditionalFormatting sqref="K4">
    <cfRule type="colorScale" priority="125">
      <colorScale>
        <cfvo type="min"/>
        <cfvo type="percentile" val="50"/>
        <cfvo type="max"/>
        <color rgb="FFF8696B"/>
        <color rgb="FFFFEB84"/>
        <color rgb="FF63BE7B"/>
      </colorScale>
    </cfRule>
  </conditionalFormatting>
  <conditionalFormatting sqref="D4">
    <cfRule type="colorScale" priority="126">
      <colorScale>
        <cfvo type="min"/>
        <cfvo type="max"/>
        <color rgb="FFFCFCFF"/>
        <color rgb="FF63BE7B"/>
      </colorScale>
    </cfRule>
  </conditionalFormatting>
  <conditionalFormatting sqref="E4">
    <cfRule type="colorScale" priority="127">
      <colorScale>
        <cfvo type="min"/>
        <cfvo type="max"/>
        <color rgb="FFFCFCFF"/>
        <color rgb="FF63BE7B"/>
      </colorScale>
    </cfRule>
  </conditionalFormatting>
  <conditionalFormatting sqref="D4">
    <cfRule type="colorScale" priority="128">
      <colorScale>
        <cfvo type="min"/>
        <cfvo type="max"/>
        <color rgb="FFFCFCFF"/>
        <color rgb="FF63BE7B"/>
      </colorScale>
    </cfRule>
  </conditionalFormatting>
  <conditionalFormatting sqref="E4">
    <cfRule type="colorScale" priority="116">
      <colorScale>
        <cfvo type="min"/>
        <cfvo type="max"/>
        <color rgb="FFFCFCFF"/>
        <color rgb="FF63BE7B"/>
      </colorScale>
    </cfRule>
    <cfRule type="colorScale" priority="117">
      <colorScale>
        <cfvo type="min"/>
        <cfvo type="percentile" val="50"/>
        <cfvo type="max"/>
        <color rgb="FFF8696B"/>
        <color rgb="FFFCFCFF"/>
        <color rgb="FF63BE7B"/>
      </colorScale>
    </cfRule>
  </conditionalFormatting>
  <conditionalFormatting sqref="F4">
    <cfRule type="colorScale" priority="129">
      <colorScale>
        <cfvo type="min"/>
        <cfvo type="percentile" val="50"/>
        <cfvo type="max"/>
        <color rgb="FFF8696B"/>
        <color rgb="FFFCFCFF"/>
        <color rgb="FF63BE7B"/>
      </colorScale>
    </cfRule>
  </conditionalFormatting>
  <conditionalFormatting sqref="G4">
    <cfRule type="colorScale" priority="130">
      <colorScale>
        <cfvo type="min"/>
        <cfvo type="percentile" val="50"/>
        <cfvo type="max"/>
        <color rgb="FF63BE7B"/>
        <color rgb="FFFCFCFF"/>
        <color rgb="FFF8696B"/>
      </colorScale>
    </cfRule>
  </conditionalFormatting>
  <conditionalFormatting sqref="H4">
    <cfRule type="colorScale" priority="131">
      <colorScale>
        <cfvo type="min"/>
        <cfvo type="percentile" val="50"/>
        <cfvo type="max"/>
        <color rgb="FF63BE7B"/>
        <color rgb="FFFCFCFF"/>
        <color rgb="FFF8696B"/>
      </colorScale>
    </cfRule>
  </conditionalFormatting>
  <conditionalFormatting sqref="I4">
    <cfRule type="colorScale" priority="115">
      <colorScale>
        <cfvo type="min"/>
        <cfvo type="max"/>
        <color rgb="FFFFEF9C"/>
        <color rgb="FF63BE7B"/>
      </colorScale>
    </cfRule>
  </conditionalFormatting>
  <conditionalFormatting sqref="J4">
    <cfRule type="colorScale" priority="114">
      <colorScale>
        <cfvo type="min"/>
        <cfvo type="max"/>
        <color rgb="FFFFEF9C"/>
        <color rgb="FF63BE7B"/>
      </colorScale>
    </cfRule>
  </conditionalFormatting>
  <conditionalFormatting sqref="K4">
    <cfRule type="colorScale" priority="113">
      <colorScale>
        <cfvo type="min"/>
        <cfvo type="max"/>
        <color rgb="FFFFEF9C"/>
        <color rgb="FF63BE7B"/>
      </colorScale>
    </cfRule>
    <cfRule type="colorScale" priority="132">
      <colorScale>
        <cfvo type="min"/>
        <cfvo type="percentile" val="50"/>
        <cfvo type="max"/>
        <color rgb="FFF8696B"/>
        <color rgb="FFFFEB84"/>
        <color rgb="FF63BE7B"/>
      </colorScale>
    </cfRule>
  </conditionalFormatting>
  <conditionalFormatting sqref="C4">
    <cfRule type="colorScale" priority="112">
      <colorScale>
        <cfvo type="min"/>
        <cfvo type="percentile" val="50"/>
        <cfvo type="max"/>
        <color rgb="FFF8696B"/>
        <color rgb="FFFCFCFF"/>
        <color rgb="FF63BE7B"/>
      </colorScale>
    </cfRule>
  </conditionalFormatting>
  <conditionalFormatting sqref="D5:E5">
    <cfRule type="colorScale" priority="108">
      <colorScale>
        <cfvo type="min"/>
        <cfvo type="max"/>
        <color rgb="FFFFEF9C"/>
        <color rgb="FF63BE7B"/>
      </colorScale>
    </cfRule>
  </conditionalFormatting>
  <conditionalFormatting sqref="D5:E5">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F5">
    <cfRule type="colorScale" priority="104">
      <colorScale>
        <cfvo type="min"/>
        <cfvo type="percentile" val="50"/>
        <cfvo type="max"/>
        <color rgb="FFF8696B"/>
        <color rgb="FFFCFCFF"/>
        <color rgb="FF63BE7B"/>
      </colorScale>
    </cfRule>
  </conditionalFormatting>
  <conditionalFormatting sqref="G5">
    <cfRule type="colorScale" priority="107">
      <colorScale>
        <cfvo type="min"/>
        <cfvo type="percentile" val="50"/>
        <cfvo type="max"/>
        <color rgb="FF63BE7B"/>
        <color rgb="FFFCFCFF"/>
        <color rgb="FFF8696B"/>
      </colorScale>
    </cfRule>
  </conditionalFormatting>
  <conditionalFormatting sqref="I5">
    <cfRule type="colorScale" priority="109">
      <colorScale>
        <cfvo type="min"/>
        <cfvo type="max"/>
        <color rgb="FFFFEF9C"/>
        <color rgb="FF63BE7B"/>
      </colorScale>
    </cfRule>
  </conditionalFormatting>
  <conditionalFormatting sqref="J5">
    <cfRule type="colorScale" priority="110">
      <colorScale>
        <cfvo type="min"/>
        <cfvo type="max"/>
        <color rgb="FFFFEF9C"/>
        <color rgb="FF63BE7B"/>
      </colorScale>
    </cfRule>
  </conditionalFormatting>
  <conditionalFormatting sqref="K5">
    <cfRule type="colorScale" priority="111">
      <colorScale>
        <cfvo type="min"/>
        <cfvo type="percentile" val="50"/>
        <cfvo type="max"/>
        <color rgb="FFF8696B"/>
        <color rgb="FFFFEB84"/>
        <color rgb="FF63BE7B"/>
      </colorScale>
    </cfRule>
  </conditionalFormatting>
  <conditionalFormatting sqref="D5">
    <cfRule type="colorScale" priority="102">
      <colorScale>
        <cfvo type="min"/>
        <cfvo type="max"/>
        <color rgb="FFFCFCFF"/>
        <color rgb="FF63BE7B"/>
      </colorScale>
    </cfRule>
  </conditionalFormatting>
  <conditionalFormatting sqref="E5">
    <cfRule type="colorScale" priority="103">
      <colorScale>
        <cfvo type="min"/>
        <cfvo type="max"/>
        <color rgb="FFFCFCFF"/>
        <color rgb="FF63BE7B"/>
      </colorScale>
    </cfRule>
  </conditionalFormatting>
  <conditionalFormatting sqref="I5">
    <cfRule type="colorScale" priority="101">
      <colorScale>
        <cfvo type="min"/>
        <cfvo type="max"/>
        <color rgb="FFFFEF9C"/>
        <color rgb="FF63BE7B"/>
      </colorScale>
    </cfRule>
  </conditionalFormatting>
  <conditionalFormatting sqref="J5">
    <cfRule type="colorScale" priority="100">
      <colorScale>
        <cfvo type="min"/>
        <cfvo type="max"/>
        <color rgb="FFFFEF9C"/>
        <color rgb="FF63BE7B"/>
      </colorScale>
    </cfRule>
  </conditionalFormatting>
  <conditionalFormatting sqref="K5">
    <cfRule type="colorScale" priority="99">
      <colorScale>
        <cfvo type="min"/>
        <cfvo type="max"/>
        <color rgb="FFFFEF9C"/>
        <color rgb="FF63BE7B"/>
      </colorScale>
    </cfRule>
  </conditionalFormatting>
  <conditionalFormatting sqref="C5">
    <cfRule type="colorScale" priority="98">
      <colorScale>
        <cfvo type="min"/>
        <cfvo type="percentile" val="50"/>
        <cfvo type="max"/>
        <color rgb="FFF8696B"/>
        <color rgb="FFFCFCFF"/>
        <color rgb="FF63BE7B"/>
      </colorScale>
    </cfRule>
  </conditionalFormatting>
  <conditionalFormatting sqref="D6:E6">
    <cfRule type="colorScale" priority="94">
      <colorScale>
        <cfvo type="min"/>
        <cfvo type="max"/>
        <color rgb="FFFFEF9C"/>
        <color rgb="FF63BE7B"/>
      </colorScale>
    </cfRule>
  </conditionalFormatting>
  <conditionalFormatting sqref="D6:E6">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F6">
    <cfRule type="colorScale" priority="90">
      <colorScale>
        <cfvo type="min"/>
        <cfvo type="percentile" val="50"/>
        <cfvo type="max"/>
        <color rgb="FFF8696B"/>
        <color rgb="FFFCFCFF"/>
        <color rgb="FF63BE7B"/>
      </colorScale>
    </cfRule>
  </conditionalFormatting>
  <conditionalFormatting sqref="G6">
    <cfRule type="colorScale" priority="93">
      <colorScale>
        <cfvo type="min"/>
        <cfvo type="percentile" val="50"/>
        <cfvo type="max"/>
        <color rgb="FF63BE7B"/>
        <color rgb="FFFCFCFF"/>
        <color rgb="FFF8696B"/>
      </colorScale>
    </cfRule>
  </conditionalFormatting>
  <conditionalFormatting sqref="I6">
    <cfRule type="colorScale" priority="95">
      <colorScale>
        <cfvo type="min"/>
        <cfvo type="max"/>
        <color rgb="FFFFEF9C"/>
        <color rgb="FF63BE7B"/>
      </colorScale>
    </cfRule>
  </conditionalFormatting>
  <conditionalFormatting sqref="J6">
    <cfRule type="colorScale" priority="96">
      <colorScale>
        <cfvo type="min"/>
        <cfvo type="max"/>
        <color rgb="FFFFEF9C"/>
        <color rgb="FF63BE7B"/>
      </colorScale>
    </cfRule>
  </conditionalFormatting>
  <conditionalFormatting sqref="K6">
    <cfRule type="colorScale" priority="97">
      <colorScale>
        <cfvo type="min"/>
        <cfvo type="percentile" val="50"/>
        <cfvo type="max"/>
        <color rgb="FFF8696B"/>
        <color rgb="FFFFEB84"/>
        <color rgb="FF63BE7B"/>
      </colorScale>
    </cfRule>
  </conditionalFormatting>
  <conditionalFormatting sqref="D6">
    <cfRule type="colorScale" priority="88">
      <colorScale>
        <cfvo type="min"/>
        <cfvo type="max"/>
        <color rgb="FFFCFCFF"/>
        <color rgb="FF63BE7B"/>
      </colorScale>
    </cfRule>
  </conditionalFormatting>
  <conditionalFormatting sqref="E6">
    <cfRule type="colorScale" priority="89">
      <colorScale>
        <cfvo type="min"/>
        <cfvo type="max"/>
        <color rgb="FFFCFCFF"/>
        <color rgb="FF63BE7B"/>
      </colorScale>
    </cfRule>
  </conditionalFormatting>
  <conditionalFormatting sqref="D6">
    <cfRule type="colorScale" priority="87">
      <colorScale>
        <cfvo type="min"/>
        <cfvo type="max"/>
        <color rgb="FFFCFCFF"/>
        <color rgb="FF63BE7B"/>
      </colorScale>
    </cfRule>
  </conditionalFormatting>
  <conditionalFormatting sqref="E6">
    <cfRule type="colorScale" priority="86">
      <colorScale>
        <cfvo type="min"/>
        <cfvo type="max"/>
        <color rgb="FFFCFCFF"/>
        <color rgb="FF63BE7B"/>
      </colorScale>
    </cfRule>
  </conditionalFormatting>
  <conditionalFormatting sqref="F6">
    <cfRule type="colorScale" priority="85">
      <colorScale>
        <cfvo type="min"/>
        <cfvo type="percentile" val="50"/>
        <cfvo type="max"/>
        <color rgb="FFF8696B"/>
        <color rgb="FFFCFCFF"/>
        <color rgb="FF63BE7B"/>
      </colorScale>
    </cfRule>
  </conditionalFormatting>
  <conditionalFormatting sqref="G6">
    <cfRule type="colorScale" priority="84">
      <colorScale>
        <cfvo type="min"/>
        <cfvo type="percentile" val="50"/>
        <cfvo type="max"/>
        <color rgb="FF63BE7B"/>
        <color rgb="FFFCFCFF"/>
        <color rgb="FFF8696B"/>
      </colorScale>
    </cfRule>
  </conditionalFormatting>
  <conditionalFormatting sqref="H6">
    <cfRule type="colorScale" priority="83">
      <colorScale>
        <cfvo type="min"/>
        <cfvo type="percentile" val="50"/>
        <cfvo type="max"/>
        <color rgb="FF63BE7B"/>
        <color rgb="FFFCFCFF"/>
        <color rgb="FFF8696B"/>
      </colorScale>
    </cfRule>
  </conditionalFormatting>
  <conditionalFormatting sqref="I6">
    <cfRule type="colorScale" priority="82">
      <colorScale>
        <cfvo type="min"/>
        <cfvo type="max"/>
        <color rgb="FFFFEF9C"/>
        <color rgb="FF63BE7B"/>
      </colorScale>
    </cfRule>
  </conditionalFormatting>
  <conditionalFormatting sqref="J6">
    <cfRule type="colorScale" priority="81">
      <colorScale>
        <cfvo type="min"/>
        <cfvo type="max"/>
        <color rgb="FFFFEF9C"/>
        <color rgb="FF63BE7B"/>
      </colorScale>
    </cfRule>
  </conditionalFormatting>
  <conditionalFormatting sqref="K6">
    <cfRule type="colorScale" priority="80">
      <colorScale>
        <cfvo type="min"/>
        <cfvo type="percentile" val="50"/>
        <cfvo type="max"/>
        <color rgb="FFF8696B"/>
        <color rgb="FFFFEB84"/>
        <color rgb="FF63BE7B"/>
      </colorScale>
    </cfRule>
  </conditionalFormatting>
  <conditionalFormatting sqref="I6">
    <cfRule type="colorScale" priority="79">
      <colorScale>
        <cfvo type="min"/>
        <cfvo type="max"/>
        <color rgb="FFFFEF9C"/>
        <color rgb="FF63BE7B"/>
      </colorScale>
    </cfRule>
  </conditionalFormatting>
  <conditionalFormatting sqref="J6">
    <cfRule type="colorScale" priority="78">
      <colorScale>
        <cfvo type="min"/>
        <cfvo type="max"/>
        <color rgb="FFFFEF9C"/>
        <color rgb="FF63BE7B"/>
      </colorScale>
    </cfRule>
  </conditionalFormatting>
  <conditionalFormatting sqref="K6">
    <cfRule type="colorScale" priority="77">
      <colorScale>
        <cfvo type="min"/>
        <cfvo type="max"/>
        <color rgb="FFFFEF9C"/>
        <color rgb="FF63BE7B"/>
      </colorScale>
    </cfRule>
  </conditionalFormatting>
  <conditionalFormatting sqref="C6">
    <cfRule type="colorScale" priority="76">
      <colorScale>
        <cfvo type="min"/>
        <cfvo type="percentile" val="50"/>
        <cfvo type="max"/>
        <color rgb="FFF8696B"/>
        <color rgb="FFFCFCFF"/>
        <color rgb="FF63BE7B"/>
      </colorScale>
    </cfRule>
  </conditionalFormatting>
  <conditionalFormatting sqref="F7">
    <cfRule type="colorScale" priority="67">
      <colorScale>
        <cfvo type="min"/>
        <cfvo type="percentile" val="50"/>
        <cfvo type="max"/>
        <color rgb="FFF8696B"/>
        <color rgb="FFFCFCFF"/>
        <color rgb="FF63BE7B"/>
      </colorScale>
    </cfRule>
  </conditionalFormatting>
  <conditionalFormatting sqref="F7">
    <cfRule type="colorScale" priority="71">
      <colorScale>
        <cfvo type="min"/>
        <cfvo type="max"/>
        <color rgb="FFFCFCFF"/>
        <color rgb="FF63BE7B"/>
      </colorScale>
    </cfRule>
  </conditionalFormatting>
  <conditionalFormatting sqref="G7">
    <cfRule type="colorScale" priority="70">
      <colorScale>
        <cfvo type="min"/>
        <cfvo type="percentile" val="50"/>
        <cfvo type="max"/>
        <color rgb="FF63BE7B"/>
        <color rgb="FFFCFCFF"/>
        <color rgb="FFF8696B"/>
      </colorScale>
    </cfRule>
  </conditionalFormatting>
  <conditionalFormatting sqref="G7">
    <cfRule type="colorScale" priority="72">
      <colorScale>
        <cfvo type="min"/>
        <cfvo type="percentile" val="50"/>
        <cfvo type="max"/>
        <color rgb="FF63BE7B"/>
        <color rgb="FFFCFCFF"/>
        <color rgb="FFF8696B"/>
      </colorScale>
    </cfRule>
  </conditionalFormatting>
  <conditionalFormatting sqref="H7">
    <cfRule type="colorScale" priority="69">
      <colorScale>
        <cfvo type="min"/>
        <cfvo type="percentile" val="50"/>
        <cfvo type="max"/>
        <color rgb="FF63BE7B"/>
        <color rgb="FFFCFCFF"/>
        <color rgb="FFF8696B"/>
      </colorScale>
    </cfRule>
  </conditionalFormatting>
  <conditionalFormatting sqref="I7">
    <cfRule type="colorScale" priority="68">
      <colorScale>
        <cfvo type="min"/>
        <cfvo type="max"/>
        <color rgb="FFFFEF9C"/>
        <color rgb="FF63BE7B"/>
      </colorScale>
    </cfRule>
  </conditionalFormatting>
  <conditionalFormatting sqref="I7">
    <cfRule type="colorScale" priority="73">
      <colorScale>
        <cfvo type="min"/>
        <cfvo type="max"/>
        <color rgb="FFFFEF9C"/>
        <color rgb="FF63BE7B"/>
      </colorScale>
    </cfRule>
  </conditionalFormatting>
  <conditionalFormatting sqref="J7">
    <cfRule type="colorScale" priority="74">
      <colorScale>
        <cfvo type="min"/>
        <cfvo type="max"/>
        <color rgb="FFFFEF9C"/>
        <color rgb="FF63BE7B"/>
      </colorScale>
    </cfRule>
  </conditionalFormatting>
  <conditionalFormatting sqref="K7">
    <cfRule type="colorScale" priority="75">
      <colorScale>
        <cfvo type="min"/>
        <cfvo type="percentile" val="50"/>
        <cfvo type="max"/>
        <color rgb="FFF8696B"/>
        <color rgb="FFFFEB84"/>
        <color rgb="FF63BE7B"/>
      </colorScale>
    </cfRule>
  </conditionalFormatting>
  <conditionalFormatting sqref="D7">
    <cfRule type="colorScale" priority="65">
      <colorScale>
        <cfvo type="min"/>
        <cfvo type="max"/>
        <color rgb="FFFCFCFF"/>
        <color rgb="FF63BE7B"/>
      </colorScale>
    </cfRule>
  </conditionalFormatting>
  <conditionalFormatting sqref="E7">
    <cfRule type="colorScale" priority="66">
      <colorScale>
        <cfvo type="min"/>
        <cfvo type="max"/>
        <color rgb="FFFCFCFF"/>
        <color rgb="FF63BE7B"/>
      </colorScale>
    </cfRule>
  </conditionalFormatting>
  <conditionalFormatting sqref="D7:E7">
    <cfRule type="colorScale" priority="63">
      <colorScale>
        <cfvo type="min"/>
        <cfvo type="max"/>
        <color rgb="FFFCFCFF"/>
        <color rgb="FF63BE7B"/>
      </colorScale>
    </cfRule>
  </conditionalFormatting>
  <conditionalFormatting sqref="D7:E7">
    <cfRule type="colorScale" priority="64">
      <colorScale>
        <cfvo type="min"/>
        <cfvo type="max"/>
        <color rgb="FFFFEF9C"/>
        <color rgb="FF63BE7B"/>
      </colorScale>
    </cfRule>
  </conditionalFormatting>
  <conditionalFormatting sqref="D7:E7">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7">
    <cfRule type="colorScale" priority="60">
      <colorScale>
        <cfvo type="min"/>
        <cfvo type="max"/>
        <color rgb="FFFCFCFF"/>
        <color rgb="FF63BE7B"/>
      </colorScale>
    </cfRule>
  </conditionalFormatting>
  <conditionalFormatting sqref="E7">
    <cfRule type="colorScale" priority="59">
      <colorScale>
        <cfvo type="min"/>
        <cfvo type="max"/>
        <color rgb="FFFCFCFF"/>
        <color rgb="FF63BE7B"/>
      </colorScale>
    </cfRule>
  </conditionalFormatting>
  <conditionalFormatting sqref="F7">
    <cfRule type="colorScale" priority="58">
      <colorScale>
        <cfvo type="min"/>
        <cfvo type="percentile" val="50"/>
        <cfvo type="max"/>
        <color rgb="FFF8696B"/>
        <color rgb="FFFCFCFF"/>
        <color rgb="FF63BE7B"/>
      </colorScale>
    </cfRule>
  </conditionalFormatting>
  <conditionalFormatting sqref="G7">
    <cfRule type="colorScale" priority="57">
      <colorScale>
        <cfvo type="min"/>
        <cfvo type="percentile" val="50"/>
        <cfvo type="max"/>
        <color rgb="FF63BE7B"/>
        <color rgb="FFFCFCFF"/>
        <color rgb="FFF8696B"/>
      </colorScale>
    </cfRule>
  </conditionalFormatting>
  <conditionalFormatting sqref="H7">
    <cfRule type="colorScale" priority="56">
      <colorScale>
        <cfvo type="min"/>
        <cfvo type="percentile" val="50"/>
        <cfvo type="max"/>
        <color rgb="FF63BE7B"/>
        <color rgb="FFFCFCFF"/>
        <color rgb="FFF8696B"/>
      </colorScale>
    </cfRule>
  </conditionalFormatting>
  <conditionalFormatting sqref="I7">
    <cfRule type="colorScale" priority="52">
      <colorScale>
        <cfvo type="min"/>
        <cfvo type="max"/>
        <color rgb="FFFFEF9C"/>
        <color rgb="FF63BE7B"/>
      </colorScale>
    </cfRule>
    <cfRule type="colorScale" priority="55">
      <colorScale>
        <cfvo type="min"/>
        <cfvo type="percentile" val="50"/>
        <cfvo type="max"/>
        <color rgb="FFF8696B"/>
        <color rgb="FFFFEB84"/>
        <color rgb="FF63BE7B"/>
      </colorScale>
    </cfRule>
  </conditionalFormatting>
  <conditionalFormatting sqref="J7">
    <cfRule type="colorScale" priority="54">
      <colorScale>
        <cfvo type="min"/>
        <cfvo type="max"/>
        <color rgb="FFFFEF9C"/>
        <color rgb="FF63BE7B"/>
      </colorScale>
    </cfRule>
  </conditionalFormatting>
  <conditionalFormatting sqref="K7">
    <cfRule type="colorScale" priority="53">
      <colorScale>
        <cfvo type="min"/>
        <cfvo type="max"/>
        <color rgb="FFFFEF9C"/>
        <color rgb="FF63BE7B"/>
      </colorScale>
    </cfRule>
  </conditionalFormatting>
  <conditionalFormatting sqref="J7">
    <cfRule type="colorScale" priority="51">
      <colorScale>
        <cfvo type="min"/>
        <cfvo type="max"/>
        <color rgb="FFFFEF9C"/>
        <color rgb="FF63BE7B"/>
      </colorScale>
    </cfRule>
  </conditionalFormatting>
  <conditionalFormatting sqref="K7">
    <cfRule type="colorScale" priority="50">
      <colorScale>
        <cfvo type="min"/>
        <cfvo type="max"/>
        <color rgb="FFFFEF9C"/>
        <color rgb="FF63BE7B"/>
      </colorScale>
    </cfRule>
  </conditionalFormatting>
  <conditionalFormatting sqref="C7">
    <cfRule type="colorScale" priority="49">
      <colorScale>
        <cfvo type="min"/>
        <cfvo type="percentile" val="50"/>
        <cfvo type="max"/>
        <color rgb="FFF8696B"/>
        <color rgb="FFFCFCFF"/>
        <color rgb="FF63BE7B"/>
      </colorScale>
    </cfRule>
  </conditionalFormatting>
  <conditionalFormatting sqref="D8:E8">
    <cfRule type="colorScale" priority="41">
      <colorScale>
        <cfvo type="min"/>
        <cfvo type="max"/>
        <color rgb="FFFCFCFF"/>
        <color rgb="FF63BE7B"/>
      </colorScale>
    </cfRule>
  </conditionalFormatting>
  <conditionalFormatting sqref="D8:E8">
    <cfRule type="colorScale" priority="43">
      <colorScale>
        <cfvo type="min"/>
        <cfvo type="max"/>
        <color rgb="FFFFEF9C"/>
        <color rgb="FF63BE7B"/>
      </colorScale>
    </cfRule>
  </conditionalFormatting>
  <conditionalFormatting sqref="F8">
    <cfRule type="colorScale" priority="36">
      <colorScale>
        <cfvo type="min"/>
        <cfvo type="percentile" val="50"/>
        <cfvo type="max"/>
        <color rgb="FFF8696B"/>
        <color rgb="FFFCFCFF"/>
        <color rgb="FF63BE7B"/>
      </colorScale>
    </cfRule>
  </conditionalFormatting>
  <conditionalFormatting sqref="F8">
    <cfRule type="colorScale" priority="40">
      <colorScale>
        <cfvo type="min"/>
        <cfvo type="max"/>
        <color rgb="FFFCFCFF"/>
        <color rgb="FF63BE7B"/>
      </colorScale>
    </cfRule>
  </conditionalFormatting>
  <conditionalFormatting sqref="G8">
    <cfRule type="colorScale" priority="39">
      <colorScale>
        <cfvo type="min"/>
        <cfvo type="percentile" val="50"/>
        <cfvo type="max"/>
        <color rgb="FF63BE7B"/>
        <color rgb="FFFCFCFF"/>
        <color rgb="FFF8696B"/>
      </colorScale>
    </cfRule>
  </conditionalFormatting>
  <conditionalFormatting sqref="G8">
    <cfRule type="colorScale" priority="42">
      <colorScale>
        <cfvo type="min"/>
        <cfvo type="percentile" val="50"/>
        <cfvo type="max"/>
        <color rgb="FF63BE7B"/>
        <color rgb="FFFCFCFF"/>
        <color rgb="FFF8696B"/>
      </colorScale>
    </cfRule>
  </conditionalFormatting>
  <conditionalFormatting sqref="H8">
    <cfRule type="colorScale" priority="38">
      <colorScale>
        <cfvo type="min"/>
        <cfvo type="percentile" val="50"/>
        <cfvo type="max"/>
        <color rgb="FF63BE7B"/>
        <color rgb="FFFCFCFF"/>
        <color rgb="FFF8696B"/>
      </colorScale>
    </cfRule>
  </conditionalFormatting>
  <conditionalFormatting sqref="I8">
    <cfRule type="colorScale" priority="37">
      <colorScale>
        <cfvo type="min"/>
        <cfvo type="max"/>
        <color rgb="FFFFEF9C"/>
        <color rgb="FF63BE7B"/>
      </colorScale>
    </cfRule>
  </conditionalFormatting>
  <conditionalFormatting sqref="I8">
    <cfRule type="colorScale" priority="44">
      <colorScale>
        <cfvo type="min"/>
        <cfvo type="max"/>
        <color rgb="FFFFEF9C"/>
        <color rgb="FF63BE7B"/>
      </colorScale>
    </cfRule>
  </conditionalFormatting>
  <conditionalFormatting sqref="J8">
    <cfRule type="colorScale" priority="45">
      <colorScale>
        <cfvo type="min"/>
        <cfvo type="max"/>
        <color rgb="FFFFEF9C"/>
        <color rgb="FF63BE7B"/>
      </colorScale>
    </cfRule>
  </conditionalFormatting>
  <conditionalFormatting sqref="K8">
    <cfRule type="colorScale" priority="46">
      <colorScale>
        <cfvo type="min"/>
        <cfvo type="percentile" val="50"/>
        <cfvo type="max"/>
        <color rgb="FFF8696B"/>
        <color rgb="FFFFEB84"/>
        <color rgb="FF63BE7B"/>
      </colorScale>
    </cfRule>
  </conditionalFormatting>
  <conditionalFormatting sqref="D8">
    <cfRule type="colorScale" priority="34">
      <colorScale>
        <cfvo type="min"/>
        <cfvo type="max"/>
        <color rgb="FFFCFCFF"/>
        <color rgb="FF63BE7B"/>
      </colorScale>
    </cfRule>
  </conditionalFormatting>
  <conditionalFormatting sqref="E8">
    <cfRule type="colorScale" priority="35">
      <colorScale>
        <cfvo type="min"/>
        <cfvo type="max"/>
        <color rgb="FFFCFCFF"/>
        <color rgb="FF63BE7B"/>
      </colorScale>
    </cfRule>
  </conditionalFormatting>
  <conditionalFormatting sqref="D8">
    <cfRule type="colorScale" priority="33">
      <colorScale>
        <cfvo type="min"/>
        <cfvo type="max"/>
        <color rgb="FFFCFCFF"/>
        <color rgb="FF63BE7B"/>
      </colorScale>
    </cfRule>
  </conditionalFormatting>
  <conditionalFormatting sqref="E8">
    <cfRule type="colorScale" priority="32">
      <colorScale>
        <cfvo type="min"/>
        <cfvo type="max"/>
        <color rgb="FFFCFCFF"/>
        <color rgb="FF63BE7B"/>
      </colorScale>
    </cfRule>
  </conditionalFormatting>
  <conditionalFormatting sqref="F8">
    <cfRule type="colorScale" priority="31">
      <colorScale>
        <cfvo type="min"/>
        <cfvo type="percentile" val="50"/>
        <cfvo type="max"/>
        <color rgb="FFF8696B"/>
        <color rgb="FFFCFCFF"/>
        <color rgb="FF63BE7B"/>
      </colorScale>
    </cfRule>
  </conditionalFormatting>
  <conditionalFormatting sqref="G8">
    <cfRule type="colorScale" priority="30">
      <colorScale>
        <cfvo type="min"/>
        <cfvo type="percentile" val="50"/>
        <cfvo type="max"/>
        <color rgb="FF63BE7B"/>
        <color rgb="FFFCFCFF"/>
        <color rgb="FFF8696B"/>
      </colorScale>
    </cfRule>
  </conditionalFormatting>
  <conditionalFormatting sqref="H8">
    <cfRule type="colorScale" priority="29">
      <colorScale>
        <cfvo type="min"/>
        <cfvo type="percentile" val="50"/>
        <cfvo type="max"/>
        <color rgb="FF63BE7B"/>
        <color rgb="FFFCFCFF"/>
        <color rgb="FFF8696B"/>
      </colorScale>
    </cfRule>
  </conditionalFormatting>
  <conditionalFormatting sqref="I8">
    <cfRule type="colorScale" priority="28">
      <colorScale>
        <cfvo type="min"/>
        <cfvo type="max"/>
        <color rgb="FFFFEF9C"/>
        <color rgb="FF63BE7B"/>
      </colorScale>
    </cfRule>
  </conditionalFormatting>
  <conditionalFormatting sqref="J8">
    <cfRule type="colorScale" priority="27">
      <colorScale>
        <cfvo type="min"/>
        <cfvo type="max"/>
        <color rgb="FFFFEF9C"/>
        <color rgb="FF63BE7B"/>
      </colorScale>
    </cfRule>
  </conditionalFormatting>
  <conditionalFormatting sqref="K8">
    <cfRule type="colorScale" priority="26">
      <colorScale>
        <cfvo type="min"/>
        <cfvo type="percentile" val="50"/>
        <cfvo type="max"/>
        <color rgb="FFF8696B"/>
        <color rgb="FFFFEB84"/>
        <color rgb="FF63BE7B"/>
      </colorScale>
    </cfRule>
  </conditionalFormatting>
  <conditionalFormatting sqref="D8:E8">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I8">
    <cfRule type="colorScale" priority="25">
      <colorScale>
        <cfvo type="min"/>
        <cfvo type="max"/>
        <color rgb="FFFFEF9C"/>
        <color rgb="FF63BE7B"/>
      </colorScale>
    </cfRule>
  </conditionalFormatting>
  <conditionalFormatting sqref="J8">
    <cfRule type="colorScale" priority="24">
      <colorScale>
        <cfvo type="min"/>
        <cfvo type="max"/>
        <color rgb="FFFFEF9C"/>
        <color rgb="FF63BE7B"/>
      </colorScale>
    </cfRule>
  </conditionalFormatting>
  <conditionalFormatting sqref="K8">
    <cfRule type="colorScale" priority="23">
      <colorScale>
        <cfvo type="min"/>
        <cfvo type="max"/>
        <color rgb="FFFFEF9C"/>
        <color rgb="FF63BE7B"/>
      </colorScale>
    </cfRule>
  </conditionalFormatting>
  <conditionalFormatting sqref="C8">
    <cfRule type="colorScale" priority="22">
      <colorScale>
        <cfvo type="min"/>
        <cfvo type="percentile" val="50"/>
        <cfvo type="max"/>
        <color rgb="FFF8696B"/>
        <color rgb="FFFCFCFF"/>
        <color rgb="FF63BE7B"/>
      </colorScale>
    </cfRule>
  </conditionalFormatting>
  <conditionalFormatting sqref="D9">
    <cfRule type="colorScale" priority="5">
      <colorScale>
        <cfvo type="min"/>
        <cfvo type="max"/>
        <color rgb="FFFCFCFF"/>
        <color rgb="FF63BE7B"/>
      </colorScale>
    </cfRule>
  </conditionalFormatting>
  <conditionalFormatting sqref="D9">
    <cfRule type="colorScale" priority="18">
      <colorScale>
        <cfvo type="min"/>
        <cfvo type="max"/>
        <color rgb="FFFFEF9C"/>
        <color rgb="FF63BE7B"/>
      </colorScale>
    </cfRule>
  </conditionalFormatting>
  <conditionalFormatting sqref="D9">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onditionalFormatting>
  <conditionalFormatting sqref="F9">
    <cfRule type="colorScale" priority="10">
      <colorScale>
        <cfvo type="min"/>
        <cfvo type="percentile" val="50"/>
        <cfvo type="max"/>
        <color rgb="FFF8696B"/>
        <color rgb="FFFCFCFF"/>
        <color rgb="FF63BE7B"/>
      </colorScale>
    </cfRule>
  </conditionalFormatting>
  <conditionalFormatting sqref="F9">
    <cfRule type="colorScale" priority="14">
      <colorScale>
        <cfvo type="min"/>
        <cfvo type="max"/>
        <color rgb="FFFCFCFF"/>
        <color rgb="FF63BE7B"/>
      </colorScale>
    </cfRule>
  </conditionalFormatting>
  <conditionalFormatting sqref="G9">
    <cfRule type="colorScale" priority="13">
      <colorScale>
        <cfvo type="min"/>
        <cfvo type="percentile" val="50"/>
        <cfvo type="max"/>
        <color rgb="FF63BE7B"/>
        <color rgb="FFFCFCFF"/>
        <color rgb="FFF8696B"/>
      </colorScale>
    </cfRule>
  </conditionalFormatting>
  <conditionalFormatting sqref="G9">
    <cfRule type="colorScale" priority="17">
      <colorScale>
        <cfvo type="min"/>
        <cfvo type="percentile" val="50"/>
        <cfvo type="max"/>
        <color rgb="FF63BE7B"/>
        <color rgb="FFFCFCFF"/>
        <color rgb="FFF8696B"/>
      </colorScale>
    </cfRule>
  </conditionalFormatting>
  <conditionalFormatting sqref="H9">
    <cfRule type="colorScale" priority="12">
      <colorScale>
        <cfvo type="min"/>
        <cfvo type="percentile" val="50"/>
        <cfvo type="max"/>
        <color rgb="FF63BE7B"/>
        <color rgb="FFFCFCFF"/>
        <color rgb="FFF8696B"/>
      </colorScale>
    </cfRule>
  </conditionalFormatting>
  <conditionalFormatting sqref="I9">
    <cfRule type="colorScale" priority="11">
      <colorScale>
        <cfvo type="min"/>
        <cfvo type="max"/>
        <color rgb="FFFFEF9C"/>
        <color rgb="FF63BE7B"/>
      </colorScale>
    </cfRule>
  </conditionalFormatting>
  <conditionalFormatting sqref="I9">
    <cfRule type="colorScale" priority="19">
      <colorScale>
        <cfvo type="min"/>
        <cfvo type="max"/>
        <color rgb="FFFFEF9C"/>
        <color rgb="FF63BE7B"/>
      </colorScale>
    </cfRule>
  </conditionalFormatting>
  <conditionalFormatting sqref="J9">
    <cfRule type="colorScale" priority="20">
      <colorScale>
        <cfvo type="min"/>
        <cfvo type="max"/>
        <color rgb="FFFFEF9C"/>
        <color rgb="FF63BE7B"/>
      </colorScale>
    </cfRule>
  </conditionalFormatting>
  <conditionalFormatting sqref="K9">
    <cfRule type="colorScale" priority="21">
      <colorScale>
        <cfvo type="min"/>
        <cfvo type="percentile" val="50"/>
        <cfvo type="max"/>
        <color rgb="FFF8696B"/>
        <color rgb="FFFFEB84"/>
        <color rgb="FF63BE7B"/>
      </colorScale>
    </cfRule>
  </conditionalFormatting>
  <conditionalFormatting sqref="E9">
    <cfRule type="colorScale" priority="6">
      <colorScale>
        <cfvo type="min"/>
        <cfvo type="max"/>
        <color rgb="FFFCFCFF"/>
        <color rgb="FF63BE7B"/>
      </colorScale>
    </cfRule>
  </conditionalFormatting>
  <conditionalFormatting sqref="E9">
    <cfRule type="colorScale" priority="9">
      <colorScale>
        <cfvo type="min"/>
        <cfvo type="max"/>
        <color rgb="FFFFEF9C"/>
        <color rgb="FF63BE7B"/>
      </colorScale>
    </cfRule>
  </conditionalFormatting>
  <conditionalFormatting sqref="E9">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I9">
    <cfRule type="colorScale" priority="4">
      <colorScale>
        <cfvo type="min"/>
        <cfvo type="max"/>
        <color rgb="FFFFEF9C"/>
        <color rgb="FF63BE7B"/>
      </colorScale>
    </cfRule>
  </conditionalFormatting>
  <conditionalFormatting sqref="J9">
    <cfRule type="colorScale" priority="3">
      <colorScale>
        <cfvo type="min"/>
        <cfvo type="max"/>
        <color rgb="FFFFEF9C"/>
        <color rgb="FF63BE7B"/>
      </colorScale>
    </cfRule>
  </conditionalFormatting>
  <conditionalFormatting sqref="K9">
    <cfRule type="colorScale" priority="2">
      <colorScale>
        <cfvo type="min"/>
        <cfvo type="max"/>
        <color rgb="FFFFEF9C"/>
        <color rgb="FF63BE7B"/>
      </colorScale>
    </cfRule>
  </conditionalFormatting>
  <conditionalFormatting sqref="C9">
    <cfRule type="colorScale" priority="1">
      <colorScale>
        <cfvo type="min"/>
        <cfvo type="percentile" val="50"/>
        <cfvo type="max"/>
        <color rgb="FFF8696B"/>
        <color rgb="FFFCFCFF"/>
        <color rgb="FF63BE7B"/>
      </colorScale>
    </cfRule>
  </conditionalFormatting>
  <hyperlinks>
    <hyperlink ref="A2" r:id="rId1" display="Technology/Hardware/Super Micro Computer.xlsx" xr:uid="{CF756083-E7DF-AD42-929E-151581CD65C3}"/>
    <hyperlink ref="A3" r:id="rId2" display="Technology/Hardware/Livent.xlsx" xr:uid="{0821C7E4-6577-154A-82B0-BE7D633E0C09}"/>
    <hyperlink ref="A4" r:id="rId3" display="Consumer/E.l.f Beauty.xlsx" xr:uid="{0C7E6064-499E-BB4B-9839-8CBBBF4B653B}"/>
    <hyperlink ref="A5" r:id="rId4" display="Consumer/Crocs.xlsx" xr:uid="{B13CD634-5C56-0345-8EA8-75EFA54909BE}"/>
    <hyperlink ref="A6" r:id="rId5" display="Consumer/Texas Roadhouse.xlsx" xr:uid="{5ABB95A7-836C-524C-8E4E-465F48B76B4F}"/>
    <hyperlink ref="A7" r:id="rId6" display="Financial Services/Shift4 Payments.xlsx" xr:uid="{A70027E7-CE0D-2F46-8168-706D71D8B1A3}"/>
    <hyperlink ref="A8" r:id="rId7" display="Real Estate/WillScot Mobile Mini Holdings.xlsx" xr:uid="{3BEE490D-DF8E-3A49-8A9B-B6883B02F3C9}"/>
    <hyperlink ref="A9" r:id="rId8" display="Technology/Hardware/Mobileye.xlsx" xr:uid="{99458E7B-DC95-EB4B-AF49-5C64FD4132D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Factor Scoring</vt:lpstr>
      <vt:lpstr>Factor Investing</vt:lpstr>
      <vt:lpstr>Concentrated</vt:lpstr>
      <vt:lpstr>Hardware</vt:lpstr>
      <vt:lpstr>Software</vt:lpstr>
      <vt:lpstr>Consumer</vt:lpstr>
      <vt:lpstr>Financial Services</vt:lpstr>
      <vt:lpstr>Healthcare</vt:lpstr>
      <vt:lpstr>Industrials</vt:lpstr>
      <vt:lpstr>Real Estate</vt:lpstr>
      <vt:lpstr>To Be Modeled</vt:lpstr>
      <vt:lpstr>Fashion + Beauty</vt:lpstr>
      <vt:lpstr>Treasuries</vt:lpstr>
      <vt:lpstr>All Stars</vt:lpstr>
      <vt:lpstr>ROIC Port</vt:lpstr>
      <vt:lpstr>Growth Port</vt:lpstr>
      <vt:lpstr>Compounders</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2023-06-01T09:36:12Z</dcterms:modified>
</cp:coreProperties>
</file>