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15D21305-6CD9-6B49-A4AE-2E54690A472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10" hidden="1">'Sheet 1'!$B$19:$AM$19</definedName>
    <definedName name="_xlchart.v1.11" hidden="1">'Sheet 1'!$B$3:$AM$3</definedName>
    <definedName name="_xlchart.v1.2" hidden="1">'Sheet 1'!$A$3</definedName>
    <definedName name="_xlchart.v1.3" hidden="1">'Sheet 1'!$B$106:$AM$106</definedName>
    <definedName name="_xlchart.v1.4" hidden="1">'Sheet 1'!$B$19:$AM$19</definedName>
    <definedName name="_xlchart.v1.5" hidden="1">'Sheet 1'!$B$3:$AM$3</definedName>
    <definedName name="_xlchart.v1.6" hidden="1">'Sheet 1'!$A$106</definedName>
    <definedName name="_xlchart.v1.7" hidden="1">'Sheet 1'!$A$19</definedName>
    <definedName name="_xlchart.v1.8" hidden="1">'Sheet 1'!$A$3</definedName>
    <definedName name="_xlchart.v1.9" hidden="1">'Sheet 1'!$B$106:$AM$106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14" i="1" l="1"/>
  <c r="AU101" i="1"/>
  <c r="AO106" i="1"/>
  <c r="AP106" i="1" s="1"/>
  <c r="AQ106" i="1" s="1"/>
  <c r="AR106" i="1" s="1"/>
  <c r="AN106" i="1"/>
  <c r="AL13" i="1"/>
  <c r="AM13" i="1"/>
  <c r="AT10" i="1" s="1"/>
  <c r="AL9" i="1"/>
  <c r="AM9" i="1"/>
  <c r="AS10" i="1" s="1"/>
  <c r="AL20" i="1"/>
  <c r="AM20" i="1"/>
  <c r="AL29" i="1"/>
  <c r="AM29" i="1"/>
  <c r="AL35" i="1"/>
  <c r="AM35" i="1"/>
  <c r="AL80" i="1"/>
  <c r="AM80" i="1"/>
  <c r="AL89" i="1"/>
  <c r="AM89" i="1"/>
  <c r="AL105" i="1"/>
  <c r="AM105" i="1"/>
  <c r="AV4" i="1" s="1"/>
  <c r="AO111" i="1"/>
  <c r="AU97" i="1"/>
  <c r="AU90" i="1"/>
  <c r="AU89" i="1"/>
  <c r="AU91" i="1" s="1"/>
  <c r="AU87" i="1"/>
  <c r="AU86" i="1"/>
  <c r="AU99" i="1" s="1"/>
  <c r="AU85" i="1"/>
  <c r="AU88" i="1" s="1"/>
  <c r="AS19" i="1"/>
  <c r="AV16" i="1"/>
  <c r="AU16" i="1"/>
  <c r="AT16" i="1"/>
  <c r="AS16" i="1"/>
  <c r="AV13" i="1"/>
  <c r="AU13" i="1"/>
  <c r="AT13" i="1"/>
  <c r="AS13" i="1"/>
  <c r="AV10" i="1"/>
  <c r="AU10" i="1"/>
  <c r="AV7" i="1"/>
  <c r="AU7" i="1"/>
  <c r="AT7" i="1"/>
  <c r="AS7" i="1"/>
  <c r="AU4" i="1"/>
  <c r="AT4" i="1"/>
  <c r="AS4" i="1"/>
  <c r="AR4" i="1"/>
  <c r="AQ4" i="1"/>
  <c r="AP4" i="1"/>
  <c r="AO4" i="1"/>
  <c r="AN4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U106" i="1" l="1"/>
  <c r="AO108" i="1"/>
  <c r="AU92" i="1"/>
  <c r="AO112" i="1"/>
  <c r="AU103" i="1"/>
  <c r="AU102" i="1" s="1"/>
  <c r="AN108" i="1"/>
  <c r="AU100" i="1" l="1"/>
  <c r="AU105" i="1" s="1"/>
  <c r="AU108" i="1" s="1"/>
  <c r="AP108" i="1"/>
  <c r="AR107" i="1" l="1"/>
  <c r="AR108" i="1" s="1"/>
  <c r="AQ108" i="1"/>
  <c r="AO110" i="1" s="1"/>
  <c r="AO113" i="1" s="1"/>
  <c r="AO115" i="1" s="1"/>
  <c r="AO118" i="1" l="1"/>
  <c r="AO117" i="1"/>
</calcChain>
</file>

<file path=xl/sharedStrings.xml><?xml version="1.0" encoding="utf-8"?>
<sst xmlns="http://schemas.openxmlformats.org/spreadsheetml/2006/main" count="1164" uniqueCount="161">
  <si>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</si>
  <si>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</si>
  <si>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</si>
  <si>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</si>
  <si>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</si>
  <si>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</si>
  <si>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</si>
  <si>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</si>
  <si>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</si>
  <si>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</si>
  <si>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</si>
  <si>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</si>
  <si>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</si>
  <si>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</si>
  <si>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</si>
  <si>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</si>
  <si>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</si>
  <si>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</si>
  <si>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</si>
  <si>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</si>
  <si>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</si>
  <si>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</si>
  <si>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</si>
  <si>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</si>
  <si>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</si>
  <si>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</si>
  <si>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</si>
  <si>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</si>
  <si>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</si>
  <si>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</si>
  <si>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</si>
  <si>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</si>
  <si>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</si>
  <si>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</si>
  <si>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</si>
  <si>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</si>
  <si>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</si>
  <si>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</si>
  <si>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</si>
  <si>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</si>
  <si>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</si>
  <si>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</si>
  <si>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</si>
  <si>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</si>
  <si>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</si>
  <si>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</si>
  <si>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</si>
  <si>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</si>
  <si>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</si>
  <si>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</si>
  <si>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</si>
  <si>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</si>
  <si>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</si>
  <si>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</si>
  <si>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</si>
  <si>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</si>
  <si>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</si>
  <si>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</si>
  <si>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</si>
  <si>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</si>
  <si>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</si>
  <si>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</si>
  <si>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</si>
  <si>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</si>
  <si>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</si>
  <si>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</si>
  <si>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</si>
  <si>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</si>
  <si>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</si>
  <si>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</si>
  <si>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</si>
  <si>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</si>
  <si>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</si>
  <si>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</si>
  <si>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</si>
  <si>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</si>
  <si>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</si>
  <si>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</si>
  <si>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</si>
  <si>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</si>
  <si>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</si>
  <si>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</si>
  <si>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</si>
  <si>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</si>
  <si>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</si>
  <si>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</si>
  <si>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</si>
  <si>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</si>
  <si>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</si>
  <si>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</si>
  <si>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</si>
  <si>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</si>
  <si>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</si>
  <si>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</si>
  <si>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Coca Cola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</si>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</sst>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8" borderId="0" xfId="0" applyNumberFormat="1" applyFont="1" applyFill="1"/>
    <xf numFmtId="0" fontId="0" fillId="8" borderId="0" xfId="0" applyFill="1"/>
    <xf numFmtId="9" fontId="16" fillId="8" borderId="9" xfId="0" applyNumberFormat="1" applyFont="1" applyFill="1" applyBorder="1" applyAlignment="1">
      <alignment wrapText="1"/>
    </xf>
    <xf numFmtId="10" fontId="1" fillId="8" borderId="10" xfId="0" applyNumberFormat="1" applyFont="1" applyFill="1" applyBorder="1" applyAlignment="1">
      <alignment horizontal="right" vertical="center"/>
    </xf>
    <xf numFmtId="164" fontId="1" fillId="8" borderId="0" xfId="0" applyNumberFormat="1" applyFont="1" applyFill="1"/>
    <xf numFmtId="0" fontId="0" fillId="8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8" borderId="11" xfId="0" applyFont="1" applyFill="1" applyBorder="1"/>
    <xf numFmtId="10" fontId="1" fillId="8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8" borderId="9" xfId="0" applyNumberFormat="1" applyFont="1" applyFill="1" applyBorder="1" applyAlignment="1">
      <alignment wrapText="1"/>
    </xf>
    <xf numFmtId="164" fontId="1" fillId="8" borderId="10" xfId="0" applyNumberFormat="1" applyFont="1" applyFill="1" applyBorder="1"/>
    <xf numFmtId="164" fontId="1" fillId="8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  <xf numFmtId="0" fontId="11" fillId="8" borderId="9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KO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94701986754967E-2"/>
          <c:y val="0.1122254738078059"/>
          <c:w val="0.88094039735099339"/>
          <c:h val="0.76242395995321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1'!$B$3:$AM$3</c:f>
              <c:numCache>
                <c:formatCode>#,###,,;\(#,###,,\);\ \-\ \-</c:formatCode>
                <c:ptCount val="38"/>
                <c:pt idx="0">
                  <c:v>7903900000</c:v>
                </c:pt>
                <c:pt idx="1">
                  <c:v>8668600000</c:v>
                </c:pt>
                <c:pt idx="2">
                  <c:v>7658300000</c:v>
                </c:pt>
                <c:pt idx="3">
                  <c:v>8337800000</c:v>
                </c:pt>
                <c:pt idx="4">
                  <c:v>8965800000</c:v>
                </c:pt>
                <c:pt idx="5">
                  <c:v>10236400000</c:v>
                </c:pt>
                <c:pt idx="6">
                  <c:v>11571600000</c:v>
                </c:pt>
                <c:pt idx="7">
                  <c:v>13073900000</c:v>
                </c:pt>
                <c:pt idx="8">
                  <c:v>13957000000</c:v>
                </c:pt>
                <c:pt idx="9">
                  <c:v>16172000000</c:v>
                </c:pt>
                <c:pt idx="10">
                  <c:v>18018000000</c:v>
                </c:pt>
                <c:pt idx="11">
                  <c:v>18546000000</c:v>
                </c:pt>
                <c:pt idx="12">
                  <c:v>18868000000</c:v>
                </c:pt>
                <c:pt idx="13">
                  <c:v>18813000000</c:v>
                </c:pt>
                <c:pt idx="14">
                  <c:v>19805000000</c:v>
                </c:pt>
                <c:pt idx="15">
                  <c:v>20458000000</c:v>
                </c:pt>
                <c:pt idx="16">
                  <c:v>20092000000</c:v>
                </c:pt>
                <c:pt idx="17">
                  <c:v>19564000000</c:v>
                </c:pt>
                <c:pt idx="18">
                  <c:v>21044000000</c:v>
                </c:pt>
                <c:pt idx="19">
                  <c:v>21962000000</c:v>
                </c:pt>
                <c:pt idx="20">
                  <c:v>23104000000</c:v>
                </c:pt>
                <c:pt idx="21">
                  <c:v>24088000000</c:v>
                </c:pt>
                <c:pt idx="22">
                  <c:v>28857000000</c:v>
                </c:pt>
                <c:pt idx="23">
                  <c:v>31944000000</c:v>
                </c:pt>
                <c:pt idx="24">
                  <c:v>30990000000</c:v>
                </c:pt>
                <c:pt idx="25">
                  <c:v>35119000000</c:v>
                </c:pt>
                <c:pt idx="26">
                  <c:v>46542000000</c:v>
                </c:pt>
                <c:pt idx="27">
                  <c:v>48017000000</c:v>
                </c:pt>
                <c:pt idx="28">
                  <c:v>46854000000</c:v>
                </c:pt>
                <c:pt idx="29">
                  <c:v>45998000000</c:v>
                </c:pt>
                <c:pt idx="30">
                  <c:v>44294000000</c:v>
                </c:pt>
                <c:pt idx="31">
                  <c:v>41863000000</c:v>
                </c:pt>
                <c:pt idx="32">
                  <c:v>35410000000</c:v>
                </c:pt>
                <c:pt idx="33">
                  <c:v>31856000000</c:v>
                </c:pt>
                <c:pt idx="34">
                  <c:v>37266000000</c:v>
                </c:pt>
                <c:pt idx="35">
                  <c:v>33014000000</c:v>
                </c:pt>
                <c:pt idx="36">
                  <c:v>38655000000</c:v>
                </c:pt>
                <c:pt idx="37">
                  <c:v>43004000000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7-ED49-8053-D1ECA2E9B3C5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1'!$B$19:$AM$19</c:f>
              <c:numCache>
                <c:formatCode>#,###,,;\(#,###,,\);\ \-\ \-</c:formatCode>
                <c:ptCount val="38"/>
                <c:pt idx="0">
                  <c:v>1137600000</c:v>
                </c:pt>
                <c:pt idx="1">
                  <c:v>1511200000</c:v>
                </c:pt>
                <c:pt idx="2">
                  <c:v>1410100000</c:v>
                </c:pt>
                <c:pt idx="3">
                  <c:v>1582100000</c:v>
                </c:pt>
                <c:pt idx="4">
                  <c:v>1969600000</c:v>
                </c:pt>
                <c:pt idx="5">
                  <c:v>2258300000</c:v>
                </c:pt>
                <c:pt idx="6">
                  <c:v>2644700000</c:v>
                </c:pt>
                <c:pt idx="7">
                  <c:v>2848600000</c:v>
                </c:pt>
                <c:pt idx="8">
                  <c:v>3533000000</c:v>
                </c:pt>
                <c:pt idx="9">
                  <c:v>4139000000</c:v>
                </c:pt>
                <c:pt idx="10">
                  <c:v>4782000000</c:v>
                </c:pt>
                <c:pt idx="11">
                  <c:v>5075000000</c:v>
                </c:pt>
                <c:pt idx="12">
                  <c:v>6681000000</c:v>
                </c:pt>
                <c:pt idx="13">
                  <c:v>5843000000</c:v>
                </c:pt>
                <c:pt idx="14">
                  <c:v>4611000000</c:v>
                </c:pt>
                <c:pt idx="15">
                  <c:v>4172000000</c:v>
                </c:pt>
                <c:pt idx="16">
                  <c:v>6463000000</c:v>
                </c:pt>
                <c:pt idx="17">
                  <c:v>5379000000</c:v>
                </c:pt>
                <c:pt idx="18">
                  <c:v>6345000000</c:v>
                </c:pt>
                <c:pt idx="19">
                  <c:v>7115000000</c:v>
                </c:pt>
                <c:pt idx="20">
                  <c:v>7622000000</c:v>
                </c:pt>
                <c:pt idx="21">
                  <c:v>7516000000</c:v>
                </c:pt>
                <c:pt idx="22">
                  <c:v>9036000000</c:v>
                </c:pt>
                <c:pt idx="23">
                  <c:v>9105000000</c:v>
                </c:pt>
                <c:pt idx="24">
                  <c:v>10455000000</c:v>
                </c:pt>
                <c:pt idx="25">
                  <c:v>16369000000</c:v>
                </c:pt>
                <c:pt idx="26">
                  <c:v>13748000000</c:v>
                </c:pt>
                <c:pt idx="27">
                  <c:v>14121000000</c:v>
                </c:pt>
                <c:pt idx="28">
                  <c:v>13875000000</c:v>
                </c:pt>
                <c:pt idx="29">
                  <c:v>11758000000</c:v>
                </c:pt>
                <c:pt idx="30">
                  <c:v>12416000000</c:v>
                </c:pt>
                <c:pt idx="31">
                  <c:v>10633000000</c:v>
                </c:pt>
                <c:pt idx="32">
                  <c:v>8909000000</c:v>
                </c:pt>
                <c:pt idx="33">
                  <c:v>10062000000</c:v>
                </c:pt>
                <c:pt idx="34">
                  <c:v>13032000000</c:v>
                </c:pt>
                <c:pt idx="35">
                  <c:v>12701000000</c:v>
                </c:pt>
                <c:pt idx="36">
                  <c:v>15441000000</c:v>
                </c:pt>
                <c:pt idx="37">
                  <c:v>13799000000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7-ED49-8053-D1ECA2E9B3C5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1'!$B$106:$AM$106</c:f>
              <c:numCache>
                <c:formatCode>#,###,,;\(#,###,,\);\ \-\ \-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672100000</c:v>
                </c:pt>
                <c:pt idx="5">
                  <c:v>690900000</c:v>
                </c:pt>
                <c:pt idx="6">
                  <c:v>1292700000</c:v>
                </c:pt>
                <c:pt idx="7">
                  <c:v>1149100000</c:v>
                </c:pt>
                <c:pt idx="8">
                  <c:v>1708000000</c:v>
                </c:pt>
                <c:pt idx="9">
                  <c:v>2305000000</c:v>
                </c:pt>
                <c:pt idx="10">
                  <c:v>2178000000</c:v>
                </c:pt>
                <c:pt idx="11">
                  <c:v>2473000000</c:v>
                </c:pt>
                <c:pt idx="12">
                  <c:v>2940000000</c:v>
                </c:pt>
                <c:pt idx="13">
                  <c:v>2570000000</c:v>
                </c:pt>
                <c:pt idx="14">
                  <c:v>2814000000</c:v>
                </c:pt>
                <c:pt idx="15">
                  <c:v>2852000000</c:v>
                </c:pt>
                <c:pt idx="16">
                  <c:v>3341000000</c:v>
                </c:pt>
                <c:pt idx="17">
                  <c:v>3891000000</c:v>
                </c:pt>
                <c:pt idx="18">
                  <c:v>4644000000</c:v>
                </c:pt>
                <c:pt idx="19">
                  <c:v>5213000000</c:v>
                </c:pt>
                <c:pt idx="20">
                  <c:v>5524000000</c:v>
                </c:pt>
                <c:pt idx="21">
                  <c:v>4550000000</c:v>
                </c:pt>
                <c:pt idx="22">
                  <c:v>5502000000</c:v>
                </c:pt>
                <c:pt idx="23">
                  <c:v>5603000000</c:v>
                </c:pt>
                <c:pt idx="24">
                  <c:v>6193000000</c:v>
                </c:pt>
                <c:pt idx="25">
                  <c:v>7317000000</c:v>
                </c:pt>
                <c:pt idx="26">
                  <c:v>6554000000</c:v>
                </c:pt>
                <c:pt idx="27">
                  <c:v>7865000000</c:v>
                </c:pt>
                <c:pt idx="28">
                  <c:v>7992000000</c:v>
                </c:pt>
                <c:pt idx="29">
                  <c:v>8209000000</c:v>
                </c:pt>
                <c:pt idx="30">
                  <c:v>7975000000</c:v>
                </c:pt>
                <c:pt idx="31">
                  <c:v>6534000000</c:v>
                </c:pt>
                <c:pt idx="32">
                  <c:v>5431000000</c:v>
                </c:pt>
                <c:pt idx="33">
                  <c:v>6280000000</c:v>
                </c:pt>
                <c:pt idx="34">
                  <c:v>8417000000</c:v>
                </c:pt>
                <c:pt idx="35">
                  <c:v>8667000000</c:v>
                </c:pt>
                <c:pt idx="36">
                  <c:v>11258000000</c:v>
                </c:pt>
                <c:pt idx="37">
                  <c:v>9534000000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7-ED49-8053-D1ECA2E9B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6009664"/>
        <c:axId val="515802736"/>
      </c:barChart>
      <c:catAx>
        <c:axId val="9160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02736"/>
        <c:crosses val="autoZero"/>
        <c:auto val="1"/>
        <c:lblAlgn val="ctr"/>
        <c:lblOffset val="100"/>
        <c:noMultiLvlLbl val="0"/>
      </c:catAx>
      <c:valAx>
        <c:axId val="5158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71231162329877"/>
          <c:y val="0.93561880660680108"/>
          <c:w val="0.30355550920373364"/>
          <c:h val="4.1897804063297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31750</xdr:colOff>
      <xdr:row>108</xdr:row>
      <xdr:rowOff>25399</xdr:rowOff>
    </xdr:from>
    <xdr:to>
      <xdr:col>47</xdr:col>
      <xdr:colOff>0</xdr:colOff>
      <xdr:row>136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0D9F9-0DB0-ABF7-FF04-88A3A75AA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c.gov/Archives/edgar/data/21344/000002134498000004/0000021344-98-000004-index.html" TargetMode="External"/><Relationship Id="rId21" Type="http://schemas.openxmlformats.org/officeDocument/2006/relationships/hyperlink" Target="https://www.sec.gov/Archives/edgar/data/21344/0000021344-95-000007-index.html" TargetMode="External"/><Relationship Id="rId42" Type="http://schemas.openxmlformats.org/officeDocument/2006/relationships/hyperlink" Target="https://www.sec.gov/Archives/edgar/data/21344/000104746906002588/0001047469-06-002588-index.htm" TargetMode="External"/><Relationship Id="rId47" Type="http://schemas.openxmlformats.org/officeDocument/2006/relationships/hyperlink" Target="https://www.sec.gov/Archives/edgar/data/21344/000119312508041768/0001193125-08-041768-index.htm" TargetMode="External"/><Relationship Id="rId63" Type="http://schemas.openxmlformats.org/officeDocument/2006/relationships/hyperlink" Target="https://www.sec.gov/Archives/edgar/data/21344/000002134416000050/0000021344-16-000050-index.htm" TargetMode="External"/><Relationship Id="rId68" Type="http://schemas.openxmlformats.org/officeDocument/2006/relationships/hyperlink" Target="https://www.sec.gov/Archives/edgar/data/21344/000002134419000014/0000021344-19-000014-index.htm" TargetMode="External"/><Relationship Id="rId1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sec.gov/" TargetMode="External"/><Relationship Id="rId32" Type="http://schemas.openxmlformats.org/officeDocument/2006/relationships/hyperlink" Target="https://www.sec.gov/Archives/edgar/data/21344/000002134401000005/0000021344-01-000005-index.html" TargetMode="External"/><Relationship Id="rId37" Type="http://schemas.openxmlformats.org/officeDocument/2006/relationships/hyperlink" Target="https://sec.gov/" TargetMode="External"/><Relationship Id="rId40" Type="http://schemas.openxmlformats.org/officeDocument/2006/relationships/hyperlink" Target="https://www.sec.gov/Archives/edgar/data/21344/000104746905005411/0001047469-05-005411-index.htm" TargetMode="External"/><Relationship Id="rId45" Type="http://schemas.openxmlformats.org/officeDocument/2006/relationships/hyperlink" Target="https://www.sec.gov/Archives/edgar/data/21344/000104746907001328/0001047469-07-001328-index.htm" TargetMode="External"/><Relationship Id="rId53" Type="http://schemas.openxmlformats.org/officeDocument/2006/relationships/hyperlink" Target="https://www.sec.gov/Archives/edgar/data/21344/000104746911001506/0001047469-11-001506-index.htm" TargetMode="External"/><Relationship Id="rId58" Type="http://schemas.openxmlformats.org/officeDocument/2006/relationships/hyperlink" Target="https://www.sec.gov/Archives/edgar/data/21344/000002134414000008/0000021344-14-000008-index.htm" TargetMode="External"/><Relationship Id="rId66" Type="http://schemas.openxmlformats.org/officeDocument/2006/relationships/hyperlink" Target="https://www.sec.gov/Archives/edgar/data/21344/000002134418000008/0000021344-18-000008-index.htm" TargetMode="External"/><Relationship Id="rId74" Type="http://schemas.openxmlformats.org/officeDocument/2006/relationships/hyperlink" Target="https://www.sec.gov/Archives/edgar/data/21344/000002134422000009/0000021344-22-000009-index.htm" TargetMode="External"/><Relationship Id="rId79" Type="http://schemas.openxmlformats.org/officeDocument/2006/relationships/drawing" Target="../drawings/drawing1.xm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21344/000002134415000005/0000021344-15-000005-index.htm" TargetMode="External"/><Relationship Id="rId1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sec.gov/" TargetMode="External"/><Relationship Id="rId27" Type="http://schemas.openxmlformats.org/officeDocument/2006/relationships/hyperlink" Target="https://www.sec.gov/Archives/edgar/data/21344/000002134498000004/0000021344-98-000004-index.html" TargetMode="External"/><Relationship Id="rId30" Type="http://schemas.openxmlformats.org/officeDocument/2006/relationships/hyperlink" Target="https://sec.gov/" TargetMode="External"/><Relationship Id="rId35" Type="http://schemas.openxmlformats.org/officeDocument/2006/relationships/hyperlink" Target="https://www.sec.gov/Archives/edgar/data/21344/000002134402000011/0000021344-02-000011-index.html" TargetMode="External"/><Relationship Id="rId43" Type="http://schemas.openxmlformats.org/officeDocument/2006/relationships/hyperlink" Target="https://www.sec.gov/Archives/edgar/data/21344/000104746906002588/0001047469-06-002588-index.htm" TargetMode="External"/><Relationship Id="rId48" Type="http://schemas.openxmlformats.org/officeDocument/2006/relationships/hyperlink" Target="https://www.sec.gov/Archives/edgar/data/21344/000104746909001875/0001047469-09-001875-index.htm" TargetMode="External"/><Relationship Id="rId56" Type="http://schemas.openxmlformats.org/officeDocument/2006/relationships/hyperlink" Target="https://www.sec.gov/Archives/edgar/data/21344/000002134413000007/0000021344-13-000007-index.htm" TargetMode="External"/><Relationship Id="rId64" Type="http://schemas.openxmlformats.org/officeDocument/2006/relationships/hyperlink" Target="https://www.sec.gov/Archives/edgar/data/21344/000002134417000009/0000021344-17-000009-index.htm" TargetMode="External"/><Relationship Id="rId69" Type="http://schemas.openxmlformats.org/officeDocument/2006/relationships/hyperlink" Target="https://www.sec.gov/Archives/edgar/data/21344/000002134419000014/0000021344-19-000014-index.htm" TargetMode="External"/><Relationship Id="rId77" Type="http://schemas.openxmlformats.org/officeDocument/2006/relationships/hyperlink" Target="https://www.sec.gov/Archives/edgar/data/21344/000002134423000011/0000021344-23-000011-index.htm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sec.gov/" TargetMode="External"/><Relationship Id="rId72" Type="http://schemas.openxmlformats.org/officeDocument/2006/relationships/hyperlink" Target="https://www.sec.gov/Archives/edgar/data/21344/000002134421000008/0000021344-21-000008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sec.gov/" TargetMode="External"/><Relationship Id="rId33" Type="http://schemas.openxmlformats.org/officeDocument/2006/relationships/hyperlink" Target="https://www.sec.gov/Archives/edgar/data/21344/000002134401000005/0000021344-01-000005-index.html" TargetMode="External"/><Relationship Id="rId38" Type="http://schemas.openxmlformats.org/officeDocument/2006/relationships/hyperlink" Target="https://sec.gov/" TargetMode="External"/><Relationship Id="rId46" Type="http://schemas.openxmlformats.org/officeDocument/2006/relationships/hyperlink" Target="https://www.sec.gov/Archives/edgar/data/21344/000119312508041768/0001193125-08-041768-index.htm" TargetMode="External"/><Relationship Id="rId59" Type="http://schemas.openxmlformats.org/officeDocument/2006/relationships/hyperlink" Target="https://www.sec.gov/Archives/edgar/data/21344/000002134414000008/0000021344-14-000008-index.htm" TargetMode="External"/><Relationship Id="rId67" Type="http://schemas.openxmlformats.org/officeDocument/2006/relationships/hyperlink" Target="https://www.sec.gov/Archives/edgar/data/21344/000002134418000008/0000021344-18-000008-index.htm" TargetMode="External"/><Relationship Id="rId20" Type="http://schemas.openxmlformats.org/officeDocument/2006/relationships/hyperlink" Target="https://www.sec.gov/Archives/edgar/data/21344/0000021344-95-000007-index.html" TargetMode="External"/><Relationship Id="rId41" Type="http://schemas.openxmlformats.org/officeDocument/2006/relationships/hyperlink" Target="https://www.sec.gov/Archives/edgar/data/21344/000104746905005411/0001047469-05-005411-index.htm" TargetMode="External"/><Relationship Id="rId54" Type="http://schemas.openxmlformats.org/officeDocument/2006/relationships/hyperlink" Target="https://www.sec.gov/Archives/edgar/data/21344/000002134412000007/0000021344-12-000007-index.htm" TargetMode="External"/><Relationship Id="rId62" Type="http://schemas.openxmlformats.org/officeDocument/2006/relationships/hyperlink" Target="https://www.sec.gov/Archives/edgar/data/21344/000002134416000050/0000021344-16-000050-index.htm" TargetMode="External"/><Relationship Id="rId70" Type="http://schemas.openxmlformats.org/officeDocument/2006/relationships/hyperlink" Target="https://www.sec.gov/Archives/edgar/data/21344/000002134420000006/0000021344-20-000006-index.htm" TargetMode="External"/><Relationship Id="rId75" Type="http://schemas.openxmlformats.org/officeDocument/2006/relationships/hyperlink" Target="https://www.sec.gov/Archives/edgar/data/21344/000002134422000009/0000021344-22-000009-index.htm" TargetMode="External"/><Relationship Id="rId1" Type="http://schemas.openxmlformats.org/officeDocument/2006/relationships/hyperlink" Target="https://roic.ai/company/KO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sec.gov/" TargetMode="External"/><Relationship Id="rId28" Type="http://schemas.openxmlformats.org/officeDocument/2006/relationships/hyperlink" Target="https://www.sec.gov/Archives/edgar/data/21344/000002134499000005/0000021344-99-000005-index.html" TargetMode="External"/><Relationship Id="rId36" Type="http://schemas.openxmlformats.org/officeDocument/2006/relationships/hyperlink" Target="https://sec.gov/" TargetMode="External"/><Relationship Id="rId49" Type="http://schemas.openxmlformats.org/officeDocument/2006/relationships/hyperlink" Target="https://www.sec.gov/Archives/edgar/data/21344/000104746909001875/0001047469-09-001875-index.htm" TargetMode="External"/><Relationship Id="rId57" Type="http://schemas.openxmlformats.org/officeDocument/2006/relationships/hyperlink" Target="https://www.sec.gov/Archives/edgar/data/21344/000002134413000007/0000021344-13-000007-index.htm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sec.gov/" TargetMode="External"/><Relationship Id="rId44" Type="http://schemas.openxmlformats.org/officeDocument/2006/relationships/hyperlink" Target="https://www.sec.gov/Archives/edgar/data/21344/000104746907001328/0001047469-07-001328-index.htm" TargetMode="External"/><Relationship Id="rId52" Type="http://schemas.openxmlformats.org/officeDocument/2006/relationships/hyperlink" Target="https://www.sec.gov/Archives/edgar/data/21344/000104746911001506/0001047469-11-001506-index.htm" TargetMode="External"/><Relationship Id="rId60" Type="http://schemas.openxmlformats.org/officeDocument/2006/relationships/hyperlink" Target="https://www.sec.gov/Archives/edgar/data/21344/000002134415000005/0000021344-15-000005-index.htm" TargetMode="External"/><Relationship Id="rId65" Type="http://schemas.openxmlformats.org/officeDocument/2006/relationships/hyperlink" Target="https://www.sec.gov/Archives/edgar/data/21344/000002134417000009/0000021344-17-000009-index.htm" TargetMode="External"/><Relationship Id="rId73" Type="http://schemas.openxmlformats.org/officeDocument/2006/relationships/hyperlink" Target="https://www.sec.gov/Archives/edgar/data/21344/000002134421000008/0000021344-21-000008-index.htm" TargetMode="External"/><Relationship Id="rId78" Type="http://schemas.openxmlformats.org/officeDocument/2006/relationships/hyperlink" Target="https://finbox.com/NYSE:KO/explorer/revenue_proj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39" Type="http://schemas.openxmlformats.org/officeDocument/2006/relationships/hyperlink" Target="https://sec.gov/" TargetMode="External"/><Relationship Id="rId34" Type="http://schemas.openxmlformats.org/officeDocument/2006/relationships/hyperlink" Target="https://www.sec.gov/Archives/edgar/data/21344/000002134402000011/0000021344-02-000011-index.html" TargetMode="External"/><Relationship Id="rId50" Type="http://schemas.openxmlformats.org/officeDocument/2006/relationships/hyperlink" Target="https://sec.gov/" TargetMode="External"/><Relationship Id="rId55" Type="http://schemas.openxmlformats.org/officeDocument/2006/relationships/hyperlink" Target="https://www.sec.gov/Archives/edgar/data/21344/000002134412000007/0000021344-12-000007-index.htm" TargetMode="External"/><Relationship Id="rId76" Type="http://schemas.openxmlformats.org/officeDocument/2006/relationships/hyperlink" Target="https://www.sec.gov/Archives/edgar/data/21344/000002134423000011/0000021344-23-000011-index.htm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21344/000002134420000006/0000021344-20-000006-index.htm" TargetMode="External"/><Relationship Id="rId2" Type="http://schemas.openxmlformats.org/officeDocument/2006/relationships/hyperlink" Target="https://sec.gov/" TargetMode="External"/><Relationship Id="rId29" Type="http://schemas.openxmlformats.org/officeDocument/2006/relationships/hyperlink" Target="https://www.sec.gov/Archives/edgar/data/21344/000002134499000005/0000021344-99-000005-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18"/>
  <sheetViews>
    <sheetView tabSelected="1" zoomScale="80" zoomScaleNormal="80" workbookViewId="0">
      <pane xSplit="1" ySplit="1" topLeftCell="AK2" activePane="bottomRight" state="frozen"/>
      <selection pane="topRight"/>
      <selection pane="bottomLeft"/>
      <selection pane="bottomRight" activeCell="AT140" sqref="AT140"/>
    </sheetView>
  </sheetViews>
  <sheetFormatPr baseColWidth="10" defaultRowHeight="16" x14ac:dyDescent="0.2"/>
  <cols>
    <col min="1" max="1" width="50" customWidth="1"/>
    <col min="2" max="39" width="15" customWidth="1"/>
    <col min="40" max="48" width="21" customWidth="1"/>
  </cols>
  <sheetData>
    <row r="1" spans="1:48" ht="22" thickBot="1" x14ac:dyDescent="0.3">
      <c r="A1" s="3" t="s">
        <v>94</v>
      </c>
      <c r="B1" s="8">
        <v>1985</v>
      </c>
      <c r="C1" s="8">
        <v>1986</v>
      </c>
      <c r="D1" s="8">
        <v>1987</v>
      </c>
      <c r="E1" s="8">
        <v>1988</v>
      </c>
      <c r="F1" s="8">
        <v>1989</v>
      </c>
      <c r="G1" s="8">
        <v>1990</v>
      </c>
      <c r="H1" s="8">
        <v>1991</v>
      </c>
      <c r="I1" s="8">
        <v>1992</v>
      </c>
      <c r="J1" s="8">
        <v>1993</v>
      </c>
      <c r="K1" s="8">
        <v>1994</v>
      </c>
      <c r="L1" s="8">
        <v>1995</v>
      </c>
      <c r="M1" s="8">
        <v>1996</v>
      </c>
      <c r="N1" s="8">
        <v>1997</v>
      </c>
      <c r="O1" s="8">
        <v>1998</v>
      </c>
      <c r="P1" s="8">
        <v>1999</v>
      </c>
      <c r="Q1" s="8">
        <v>2000</v>
      </c>
      <c r="R1" s="8">
        <v>2001</v>
      </c>
      <c r="S1" s="8">
        <v>2002</v>
      </c>
      <c r="T1" s="8">
        <v>2003</v>
      </c>
      <c r="U1" s="8">
        <v>2004</v>
      </c>
      <c r="V1" s="8">
        <v>2005</v>
      </c>
      <c r="W1" s="8">
        <v>2006</v>
      </c>
      <c r="X1" s="8">
        <v>2007</v>
      </c>
      <c r="Y1" s="8">
        <v>2008</v>
      </c>
      <c r="Z1" s="8">
        <v>2009</v>
      </c>
      <c r="AA1" s="8">
        <v>2010</v>
      </c>
      <c r="AB1" s="8">
        <v>2011</v>
      </c>
      <c r="AC1" s="8">
        <v>2012</v>
      </c>
      <c r="AD1" s="8">
        <v>2013</v>
      </c>
      <c r="AE1" s="8">
        <v>2014</v>
      </c>
      <c r="AF1" s="8">
        <v>2015</v>
      </c>
      <c r="AG1" s="8">
        <v>2016</v>
      </c>
      <c r="AH1" s="8">
        <v>2017</v>
      </c>
      <c r="AI1" s="8">
        <v>2018</v>
      </c>
      <c r="AJ1" s="8">
        <v>2019</v>
      </c>
      <c r="AK1" s="8">
        <v>2020</v>
      </c>
      <c r="AL1" s="8">
        <v>2021</v>
      </c>
      <c r="AM1" s="8">
        <v>2022</v>
      </c>
      <c r="AN1" s="27">
        <v>2023</v>
      </c>
      <c r="AO1" s="27">
        <v>2024</v>
      </c>
      <c r="AP1" s="27">
        <v>2025</v>
      </c>
      <c r="AQ1" s="27">
        <v>2026</v>
      </c>
      <c r="AR1" s="27">
        <v>2027</v>
      </c>
    </row>
    <row r="2" spans="1:4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  <c r="AM2" s="9" t="s">
        <v>91</v>
      </c>
      <c r="AN2" s="9" t="s">
        <v>91</v>
      </c>
      <c r="AO2" s="9" t="s">
        <v>91</v>
      </c>
      <c r="AP2" s="9" t="s">
        <v>91</v>
      </c>
      <c r="AQ2" s="9"/>
      <c r="AR2" s="9"/>
    </row>
    <row r="3" spans="1:48" ht="40" x14ac:dyDescent="0.25">
      <c r="A3" s="5" t="s">
        <v>1</v>
      </c>
      <c r="B3" s="1">
        <v>7903900000</v>
      </c>
      <c r="C3" s="1">
        <v>8668600000</v>
      </c>
      <c r="D3" s="1">
        <v>7658300000</v>
      </c>
      <c r="E3" s="1">
        <v>8337800000</v>
      </c>
      <c r="F3" s="1">
        <v>8965800000</v>
      </c>
      <c r="G3" s="1">
        <v>10236400000</v>
      </c>
      <c r="H3" s="1">
        <v>11571600000</v>
      </c>
      <c r="I3" s="1">
        <v>13073900000</v>
      </c>
      <c r="J3" s="1">
        <v>13957000000</v>
      </c>
      <c r="K3" s="1">
        <v>16172000000</v>
      </c>
      <c r="L3" s="1">
        <v>18018000000</v>
      </c>
      <c r="M3" s="1">
        <v>18546000000</v>
      </c>
      <c r="N3" s="1">
        <v>18868000000</v>
      </c>
      <c r="O3" s="1">
        <v>18813000000</v>
      </c>
      <c r="P3" s="1">
        <v>19805000000</v>
      </c>
      <c r="Q3" s="1">
        <v>20458000000</v>
      </c>
      <c r="R3" s="1">
        <v>20092000000</v>
      </c>
      <c r="S3" s="1">
        <v>19564000000</v>
      </c>
      <c r="T3" s="1">
        <v>21044000000</v>
      </c>
      <c r="U3" s="1">
        <v>21962000000</v>
      </c>
      <c r="V3" s="1">
        <v>23104000000</v>
      </c>
      <c r="W3" s="1">
        <v>24088000000</v>
      </c>
      <c r="X3" s="1">
        <v>28857000000</v>
      </c>
      <c r="Y3" s="1">
        <v>31944000000</v>
      </c>
      <c r="Z3" s="1">
        <v>30990000000</v>
      </c>
      <c r="AA3" s="1">
        <v>35119000000</v>
      </c>
      <c r="AB3" s="1">
        <v>46542000000</v>
      </c>
      <c r="AC3" s="1">
        <v>48017000000</v>
      </c>
      <c r="AD3" s="1">
        <v>46854000000</v>
      </c>
      <c r="AE3" s="1">
        <v>45998000000</v>
      </c>
      <c r="AF3" s="1">
        <v>44294000000</v>
      </c>
      <c r="AG3" s="1">
        <v>41863000000</v>
      </c>
      <c r="AH3" s="1">
        <v>35410000000</v>
      </c>
      <c r="AI3" s="1">
        <v>31856000000</v>
      </c>
      <c r="AJ3" s="1">
        <v>37266000000</v>
      </c>
      <c r="AK3" s="1">
        <v>33014000000</v>
      </c>
      <c r="AL3" s="1">
        <v>38655000000</v>
      </c>
      <c r="AM3" s="1">
        <v>43004000000</v>
      </c>
      <c r="AN3" s="28">
        <v>44853000000</v>
      </c>
      <c r="AO3" s="28">
        <v>47148000000</v>
      </c>
      <c r="AP3" s="28">
        <v>49690000000</v>
      </c>
      <c r="AQ3" s="28">
        <v>51699000000</v>
      </c>
      <c r="AR3" s="28">
        <v>54054000000</v>
      </c>
      <c r="AS3" s="18" t="s">
        <v>110</v>
      </c>
      <c r="AT3" s="19" t="s">
        <v>111</v>
      </c>
      <c r="AU3" s="19" t="s">
        <v>112</v>
      </c>
      <c r="AV3" s="19" t="s">
        <v>113</v>
      </c>
    </row>
    <row r="4" spans="1:48" ht="19" x14ac:dyDescent="0.25">
      <c r="A4" s="14" t="s">
        <v>95</v>
      </c>
      <c r="B4" s="1"/>
      <c r="C4" s="15">
        <f>(C3/B3)-1</f>
        <v>9.6749705841419953E-2</v>
      </c>
      <c r="D4" s="15">
        <f>(D3/C3)-1</f>
        <v>-0.11654707795953212</v>
      </c>
      <c r="E4" s="15">
        <f>(E3/D3)-1</f>
        <v>8.8727263230743203E-2</v>
      </c>
      <c r="F4" s="15">
        <f t="shared" ref="F4:AR4" si="0">(F3/E3)-1</f>
        <v>7.5319628679028083E-2</v>
      </c>
      <c r="G4" s="15">
        <f t="shared" si="0"/>
        <v>0.14171629971670119</v>
      </c>
      <c r="H4" s="16">
        <f t="shared" si="0"/>
        <v>0.13043648157555388</v>
      </c>
      <c r="I4" s="16">
        <f t="shared" si="0"/>
        <v>0.12982647170659201</v>
      </c>
      <c r="J4" s="16">
        <f t="shared" si="0"/>
        <v>6.7546791699492958E-2</v>
      </c>
      <c r="K4" s="16">
        <f t="shared" si="0"/>
        <v>0.15870172673210581</v>
      </c>
      <c r="L4" s="16">
        <f t="shared" si="0"/>
        <v>0.11414790996784574</v>
      </c>
      <c r="M4" s="16">
        <f t="shared" si="0"/>
        <v>2.93040293040292E-2</v>
      </c>
      <c r="N4" s="16">
        <f t="shared" si="0"/>
        <v>1.7362234444084912E-2</v>
      </c>
      <c r="O4" s="16">
        <f t="shared" si="0"/>
        <v>-2.9149883400466647E-3</v>
      </c>
      <c r="P4" s="16">
        <f t="shared" si="0"/>
        <v>5.2729495561579798E-2</v>
      </c>
      <c r="Q4" s="16">
        <f t="shared" si="0"/>
        <v>3.2971471850542722E-2</v>
      </c>
      <c r="R4" s="16">
        <f t="shared" si="0"/>
        <v>-1.7890311858441699E-2</v>
      </c>
      <c r="S4" s="16">
        <f t="shared" si="0"/>
        <v>-2.6279116066096009E-2</v>
      </c>
      <c r="T4" s="16">
        <f t="shared" si="0"/>
        <v>7.5649151502760192E-2</v>
      </c>
      <c r="U4" s="16">
        <f t="shared" si="0"/>
        <v>4.362288538300696E-2</v>
      </c>
      <c r="V4" s="16">
        <f t="shared" si="0"/>
        <v>5.1998907203351319E-2</v>
      </c>
      <c r="W4" s="16">
        <f t="shared" si="0"/>
        <v>4.259002770083109E-2</v>
      </c>
      <c r="X4" s="16">
        <f t="shared" si="0"/>
        <v>0.19798239787446037</v>
      </c>
      <c r="Y4" s="16">
        <f t="shared" si="0"/>
        <v>0.10697577710780748</v>
      </c>
      <c r="Z4" s="16">
        <f t="shared" si="0"/>
        <v>-2.9864763335837763E-2</v>
      </c>
      <c r="AA4" s="16">
        <f t="shared" si="0"/>
        <v>0.13323652791222984</v>
      </c>
      <c r="AB4" s="16">
        <f t="shared" si="0"/>
        <v>0.32526552578376378</v>
      </c>
      <c r="AC4" s="16">
        <f t="shared" si="0"/>
        <v>3.169180525117099E-2</v>
      </c>
      <c r="AD4" s="16">
        <f t="shared" si="0"/>
        <v>-2.4220588541558175E-2</v>
      </c>
      <c r="AE4" s="16">
        <f t="shared" si="0"/>
        <v>-1.8269518077432045E-2</v>
      </c>
      <c r="AF4" s="16">
        <f t="shared" si="0"/>
        <v>-3.7045088916909386E-2</v>
      </c>
      <c r="AG4" s="16">
        <f t="shared" si="0"/>
        <v>-5.4883279902469884E-2</v>
      </c>
      <c r="AH4" s="16">
        <f t="shared" si="0"/>
        <v>-0.15414566562358167</v>
      </c>
      <c r="AI4" s="16">
        <f t="shared" si="0"/>
        <v>-0.10036712792996327</v>
      </c>
      <c r="AJ4" s="16">
        <f t="shared" si="0"/>
        <v>0.16982672024108481</v>
      </c>
      <c r="AK4" s="16">
        <f t="shared" si="0"/>
        <v>-0.11409864219395693</v>
      </c>
      <c r="AL4" s="16">
        <f t="shared" si="0"/>
        <v>0.17086690494941537</v>
      </c>
      <c r="AM4" s="16">
        <f t="shared" si="0"/>
        <v>0.11250808433579107</v>
      </c>
      <c r="AN4" s="16">
        <f t="shared" si="0"/>
        <v>4.2996000372058418E-2</v>
      </c>
      <c r="AO4" s="16">
        <f t="shared" si="0"/>
        <v>5.1167146010300257E-2</v>
      </c>
      <c r="AP4" s="16">
        <f t="shared" si="0"/>
        <v>5.3915330448799592E-2</v>
      </c>
      <c r="AQ4" s="16">
        <f t="shared" si="0"/>
        <v>4.0430670154960824E-2</v>
      </c>
      <c r="AR4" s="16">
        <f t="shared" si="0"/>
        <v>4.5552138339232773E-2</v>
      </c>
      <c r="AS4" s="17">
        <f>(AM4+AL4+AK4)/3</f>
        <v>5.6425449030416498E-2</v>
      </c>
      <c r="AT4" s="17">
        <f>(AM20+AL20+AK20)/3</f>
        <v>2.7997254686983702E-2</v>
      </c>
      <c r="AU4" s="17">
        <f>(AM29+AL29+AK29)/3</f>
        <v>3.5441160523882798E-2</v>
      </c>
      <c r="AV4" s="17">
        <f>(AM105+AL105+AK105)/3</f>
        <v>5.8505428772234157E-2</v>
      </c>
    </row>
    <row r="5" spans="1:48" ht="19" x14ac:dyDescent="0.25">
      <c r="A5" s="5" t="s">
        <v>2</v>
      </c>
      <c r="B5" s="1">
        <v>3876500000</v>
      </c>
      <c r="C5" s="1">
        <v>4232500000</v>
      </c>
      <c r="D5" s="1">
        <v>3481300000</v>
      </c>
      <c r="E5" s="1">
        <v>3531700000</v>
      </c>
      <c r="F5" s="1">
        <v>3708300000</v>
      </c>
      <c r="G5" s="1">
        <v>3965000000</v>
      </c>
      <c r="H5" s="1">
        <v>4387000000</v>
      </c>
      <c r="I5" s="1">
        <v>4732500000</v>
      </c>
      <c r="J5" s="1">
        <v>4800000000</v>
      </c>
      <c r="K5" s="1">
        <v>5756000000</v>
      </c>
      <c r="L5" s="1">
        <v>6486000000</v>
      </c>
      <c r="M5" s="1">
        <v>6259000000</v>
      </c>
      <c r="N5" s="1">
        <v>5389000000</v>
      </c>
      <c r="O5" s="1">
        <v>4917000000</v>
      </c>
      <c r="P5" s="1">
        <v>5217000000</v>
      </c>
      <c r="Q5" s="1">
        <v>6204000000</v>
      </c>
      <c r="R5" s="1">
        <v>6044000000</v>
      </c>
      <c r="S5" s="1">
        <v>7105000000</v>
      </c>
      <c r="T5" s="1">
        <v>7762000000</v>
      </c>
      <c r="U5" s="1">
        <v>7638000000</v>
      </c>
      <c r="V5" s="1">
        <v>8195000000</v>
      </c>
      <c r="W5" s="1">
        <v>8164000000</v>
      </c>
      <c r="X5" s="1">
        <v>10406000000</v>
      </c>
      <c r="Y5" s="1">
        <v>11374000000</v>
      </c>
      <c r="Z5" s="1">
        <v>11088000000</v>
      </c>
      <c r="AA5" s="1">
        <v>12693000000</v>
      </c>
      <c r="AB5" s="1">
        <v>18216000000</v>
      </c>
      <c r="AC5" s="1">
        <v>19053000000</v>
      </c>
      <c r="AD5" s="1">
        <v>18421000000</v>
      </c>
      <c r="AE5" s="1">
        <v>17889000000</v>
      </c>
      <c r="AF5" s="1">
        <v>17482000000</v>
      </c>
      <c r="AG5" s="1">
        <v>16465000000</v>
      </c>
      <c r="AH5" s="1">
        <v>13256000000</v>
      </c>
      <c r="AI5" s="1">
        <v>11770000000</v>
      </c>
      <c r="AJ5" s="1">
        <v>14619000000</v>
      </c>
      <c r="AK5" s="1">
        <v>13433000000</v>
      </c>
      <c r="AL5" s="1">
        <v>15357000000</v>
      </c>
      <c r="AM5" s="1">
        <v>18000000000</v>
      </c>
    </row>
    <row r="6" spans="1:48" ht="20" x14ac:dyDescent="0.25">
      <c r="A6" s="6" t="s">
        <v>3</v>
      </c>
      <c r="B6" s="10">
        <v>4027400000</v>
      </c>
      <c r="C6" s="10">
        <v>4436100000</v>
      </c>
      <c r="D6" s="10">
        <v>4177000000</v>
      </c>
      <c r="E6" s="10">
        <v>4806100000</v>
      </c>
      <c r="F6" s="10">
        <v>5257500000</v>
      </c>
      <c r="G6" s="10">
        <v>6271400000</v>
      </c>
      <c r="H6" s="10">
        <v>7184600000</v>
      </c>
      <c r="I6" s="10">
        <v>8341400000</v>
      </c>
      <c r="J6" s="10">
        <v>9157000000</v>
      </c>
      <c r="K6" s="10">
        <v>10416000000</v>
      </c>
      <c r="L6" s="10">
        <v>11532000000</v>
      </c>
      <c r="M6" s="10">
        <v>12287000000</v>
      </c>
      <c r="N6" s="10">
        <v>13479000000</v>
      </c>
      <c r="O6" s="10">
        <v>13896000000</v>
      </c>
      <c r="P6" s="10">
        <v>14588000000</v>
      </c>
      <c r="Q6" s="10">
        <v>14254000000</v>
      </c>
      <c r="R6" s="10">
        <v>14048000000</v>
      </c>
      <c r="S6" s="10">
        <v>12459000000</v>
      </c>
      <c r="T6" s="10">
        <v>13282000000</v>
      </c>
      <c r="U6" s="10">
        <v>14324000000</v>
      </c>
      <c r="V6" s="10">
        <v>14909000000</v>
      </c>
      <c r="W6" s="10">
        <v>15924000000</v>
      </c>
      <c r="X6" s="10">
        <v>18451000000</v>
      </c>
      <c r="Y6" s="10">
        <v>20570000000</v>
      </c>
      <c r="Z6" s="10">
        <v>19902000000</v>
      </c>
      <c r="AA6" s="10">
        <v>22426000000</v>
      </c>
      <c r="AB6" s="10">
        <v>28326000000</v>
      </c>
      <c r="AC6" s="10">
        <v>28964000000</v>
      </c>
      <c r="AD6" s="10">
        <v>28433000000</v>
      </c>
      <c r="AE6" s="10">
        <v>28109000000</v>
      </c>
      <c r="AF6" s="10">
        <v>26812000000</v>
      </c>
      <c r="AG6" s="10">
        <v>25398000000</v>
      </c>
      <c r="AH6" s="10">
        <v>22154000000</v>
      </c>
      <c r="AI6" s="10">
        <v>20086000000</v>
      </c>
      <c r="AJ6" s="10">
        <v>22647000000</v>
      </c>
      <c r="AK6" s="10">
        <v>19581000000</v>
      </c>
      <c r="AL6" s="10">
        <v>23298000000</v>
      </c>
      <c r="AM6" s="10">
        <v>25004000000</v>
      </c>
      <c r="AS6" s="18" t="s">
        <v>114</v>
      </c>
      <c r="AT6" s="19" t="s">
        <v>115</v>
      </c>
      <c r="AU6" s="19" t="s">
        <v>116</v>
      </c>
      <c r="AV6" s="19" t="s">
        <v>117</v>
      </c>
    </row>
    <row r="7" spans="1:48" ht="19" x14ac:dyDescent="0.25">
      <c r="A7" s="5" t="s">
        <v>4</v>
      </c>
      <c r="B7" s="2">
        <v>0.50949999999999995</v>
      </c>
      <c r="C7" s="2">
        <v>0.51170000000000004</v>
      </c>
      <c r="D7" s="2">
        <v>0.5454</v>
      </c>
      <c r="E7" s="2">
        <v>0.57640000000000002</v>
      </c>
      <c r="F7" s="2">
        <v>0.58640000000000003</v>
      </c>
      <c r="G7" s="2">
        <v>0.61270000000000002</v>
      </c>
      <c r="H7" s="2">
        <v>0.62090000000000001</v>
      </c>
      <c r="I7" s="2">
        <v>0.63800000000000001</v>
      </c>
      <c r="J7" s="2">
        <v>0.65610000000000002</v>
      </c>
      <c r="K7" s="2">
        <v>0.64410000000000001</v>
      </c>
      <c r="L7" s="2">
        <v>0.64</v>
      </c>
      <c r="M7" s="2">
        <v>0.66249999999999998</v>
      </c>
      <c r="N7" s="2">
        <v>0.71440000000000003</v>
      </c>
      <c r="O7" s="2">
        <v>0.73860000000000003</v>
      </c>
      <c r="P7" s="2">
        <v>0.73660000000000003</v>
      </c>
      <c r="Q7" s="2">
        <v>0.69669999999999999</v>
      </c>
      <c r="R7" s="2">
        <v>0.69920000000000004</v>
      </c>
      <c r="S7" s="2">
        <v>0.63680000000000003</v>
      </c>
      <c r="T7" s="2">
        <v>0.63119999999999998</v>
      </c>
      <c r="U7" s="2">
        <v>0.6522</v>
      </c>
      <c r="V7" s="2">
        <v>0.64529999999999998</v>
      </c>
      <c r="W7" s="2">
        <v>0.66110000000000002</v>
      </c>
      <c r="X7" s="2">
        <v>0.63939999999999997</v>
      </c>
      <c r="Y7" s="2">
        <v>0.64390000000000003</v>
      </c>
      <c r="Z7" s="2">
        <v>0.64219999999999999</v>
      </c>
      <c r="AA7" s="2">
        <v>0.63859999999999995</v>
      </c>
      <c r="AB7" s="2">
        <v>0.60860000000000003</v>
      </c>
      <c r="AC7" s="2">
        <v>0.60319999999999996</v>
      </c>
      <c r="AD7" s="2">
        <v>0.60680000000000001</v>
      </c>
      <c r="AE7" s="2">
        <v>0.61109999999999998</v>
      </c>
      <c r="AF7" s="2">
        <v>0.60529999999999995</v>
      </c>
      <c r="AG7" s="2">
        <v>0.60670000000000002</v>
      </c>
      <c r="AH7" s="2">
        <v>0.62560000000000004</v>
      </c>
      <c r="AI7" s="2">
        <v>0.63049999999999995</v>
      </c>
      <c r="AJ7" s="2">
        <v>0.60770000000000002</v>
      </c>
      <c r="AK7" s="2">
        <v>0.59309999999999996</v>
      </c>
      <c r="AL7" s="2">
        <v>0.60270000000000001</v>
      </c>
      <c r="AM7" s="2">
        <v>0.58140000000000003</v>
      </c>
      <c r="AS7" s="17">
        <f>AM7</f>
        <v>0.58140000000000003</v>
      </c>
      <c r="AT7" s="20">
        <f>AM21</f>
        <v>0.32090000000000002</v>
      </c>
      <c r="AU7" s="20">
        <f>AM30</f>
        <v>0.22189999999999999</v>
      </c>
      <c r="AV7" s="20">
        <f>AM106/AM3</f>
        <v>0.22170030694819087</v>
      </c>
    </row>
    <row r="8" spans="1:48" ht="19" x14ac:dyDescent="0.25">
      <c r="A8" s="5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</row>
    <row r="9" spans="1:48" ht="19" customHeight="1" x14ac:dyDescent="0.25">
      <c r="A9" s="14" t="s">
        <v>96</v>
      </c>
      <c r="B9" s="15">
        <f>B8/B3</f>
        <v>0</v>
      </c>
      <c r="C9" s="15">
        <f t="shared" ref="C9:AM9" si="1">C8/C3</f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  <c r="Q9" s="15">
        <f t="shared" si="1"/>
        <v>0</v>
      </c>
      <c r="R9" s="15">
        <f t="shared" si="1"/>
        <v>0</v>
      </c>
      <c r="S9" s="15">
        <f t="shared" si="1"/>
        <v>0</v>
      </c>
      <c r="T9" s="15">
        <f t="shared" si="1"/>
        <v>0</v>
      </c>
      <c r="U9" s="15">
        <f t="shared" si="1"/>
        <v>0</v>
      </c>
      <c r="V9" s="15">
        <f t="shared" si="1"/>
        <v>0</v>
      </c>
      <c r="W9" s="15">
        <f t="shared" si="1"/>
        <v>0</v>
      </c>
      <c r="X9" s="15">
        <f t="shared" si="1"/>
        <v>0</v>
      </c>
      <c r="Y9" s="15">
        <f t="shared" si="1"/>
        <v>0</v>
      </c>
      <c r="Z9" s="15">
        <f t="shared" si="1"/>
        <v>0</v>
      </c>
      <c r="AA9" s="15">
        <f t="shared" si="1"/>
        <v>0</v>
      </c>
      <c r="AB9" s="15">
        <f t="shared" si="1"/>
        <v>0</v>
      </c>
      <c r="AC9" s="15">
        <f t="shared" si="1"/>
        <v>0</v>
      </c>
      <c r="AD9" s="15">
        <f t="shared" si="1"/>
        <v>0</v>
      </c>
      <c r="AE9" s="15">
        <f t="shared" si="1"/>
        <v>0</v>
      </c>
      <c r="AF9" s="15">
        <f t="shared" si="1"/>
        <v>0</v>
      </c>
      <c r="AG9" s="15">
        <f t="shared" si="1"/>
        <v>0</v>
      </c>
      <c r="AH9" s="15">
        <f t="shared" si="1"/>
        <v>0</v>
      </c>
      <c r="AI9" s="15">
        <f t="shared" si="1"/>
        <v>0</v>
      </c>
      <c r="AJ9" s="15">
        <f t="shared" si="1"/>
        <v>0</v>
      </c>
      <c r="AK9" s="15">
        <f t="shared" si="1"/>
        <v>0</v>
      </c>
      <c r="AL9" s="15">
        <f t="shared" si="1"/>
        <v>0</v>
      </c>
      <c r="AM9" s="15">
        <f t="shared" si="1"/>
        <v>0</v>
      </c>
      <c r="AS9" s="18" t="s">
        <v>97</v>
      </c>
      <c r="AT9" s="19" t="s">
        <v>98</v>
      </c>
      <c r="AU9" s="19" t="s">
        <v>99</v>
      </c>
      <c r="AV9" s="19" t="s">
        <v>100</v>
      </c>
    </row>
    <row r="10" spans="1:48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>
        <v>6297000000</v>
      </c>
      <c r="L10" s="1">
        <v>6986000000</v>
      </c>
      <c r="M10" s="1">
        <v>7893000000</v>
      </c>
      <c r="N10" s="1">
        <v>7852000000</v>
      </c>
      <c r="O10" s="1">
        <v>8284000000</v>
      </c>
      <c r="P10" s="1">
        <v>9814000000</v>
      </c>
      <c r="Q10" s="1">
        <v>10563000000</v>
      </c>
      <c r="R10" s="1">
        <v>8696000000</v>
      </c>
      <c r="S10" s="1">
        <v>7001000000</v>
      </c>
      <c r="T10" s="1">
        <v>8061000000</v>
      </c>
      <c r="U10" s="1">
        <v>8626000000</v>
      </c>
      <c r="V10" s="1">
        <v>8824000000</v>
      </c>
      <c r="W10" s="1">
        <v>9616000000</v>
      </c>
      <c r="X10" s="1">
        <v>11199000000</v>
      </c>
      <c r="Y10" s="1">
        <v>11774000000</v>
      </c>
      <c r="Z10" s="1" t="s">
        <v>92</v>
      </c>
      <c r="AA10" s="1">
        <v>13158000000</v>
      </c>
      <c r="AB10" s="1">
        <v>17440000000</v>
      </c>
      <c r="AC10" s="1">
        <v>5491000000</v>
      </c>
      <c r="AD10" s="1">
        <v>5534000000</v>
      </c>
      <c r="AE10" s="1">
        <v>5338000000</v>
      </c>
      <c r="AF10" s="1">
        <v>6426000000</v>
      </c>
      <c r="AG10" s="1">
        <v>6081000000</v>
      </c>
      <c r="AH10" s="1">
        <v>5281000000</v>
      </c>
      <c r="AI10" s="1">
        <v>4493000000</v>
      </c>
      <c r="AJ10" s="1">
        <v>4984000000</v>
      </c>
      <c r="AK10" s="1">
        <v>4316000000</v>
      </c>
      <c r="AL10" s="1">
        <v>5472000000</v>
      </c>
      <c r="AM10" s="1" t="s">
        <v>92</v>
      </c>
      <c r="AS10" s="17">
        <f>AM9</f>
        <v>0</v>
      </c>
      <c r="AT10" s="20">
        <f>AM13</f>
        <v>0.29950702260254858</v>
      </c>
      <c r="AU10" s="20">
        <f>AM80</f>
        <v>8.2782996930518098E-3</v>
      </c>
      <c r="AV10" s="20">
        <f>AM89</f>
        <v>3.4508417821597991E-2</v>
      </c>
    </row>
    <row r="11" spans="1:48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 t="s">
        <v>92</v>
      </c>
      <c r="AC11" s="1">
        <v>12247000000</v>
      </c>
      <c r="AD11" s="1">
        <v>11776000000</v>
      </c>
      <c r="AE11" s="1">
        <v>11880000000</v>
      </c>
      <c r="AF11" s="1">
        <v>10001000000</v>
      </c>
      <c r="AG11" s="1">
        <v>9181000000</v>
      </c>
      <c r="AH11" s="1">
        <v>7215000000</v>
      </c>
      <c r="AI11" s="1">
        <v>5814000000</v>
      </c>
      <c r="AJ11" s="1">
        <v>7119000000</v>
      </c>
      <c r="AK11" s="1">
        <v>5415000000</v>
      </c>
      <c r="AL11" s="1">
        <v>6672000000</v>
      </c>
      <c r="AM11" s="1" t="s">
        <v>92</v>
      </c>
    </row>
    <row r="12" spans="1:48" ht="20" x14ac:dyDescent="0.25">
      <c r="A12" s="5" t="s">
        <v>8</v>
      </c>
      <c r="B12" s="1">
        <v>2664900000</v>
      </c>
      <c r="C12" s="1">
        <v>2879300000</v>
      </c>
      <c r="D12" s="1">
        <v>2665000000</v>
      </c>
      <c r="E12" s="1">
        <v>3038100000</v>
      </c>
      <c r="F12" s="1">
        <v>3347900000</v>
      </c>
      <c r="G12" s="1">
        <v>4075900000</v>
      </c>
      <c r="H12" s="1">
        <v>4604200000</v>
      </c>
      <c r="I12" s="1">
        <v>5249400000</v>
      </c>
      <c r="J12" s="1">
        <v>5695000000</v>
      </c>
      <c r="K12" s="1">
        <v>6297000000</v>
      </c>
      <c r="L12" s="1">
        <v>6986000000</v>
      </c>
      <c r="M12" s="1">
        <v>7893000000</v>
      </c>
      <c r="N12" s="1">
        <v>7852000000</v>
      </c>
      <c r="O12" s="1">
        <v>8284000000</v>
      </c>
      <c r="P12" s="1">
        <v>9814000000</v>
      </c>
      <c r="Q12" s="1">
        <v>10563000000</v>
      </c>
      <c r="R12" s="1">
        <v>8696000000</v>
      </c>
      <c r="S12" s="1">
        <v>7001000000</v>
      </c>
      <c r="T12" s="1">
        <v>8061000000</v>
      </c>
      <c r="U12" s="1">
        <v>8626000000</v>
      </c>
      <c r="V12" s="1">
        <v>8824000000</v>
      </c>
      <c r="W12" s="1">
        <v>9616000000</v>
      </c>
      <c r="X12" s="1">
        <v>11199000000</v>
      </c>
      <c r="Y12" s="1">
        <v>11774000000</v>
      </c>
      <c r="Z12" s="1">
        <v>11358000000</v>
      </c>
      <c r="AA12" s="1">
        <v>13158000000</v>
      </c>
      <c r="AB12" s="1">
        <v>17440000000</v>
      </c>
      <c r="AC12" s="1">
        <v>17738000000</v>
      </c>
      <c r="AD12" s="1">
        <v>17310000000</v>
      </c>
      <c r="AE12" s="1">
        <v>17218000000</v>
      </c>
      <c r="AF12" s="1">
        <v>16427000000</v>
      </c>
      <c r="AG12" s="1">
        <v>15262000000</v>
      </c>
      <c r="AH12" s="1">
        <v>12496000000</v>
      </c>
      <c r="AI12" s="1">
        <v>10307000000</v>
      </c>
      <c r="AJ12" s="1">
        <v>12103000000</v>
      </c>
      <c r="AK12" s="1">
        <v>9731000000</v>
      </c>
      <c r="AL12" s="1">
        <v>12144000000</v>
      </c>
      <c r="AM12" s="1">
        <v>12880000000</v>
      </c>
      <c r="AS12" s="18" t="s">
        <v>118</v>
      </c>
      <c r="AT12" s="19" t="s">
        <v>119</v>
      </c>
      <c r="AU12" s="19" t="s">
        <v>120</v>
      </c>
      <c r="AV12" s="19" t="s">
        <v>121</v>
      </c>
    </row>
    <row r="13" spans="1:48" ht="19" x14ac:dyDescent="0.25">
      <c r="A13" s="14" t="s">
        <v>101</v>
      </c>
      <c r="B13" s="15">
        <f>B12/B3</f>
        <v>0.33716266653171217</v>
      </c>
      <c r="C13" s="15">
        <f t="shared" ref="C13:AM13" si="2">C12/C3</f>
        <v>0.33215282744618507</v>
      </c>
      <c r="D13" s="15">
        <f t="shared" si="2"/>
        <v>0.34798845696825664</v>
      </c>
      <c r="E13" s="15">
        <f t="shared" si="2"/>
        <v>0.36437669409196671</v>
      </c>
      <c r="F13" s="15">
        <f t="shared" si="2"/>
        <v>0.37340783867585714</v>
      </c>
      <c r="G13" s="15">
        <f t="shared" si="2"/>
        <v>0.39817709350943692</v>
      </c>
      <c r="H13" s="15">
        <f t="shared" si="2"/>
        <v>0.39788793252445642</v>
      </c>
      <c r="I13" s="15">
        <f t="shared" si="2"/>
        <v>0.40151752728719053</v>
      </c>
      <c r="J13" s="15">
        <f t="shared" si="2"/>
        <v>0.40803897685749085</v>
      </c>
      <c r="K13" s="15">
        <f t="shared" si="2"/>
        <v>0.38937670046994804</v>
      </c>
      <c r="L13" s="15">
        <f t="shared" si="2"/>
        <v>0.38772338772338771</v>
      </c>
      <c r="M13" s="15">
        <f t="shared" si="2"/>
        <v>0.42559042381106438</v>
      </c>
      <c r="N13" s="15">
        <f t="shared" si="2"/>
        <v>0.41615433538265845</v>
      </c>
      <c r="O13" s="15">
        <f t="shared" si="2"/>
        <v>0.44033381172593422</v>
      </c>
      <c r="P13" s="15">
        <f t="shared" si="2"/>
        <v>0.49553143145670286</v>
      </c>
      <c r="Q13" s="15">
        <f t="shared" si="2"/>
        <v>0.5163261315866654</v>
      </c>
      <c r="R13" s="15">
        <f t="shared" si="2"/>
        <v>0.43280907824009557</v>
      </c>
      <c r="S13" s="15">
        <f t="shared" si="2"/>
        <v>0.35785115518298916</v>
      </c>
      <c r="T13" s="15">
        <f t="shared" si="2"/>
        <v>0.38305455236647024</v>
      </c>
      <c r="U13" s="15">
        <f t="shared" si="2"/>
        <v>0.39276932884072491</v>
      </c>
      <c r="V13" s="15">
        <f t="shared" si="2"/>
        <v>0.38192520775623268</v>
      </c>
      <c r="W13" s="15">
        <f t="shared" si="2"/>
        <v>0.39920292261707074</v>
      </c>
      <c r="X13" s="15">
        <f t="shared" si="2"/>
        <v>0.38808607963405761</v>
      </c>
      <c r="Y13" s="15">
        <f t="shared" si="2"/>
        <v>0.36858251940896569</v>
      </c>
      <c r="Z13" s="15">
        <f t="shared" si="2"/>
        <v>0.36650532429816068</v>
      </c>
      <c r="AA13" s="15">
        <f t="shared" si="2"/>
        <v>0.37466898260201031</v>
      </c>
      <c r="AB13" s="15">
        <f t="shared" si="2"/>
        <v>0.37471531090198101</v>
      </c>
      <c r="AC13" s="15">
        <f t="shared" si="2"/>
        <v>0.36941083366307764</v>
      </c>
      <c r="AD13" s="15">
        <f t="shared" si="2"/>
        <v>0.36944551158919198</v>
      </c>
      <c r="AE13" s="15">
        <f t="shared" si="2"/>
        <v>0.37432062263576676</v>
      </c>
      <c r="AF13" s="15">
        <f t="shared" si="2"/>
        <v>0.37086287081771796</v>
      </c>
      <c r="AG13" s="15">
        <f t="shared" si="2"/>
        <v>0.36457014547452404</v>
      </c>
      <c r="AH13" s="15">
        <f t="shared" si="2"/>
        <v>0.35289466252471052</v>
      </c>
      <c r="AI13" s="15">
        <f t="shared" si="2"/>
        <v>0.3235497237569061</v>
      </c>
      <c r="AJ13" s="15">
        <f t="shared" si="2"/>
        <v>0.32477325175763433</v>
      </c>
      <c r="AK13" s="15">
        <f t="shared" si="2"/>
        <v>0.29475374083722056</v>
      </c>
      <c r="AL13" s="15">
        <f t="shared" si="2"/>
        <v>0.31416375630578192</v>
      </c>
      <c r="AM13" s="15">
        <f t="shared" si="2"/>
        <v>0.29950702260254858</v>
      </c>
      <c r="AS13" s="17">
        <f>AM28/AM72</f>
        <v>0.39585148309479362</v>
      </c>
      <c r="AT13" s="20">
        <f>AM28/AM54</f>
        <v>0.10286428856332805</v>
      </c>
      <c r="AU13" s="20">
        <f>AM22/(AM72+AM56+AM61)</f>
        <v>0.17246340152401429</v>
      </c>
      <c r="AV13" s="21">
        <f>AM67/AM72</f>
        <v>2.7768927608380003</v>
      </c>
    </row>
    <row r="14" spans="1:48" ht="19" x14ac:dyDescent="0.25">
      <c r="A14" s="5" t="s">
        <v>9</v>
      </c>
      <c r="B14" s="1">
        <v>317100000</v>
      </c>
      <c r="C14" s="1">
        <v>411700000</v>
      </c>
      <c r="D14" s="1">
        <v>151900000</v>
      </c>
      <c r="E14" s="1">
        <v>169800000</v>
      </c>
      <c r="F14" s="1">
        <v>183800000</v>
      </c>
      <c r="G14" s="1">
        <v>243900000</v>
      </c>
      <c r="H14" s="1">
        <v>261400000</v>
      </c>
      <c r="I14" s="1">
        <v>321900000</v>
      </c>
      <c r="J14" s="1">
        <v>360000000</v>
      </c>
      <c r="K14" s="1">
        <v>411000000</v>
      </c>
      <c r="L14" s="1">
        <v>454000000</v>
      </c>
      <c r="M14" s="1">
        <v>479000000</v>
      </c>
      <c r="N14" s="1">
        <v>626000000</v>
      </c>
      <c r="O14" s="1">
        <v>645000000</v>
      </c>
      <c r="P14" s="1">
        <v>792000000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>
        <v>350000000</v>
      </c>
      <c r="Z14" s="1">
        <v>313000000</v>
      </c>
      <c r="AA14" s="1">
        <v>819000000</v>
      </c>
      <c r="AB14" s="1">
        <v>732000000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>
        <v>231000000</v>
      </c>
      <c r="AI14" s="1">
        <v>-2000000</v>
      </c>
      <c r="AJ14" s="1">
        <v>11000000</v>
      </c>
      <c r="AK14" s="1">
        <v>26000000</v>
      </c>
      <c r="AL14" s="1">
        <v>115000000</v>
      </c>
      <c r="AM14" s="1">
        <v>1215000000</v>
      </c>
    </row>
    <row r="15" spans="1:48" ht="20" x14ac:dyDescent="0.25">
      <c r="A15" s="5" t="s">
        <v>10</v>
      </c>
      <c r="B15" s="1">
        <v>2982000000</v>
      </c>
      <c r="C15" s="1">
        <v>3291000000</v>
      </c>
      <c r="D15" s="1">
        <v>2816900000</v>
      </c>
      <c r="E15" s="1">
        <v>3207900000</v>
      </c>
      <c r="F15" s="1">
        <v>3531700000</v>
      </c>
      <c r="G15" s="1">
        <v>4319800000</v>
      </c>
      <c r="H15" s="1">
        <v>4865600000</v>
      </c>
      <c r="I15" s="1">
        <v>5571300000</v>
      </c>
      <c r="J15" s="1">
        <v>6055000000</v>
      </c>
      <c r="K15" s="1">
        <v>6708000000</v>
      </c>
      <c r="L15" s="1">
        <v>7440000000</v>
      </c>
      <c r="M15" s="1">
        <v>8372000000</v>
      </c>
      <c r="N15" s="1">
        <v>8478000000</v>
      </c>
      <c r="O15" s="1">
        <v>8929000000</v>
      </c>
      <c r="P15" s="1">
        <v>10606000000</v>
      </c>
      <c r="Q15" s="1">
        <v>10563000000</v>
      </c>
      <c r="R15" s="1">
        <v>8696000000</v>
      </c>
      <c r="S15" s="1">
        <v>7001000000</v>
      </c>
      <c r="T15" s="1">
        <v>8061000000</v>
      </c>
      <c r="U15" s="1">
        <v>8626000000</v>
      </c>
      <c r="V15" s="1">
        <v>8824000000</v>
      </c>
      <c r="W15" s="1">
        <v>9616000000</v>
      </c>
      <c r="X15" s="1">
        <v>11199000000</v>
      </c>
      <c r="Y15" s="1">
        <v>12124000000</v>
      </c>
      <c r="Z15" s="1">
        <v>11671000000</v>
      </c>
      <c r="AA15" s="1">
        <v>13977000000</v>
      </c>
      <c r="AB15" s="1">
        <v>18172000000</v>
      </c>
      <c r="AC15" s="1">
        <v>17738000000</v>
      </c>
      <c r="AD15" s="1">
        <v>17310000000</v>
      </c>
      <c r="AE15" s="1">
        <v>17218000000</v>
      </c>
      <c r="AF15" s="1">
        <v>16427000000</v>
      </c>
      <c r="AG15" s="1">
        <v>15262000000</v>
      </c>
      <c r="AH15" s="1">
        <v>12727000000</v>
      </c>
      <c r="AI15" s="1">
        <v>10305000000</v>
      </c>
      <c r="AJ15" s="1">
        <v>12114000000</v>
      </c>
      <c r="AK15" s="1">
        <v>9757000000</v>
      </c>
      <c r="AL15" s="1">
        <v>12259000000</v>
      </c>
      <c r="AM15" s="1">
        <v>14095000000</v>
      </c>
      <c r="AS15" s="18" t="s">
        <v>122</v>
      </c>
      <c r="AT15" s="19" t="s">
        <v>123</v>
      </c>
      <c r="AU15" s="19" t="s">
        <v>124</v>
      </c>
      <c r="AV15" s="19" t="s">
        <v>125</v>
      </c>
    </row>
    <row r="16" spans="1:48" ht="19" x14ac:dyDescent="0.25">
      <c r="A16" s="5" t="s">
        <v>11</v>
      </c>
      <c r="B16" s="1">
        <v>6858500000</v>
      </c>
      <c r="C16" s="1">
        <v>7523500000</v>
      </c>
      <c r="D16" s="1">
        <v>6298200000</v>
      </c>
      <c r="E16" s="1">
        <v>6739600000</v>
      </c>
      <c r="F16" s="1">
        <v>7240000000</v>
      </c>
      <c r="G16" s="1">
        <v>8284800000</v>
      </c>
      <c r="H16" s="1">
        <v>9252600000</v>
      </c>
      <c r="I16" s="1">
        <v>10303800000</v>
      </c>
      <c r="J16" s="1">
        <v>10855000000</v>
      </c>
      <c r="K16" s="1">
        <v>12464000000</v>
      </c>
      <c r="L16" s="1">
        <v>13926000000</v>
      </c>
      <c r="M16" s="1">
        <v>14631000000</v>
      </c>
      <c r="N16" s="1">
        <v>13867000000</v>
      </c>
      <c r="O16" s="1">
        <v>13846000000</v>
      </c>
      <c r="P16" s="1">
        <v>15823000000</v>
      </c>
      <c r="Q16" s="1">
        <v>16767000000</v>
      </c>
      <c r="R16" s="1">
        <v>14740000000</v>
      </c>
      <c r="S16" s="1">
        <v>14106000000</v>
      </c>
      <c r="T16" s="1">
        <v>15823000000</v>
      </c>
      <c r="U16" s="1">
        <v>16264000000</v>
      </c>
      <c r="V16" s="1">
        <v>17019000000</v>
      </c>
      <c r="W16" s="1">
        <v>17780000000</v>
      </c>
      <c r="X16" s="1">
        <v>21605000000</v>
      </c>
      <c r="Y16" s="1">
        <v>23498000000</v>
      </c>
      <c r="Z16" s="1">
        <v>22759000000</v>
      </c>
      <c r="AA16" s="1">
        <v>26670000000</v>
      </c>
      <c r="AB16" s="1">
        <v>36388000000</v>
      </c>
      <c r="AC16" s="1">
        <v>36791000000</v>
      </c>
      <c r="AD16" s="1">
        <v>35731000000</v>
      </c>
      <c r="AE16" s="1">
        <v>35107000000</v>
      </c>
      <c r="AF16" s="1">
        <v>33909000000</v>
      </c>
      <c r="AG16" s="1">
        <v>31727000000</v>
      </c>
      <c r="AH16" s="1">
        <v>25983000000</v>
      </c>
      <c r="AI16" s="1">
        <v>22075000000</v>
      </c>
      <c r="AJ16" s="1">
        <v>26733000000</v>
      </c>
      <c r="AK16" s="1">
        <v>23190000000</v>
      </c>
      <c r="AL16" s="1">
        <v>27616000000</v>
      </c>
      <c r="AM16" s="1">
        <v>32095000000</v>
      </c>
      <c r="AS16" s="29">
        <f>(AM35+AL35+AK35+AJ35+AI35)/5</f>
        <v>-4.1253843800253749E-5</v>
      </c>
      <c r="AT16" s="30">
        <f>AU101/AM3</f>
        <v>6.2185094409822339</v>
      </c>
      <c r="AU16" s="30">
        <f>AU101/AM28</f>
        <v>28.025652902955354</v>
      </c>
      <c r="AV16" s="31">
        <f>AU101/AM106</f>
        <v>28.04916928886092</v>
      </c>
    </row>
    <row r="17" spans="1:45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>
        <v>438000000</v>
      </c>
      <c r="Z17" s="1">
        <v>355000000</v>
      </c>
      <c r="AA17" s="1">
        <v>733000000</v>
      </c>
      <c r="AB17" s="1">
        <v>417000000</v>
      </c>
      <c r="AC17" s="1">
        <v>397000000</v>
      </c>
      <c r="AD17" s="1">
        <v>463000000</v>
      </c>
      <c r="AE17" s="1">
        <v>483000000</v>
      </c>
      <c r="AF17" s="1">
        <v>856000000</v>
      </c>
      <c r="AG17" s="1">
        <v>733000000</v>
      </c>
      <c r="AH17" s="1">
        <v>841000000</v>
      </c>
      <c r="AI17" s="1">
        <v>919000000</v>
      </c>
      <c r="AJ17" s="1">
        <v>946000000</v>
      </c>
      <c r="AK17" s="1">
        <v>1437000000</v>
      </c>
      <c r="AL17" s="1">
        <v>1597000000</v>
      </c>
      <c r="AM17" s="1">
        <v>882000000</v>
      </c>
    </row>
    <row r="18" spans="1:45" ht="20" x14ac:dyDescent="0.25">
      <c r="A18" s="5" t="s">
        <v>13</v>
      </c>
      <c r="B18" s="1" t="s">
        <v>92</v>
      </c>
      <c r="C18" s="1" t="s">
        <v>92</v>
      </c>
      <c r="D18" s="1" t="s">
        <v>92</v>
      </c>
      <c r="E18" s="1" t="s">
        <v>92</v>
      </c>
      <c r="F18" s="1">
        <v>183800000</v>
      </c>
      <c r="G18" s="1">
        <v>243900000</v>
      </c>
      <c r="H18" s="1">
        <v>261400000</v>
      </c>
      <c r="I18" s="1">
        <v>321900000</v>
      </c>
      <c r="J18" s="1">
        <v>360000000</v>
      </c>
      <c r="K18" s="1">
        <v>411000000</v>
      </c>
      <c r="L18" s="1">
        <v>454000000</v>
      </c>
      <c r="M18" s="1">
        <v>479000000</v>
      </c>
      <c r="N18" s="1">
        <v>626000000</v>
      </c>
      <c r="O18" s="1">
        <v>645000000</v>
      </c>
      <c r="P18" s="1">
        <v>792000000</v>
      </c>
      <c r="Q18" s="1">
        <v>773000000</v>
      </c>
      <c r="R18" s="1">
        <v>803000000</v>
      </c>
      <c r="S18" s="1">
        <v>806000000</v>
      </c>
      <c r="T18" s="1">
        <v>850000000</v>
      </c>
      <c r="U18" s="1">
        <v>893000000</v>
      </c>
      <c r="V18" s="1">
        <v>932000000</v>
      </c>
      <c r="W18" s="1">
        <v>938000000</v>
      </c>
      <c r="X18" s="1">
        <v>1163000000</v>
      </c>
      <c r="Y18" s="1">
        <v>1228000000</v>
      </c>
      <c r="Z18" s="1">
        <v>1236000000</v>
      </c>
      <c r="AA18" s="1">
        <v>1443000000</v>
      </c>
      <c r="AB18" s="1">
        <v>1954000000</v>
      </c>
      <c r="AC18" s="1">
        <v>1982000000</v>
      </c>
      <c r="AD18" s="1">
        <v>1977000000</v>
      </c>
      <c r="AE18" s="1">
        <v>1976000000</v>
      </c>
      <c r="AF18" s="1">
        <v>1970000000</v>
      </c>
      <c r="AG18" s="1">
        <v>1787000000</v>
      </c>
      <c r="AH18" s="1">
        <v>1260000000</v>
      </c>
      <c r="AI18" s="1">
        <v>1086000000</v>
      </c>
      <c r="AJ18" s="1">
        <v>1365000000</v>
      </c>
      <c r="AK18" s="1">
        <v>1536000000</v>
      </c>
      <c r="AL18" s="1">
        <v>1452000000</v>
      </c>
      <c r="AM18" s="1">
        <v>1260000000</v>
      </c>
      <c r="AS18" s="18" t="s">
        <v>126</v>
      </c>
    </row>
    <row r="19" spans="1:45" ht="19" x14ac:dyDescent="0.25">
      <c r="A19" s="6" t="s">
        <v>14</v>
      </c>
      <c r="B19" s="10">
        <v>1137600000</v>
      </c>
      <c r="C19" s="10">
        <v>1511200000</v>
      </c>
      <c r="D19" s="10">
        <v>1410100000</v>
      </c>
      <c r="E19" s="10">
        <v>1582100000</v>
      </c>
      <c r="F19" s="10">
        <v>1969600000</v>
      </c>
      <c r="G19" s="10">
        <v>2258300000</v>
      </c>
      <c r="H19" s="10">
        <v>2644700000</v>
      </c>
      <c r="I19" s="10">
        <v>2848600000</v>
      </c>
      <c r="J19" s="10">
        <v>3533000000</v>
      </c>
      <c r="K19" s="10">
        <v>4139000000</v>
      </c>
      <c r="L19" s="10">
        <v>4782000000</v>
      </c>
      <c r="M19" s="10">
        <v>5075000000</v>
      </c>
      <c r="N19" s="10">
        <v>6681000000</v>
      </c>
      <c r="O19" s="10">
        <v>5843000000</v>
      </c>
      <c r="P19" s="10">
        <v>4611000000</v>
      </c>
      <c r="Q19" s="10">
        <v>4172000000</v>
      </c>
      <c r="R19" s="10">
        <v>6463000000</v>
      </c>
      <c r="S19" s="10">
        <v>5379000000</v>
      </c>
      <c r="T19" s="10">
        <v>6345000000</v>
      </c>
      <c r="U19" s="10">
        <v>7115000000</v>
      </c>
      <c r="V19" s="10">
        <v>7622000000</v>
      </c>
      <c r="W19" s="10">
        <v>7516000000</v>
      </c>
      <c r="X19" s="10">
        <v>9036000000</v>
      </c>
      <c r="Y19" s="10">
        <v>9105000000</v>
      </c>
      <c r="Z19" s="10">
        <v>10455000000</v>
      </c>
      <c r="AA19" s="10">
        <v>16369000000</v>
      </c>
      <c r="AB19" s="10">
        <v>13748000000</v>
      </c>
      <c r="AC19" s="10">
        <v>14121000000</v>
      </c>
      <c r="AD19" s="10">
        <v>13875000000</v>
      </c>
      <c r="AE19" s="10">
        <v>11758000000</v>
      </c>
      <c r="AF19" s="10">
        <v>12416000000</v>
      </c>
      <c r="AG19" s="10">
        <v>10633000000</v>
      </c>
      <c r="AH19" s="10">
        <v>8909000000</v>
      </c>
      <c r="AI19" s="10">
        <v>10062000000</v>
      </c>
      <c r="AJ19" s="10">
        <v>13032000000</v>
      </c>
      <c r="AK19" s="10">
        <v>12701000000</v>
      </c>
      <c r="AL19" s="10">
        <v>15441000000</v>
      </c>
      <c r="AM19" s="10">
        <v>13799000000</v>
      </c>
      <c r="AS19" s="32">
        <f>AM40-AM56-AM61</f>
        <v>-27518000000</v>
      </c>
    </row>
    <row r="20" spans="1:45" ht="19" customHeight="1" x14ac:dyDescent="0.25">
      <c r="A20" s="14" t="s">
        <v>102</v>
      </c>
      <c r="B20" s="1"/>
      <c r="C20" s="15">
        <f>(C19/B19)-1</f>
        <v>0.32841068917018279</v>
      </c>
      <c r="D20" s="15">
        <f>(D19/C19)-1</f>
        <v>-6.6900476442562251E-2</v>
      </c>
      <c r="E20" s="15">
        <f>(E19/D19)-1</f>
        <v>0.12197716474008935</v>
      </c>
      <c r="F20" s="15">
        <f t="shared" ref="F20:AK20" si="3">(F19/E19)-1</f>
        <v>0.24492762783641986</v>
      </c>
      <c r="G20" s="15">
        <f t="shared" si="3"/>
        <v>0.14657798537774158</v>
      </c>
      <c r="H20" s="15">
        <f t="shared" si="3"/>
        <v>0.17110215648939464</v>
      </c>
      <c r="I20" s="15">
        <f t="shared" si="3"/>
        <v>7.7097591409233557E-2</v>
      </c>
      <c r="J20" s="15">
        <f t="shared" si="3"/>
        <v>0.24025837253387627</v>
      </c>
      <c r="K20" s="15">
        <f t="shared" si="3"/>
        <v>0.17152561562411539</v>
      </c>
      <c r="L20" s="15">
        <f t="shared" si="3"/>
        <v>0.15535153418700176</v>
      </c>
      <c r="M20" s="15">
        <f t="shared" si="3"/>
        <v>6.1271434546214865E-2</v>
      </c>
      <c r="N20" s="15">
        <f t="shared" si="3"/>
        <v>0.31645320197044335</v>
      </c>
      <c r="O20" s="15">
        <f t="shared" si="3"/>
        <v>-0.12543032480167637</v>
      </c>
      <c r="P20" s="15">
        <f t="shared" si="3"/>
        <v>-0.21085059045011123</v>
      </c>
      <c r="Q20" s="15">
        <f t="shared" si="3"/>
        <v>-9.5207113424419898E-2</v>
      </c>
      <c r="R20" s="15">
        <f t="shared" si="3"/>
        <v>0.5491371045062321</v>
      </c>
      <c r="S20" s="15">
        <f t="shared" si="3"/>
        <v>-0.16772396719789573</v>
      </c>
      <c r="T20" s="15">
        <f t="shared" si="3"/>
        <v>0.17958728388176248</v>
      </c>
      <c r="U20" s="15">
        <f t="shared" si="3"/>
        <v>0.12135539795114259</v>
      </c>
      <c r="V20" s="15">
        <f t="shared" si="3"/>
        <v>7.1257905832747825E-2</v>
      </c>
      <c r="W20" s="15">
        <f t="shared" si="3"/>
        <v>-1.3907110994489602E-2</v>
      </c>
      <c r="X20" s="15">
        <f t="shared" si="3"/>
        <v>0.20223523150612022</v>
      </c>
      <c r="Y20" s="15">
        <f t="shared" si="3"/>
        <v>7.6361221779548405E-3</v>
      </c>
      <c r="Z20" s="15">
        <f t="shared" si="3"/>
        <v>0.14827018121911029</v>
      </c>
      <c r="AA20" s="15">
        <f t="shared" si="3"/>
        <v>0.56566236250597801</v>
      </c>
      <c r="AB20" s="15">
        <f t="shared" si="3"/>
        <v>-0.16011973853014849</v>
      </c>
      <c r="AC20" s="15">
        <f t="shared" si="3"/>
        <v>2.7131219086412584E-2</v>
      </c>
      <c r="AD20" s="15">
        <f t="shared" si="3"/>
        <v>-1.7420862545145521E-2</v>
      </c>
      <c r="AE20" s="15">
        <f t="shared" si="3"/>
        <v>-0.15257657657657653</v>
      </c>
      <c r="AF20" s="15">
        <f t="shared" si="3"/>
        <v>5.5961898282020694E-2</v>
      </c>
      <c r="AG20" s="15">
        <f t="shared" si="3"/>
        <v>-0.14360502577319589</v>
      </c>
      <c r="AH20" s="15">
        <f t="shared" si="3"/>
        <v>-0.16213674409856105</v>
      </c>
      <c r="AI20" s="15">
        <f t="shared" si="3"/>
        <v>0.12941968795599945</v>
      </c>
      <c r="AJ20" s="15">
        <f t="shared" si="3"/>
        <v>0.29516994633273708</v>
      </c>
      <c r="AK20" s="15">
        <f t="shared" si="3"/>
        <v>-2.5399017802332668E-2</v>
      </c>
      <c r="AL20" s="15">
        <f t="shared" ref="AL20" si="4">(AL19/AK19)-1</f>
        <v>0.21573104479962213</v>
      </c>
      <c r="AM20" s="15">
        <f t="shared" ref="AM20" si="5">(AM19/AL19)-1</f>
        <v>-0.10634026293633836</v>
      </c>
    </row>
    <row r="21" spans="1:45" ht="19" x14ac:dyDescent="0.25">
      <c r="A21" s="5" t="s">
        <v>15</v>
      </c>
      <c r="B21" s="2">
        <v>0.1439</v>
      </c>
      <c r="C21" s="2">
        <v>0.17430000000000001</v>
      </c>
      <c r="D21" s="2">
        <v>0.18410000000000001</v>
      </c>
      <c r="E21" s="2">
        <v>0.1898</v>
      </c>
      <c r="F21" s="2">
        <v>0.21970000000000001</v>
      </c>
      <c r="G21" s="2">
        <v>0.22059999999999999</v>
      </c>
      <c r="H21" s="2">
        <v>0.2286</v>
      </c>
      <c r="I21" s="2">
        <v>0.21790000000000001</v>
      </c>
      <c r="J21" s="2">
        <v>0.25309999999999999</v>
      </c>
      <c r="K21" s="2">
        <v>0.25590000000000002</v>
      </c>
      <c r="L21" s="2">
        <v>0.26540000000000002</v>
      </c>
      <c r="M21" s="2">
        <v>0.27360000000000001</v>
      </c>
      <c r="N21" s="2">
        <v>0.35410000000000003</v>
      </c>
      <c r="O21" s="2">
        <v>0.31059999999999999</v>
      </c>
      <c r="P21" s="2">
        <v>0.23280000000000001</v>
      </c>
      <c r="Q21" s="2">
        <v>0.2039</v>
      </c>
      <c r="R21" s="2">
        <v>0.32169999999999999</v>
      </c>
      <c r="S21" s="2">
        <v>0.27489999999999998</v>
      </c>
      <c r="T21" s="2">
        <v>0.30149999999999999</v>
      </c>
      <c r="U21" s="2">
        <v>0.32400000000000001</v>
      </c>
      <c r="V21" s="2">
        <v>0.32990000000000003</v>
      </c>
      <c r="W21" s="2">
        <v>0.312</v>
      </c>
      <c r="X21" s="2">
        <v>0.31309999999999999</v>
      </c>
      <c r="Y21" s="2">
        <v>0.28499999999999998</v>
      </c>
      <c r="Z21" s="2">
        <v>0.33739999999999998</v>
      </c>
      <c r="AA21" s="2">
        <v>0.46610000000000001</v>
      </c>
      <c r="AB21" s="2">
        <v>0.2954</v>
      </c>
      <c r="AC21" s="2">
        <v>0.29409999999999997</v>
      </c>
      <c r="AD21" s="2">
        <v>0.29609999999999997</v>
      </c>
      <c r="AE21" s="2">
        <v>0.25559999999999999</v>
      </c>
      <c r="AF21" s="2">
        <v>0.28029999999999999</v>
      </c>
      <c r="AG21" s="2">
        <v>0.254</v>
      </c>
      <c r="AH21" s="2">
        <v>0.25159999999999999</v>
      </c>
      <c r="AI21" s="2">
        <v>0.31590000000000001</v>
      </c>
      <c r="AJ21" s="2">
        <v>0.34970000000000001</v>
      </c>
      <c r="AK21" s="2">
        <v>0.38469999999999999</v>
      </c>
      <c r="AL21" s="2">
        <v>0.39950000000000002</v>
      </c>
      <c r="AM21" s="2">
        <v>0.32090000000000002</v>
      </c>
    </row>
    <row r="22" spans="1:45" ht="19" x14ac:dyDescent="0.25">
      <c r="A22" s="6" t="s">
        <v>16</v>
      </c>
      <c r="B22" s="10">
        <v>1045400000</v>
      </c>
      <c r="C22" s="10">
        <v>1145100000</v>
      </c>
      <c r="D22" s="10">
        <v>1360100000</v>
      </c>
      <c r="E22" s="10">
        <v>1598200000</v>
      </c>
      <c r="F22" s="10">
        <v>1725800000</v>
      </c>
      <c r="G22" s="10">
        <v>1951600000</v>
      </c>
      <c r="H22" s="10">
        <v>2319000000</v>
      </c>
      <c r="I22" s="10">
        <v>2770100000</v>
      </c>
      <c r="J22" s="10">
        <v>3102000000</v>
      </c>
      <c r="K22" s="10">
        <v>3708000000</v>
      </c>
      <c r="L22" s="10">
        <v>4092000000</v>
      </c>
      <c r="M22" s="10">
        <v>3915000000</v>
      </c>
      <c r="N22" s="10">
        <v>5001000000</v>
      </c>
      <c r="O22" s="10">
        <v>4967000000</v>
      </c>
      <c r="P22" s="10">
        <v>3982000000</v>
      </c>
      <c r="Q22" s="10">
        <v>3691000000</v>
      </c>
      <c r="R22" s="10">
        <v>5352000000</v>
      </c>
      <c r="S22" s="10">
        <v>5458000000</v>
      </c>
      <c r="T22" s="10">
        <v>5221000000</v>
      </c>
      <c r="U22" s="10">
        <v>5698000000</v>
      </c>
      <c r="V22" s="10">
        <v>6085000000</v>
      </c>
      <c r="W22" s="10">
        <v>6308000000</v>
      </c>
      <c r="X22" s="10">
        <v>7252000000</v>
      </c>
      <c r="Y22" s="10">
        <v>8446000000</v>
      </c>
      <c r="Z22" s="10">
        <v>8231000000</v>
      </c>
      <c r="AA22" s="10">
        <v>8449000000</v>
      </c>
      <c r="AB22" s="10">
        <v>10154000000</v>
      </c>
      <c r="AC22" s="10">
        <v>10779000000</v>
      </c>
      <c r="AD22" s="10">
        <v>10228000000</v>
      </c>
      <c r="AE22" s="10">
        <v>9708000000</v>
      </c>
      <c r="AF22" s="10">
        <v>8728000000</v>
      </c>
      <c r="AG22" s="10">
        <v>8626000000</v>
      </c>
      <c r="AH22" s="10">
        <v>7501000000</v>
      </c>
      <c r="AI22" s="10">
        <v>8700000000</v>
      </c>
      <c r="AJ22" s="10">
        <v>10086000000</v>
      </c>
      <c r="AK22" s="10">
        <v>8997000000</v>
      </c>
      <c r="AL22" s="10">
        <v>10308000000</v>
      </c>
      <c r="AM22" s="10">
        <v>10909000000</v>
      </c>
    </row>
    <row r="23" spans="1:45" ht="19" x14ac:dyDescent="0.25">
      <c r="A23" s="5" t="s">
        <v>17</v>
      </c>
      <c r="B23" s="2">
        <v>0.1323</v>
      </c>
      <c r="C23" s="2">
        <v>0.1321</v>
      </c>
      <c r="D23" s="2">
        <v>0.17760000000000001</v>
      </c>
      <c r="E23" s="2">
        <v>0.19170000000000001</v>
      </c>
      <c r="F23" s="2">
        <v>0.1925</v>
      </c>
      <c r="G23" s="2">
        <v>0.19070000000000001</v>
      </c>
      <c r="H23" s="2">
        <v>0.20039999999999999</v>
      </c>
      <c r="I23" s="2">
        <v>0.21190000000000001</v>
      </c>
      <c r="J23" s="2">
        <v>0.2223</v>
      </c>
      <c r="K23" s="2">
        <v>0.2293</v>
      </c>
      <c r="L23" s="2">
        <v>0.2271</v>
      </c>
      <c r="M23" s="2">
        <v>0.21110000000000001</v>
      </c>
      <c r="N23" s="2">
        <v>0.2651</v>
      </c>
      <c r="O23" s="2">
        <v>0.26400000000000001</v>
      </c>
      <c r="P23" s="2">
        <v>0.2011</v>
      </c>
      <c r="Q23" s="2">
        <v>0.1804</v>
      </c>
      <c r="R23" s="2">
        <v>0.26640000000000003</v>
      </c>
      <c r="S23" s="2">
        <v>0.27900000000000003</v>
      </c>
      <c r="T23" s="2">
        <v>0.24809999999999999</v>
      </c>
      <c r="U23" s="2">
        <v>0.25940000000000002</v>
      </c>
      <c r="V23" s="2">
        <v>0.26340000000000002</v>
      </c>
      <c r="W23" s="2">
        <v>0.26190000000000002</v>
      </c>
      <c r="X23" s="2">
        <v>0.25130000000000002</v>
      </c>
      <c r="Y23" s="2">
        <v>0.26440000000000002</v>
      </c>
      <c r="Z23" s="2">
        <v>0.2656</v>
      </c>
      <c r="AA23" s="2">
        <v>0.24060000000000001</v>
      </c>
      <c r="AB23" s="2">
        <v>0.21820000000000001</v>
      </c>
      <c r="AC23" s="2">
        <v>0.22450000000000001</v>
      </c>
      <c r="AD23" s="2">
        <v>0.21829999999999999</v>
      </c>
      <c r="AE23" s="2">
        <v>0.21110000000000001</v>
      </c>
      <c r="AF23" s="2">
        <v>0.19700000000000001</v>
      </c>
      <c r="AG23" s="2">
        <v>0.20610000000000001</v>
      </c>
      <c r="AH23" s="2">
        <v>0.21179999999999999</v>
      </c>
      <c r="AI23" s="2">
        <v>0.27310000000000001</v>
      </c>
      <c r="AJ23" s="2">
        <v>0.27060000000000001</v>
      </c>
      <c r="AK23" s="2">
        <v>0.27250000000000002</v>
      </c>
      <c r="AL23" s="2">
        <v>0.26669999999999999</v>
      </c>
      <c r="AM23" s="2">
        <v>0.25369999999999998</v>
      </c>
    </row>
    <row r="24" spans="1:45" ht="19" x14ac:dyDescent="0.25">
      <c r="A24" s="5" t="s">
        <v>18</v>
      </c>
      <c r="B24" s="1">
        <v>47500000</v>
      </c>
      <c r="C24" s="1">
        <v>366100000</v>
      </c>
      <c r="D24" s="1">
        <v>50000000</v>
      </c>
      <c r="E24" s="1">
        <v>-16100000</v>
      </c>
      <c r="F24" s="1">
        <v>38500000</v>
      </c>
      <c r="G24" s="1">
        <v>62800000</v>
      </c>
      <c r="H24" s="1">
        <v>64300000</v>
      </c>
      <c r="I24" s="1">
        <v>-24000000</v>
      </c>
      <c r="J24" s="1">
        <v>83000000</v>
      </c>
      <c r="K24" s="1">
        <v>20000000</v>
      </c>
      <c r="L24" s="1">
        <v>236000000</v>
      </c>
      <c r="M24" s="1">
        <v>681000000</v>
      </c>
      <c r="N24" s="1">
        <v>1054000000</v>
      </c>
      <c r="O24" s="1">
        <v>231000000</v>
      </c>
      <c r="P24" s="1">
        <v>-163000000</v>
      </c>
      <c r="Q24" s="1">
        <v>-292000000</v>
      </c>
      <c r="R24" s="1">
        <v>318000000</v>
      </c>
      <c r="S24" s="1">
        <v>41000000</v>
      </c>
      <c r="T24" s="1">
        <v>274000000</v>
      </c>
      <c r="U24" s="1">
        <v>524000000</v>
      </c>
      <c r="V24" s="1">
        <v>605000000</v>
      </c>
      <c r="W24" s="1">
        <v>270000000</v>
      </c>
      <c r="X24" s="1">
        <v>621000000</v>
      </c>
      <c r="Y24" s="1">
        <v>-1007000000</v>
      </c>
      <c r="Z24" s="1">
        <v>715000000</v>
      </c>
      <c r="AA24" s="1">
        <v>5794000000</v>
      </c>
      <c r="AB24" s="1">
        <v>1285000000</v>
      </c>
      <c r="AC24" s="1">
        <v>1030000000</v>
      </c>
      <c r="AD24" s="1">
        <v>1249000000</v>
      </c>
      <c r="AE24" s="1">
        <v>-383000000</v>
      </c>
      <c r="AF24" s="1">
        <v>877000000</v>
      </c>
      <c r="AG24" s="1">
        <v>-490000000</v>
      </c>
      <c r="AH24" s="1">
        <v>-759000000</v>
      </c>
      <c r="AI24" s="1">
        <v>-350000000</v>
      </c>
      <c r="AJ24" s="1">
        <v>700000000</v>
      </c>
      <c r="AK24" s="1">
        <v>752000000</v>
      </c>
      <c r="AL24" s="1">
        <v>2117000000</v>
      </c>
      <c r="AM24" s="1">
        <v>777000000</v>
      </c>
    </row>
    <row r="25" spans="1:45" ht="19" x14ac:dyDescent="0.25">
      <c r="A25" s="6" t="s">
        <v>19</v>
      </c>
      <c r="B25" s="10">
        <v>1092900000</v>
      </c>
      <c r="C25" s="10">
        <v>1511200000</v>
      </c>
      <c r="D25" s="10">
        <v>1410100000</v>
      </c>
      <c r="E25" s="10">
        <v>1582100000</v>
      </c>
      <c r="F25" s="10">
        <v>1764300000</v>
      </c>
      <c r="G25" s="10">
        <v>2014400000</v>
      </c>
      <c r="H25" s="10">
        <v>2383300000</v>
      </c>
      <c r="I25" s="10">
        <v>2746100000</v>
      </c>
      <c r="J25" s="10">
        <v>3185000000</v>
      </c>
      <c r="K25" s="10">
        <v>3728000000</v>
      </c>
      <c r="L25" s="10">
        <v>4328000000</v>
      </c>
      <c r="M25" s="10">
        <v>4596000000</v>
      </c>
      <c r="N25" s="10">
        <v>6055000000</v>
      </c>
      <c r="O25" s="10">
        <v>5198000000</v>
      </c>
      <c r="P25" s="10">
        <v>3819000000</v>
      </c>
      <c r="Q25" s="10">
        <v>3399000000</v>
      </c>
      <c r="R25" s="10">
        <v>5670000000</v>
      </c>
      <c r="S25" s="10">
        <v>5499000000</v>
      </c>
      <c r="T25" s="10">
        <v>5495000000</v>
      </c>
      <c r="U25" s="10">
        <v>6222000000</v>
      </c>
      <c r="V25" s="10">
        <v>6690000000</v>
      </c>
      <c r="W25" s="10">
        <v>6578000000</v>
      </c>
      <c r="X25" s="10">
        <v>7873000000</v>
      </c>
      <c r="Y25" s="10">
        <v>7439000000</v>
      </c>
      <c r="Z25" s="10">
        <v>8946000000</v>
      </c>
      <c r="AA25" s="10">
        <v>14243000000</v>
      </c>
      <c r="AB25" s="10">
        <v>11439000000</v>
      </c>
      <c r="AC25" s="10">
        <v>11809000000</v>
      </c>
      <c r="AD25" s="10">
        <v>11477000000</v>
      </c>
      <c r="AE25" s="10">
        <v>9325000000</v>
      </c>
      <c r="AF25" s="10">
        <v>9605000000</v>
      </c>
      <c r="AG25" s="10">
        <v>8136000000</v>
      </c>
      <c r="AH25" s="10">
        <v>6742000000</v>
      </c>
      <c r="AI25" s="10">
        <v>8350000000</v>
      </c>
      <c r="AJ25" s="10">
        <v>10786000000</v>
      </c>
      <c r="AK25" s="10">
        <v>9749000000</v>
      </c>
      <c r="AL25" s="10">
        <v>12425000000</v>
      </c>
      <c r="AM25" s="10">
        <v>11686000000</v>
      </c>
    </row>
    <row r="26" spans="1:45" ht="19" x14ac:dyDescent="0.25">
      <c r="A26" s="5" t="s">
        <v>20</v>
      </c>
      <c r="B26" s="2">
        <v>0.13830000000000001</v>
      </c>
      <c r="C26" s="2">
        <v>0.17430000000000001</v>
      </c>
      <c r="D26" s="2">
        <v>0.18410000000000001</v>
      </c>
      <c r="E26" s="2">
        <v>0.1898</v>
      </c>
      <c r="F26" s="2">
        <v>0.1968</v>
      </c>
      <c r="G26" s="2">
        <v>0.1968</v>
      </c>
      <c r="H26" s="2">
        <v>0.20599999999999999</v>
      </c>
      <c r="I26" s="2">
        <v>0.21</v>
      </c>
      <c r="J26" s="2">
        <v>0.22819999999999999</v>
      </c>
      <c r="K26" s="2">
        <v>0.23050000000000001</v>
      </c>
      <c r="L26" s="2">
        <v>0.2402</v>
      </c>
      <c r="M26" s="2">
        <v>0.24779999999999999</v>
      </c>
      <c r="N26" s="2">
        <v>0.32090000000000002</v>
      </c>
      <c r="O26" s="2">
        <v>0.27629999999999999</v>
      </c>
      <c r="P26" s="2">
        <v>0.1928</v>
      </c>
      <c r="Q26" s="2">
        <v>0.1661</v>
      </c>
      <c r="R26" s="2">
        <v>0.28220000000000001</v>
      </c>
      <c r="S26" s="2">
        <v>0.28110000000000002</v>
      </c>
      <c r="T26" s="2">
        <v>0.2611</v>
      </c>
      <c r="U26" s="2">
        <v>0.2833</v>
      </c>
      <c r="V26" s="2">
        <v>0.28960000000000002</v>
      </c>
      <c r="W26" s="2">
        <v>0.27310000000000001</v>
      </c>
      <c r="X26" s="2">
        <v>0.27279999999999999</v>
      </c>
      <c r="Y26" s="2">
        <v>0.2329</v>
      </c>
      <c r="Z26" s="2">
        <v>0.28870000000000001</v>
      </c>
      <c r="AA26" s="2">
        <v>0.40560000000000002</v>
      </c>
      <c r="AB26" s="2">
        <v>0.24579999999999999</v>
      </c>
      <c r="AC26" s="2">
        <v>0.24590000000000001</v>
      </c>
      <c r="AD26" s="2">
        <v>0.245</v>
      </c>
      <c r="AE26" s="2">
        <v>0.20269999999999999</v>
      </c>
      <c r="AF26" s="2">
        <v>0.21679999999999999</v>
      </c>
      <c r="AG26" s="2">
        <v>0.1943</v>
      </c>
      <c r="AH26" s="2">
        <v>0.19040000000000001</v>
      </c>
      <c r="AI26" s="2">
        <v>0.2621</v>
      </c>
      <c r="AJ26" s="2">
        <v>0.28939999999999999</v>
      </c>
      <c r="AK26" s="2">
        <v>0.29530000000000001</v>
      </c>
      <c r="AL26" s="2">
        <v>0.32140000000000002</v>
      </c>
      <c r="AM26" s="2">
        <v>0.2717</v>
      </c>
    </row>
    <row r="27" spans="1:45" ht="19" x14ac:dyDescent="0.25">
      <c r="A27" s="5" t="s">
        <v>21</v>
      </c>
      <c r="B27" s="1">
        <v>415300000</v>
      </c>
      <c r="C27" s="1">
        <v>576900000</v>
      </c>
      <c r="D27" s="1">
        <v>494000000</v>
      </c>
      <c r="E27" s="1">
        <v>537400000</v>
      </c>
      <c r="F27" s="1">
        <v>571500000</v>
      </c>
      <c r="G27" s="1">
        <v>632500000</v>
      </c>
      <c r="H27" s="1">
        <v>765300000</v>
      </c>
      <c r="I27" s="1">
        <v>862300000</v>
      </c>
      <c r="J27" s="1">
        <v>997000000</v>
      </c>
      <c r="K27" s="1">
        <v>1174000000</v>
      </c>
      <c r="L27" s="1">
        <v>1342000000</v>
      </c>
      <c r="M27" s="1">
        <v>1104000000</v>
      </c>
      <c r="N27" s="1">
        <v>1926000000</v>
      </c>
      <c r="O27" s="1">
        <v>1665000000</v>
      </c>
      <c r="P27" s="1">
        <v>1388000000</v>
      </c>
      <c r="Q27" s="1">
        <v>1222000000</v>
      </c>
      <c r="R27" s="1">
        <v>1691000000</v>
      </c>
      <c r="S27" s="1">
        <v>1523000000</v>
      </c>
      <c r="T27" s="1">
        <v>1148000000</v>
      </c>
      <c r="U27" s="1">
        <v>1375000000</v>
      </c>
      <c r="V27" s="1">
        <v>1818000000</v>
      </c>
      <c r="W27" s="1">
        <v>1498000000</v>
      </c>
      <c r="X27" s="1">
        <v>1892000000</v>
      </c>
      <c r="Y27" s="1">
        <v>1632000000</v>
      </c>
      <c r="Z27" s="1">
        <v>2040000000</v>
      </c>
      <c r="AA27" s="1">
        <v>2384000000</v>
      </c>
      <c r="AB27" s="1">
        <v>2805000000</v>
      </c>
      <c r="AC27" s="1">
        <v>2723000000</v>
      </c>
      <c r="AD27" s="1">
        <v>2851000000</v>
      </c>
      <c r="AE27" s="1">
        <v>2201000000</v>
      </c>
      <c r="AF27" s="1">
        <v>2239000000</v>
      </c>
      <c r="AG27" s="1">
        <v>1586000000</v>
      </c>
      <c r="AH27" s="1">
        <v>5560000000</v>
      </c>
      <c r="AI27" s="1">
        <v>1623000000</v>
      </c>
      <c r="AJ27" s="1">
        <v>1801000000</v>
      </c>
      <c r="AK27" s="1">
        <v>1981000000</v>
      </c>
      <c r="AL27" s="1">
        <v>2621000000</v>
      </c>
      <c r="AM27" s="1">
        <v>2115000000</v>
      </c>
    </row>
    <row r="28" spans="1:45" ht="20" thickBot="1" x14ac:dyDescent="0.3">
      <c r="A28" s="7" t="s">
        <v>22</v>
      </c>
      <c r="B28" s="11">
        <v>722300000</v>
      </c>
      <c r="C28" s="11">
        <v>934300000</v>
      </c>
      <c r="D28" s="11">
        <v>916100000</v>
      </c>
      <c r="E28" s="11">
        <v>1044700000</v>
      </c>
      <c r="F28" s="11">
        <v>1214300000</v>
      </c>
      <c r="G28" s="11">
        <v>1381900000</v>
      </c>
      <c r="H28" s="11">
        <v>1618000000</v>
      </c>
      <c r="I28" s="11">
        <v>1664400000</v>
      </c>
      <c r="J28" s="11">
        <v>2176000000</v>
      </c>
      <c r="K28" s="11">
        <v>2554000000</v>
      </c>
      <c r="L28" s="11">
        <v>2986000000</v>
      </c>
      <c r="M28" s="11">
        <v>3492000000</v>
      </c>
      <c r="N28" s="11">
        <v>4129000000</v>
      </c>
      <c r="O28" s="11">
        <v>3533000000</v>
      </c>
      <c r="P28" s="11">
        <v>2431000000</v>
      </c>
      <c r="Q28" s="11">
        <v>2177000000</v>
      </c>
      <c r="R28" s="11">
        <v>3969000000</v>
      </c>
      <c r="S28" s="11">
        <v>3050000000</v>
      </c>
      <c r="T28" s="11">
        <v>4347000000</v>
      </c>
      <c r="U28" s="11">
        <v>4847000000</v>
      </c>
      <c r="V28" s="11">
        <v>4872000000</v>
      </c>
      <c r="W28" s="11">
        <v>5080000000</v>
      </c>
      <c r="X28" s="11">
        <v>5981000000</v>
      </c>
      <c r="Y28" s="11">
        <v>5807000000</v>
      </c>
      <c r="Z28" s="11">
        <v>6824000000</v>
      </c>
      <c r="AA28" s="11">
        <v>11809000000</v>
      </c>
      <c r="AB28" s="11">
        <v>8572000000</v>
      </c>
      <c r="AC28" s="11">
        <v>9019000000</v>
      </c>
      <c r="AD28" s="11">
        <v>8584000000</v>
      </c>
      <c r="AE28" s="11">
        <v>7098000000</v>
      </c>
      <c r="AF28" s="11">
        <v>7351000000</v>
      </c>
      <c r="AG28" s="11">
        <v>6527000000</v>
      </c>
      <c r="AH28" s="11">
        <v>1248000000</v>
      </c>
      <c r="AI28" s="11">
        <v>6434000000</v>
      </c>
      <c r="AJ28" s="11">
        <v>8920000000</v>
      </c>
      <c r="AK28" s="11">
        <v>7747000000</v>
      </c>
      <c r="AL28" s="11">
        <v>9771000000</v>
      </c>
      <c r="AM28" s="11">
        <v>9542000000</v>
      </c>
    </row>
    <row r="29" spans="1:45" ht="20" customHeight="1" thickTop="1" x14ac:dyDescent="0.25">
      <c r="A29" s="14" t="s">
        <v>103</v>
      </c>
      <c r="B29" s="1"/>
      <c r="C29" s="15">
        <f>(C28/B28)-1</f>
        <v>0.29350685310812685</v>
      </c>
      <c r="D29" s="15">
        <f>(D28/C28)-1</f>
        <v>-1.9479824467515838E-2</v>
      </c>
      <c r="E29" s="15">
        <f>(E28/D28)-1</f>
        <v>0.14037768802532469</v>
      </c>
      <c r="F29" s="15">
        <f t="shared" ref="F29:AK29" si="6">(F28/E28)-1</f>
        <v>0.16234325643725467</v>
      </c>
      <c r="G29" s="15">
        <f t="shared" si="6"/>
        <v>0.13802190562463967</v>
      </c>
      <c r="H29" s="15">
        <f t="shared" si="6"/>
        <v>0.17085172588465158</v>
      </c>
      <c r="I29" s="15">
        <f t="shared" si="6"/>
        <v>2.8677379480840592E-2</v>
      </c>
      <c r="J29" s="15">
        <f t="shared" si="6"/>
        <v>0.30737803412641185</v>
      </c>
      <c r="K29" s="15">
        <f t="shared" si="6"/>
        <v>0.17371323529411775</v>
      </c>
      <c r="L29" s="15">
        <f t="shared" si="6"/>
        <v>0.1691464369616289</v>
      </c>
      <c r="M29" s="15">
        <f t="shared" si="6"/>
        <v>0.16945746818486263</v>
      </c>
      <c r="N29" s="15">
        <f t="shared" si="6"/>
        <v>0.18241695303550975</v>
      </c>
      <c r="O29" s="15">
        <f t="shared" si="6"/>
        <v>-0.144344877694357</v>
      </c>
      <c r="P29" s="15">
        <f t="shared" si="6"/>
        <v>-0.31191621851118034</v>
      </c>
      <c r="Q29" s="15">
        <f t="shared" si="6"/>
        <v>-0.10448375154257505</v>
      </c>
      <c r="R29" s="15">
        <f t="shared" si="6"/>
        <v>0.82315112540192925</v>
      </c>
      <c r="S29" s="15">
        <f t="shared" si="6"/>
        <v>-0.23154446963970776</v>
      </c>
      <c r="T29" s="15">
        <f t="shared" si="6"/>
        <v>0.42524590163934417</v>
      </c>
      <c r="U29" s="15">
        <f t="shared" si="6"/>
        <v>0.11502185415228894</v>
      </c>
      <c r="V29" s="15">
        <f t="shared" si="6"/>
        <v>5.1578295853105249E-3</v>
      </c>
      <c r="W29" s="15">
        <f t="shared" si="6"/>
        <v>4.269293924466333E-2</v>
      </c>
      <c r="X29" s="15">
        <f t="shared" si="6"/>
        <v>0.17736220472440944</v>
      </c>
      <c r="Y29" s="15">
        <f t="shared" si="6"/>
        <v>-2.9092125062698537E-2</v>
      </c>
      <c r="Z29" s="15">
        <f t="shared" si="6"/>
        <v>0.17513345961770277</v>
      </c>
      <c r="AA29" s="15">
        <f t="shared" si="6"/>
        <v>0.73050996483001174</v>
      </c>
      <c r="AB29" s="15">
        <f t="shared" si="6"/>
        <v>-0.27411296468794988</v>
      </c>
      <c r="AC29" s="15">
        <f t="shared" si="6"/>
        <v>5.2146523565095748E-2</v>
      </c>
      <c r="AD29" s="15">
        <f t="shared" si="6"/>
        <v>-4.8231511254019255E-2</v>
      </c>
      <c r="AE29" s="15">
        <f t="shared" si="6"/>
        <v>-0.17311276794035413</v>
      </c>
      <c r="AF29" s="15">
        <f t="shared" si="6"/>
        <v>3.5643843336151004E-2</v>
      </c>
      <c r="AG29" s="15">
        <f t="shared" si="6"/>
        <v>-0.11209359270847508</v>
      </c>
      <c r="AH29" s="15">
        <f t="shared" si="6"/>
        <v>-0.80879423931362038</v>
      </c>
      <c r="AI29" s="15">
        <f t="shared" si="6"/>
        <v>4.1554487179487181</v>
      </c>
      <c r="AJ29" s="15">
        <f t="shared" si="6"/>
        <v>0.38638483058750395</v>
      </c>
      <c r="AK29" s="15">
        <f t="shared" si="6"/>
        <v>-0.13150224215246642</v>
      </c>
      <c r="AL29" s="15">
        <f t="shared" ref="AL29" si="7">(AL28/AK28)-1</f>
        <v>0.26126242416419254</v>
      </c>
      <c r="AM29" s="15">
        <f t="shared" ref="AM29" si="8">(AM28/AL28)-1</f>
        <v>-2.3436700440077729E-2</v>
      </c>
    </row>
    <row r="30" spans="1:45" ht="19" x14ac:dyDescent="0.25">
      <c r="A30" s="5" t="s">
        <v>23</v>
      </c>
      <c r="B30" s="2">
        <v>9.1399999999999995E-2</v>
      </c>
      <c r="C30" s="2">
        <v>0.10780000000000001</v>
      </c>
      <c r="D30" s="2">
        <v>0.1196</v>
      </c>
      <c r="E30" s="2">
        <v>0.12529999999999999</v>
      </c>
      <c r="F30" s="2">
        <v>0.13539999999999999</v>
      </c>
      <c r="G30" s="2">
        <v>0.13500000000000001</v>
      </c>
      <c r="H30" s="2">
        <v>0.13980000000000001</v>
      </c>
      <c r="I30" s="2">
        <v>0.1273</v>
      </c>
      <c r="J30" s="2">
        <v>0.15590000000000001</v>
      </c>
      <c r="K30" s="2">
        <v>0.15790000000000001</v>
      </c>
      <c r="L30" s="2">
        <v>0.16569999999999999</v>
      </c>
      <c r="M30" s="2">
        <v>0.1883</v>
      </c>
      <c r="N30" s="2">
        <v>0.21879999999999999</v>
      </c>
      <c r="O30" s="2">
        <v>0.18779999999999999</v>
      </c>
      <c r="P30" s="2">
        <v>0.1227</v>
      </c>
      <c r="Q30" s="2">
        <v>0.10639999999999999</v>
      </c>
      <c r="R30" s="2">
        <v>0.19750000000000001</v>
      </c>
      <c r="S30" s="2">
        <v>0.15590000000000001</v>
      </c>
      <c r="T30" s="2">
        <v>0.20660000000000001</v>
      </c>
      <c r="U30" s="2">
        <v>0.22070000000000001</v>
      </c>
      <c r="V30" s="2">
        <v>0.2109</v>
      </c>
      <c r="W30" s="2">
        <v>0.2109</v>
      </c>
      <c r="X30" s="2">
        <v>0.20730000000000001</v>
      </c>
      <c r="Y30" s="2">
        <v>0.18179999999999999</v>
      </c>
      <c r="Z30" s="2">
        <v>0.22020000000000001</v>
      </c>
      <c r="AA30" s="2">
        <v>0.33629999999999999</v>
      </c>
      <c r="AB30" s="2">
        <v>0.1842</v>
      </c>
      <c r="AC30" s="2">
        <v>0.18779999999999999</v>
      </c>
      <c r="AD30" s="2">
        <v>0.1832</v>
      </c>
      <c r="AE30" s="2">
        <v>0.15429999999999999</v>
      </c>
      <c r="AF30" s="2">
        <v>0.16600000000000001</v>
      </c>
      <c r="AG30" s="2">
        <v>0.15590000000000001</v>
      </c>
      <c r="AH30" s="2">
        <v>3.5200000000000002E-2</v>
      </c>
      <c r="AI30" s="2">
        <v>0.20200000000000001</v>
      </c>
      <c r="AJ30" s="2">
        <v>0.2394</v>
      </c>
      <c r="AK30" s="2">
        <v>0.23469999999999999</v>
      </c>
      <c r="AL30" s="2">
        <v>0.25280000000000002</v>
      </c>
      <c r="AM30" s="2">
        <v>0.22189999999999999</v>
      </c>
    </row>
    <row r="31" spans="1:45" ht="19" x14ac:dyDescent="0.25">
      <c r="A31" s="5" t="s">
        <v>24</v>
      </c>
      <c r="B31" s="12">
        <v>0.12</v>
      </c>
      <c r="C31" s="12">
        <v>0.15</v>
      </c>
      <c r="D31" s="12">
        <v>0.15</v>
      </c>
      <c r="E31" s="12">
        <v>0.18</v>
      </c>
      <c r="F31" s="12">
        <v>0.28000000000000003</v>
      </c>
      <c r="G31" s="12">
        <v>0.26</v>
      </c>
      <c r="H31" s="12">
        <v>0.3</v>
      </c>
      <c r="I31" s="12">
        <v>0.32</v>
      </c>
      <c r="J31" s="12">
        <v>0.42</v>
      </c>
      <c r="K31" s="12">
        <v>0.49</v>
      </c>
      <c r="L31" s="12">
        <v>0.59</v>
      </c>
      <c r="M31" s="12">
        <v>0.7</v>
      </c>
      <c r="N31" s="12">
        <v>0.83</v>
      </c>
      <c r="O31" s="12">
        <v>0.71</v>
      </c>
      <c r="P31" s="12">
        <v>0.49</v>
      </c>
      <c r="Q31" s="12">
        <v>0.44</v>
      </c>
      <c r="R31" s="12">
        <v>0.8</v>
      </c>
      <c r="S31" s="12">
        <v>0.61</v>
      </c>
      <c r="T31" s="12">
        <v>0.89</v>
      </c>
      <c r="U31" s="12">
        <v>1</v>
      </c>
      <c r="V31" s="12">
        <v>1.02</v>
      </c>
      <c r="W31" s="12">
        <v>1.08</v>
      </c>
      <c r="X31" s="12">
        <v>1.29</v>
      </c>
      <c r="Y31" s="12">
        <v>1.25</v>
      </c>
      <c r="Z31" s="12">
        <v>1.48</v>
      </c>
      <c r="AA31" s="12">
        <v>2.56</v>
      </c>
      <c r="AB31" s="12">
        <v>1.89</v>
      </c>
      <c r="AC31" s="12">
        <v>2</v>
      </c>
      <c r="AD31" s="12">
        <v>1.94</v>
      </c>
      <c r="AE31" s="12">
        <v>1.62</v>
      </c>
      <c r="AF31" s="12">
        <v>1.69</v>
      </c>
      <c r="AG31" s="12">
        <v>1.51</v>
      </c>
      <c r="AH31" s="12">
        <v>0.28999999999999998</v>
      </c>
      <c r="AI31" s="12">
        <v>1.51</v>
      </c>
      <c r="AJ31" s="12">
        <v>2.09</v>
      </c>
      <c r="AK31" s="12">
        <v>1.8</v>
      </c>
      <c r="AL31" s="12">
        <v>2.27</v>
      </c>
      <c r="AM31" s="12">
        <v>2.2000000000000002</v>
      </c>
    </row>
    <row r="32" spans="1:45" ht="19" x14ac:dyDescent="0.25">
      <c r="A32" s="5" t="s">
        <v>25</v>
      </c>
      <c r="B32" s="12">
        <v>0.12</v>
      </c>
      <c r="C32" s="12">
        <v>0.15</v>
      </c>
      <c r="D32" s="12">
        <v>0.15</v>
      </c>
      <c r="E32" s="12">
        <v>0.17</v>
      </c>
      <c r="F32" s="12">
        <v>0.27</v>
      </c>
      <c r="G32" s="12">
        <v>0.25</v>
      </c>
      <c r="H32" s="12">
        <v>0.3</v>
      </c>
      <c r="I32" s="12">
        <v>0.31</v>
      </c>
      <c r="J32" s="12">
        <v>0.41</v>
      </c>
      <c r="K32" s="12">
        <v>0.49</v>
      </c>
      <c r="L32" s="12">
        <v>0.59</v>
      </c>
      <c r="M32" s="12">
        <v>0.7</v>
      </c>
      <c r="N32" s="12">
        <v>0.82</v>
      </c>
      <c r="O32" s="12">
        <v>0.71</v>
      </c>
      <c r="P32" s="12">
        <v>0.49</v>
      </c>
      <c r="Q32" s="12">
        <v>0.44</v>
      </c>
      <c r="R32" s="12">
        <v>0.8</v>
      </c>
      <c r="S32" s="12">
        <v>0.61</v>
      </c>
      <c r="T32" s="12">
        <v>0.89</v>
      </c>
      <c r="U32" s="12">
        <v>1</v>
      </c>
      <c r="V32" s="12">
        <v>1.02</v>
      </c>
      <c r="W32" s="12">
        <v>1.08</v>
      </c>
      <c r="X32" s="12">
        <v>1.28</v>
      </c>
      <c r="Y32" s="12">
        <v>1.25</v>
      </c>
      <c r="Z32" s="12">
        <v>1.47</v>
      </c>
      <c r="AA32" s="12">
        <v>2.5299999999999998</v>
      </c>
      <c r="AB32" s="12">
        <v>1.84</v>
      </c>
      <c r="AC32" s="12">
        <v>1.97</v>
      </c>
      <c r="AD32" s="12">
        <v>1.9</v>
      </c>
      <c r="AE32" s="12">
        <v>1.6</v>
      </c>
      <c r="AF32" s="12">
        <v>1.67</v>
      </c>
      <c r="AG32" s="12">
        <v>1.49</v>
      </c>
      <c r="AH32" s="12">
        <v>0.28999999999999998</v>
      </c>
      <c r="AI32" s="12">
        <v>1.5</v>
      </c>
      <c r="AJ32" s="12">
        <v>2.0699999999999998</v>
      </c>
      <c r="AK32" s="12">
        <v>1.79</v>
      </c>
      <c r="AL32" s="12">
        <v>2.2599999999999998</v>
      </c>
      <c r="AM32" s="12">
        <v>2.19</v>
      </c>
    </row>
    <row r="33" spans="1:39" ht="19" x14ac:dyDescent="0.25">
      <c r="A33" s="5" t="s">
        <v>26</v>
      </c>
      <c r="B33" s="1">
        <v>6019166667</v>
      </c>
      <c r="C33" s="1">
        <v>6027741935</v>
      </c>
      <c r="D33" s="1">
        <v>5910322581</v>
      </c>
      <c r="E33" s="1">
        <v>5768333333</v>
      </c>
      <c r="F33" s="1">
        <v>4337818182</v>
      </c>
      <c r="G33" s="1">
        <v>5347843137</v>
      </c>
      <c r="H33" s="1">
        <v>5303278689</v>
      </c>
      <c r="I33" s="1">
        <v>5283809524</v>
      </c>
      <c r="J33" s="1">
        <v>5180952381</v>
      </c>
      <c r="K33" s="1">
        <v>5160000000</v>
      </c>
      <c r="L33" s="1">
        <v>5048000000</v>
      </c>
      <c r="M33" s="1">
        <v>4988000000</v>
      </c>
      <c r="N33" s="1">
        <v>4954000000</v>
      </c>
      <c r="O33" s="1">
        <v>4934000000</v>
      </c>
      <c r="P33" s="1">
        <v>4938000000</v>
      </c>
      <c r="Q33" s="1">
        <v>4954000000</v>
      </c>
      <c r="R33" s="1">
        <v>4974000000</v>
      </c>
      <c r="S33" s="1">
        <v>4956000000</v>
      </c>
      <c r="T33" s="1">
        <v>4918000000</v>
      </c>
      <c r="U33" s="1">
        <v>4852000000</v>
      </c>
      <c r="V33" s="1">
        <v>4784000000</v>
      </c>
      <c r="W33" s="1">
        <v>4696000000</v>
      </c>
      <c r="X33" s="1">
        <v>4626000000</v>
      </c>
      <c r="Y33" s="1">
        <v>4632000000</v>
      </c>
      <c r="Z33" s="1">
        <v>4628000000</v>
      </c>
      <c r="AA33" s="1">
        <v>4616000000</v>
      </c>
      <c r="AB33" s="1">
        <v>4526000000</v>
      </c>
      <c r="AC33" s="1">
        <v>4504000000</v>
      </c>
      <c r="AD33" s="1">
        <v>4434000000</v>
      </c>
      <c r="AE33" s="1">
        <v>4387000000</v>
      </c>
      <c r="AF33" s="1">
        <v>4352000000</v>
      </c>
      <c r="AG33" s="1">
        <v>4317000000</v>
      </c>
      <c r="AH33" s="1">
        <v>4272000000</v>
      </c>
      <c r="AI33" s="1">
        <v>4259000000</v>
      </c>
      <c r="AJ33" s="1">
        <v>4276000000</v>
      </c>
      <c r="AK33" s="1">
        <v>4295000000</v>
      </c>
      <c r="AL33" s="1">
        <v>4295000000</v>
      </c>
      <c r="AM33" s="1">
        <v>4295000000</v>
      </c>
    </row>
    <row r="34" spans="1:39" ht="19" x14ac:dyDescent="0.25">
      <c r="A34" s="5" t="s">
        <v>27</v>
      </c>
      <c r="B34" s="1">
        <v>6019166667</v>
      </c>
      <c r="C34" s="1">
        <v>6027741935</v>
      </c>
      <c r="D34" s="1">
        <v>5910322581</v>
      </c>
      <c r="E34" s="1">
        <v>5933142857</v>
      </c>
      <c r="F34" s="1">
        <v>4418148148</v>
      </c>
      <c r="G34" s="1">
        <v>5454800000</v>
      </c>
      <c r="H34" s="1">
        <v>5391666667</v>
      </c>
      <c r="I34" s="1">
        <v>5369032258</v>
      </c>
      <c r="J34" s="1">
        <v>5243373494</v>
      </c>
      <c r="K34" s="1">
        <v>5172000000</v>
      </c>
      <c r="L34" s="1">
        <v>5064000000</v>
      </c>
      <c r="M34" s="1">
        <v>4994000000</v>
      </c>
      <c r="N34" s="1">
        <v>5030000000</v>
      </c>
      <c r="O34" s="1">
        <v>4992000000</v>
      </c>
      <c r="P34" s="1">
        <v>4974000000</v>
      </c>
      <c r="Q34" s="1">
        <v>4974000000</v>
      </c>
      <c r="R34" s="1">
        <v>4974000000</v>
      </c>
      <c r="S34" s="1">
        <v>4966000000</v>
      </c>
      <c r="T34" s="1">
        <v>4924000000</v>
      </c>
      <c r="U34" s="1">
        <v>4858000000</v>
      </c>
      <c r="V34" s="1">
        <v>4786000000</v>
      </c>
      <c r="W34" s="1">
        <v>4700000000</v>
      </c>
      <c r="X34" s="1">
        <v>4662000000</v>
      </c>
      <c r="Y34" s="1">
        <v>4672000000</v>
      </c>
      <c r="Z34" s="1">
        <v>4658000000</v>
      </c>
      <c r="AA34" s="1">
        <v>4666000000</v>
      </c>
      <c r="AB34" s="1">
        <v>4646000000</v>
      </c>
      <c r="AC34" s="1">
        <v>4584000000</v>
      </c>
      <c r="AD34" s="1">
        <v>4509000000</v>
      </c>
      <c r="AE34" s="1">
        <v>4450000000</v>
      </c>
      <c r="AF34" s="1">
        <v>4405000000</v>
      </c>
      <c r="AG34" s="1">
        <v>4367000000</v>
      </c>
      <c r="AH34" s="1">
        <v>4324000000</v>
      </c>
      <c r="AI34" s="1">
        <v>4299000000</v>
      </c>
      <c r="AJ34" s="1">
        <v>4314000000</v>
      </c>
      <c r="AK34" s="1">
        <v>4323000000</v>
      </c>
      <c r="AL34" s="1">
        <v>4323000000</v>
      </c>
      <c r="AM34" s="1">
        <v>4323000000</v>
      </c>
    </row>
    <row r="35" spans="1:39" ht="20" customHeight="1" x14ac:dyDescent="0.25">
      <c r="A35" s="14" t="s">
        <v>104</v>
      </c>
      <c r="B35" s="1"/>
      <c r="C35" s="22">
        <f>(C34-B34)/B34</f>
        <v>1.4246603349619459E-3</v>
      </c>
      <c r="D35" s="22">
        <f t="shared" ref="D35:AK35" si="9">(D34-C34)/C34</f>
        <v>-1.9479824329937907E-2</v>
      </c>
      <c r="E35" s="22">
        <f t="shared" si="9"/>
        <v>3.8610880687562931E-3</v>
      </c>
      <c r="F35" s="22">
        <f t="shared" si="9"/>
        <v>-0.25534438416775845</v>
      </c>
      <c r="G35" s="22">
        <f t="shared" si="9"/>
        <v>0.23463492333756844</v>
      </c>
      <c r="H35" s="22">
        <f t="shared" si="9"/>
        <v>-1.1573904267800837E-2</v>
      </c>
      <c r="I35" s="22">
        <f t="shared" si="9"/>
        <v>-4.1980356720743104E-3</v>
      </c>
      <c r="J35" s="22">
        <f t="shared" si="9"/>
        <v>-2.3404360033926992E-2</v>
      </c>
      <c r="K35" s="22">
        <f t="shared" si="9"/>
        <v>-1.3612132357474209E-2</v>
      </c>
      <c r="L35" s="22">
        <f t="shared" si="9"/>
        <v>-2.0881670533642691E-2</v>
      </c>
      <c r="M35" s="22">
        <f t="shared" si="9"/>
        <v>-1.3823064770932069E-2</v>
      </c>
      <c r="N35" s="22">
        <f t="shared" si="9"/>
        <v>7.2086503804565478E-3</v>
      </c>
      <c r="O35" s="22">
        <f t="shared" si="9"/>
        <v>-7.5546719681908545E-3</v>
      </c>
      <c r="P35" s="22">
        <f t="shared" si="9"/>
        <v>-3.605769230769231E-3</v>
      </c>
      <c r="Q35" s="22">
        <f t="shared" si="9"/>
        <v>0</v>
      </c>
      <c r="R35" s="22">
        <f t="shared" si="9"/>
        <v>0</v>
      </c>
      <c r="S35" s="22">
        <f t="shared" si="9"/>
        <v>-1.6083634901487736E-3</v>
      </c>
      <c r="T35" s="22">
        <f t="shared" si="9"/>
        <v>-8.457511075312122E-3</v>
      </c>
      <c r="U35" s="22">
        <f t="shared" si="9"/>
        <v>-1.3403736799350122E-2</v>
      </c>
      <c r="V35" s="22">
        <f t="shared" si="9"/>
        <v>-1.4820913956360642E-2</v>
      </c>
      <c r="W35" s="22">
        <f t="shared" si="9"/>
        <v>-1.7969076473046384E-2</v>
      </c>
      <c r="X35" s="22">
        <f t="shared" si="9"/>
        <v>-8.0851063829787233E-3</v>
      </c>
      <c r="Y35" s="22">
        <f t="shared" si="9"/>
        <v>2.1450021450021449E-3</v>
      </c>
      <c r="Z35" s="22">
        <f t="shared" si="9"/>
        <v>-2.9965753424657533E-3</v>
      </c>
      <c r="AA35" s="22">
        <f t="shared" si="9"/>
        <v>1.7174753112924003E-3</v>
      </c>
      <c r="AB35" s="22">
        <f t="shared" si="9"/>
        <v>-4.2863266180882984E-3</v>
      </c>
      <c r="AC35" s="22">
        <f t="shared" si="9"/>
        <v>-1.334481274214378E-2</v>
      </c>
      <c r="AD35" s="22">
        <f t="shared" si="9"/>
        <v>-1.6361256544502618E-2</v>
      </c>
      <c r="AE35" s="22">
        <f t="shared" si="9"/>
        <v>-1.3084941228653803E-2</v>
      </c>
      <c r="AF35" s="22">
        <f t="shared" si="9"/>
        <v>-1.0112359550561797E-2</v>
      </c>
      <c r="AG35" s="22">
        <f t="shared" si="9"/>
        <v>-8.6265607264472185E-3</v>
      </c>
      <c r="AH35" s="22">
        <f t="shared" si="9"/>
        <v>-9.8465765972063201E-3</v>
      </c>
      <c r="AI35" s="22">
        <f t="shared" si="9"/>
        <v>-5.7816836262719702E-3</v>
      </c>
      <c r="AJ35" s="22">
        <f t="shared" si="9"/>
        <v>3.4891835310537334E-3</v>
      </c>
      <c r="AK35" s="22">
        <f t="shared" si="9"/>
        <v>2.086230876216968E-3</v>
      </c>
      <c r="AL35" s="22">
        <f t="shared" ref="AL35" si="10">(AL34-AK34)/AK34</f>
        <v>0</v>
      </c>
      <c r="AM35" s="22">
        <f t="shared" ref="AM35" si="11">(AM34-AL34)/AL34</f>
        <v>0</v>
      </c>
    </row>
    <row r="36" spans="1:39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A36" s="13" t="s">
        <v>93</v>
      </c>
      <c r="AB36" s="13" t="s">
        <v>93</v>
      </c>
      <c r="AC36" s="13" t="s">
        <v>93</v>
      </c>
      <c r="AD36" s="13" t="s">
        <v>93</v>
      </c>
      <c r="AE36" s="13" t="s">
        <v>93</v>
      </c>
      <c r="AF36" s="13" t="s">
        <v>93</v>
      </c>
      <c r="AG36" s="13" t="s">
        <v>93</v>
      </c>
      <c r="AH36" s="13" t="s">
        <v>93</v>
      </c>
      <c r="AI36" s="13" t="s">
        <v>93</v>
      </c>
      <c r="AJ36" s="13" t="s">
        <v>93</v>
      </c>
      <c r="AK36" s="13" t="s">
        <v>93</v>
      </c>
      <c r="AL36" s="13" t="s">
        <v>93</v>
      </c>
      <c r="AM36" s="13" t="s">
        <v>93</v>
      </c>
    </row>
    <row r="37" spans="1:39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  <c r="AB37" s="9" t="s">
        <v>91</v>
      </c>
      <c r="AC37" s="9" t="s">
        <v>91</v>
      </c>
      <c r="AD37" s="9" t="s">
        <v>91</v>
      </c>
      <c r="AE37" s="9" t="s">
        <v>91</v>
      </c>
      <c r="AF37" s="9" t="s">
        <v>91</v>
      </c>
      <c r="AG37" s="9" t="s">
        <v>91</v>
      </c>
      <c r="AH37" s="9" t="s">
        <v>91</v>
      </c>
      <c r="AI37" s="9" t="s">
        <v>91</v>
      </c>
      <c r="AJ37" s="9" t="s">
        <v>91</v>
      </c>
      <c r="AK37" s="9" t="s">
        <v>91</v>
      </c>
      <c r="AL37" s="9" t="s">
        <v>91</v>
      </c>
      <c r="AM37" s="9" t="s">
        <v>91</v>
      </c>
    </row>
    <row r="38" spans="1:39" ht="19" x14ac:dyDescent="0.25">
      <c r="A38" s="5" t="s">
        <v>30</v>
      </c>
      <c r="B38" s="1" t="s">
        <v>92</v>
      </c>
      <c r="C38" s="1" t="s">
        <v>92</v>
      </c>
      <c r="D38" s="1" t="s">
        <v>92</v>
      </c>
      <c r="E38" s="1" t="s">
        <v>92</v>
      </c>
      <c r="F38" s="1" t="s">
        <v>92</v>
      </c>
      <c r="G38" s="1" t="s">
        <v>92</v>
      </c>
      <c r="H38" s="1" t="s">
        <v>92</v>
      </c>
      <c r="I38" s="1" t="s">
        <v>92</v>
      </c>
      <c r="J38" s="1" t="s">
        <v>92</v>
      </c>
      <c r="K38" s="1">
        <v>1386000000</v>
      </c>
      <c r="L38" s="1">
        <v>1167000000</v>
      </c>
      <c r="M38" s="1">
        <v>1433000000</v>
      </c>
      <c r="N38" s="1">
        <v>1737000000</v>
      </c>
      <c r="O38" s="1">
        <v>1648000000</v>
      </c>
      <c r="P38" s="1">
        <v>1611000000</v>
      </c>
      <c r="Q38" s="1">
        <v>1819000000</v>
      </c>
      <c r="R38" s="1">
        <v>1866000000</v>
      </c>
      <c r="S38" s="1">
        <v>2126000000</v>
      </c>
      <c r="T38" s="1">
        <v>3362000000</v>
      </c>
      <c r="U38" s="1">
        <v>6707000000</v>
      </c>
      <c r="V38" s="1">
        <v>4701000000</v>
      </c>
      <c r="W38" s="1">
        <v>2440000000</v>
      </c>
      <c r="X38" s="1">
        <v>4093000000</v>
      </c>
      <c r="Y38" s="1">
        <v>4701000000</v>
      </c>
      <c r="Z38" s="1">
        <v>7021000000</v>
      </c>
      <c r="AA38" s="1">
        <v>8517000000</v>
      </c>
      <c r="AB38" s="1">
        <v>12803000000</v>
      </c>
      <c r="AC38" s="1">
        <v>8442000000</v>
      </c>
      <c r="AD38" s="1">
        <v>10414000000</v>
      </c>
      <c r="AE38" s="1">
        <v>8958000000</v>
      </c>
      <c r="AF38" s="1">
        <v>7309000000</v>
      </c>
      <c r="AG38" s="1">
        <v>8555000000</v>
      </c>
      <c r="AH38" s="1">
        <v>6006000000</v>
      </c>
      <c r="AI38" s="1">
        <v>8926000000</v>
      </c>
      <c r="AJ38" s="1">
        <v>6480000000</v>
      </c>
      <c r="AK38" s="1">
        <v>6795000000</v>
      </c>
      <c r="AL38" s="1">
        <v>9684000000</v>
      </c>
      <c r="AM38" s="1">
        <v>9519000000</v>
      </c>
    </row>
    <row r="39" spans="1:39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  <c r="N39" s="1" t="s">
        <v>92</v>
      </c>
      <c r="O39" s="1">
        <v>159000000</v>
      </c>
      <c r="P39" s="1">
        <v>201000000</v>
      </c>
      <c r="Q39" s="1">
        <v>73000000</v>
      </c>
      <c r="R39" s="1">
        <v>68000000</v>
      </c>
      <c r="S39" s="1">
        <v>219000000</v>
      </c>
      <c r="T39" s="1">
        <v>120000000</v>
      </c>
      <c r="U39" s="1">
        <v>61000000</v>
      </c>
      <c r="V39" s="1">
        <v>66000000</v>
      </c>
      <c r="W39" s="1">
        <v>150000000</v>
      </c>
      <c r="X39" s="1">
        <v>215000000</v>
      </c>
      <c r="Y39" s="1">
        <v>278000000</v>
      </c>
      <c r="Z39" s="1">
        <v>2192000000</v>
      </c>
      <c r="AA39" s="1">
        <v>2820000000</v>
      </c>
      <c r="AB39" s="1">
        <v>1232000000</v>
      </c>
      <c r="AC39" s="1">
        <v>8109000000</v>
      </c>
      <c r="AD39" s="1">
        <v>9854000000</v>
      </c>
      <c r="AE39" s="1">
        <v>12717000000</v>
      </c>
      <c r="AF39" s="1">
        <v>12591000000</v>
      </c>
      <c r="AG39" s="1">
        <v>13646000000</v>
      </c>
      <c r="AH39" s="1">
        <v>14669000000</v>
      </c>
      <c r="AI39" s="1">
        <v>7038000000</v>
      </c>
      <c r="AJ39" s="1">
        <v>4695000000</v>
      </c>
      <c r="AK39" s="1">
        <v>4119000000</v>
      </c>
      <c r="AL39" s="1">
        <v>2941000000</v>
      </c>
      <c r="AM39" s="1">
        <v>2112000000</v>
      </c>
    </row>
    <row r="40" spans="1:39" ht="19" x14ac:dyDescent="0.25">
      <c r="A40" s="5" t="s">
        <v>32</v>
      </c>
      <c r="B40" s="1" t="s">
        <v>92</v>
      </c>
      <c r="C40" s="1" t="s">
        <v>92</v>
      </c>
      <c r="D40" s="1" t="s">
        <v>92</v>
      </c>
      <c r="E40" s="1" t="s">
        <v>92</v>
      </c>
      <c r="F40" s="1" t="s">
        <v>92</v>
      </c>
      <c r="G40" s="1" t="s">
        <v>92</v>
      </c>
      <c r="H40" s="1" t="s">
        <v>92</v>
      </c>
      <c r="I40" s="1" t="s">
        <v>92</v>
      </c>
      <c r="J40" s="1" t="s">
        <v>92</v>
      </c>
      <c r="K40" s="1">
        <v>1386000000</v>
      </c>
      <c r="L40" s="1">
        <v>1167000000</v>
      </c>
      <c r="M40" s="1">
        <v>1433000000</v>
      </c>
      <c r="N40" s="1">
        <v>1737000000</v>
      </c>
      <c r="O40" s="1">
        <v>1807000000</v>
      </c>
      <c r="P40" s="1">
        <v>1812000000</v>
      </c>
      <c r="Q40" s="1">
        <v>1892000000</v>
      </c>
      <c r="R40" s="1">
        <v>1934000000</v>
      </c>
      <c r="S40" s="1">
        <v>2345000000</v>
      </c>
      <c r="T40" s="1">
        <v>3482000000</v>
      </c>
      <c r="U40" s="1">
        <v>6768000000</v>
      </c>
      <c r="V40" s="1">
        <v>4767000000</v>
      </c>
      <c r="W40" s="1">
        <v>2590000000</v>
      </c>
      <c r="X40" s="1">
        <v>4308000000</v>
      </c>
      <c r="Y40" s="1">
        <v>4979000000</v>
      </c>
      <c r="Z40" s="1">
        <v>9213000000</v>
      </c>
      <c r="AA40" s="1">
        <v>11337000000</v>
      </c>
      <c r="AB40" s="1">
        <v>14035000000</v>
      </c>
      <c r="AC40" s="1">
        <v>16551000000</v>
      </c>
      <c r="AD40" s="1">
        <v>20268000000</v>
      </c>
      <c r="AE40" s="1">
        <v>21675000000</v>
      </c>
      <c r="AF40" s="1">
        <v>19900000000</v>
      </c>
      <c r="AG40" s="1">
        <v>22201000000</v>
      </c>
      <c r="AH40" s="1">
        <v>20675000000</v>
      </c>
      <c r="AI40" s="1">
        <v>15964000000</v>
      </c>
      <c r="AJ40" s="1">
        <v>11175000000</v>
      </c>
      <c r="AK40" s="1">
        <v>10914000000</v>
      </c>
      <c r="AL40" s="1">
        <v>12625000000</v>
      </c>
      <c r="AM40" s="1">
        <v>11631000000</v>
      </c>
    </row>
    <row r="41" spans="1:39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 t="s">
        <v>92</v>
      </c>
      <c r="F41" s="1" t="s">
        <v>92</v>
      </c>
      <c r="G41" s="1" t="s">
        <v>92</v>
      </c>
      <c r="H41" s="1" t="s">
        <v>92</v>
      </c>
      <c r="I41" s="1" t="s">
        <v>92</v>
      </c>
      <c r="J41" s="1" t="s">
        <v>92</v>
      </c>
      <c r="K41" s="1">
        <v>1525000000</v>
      </c>
      <c r="L41" s="1">
        <v>1750000000</v>
      </c>
      <c r="M41" s="1">
        <v>1641000000</v>
      </c>
      <c r="N41" s="1">
        <v>1639000000</v>
      </c>
      <c r="O41" s="1">
        <v>1666000000</v>
      </c>
      <c r="P41" s="1">
        <v>1798000000</v>
      </c>
      <c r="Q41" s="1">
        <v>1757000000</v>
      </c>
      <c r="R41" s="1">
        <v>1882000000</v>
      </c>
      <c r="S41" s="1">
        <v>2097000000</v>
      </c>
      <c r="T41" s="1">
        <v>2091000000</v>
      </c>
      <c r="U41" s="1">
        <v>2171000000</v>
      </c>
      <c r="V41" s="1">
        <v>2281000000</v>
      </c>
      <c r="W41" s="1">
        <v>2587000000</v>
      </c>
      <c r="X41" s="1">
        <v>3317000000</v>
      </c>
      <c r="Y41" s="1">
        <v>3090000000</v>
      </c>
      <c r="Z41" s="1">
        <v>3758000000</v>
      </c>
      <c r="AA41" s="1">
        <v>4430000000</v>
      </c>
      <c r="AB41" s="1">
        <v>4920000000</v>
      </c>
      <c r="AC41" s="1">
        <v>4759000000</v>
      </c>
      <c r="AD41" s="1">
        <v>4873000000</v>
      </c>
      <c r="AE41" s="1">
        <v>4466000000</v>
      </c>
      <c r="AF41" s="1">
        <v>3941000000</v>
      </c>
      <c r="AG41" s="1">
        <v>3856000000</v>
      </c>
      <c r="AH41" s="1">
        <v>3667000000</v>
      </c>
      <c r="AI41" s="1">
        <v>3396000000</v>
      </c>
      <c r="AJ41" s="1">
        <v>3971000000</v>
      </c>
      <c r="AK41" s="1">
        <v>3144000000</v>
      </c>
      <c r="AL41" s="1">
        <v>3512000000</v>
      </c>
      <c r="AM41" s="1">
        <v>3487000000</v>
      </c>
    </row>
    <row r="42" spans="1:39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>
        <v>1047000000</v>
      </c>
      <c r="L42" s="1">
        <v>1117000000</v>
      </c>
      <c r="M42" s="1">
        <v>952000000</v>
      </c>
      <c r="N42" s="1">
        <v>959000000</v>
      </c>
      <c r="O42" s="1">
        <v>890000000</v>
      </c>
      <c r="P42" s="1">
        <v>1076000000</v>
      </c>
      <c r="Q42" s="1">
        <v>1066000000</v>
      </c>
      <c r="R42" s="1">
        <v>1055000000</v>
      </c>
      <c r="S42" s="1">
        <v>1294000000</v>
      </c>
      <c r="T42" s="1">
        <v>1252000000</v>
      </c>
      <c r="U42" s="1">
        <v>1420000000</v>
      </c>
      <c r="V42" s="1">
        <v>1424000000</v>
      </c>
      <c r="W42" s="1">
        <v>1641000000</v>
      </c>
      <c r="X42" s="1">
        <v>2220000000</v>
      </c>
      <c r="Y42" s="1">
        <v>2187000000</v>
      </c>
      <c r="Z42" s="1">
        <v>2354000000</v>
      </c>
      <c r="AA42" s="1">
        <v>2650000000</v>
      </c>
      <c r="AB42" s="1">
        <v>3092000000</v>
      </c>
      <c r="AC42" s="1">
        <v>3264000000</v>
      </c>
      <c r="AD42" s="1">
        <v>3277000000</v>
      </c>
      <c r="AE42" s="1">
        <v>3100000000</v>
      </c>
      <c r="AF42" s="1">
        <v>2902000000</v>
      </c>
      <c r="AG42" s="1">
        <v>2675000000</v>
      </c>
      <c r="AH42" s="1">
        <v>2655000000</v>
      </c>
      <c r="AI42" s="1">
        <v>2766000000</v>
      </c>
      <c r="AJ42" s="1">
        <v>3379000000</v>
      </c>
      <c r="AK42" s="1">
        <v>3266000000</v>
      </c>
      <c r="AL42" s="1">
        <v>3414000000</v>
      </c>
      <c r="AM42" s="1">
        <v>4233000000</v>
      </c>
    </row>
    <row r="43" spans="1:39" ht="19" x14ac:dyDescent="0.25">
      <c r="A43" s="5" t="s">
        <v>35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 t="s">
        <v>92</v>
      </c>
      <c r="H43" s="1" t="s">
        <v>92</v>
      </c>
      <c r="I43" s="1" t="s">
        <v>92</v>
      </c>
      <c r="J43" s="1" t="s">
        <v>92</v>
      </c>
      <c r="K43" s="1">
        <v>1247000000</v>
      </c>
      <c r="L43" s="1">
        <v>1416000000</v>
      </c>
      <c r="M43" s="1">
        <v>1884000000</v>
      </c>
      <c r="N43" s="1">
        <v>1634000000</v>
      </c>
      <c r="O43" s="1">
        <v>2017000000</v>
      </c>
      <c r="P43" s="1">
        <v>1794000000</v>
      </c>
      <c r="Q43" s="1">
        <v>1905000000</v>
      </c>
      <c r="R43" s="1">
        <v>2300000000</v>
      </c>
      <c r="S43" s="1">
        <v>1616000000</v>
      </c>
      <c r="T43" s="1">
        <v>1571000000</v>
      </c>
      <c r="U43" s="1">
        <v>1735000000</v>
      </c>
      <c r="V43" s="1">
        <v>1778000000</v>
      </c>
      <c r="W43" s="1">
        <v>1623000000</v>
      </c>
      <c r="X43" s="1">
        <v>2260000000</v>
      </c>
      <c r="Y43" s="1">
        <v>1920000000</v>
      </c>
      <c r="Z43" s="1">
        <v>2226000000</v>
      </c>
      <c r="AA43" s="1">
        <v>3162000000</v>
      </c>
      <c r="AB43" s="1">
        <v>3450000000</v>
      </c>
      <c r="AC43" s="1">
        <v>5754000000</v>
      </c>
      <c r="AD43" s="1">
        <v>2886000000</v>
      </c>
      <c r="AE43" s="1">
        <v>3745000000</v>
      </c>
      <c r="AF43" s="1">
        <v>6652000000</v>
      </c>
      <c r="AG43" s="1">
        <v>5278000000</v>
      </c>
      <c r="AH43" s="1">
        <v>9548000000</v>
      </c>
      <c r="AI43" s="1">
        <v>8508000000</v>
      </c>
      <c r="AJ43" s="1">
        <v>1886000000</v>
      </c>
      <c r="AK43" s="1">
        <v>1916000000</v>
      </c>
      <c r="AL43" s="1">
        <v>2994000000</v>
      </c>
      <c r="AM43" s="1">
        <v>3240000000</v>
      </c>
    </row>
    <row r="44" spans="1:39" ht="19" x14ac:dyDescent="0.25">
      <c r="A44" s="6" t="s">
        <v>36</v>
      </c>
      <c r="B44" s="10" t="s">
        <v>92</v>
      </c>
      <c r="C44" s="10" t="s">
        <v>92</v>
      </c>
      <c r="D44" s="10" t="s">
        <v>92</v>
      </c>
      <c r="E44" s="10" t="s">
        <v>92</v>
      </c>
      <c r="F44" s="10" t="s">
        <v>92</v>
      </c>
      <c r="G44" s="10" t="s">
        <v>92</v>
      </c>
      <c r="H44" s="10" t="s">
        <v>92</v>
      </c>
      <c r="I44" s="10" t="s">
        <v>92</v>
      </c>
      <c r="J44" s="10" t="s">
        <v>92</v>
      </c>
      <c r="K44" s="10">
        <v>5205000000</v>
      </c>
      <c r="L44" s="10">
        <v>5450000000</v>
      </c>
      <c r="M44" s="10">
        <v>5910000000</v>
      </c>
      <c r="N44" s="10">
        <v>5969000000</v>
      </c>
      <c r="O44" s="10">
        <v>6380000000</v>
      </c>
      <c r="P44" s="10">
        <v>6480000000</v>
      </c>
      <c r="Q44" s="10">
        <v>6620000000</v>
      </c>
      <c r="R44" s="10">
        <v>7171000000</v>
      </c>
      <c r="S44" s="10">
        <v>7352000000</v>
      </c>
      <c r="T44" s="10">
        <v>8396000000</v>
      </c>
      <c r="U44" s="10">
        <v>12094000000</v>
      </c>
      <c r="V44" s="10">
        <v>10250000000</v>
      </c>
      <c r="W44" s="10">
        <v>8441000000</v>
      </c>
      <c r="X44" s="10">
        <v>12105000000</v>
      </c>
      <c r="Y44" s="10">
        <v>12176000000</v>
      </c>
      <c r="Z44" s="10">
        <v>17551000000</v>
      </c>
      <c r="AA44" s="10">
        <v>21579000000</v>
      </c>
      <c r="AB44" s="10">
        <v>25497000000</v>
      </c>
      <c r="AC44" s="10">
        <v>30328000000</v>
      </c>
      <c r="AD44" s="10">
        <v>31304000000</v>
      </c>
      <c r="AE44" s="10">
        <v>32986000000</v>
      </c>
      <c r="AF44" s="10">
        <v>33395000000</v>
      </c>
      <c r="AG44" s="10">
        <v>34010000000</v>
      </c>
      <c r="AH44" s="10">
        <v>36545000000</v>
      </c>
      <c r="AI44" s="10">
        <v>30634000000</v>
      </c>
      <c r="AJ44" s="10">
        <v>20411000000</v>
      </c>
      <c r="AK44" s="10">
        <v>19240000000</v>
      </c>
      <c r="AL44" s="10">
        <v>22545000000</v>
      </c>
      <c r="AM44" s="10">
        <v>22591000000</v>
      </c>
    </row>
    <row r="45" spans="1:39" ht="19" x14ac:dyDescent="0.25">
      <c r="A45" s="5" t="s">
        <v>37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>
        <v>4080000000</v>
      </c>
      <c r="L45" s="1">
        <v>4336000000</v>
      </c>
      <c r="M45" s="1">
        <v>3550000000</v>
      </c>
      <c r="N45" s="1">
        <v>3743000000</v>
      </c>
      <c r="O45" s="1">
        <v>3669000000</v>
      </c>
      <c r="P45" s="1">
        <v>4267000000</v>
      </c>
      <c r="Q45" s="1">
        <v>4168000000</v>
      </c>
      <c r="R45" s="1">
        <v>4453000000</v>
      </c>
      <c r="S45" s="1">
        <v>5911000000</v>
      </c>
      <c r="T45" s="1">
        <v>6097000000</v>
      </c>
      <c r="U45" s="1">
        <v>6091000000</v>
      </c>
      <c r="V45" s="1">
        <v>5786000000</v>
      </c>
      <c r="W45" s="1">
        <v>6903000000</v>
      </c>
      <c r="X45" s="1">
        <v>8493000000</v>
      </c>
      <c r="Y45" s="1">
        <v>8326000000</v>
      </c>
      <c r="Z45" s="1">
        <v>9561000000</v>
      </c>
      <c r="AA45" s="1">
        <v>14727000000</v>
      </c>
      <c r="AB45" s="1">
        <v>14939000000</v>
      </c>
      <c r="AC45" s="1">
        <v>14476000000</v>
      </c>
      <c r="AD45" s="1">
        <v>14967000000</v>
      </c>
      <c r="AE45" s="1">
        <v>14633000000</v>
      </c>
      <c r="AF45" s="1">
        <v>12571000000</v>
      </c>
      <c r="AG45" s="1">
        <v>10635000000</v>
      </c>
      <c r="AH45" s="1">
        <v>8203000000</v>
      </c>
      <c r="AI45" s="1">
        <v>8232000000</v>
      </c>
      <c r="AJ45" s="1">
        <v>10838000000</v>
      </c>
      <c r="AK45" s="1">
        <v>10777000000</v>
      </c>
      <c r="AL45" s="1">
        <v>9920000000</v>
      </c>
      <c r="AM45" s="1">
        <v>9841000000</v>
      </c>
    </row>
    <row r="46" spans="1:39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 t="s">
        <v>92</v>
      </c>
      <c r="R46" s="1" t="s">
        <v>92</v>
      </c>
      <c r="S46" s="1" t="s">
        <v>92</v>
      </c>
      <c r="T46" s="1" t="s">
        <v>92</v>
      </c>
      <c r="U46" s="1" t="s">
        <v>92</v>
      </c>
      <c r="V46" s="1" t="s">
        <v>92</v>
      </c>
      <c r="W46" s="1">
        <v>1403000000</v>
      </c>
      <c r="X46" s="1">
        <v>4256000000</v>
      </c>
      <c r="Y46" s="1">
        <v>4029000000</v>
      </c>
      <c r="Z46" s="1">
        <v>4224000000</v>
      </c>
      <c r="AA46" s="1">
        <v>11665000000</v>
      </c>
      <c r="AB46" s="1">
        <v>12219000000</v>
      </c>
      <c r="AC46" s="1">
        <v>12255000000</v>
      </c>
      <c r="AD46" s="1">
        <v>12312000000</v>
      </c>
      <c r="AE46" s="1">
        <v>12100000000</v>
      </c>
      <c r="AF46" s="1">
        <v>11289000000</v>
      </c>
      <c r="AG46" s="1">
        <v>10629000000</v>
      </c>
      <c r="AH46" s="1">
        <v>9401000000</v>
      </c>
      <c r="AI46" s="1">
        <v>10263000000</v>
      </c>
      <c r="AJ46" s="1">
        <v>16764000000</v>
      </c>
      <c r="AK46" s="1">
        <v>17506000000</v>
      </c>
      <c r="AL46" s="1">
        <v>19363000000</v>
      </c>
      <c r="AM46" s="1">
        <v>18782000000</v>
      </c>
    </row>
    <row r="47" spans="1:39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>
        <v>660000000</v>
      </c>
      <c r="L47" s="1">
        <v>944000000</v>
      </c>
      <c r="M47" s="1">
        <v>753000000</v>
      </c>
      <c r="N47" s="1">
        <v>727000000</v>
      </c>
      <c r="O47" s="1">
        <v>547000000</v>
      </c>
      <c r="P47" s="1">
        <v>1960000000</v>
      </c>
      <c r="Q47" s="1">
        <v>1917000000</v>
      </c>
      <c r="R47" s="1">
        <v>2579000000</v>
      </c>
      <c r="S47" s="1">
        <v>3553000000</v>
      </c>
      <c r="T47" s="1">
        <v>3989000000</v>
      </c>
      <c r="U47" s="1">
        <v>3836000000</v>
      </c>
      <c r="V47" s="1">
        <v>3821000000</v>
      </c>
      <c r="W47" s="1">
        <v>3732000000</v>
      </c>
      <c r="X47" s="1">
        <v>7963000000</v>
      </c>
      <c r="Y47" s="1">
        <v>8476000000</v>
      </c>
      <c r="Z47" s="1">
        <v>8604000000</v>
      </c>
      <c r="AA47" s="1">
        <v>15244000000</v>
      </c>
      <c r="AB47" s="1">
        <v>15450000000</v>
      </c>
      <c r="AC47" s="1">
        <v>15082000000</v>
      </c>
      <c r="AD47" s="1">
        <v>15299000000</v>
      </c>
      <c r="AE47" s="1">
        <v>14272000000</v>
      </c>
      <c r="AF47" s="1">
        <v>12843000000</v>
      </c>
      <c r="AG47" s="1">
        <v>10499000000</v>
      </c>
      <c r="AH47" s="1">
        <v>7235000000</v>
      </c>
      <c r="AI47" s="1">
        <v>7007000000</v>
      </c>
      <c r="AJ47" s="1">
        <v>10002000000</v>
      </c>
      <c r="AK47" s="1">
        <v>11044000000</v>
      </c>
      <c r="AL47" s="1">
        <v>15250000000</v>
      </c>
      <c r="AM47" s="1">
        <v>14849000000</v>
      </c>
    </row>
    <row r="48" spans="1:39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>
        <v>660000000</v>
      </c>
      <c r="L48" s="1">
        <v>944000000</v>
      </c>
      <c r="M48" s="1">
        <v>753000000</v>
      </c>
      <c r="N48" s="1">
        <v>727000000</v>
      </c>
      <c r="O48" s="1">
        <v>547000000</v>
      </c>
      <c r="P48" s="1">
        <v>1960000000</v>
      </c>
      <c r="Q48" s="1">
        <v>1917000000</v>
      </c>
      <c r="R48" s="1">
        <v>2579000000</v>
      </c>
      <c r="S48" s="1">
        <v>3553000000</v>
      </c>
      <c r="T48" s="1">
        <v>3989000000</v>
      </c>
      <c r="U48" s="1">
        <v>3836000000</v>
      </c>
      <c r="V48" s="1">
        <v>3821000000</v>
      </c>
      <c r="W48" s="1">
        <v>5135000000</v>
      </c>
      <c r="X48" s="1">
        <v>12219000000</v>
      </c>
      <c r="Y48" s="1">
        <v>12505000000</v>
      </c>
      <c r="Z48" s="1">
        <v>12828000000</v>
      </c>
      <c r="AA48" s="1">
        <v>26909000000</v>
      </c>
      <c r="AB48" s="1">
        <v>27669000000</v>
      </c>
      <c r="AC48" s="1">
        <v>27337000000</v>
      </c>
      <c r="AD48" s="1">
        <v>27611000000</v>
      </c>
      <c r="AE48" s="1">
        <v>26372000000</v>
      </c>
      <c r="AF48" s="1">
        <v>24132000000</v>
      </c>
      <c r="AG48" s="1">
        <v>21128000000</v>
      </c>
      <c r="AH48" s="1">
        <v>16636000000</v>
      </c>
      <c r="AI48" s="1">
        <v>17270000000</v>
      </c>
      <c r="AJ48" s="1">
        <v>26766000000</v>
      </c>
      <c r="AK48" s="1">
        <v>28550000000</v>
      </c>
      <c r="AL48" s="1">
        <v>34613000000</v>
      </c>
      <c r="AM48" s="1">
        <v>33631000000</v>
      </c>
    </row>
    <row r="49" spans="1:39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>
        <v>5779000000</v>
      </c>
      <c r="Z49" s="1">
        <v>6755000000</v>
      </c>
      <c r="AA49" s="1">
        <v>7585000000</v>
      </c>
      <c r="AB49" s="1">
        <v>8374000000</v>
      </c>
      <c r="AC49" s="1">
        <v>10448000000</v>
      </c>
      <c r="AD49" s="1">
        <v>11512000000</v>
      </c>
      <c r="AE49" s="1">
        <v>13625000000</v>
      </c>
      <c r="AF49" s="1">
        <v>15788000000</v>
      </c>
      <c r="AG49" s="1">
        <v>17249000000</v>
      </c>
      <c r="AH49" s="1">
        <v>21952000000</v>
      </c>
      <c r="AI49" s="1">
        <v>20274000000</v>
      </c>
      <c r="AJ49" s="1">
        <v>19879000000</v>
      </c>
      <c r="AK49" s="1">
        <v>20085000000</v>
      </c>
      <c r="AL49" s="1">
        <v>18416000000</v>
      </c>
      <c r="AM49" s="1">
        <v>18765000000</v>
      </c>
    </row>
    <row r="50" spans="1:39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  <c r="R50" s="1" t="s">
        <v>92</v>
      </c>
      <c r="S50" s="1" t="s">
        <v>92</v>
      </c>
      <c r="T50" s="1" t="s">
        <v>92</v>
      </c>
      <c r="U50" s="1" t="s">
        <v>92</v>
      </c>
      <c r="V50" s="1" t="s">
        <v>92</v>
      </c>
      <c r="W50" s="1" t="s">
        <v>92</v>
      </c>
      <c r="X50" s="1" t="s">
        <v>92</v>
      </c>
      <c r="Y50" s="1" t="s">
        <v>92</v>
      </c>
      <c r="Z50" s="1" t="s">
        <v>92</v>
      </c>
      <c r="AA50" s="1" t="s">
        <v>92</v>
      </c>
      <c r="AB50" s="1" t="s">
        <v>92</v>
      </c>
      <c r="AC50" s="1" t="s">
        <v>92</v>
      </c>
      <c r="AD50" s="1" t="s">
        <v>92</v>
      </c>
      <c r="AE50" s="1" t="s">
        <v>92</v>
      </c>
      <c r="AF50" s="1" t="s">
        <v>92</v>
      </c>
      <c r="AG50" s="1" t="s">
        <v>92</v>
      </c>
      <c r="AH50" s="1" t="s">
        <v>92</v>
      </c>
      <c r="AI50" s="1">
        <v>2667000000</v>
      </c>
      <c r="AJ50" s="1">
        <v>2412000000</v>
      </c>
      <c r="AK50" s="1">
        <v>2460000000</v>
      </c>
      <c r="AL50" s="1">
        <v>2129000000</v>
      </c>
      <c r="AM50" s="1">
        <v>1746000000</v>
      </c>
    </row>
    <row r="51" spans="1:39" ht="19" x14ac:dyDescent="0.25">
      <c r="A51" s="5" t="s">
        <v>43</v>
      </c>
      <c r="B51" s="1" t="s">
        <v>92</v>
      </c>
      <c r="C51" s="1" t="s">
        <v>92</v>
      </c>
      <c r="D51" s="1" t="s">
        <v>92</v>
      </c>
      <c r="E51" s="1" t="s">
        <v>92</v>
      </c>
      <c r="F51" s="1" t="s">
        <v>92</v>
      </c>
      <c r="G51" s="1" t="s">
        <v>92</v>
      </c>
      <c r="H51" s="1" t="s">
        <v>92</v>
      </c>
      <c r="I51" s="1" t="s">
        <v>92</v>
      </c>
      <c r="J51" s="1" t="s">
        <v>92</v>
      </c>
      <c r="K51" s="1">
        <v>3928000000</v>
      </c>
      <c r="L51" s="1">
        <v>4311000000</v>
      </c>
      <c r="M51" s="1">
        <v>5948000000</v>
      </c>
      <c r="N51" s="1">
        <v>6501000000</v>
      </c>
      <c r="O51" s="1">
        <v>8549000000</v>
      </c>
      <c r="P51" s="1">
        <v>8916000000</v>
      </c>
      <c r="Q51" s="1">
        <v>8129000000</v>
      </c>
      <c r="R51" s="1">
        <v>8214000000</v>
      </c>
      <c r="S51" s="1">
        <v>7685000000</v>
      </c>
      <c r="T51" s="1">
        <v>8860000000</v>
      </c>
      <c r="U51" s="1">
        <v>9306000000</v>
      </c>
      <c r="V51" s="1">
        <v>9570000000</v>
      </c>
      <c r="W51" s="1">
        <v>9484000000</v>
      </c>
      <c r="X51" s="1">
        <v>10452000000</v>
      </c>
      <c r="Y51" s="1">
        <v>1733000000</v>
      </c>
      <c r="Z51" s="1">
        <v>1976000000</v>
      </c>
      <c r="AA51" s="1">
        <v>2121000000</v>
      </c>
      <c r="AB51" s="1">
        <v>3495000000</v>
      </c>
      <c r="AC51" s="1">
        <v>3585000000</v>
      </c>
      <c r="AD51" s="1">
        <v>4661000000</v>
      </c>
      <c r="AE51" s="1">
        <v>4407000000</v>
      </c>
      <c r="AF51" s="1">
        <v>4207000000</v>
      </c>
      <c r="AG51" s="1">
        <v>4248000000</v>
      </c>
      <c r="AH51" s="1">
        <v>4560000000</v>
      </c>
      <c r="AI51" s="1">
        <v>4139000000</v>
      </c>
      <c r="AJ51" s="1">
        <v>6075000000</v>
      </c>
      <c r="AK51" s="1">
        <v>6184000000</v>
      </c>
      <c r="AL51" s="1">
        <v>6731000000</v>
      </c>
      <c r="AM51" s="1">
        <v>6189000000</v>
      </c>
    </row>
    <row r="52" spans="1:39" ht="19" x14ac:dyDescent="0.25">
      <c r="A52" s="5" t="s">
        <v>44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 t="s">
        <v>92</v>
      </c>
      <c r="K52" s="1">
        <v>8668000000</v>
      </c>
      <c r="L52" s="1">
        <v>9591000000</v>
      </c>
      <c r="M52" s="1">
        <v>10251000000</v>
      </c>
      <c r="N52" s="1">
        <v>10971000000</v>
      </c>
      <c r="O52" s="1">
        <v>12765000000</v>
      </c>
      <c r="P52" s="1">
        <v>15143000000</v>
      </c>
      <c r="Q52" s="1">
        <v>14214000000</v>
      </c>
      <c r="R52" s="1">
        <v>15246000000</v>
      </c>
      <c r="S52" s="1">
        <v>17149000000</v>
      </c>
      <c r="T52" s="1">
        <v>18946000000</v>
      </c>
      <c r="U52" s="1">
        <v>19233000000</v>
      </c>
      <c r="V52" s="1">
        <v>19177000000</v>
      </c>
      <c r="W52" s="1">
        <v>21522000000</v>
      </c>
      <c r="X52" s="1">
        <v>31164000000</v>
      </c>
      <c r="Y52" s="1">
        <v>28343000000</v>
      </c>
      <c r="Z52" s="1">
        <v>31120000000</v>
      </c>
      <c r="AA52" s="1">
        <v>51342000000</v>
      </c>
      <c r="AB52" s="1">
        <v>54477000000</v>
      </c>
      <c r="AC52" s="1">
        <v>55846000000</v>
      </c>
      <c r="AD52" s="1">
        <v>58751000000</v>
      </c>
      <c r="AE52" s="1">
        <v>59037000000</v>
      </c>
      <c r="AF52" s="1">
        <v>56698000000</v>
      </c>
      <c r="AG52" s="1">
        <v>53260000000</v>
      </c>
      <c r="AH52" s="1">
        <v>51351000000</v>
      </c>
      <c r="AI52" s="1">
        <v>52582000000</v>
      </c>
      <c r="AJ52" s="1">
        <v>65970000000</v>
      </c>
      <c r="AK52" s="1">
        <v>68056000000</v>
      </c>
      <c r="AL52" s="1">
        <v>71809000000</v>
      </c>
      <c r="AM52" s="1">
        <v>70172000000</v>
      </c>
    </row>
    <row r="53" spans="1:39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  <c r="AB53" s="1" t="s">
        <v>92</v>
      </c>
      <c r="AC53" s="1" t="s">
        <v>92</v>
      </c>
      <c r="AD53" s="1" t="s">
        <v>92</v>
      </c>
      <c r="AE53" s="1" t="s">
        <v>92</v>
      </c>
      <c r="AF53" s="1" t="s">
        <v>92</v>
      </c>
      <c r="AG53" s="1" t="s">
        <v>92</v>
      </c>
      <c r="AH53" s="1" t="s">
        <v>92</v>
      </c>
      <c r="AI53" s="1" t="s">
        <v>92</v>
      </c>
      <c r="AJ53" s="1" t="s">
        <v>92</v>
      </c>
      <c r="AK53" s="1" t="s">
        <v>92</v>
      </c>
      <c r="AL53" s="1" t="s">
        <v>92</v>
      </c>
      <c r="AM53" s="1" t="s">
        <v>92</v>
      </c>
    </row>
    <row r="54" spans="1:39" ht="20" thickBot="1" x14ac:dyDescent="0.3">
      <c r="A54" s="7" t="s">
        <v>46</v>
      </c>
      <c r="B54" s="11" t="s">
        <v>92</v>
      </c>
      <c r="C54" s="11" t="s">
        <v>92</v>
      </c>
      <c r="D54" s="11" t="s">
        <v>92</v>
      </c>
      <c r="E54" s="11" t="s">
        <v>92</v>
      </c>
      <c r="F54" s="11" t="s">
        <v>92</v>
      </c>
      <c r="G54" s="11" t="s">
        <v>92</v>
      </c>
      <c r="H54" s="11" t="s">
        <v>92</v>
      </c>
      <c r="I54" s="11" t="s">
        <v>92</v>
      </c>
      <c r="J54" s="11" t="s">
        <v>92</v>
      </c>
      <c r="K54" s="11">
        <v>13873000000</v>
      </c>
      <c r="L54" s="11">
        <v>15041000000</v>
      </c>
      <c r="M54" s="11">
        <v>16161000000</v>
      </c>
      <c r="N54" s="11">
        <v>16940000000</v>
      </c>
      <c r="O54" s="11">
        <v>19145000000</v>
      </c>
      <c r="P54" s="11">
        <v>21623000000</v>
      </c>
      <c r="Q54" s="11">
        <v>20834000000</v>
      </c>
      <c r="R54" s="11">
        <v>22417000000</v>
      </c>
      <c r="S54" s="11">
        <v>24501000000</v>
      </c>
      <c r="T54" s="11">
        <v>27342000000</v>
      </c>
      <c r="U54" s="11">
        <v>31327000000</v>
      </c>
      <c r="V54" s="11">
        <v>29427000000</v>
      </c>
      <c r="W54" s="11">
        <v>29963000000</v>
      </c>
      <c r="X54" s="11">
        <v>43269000000</v>
      </c>
      <c r="Y54" s="11">
        <v>40519000000</v>
      </c>
      <c r="Z54" s="11">
        <v>48671000000</v>
      </c>
      <c r="AA54" s="11">
        <v>72921000000</v>
      </c>
      <c r="AB54" s="11">
        <v>79974000000</v>
      </c>
      <c r="AC54" s="11">
        <v>86174000000</v>
      </c>
      <c r="AD54" s="11">
        <v>90055000000</v>
      </c>
      <c r="AE54" s="11">
        <v>92023000000</v>
      </c>
      <c r="AF54" s="11">
        <v>90093000000</v>
      </c>
      <c r="AG54" s="11">
        <v>87270000000</v>
      </c>
      <c r="AH54" s="11">
        <v>87896000000</v>
      </c>
      <c r="AI54" s="11">
        <v>83216000000</v>
      </c>
      <c r="AJ54" s="11">
        <v>86381000000</v>
      </c>
      <c r="AK54" s="11">
        <v>87296000000</v>
      </c>
      <c r="AL54" s="11">
        <v>94354000000</v>
      </c>
      <c r="AM54" s="11">
        <v>92763000000</v>
      </c>
    </row>
    <row r="55" spans="1:39" ht="20" thickTop="1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 t="s">
        <v>92</v>
      </c>
      <c r="F55" s="1" t="s">
        <v>92</v>
      </c>
      <c r="G55" s="1" t="s">
        <v>92</v>
      </c>
      <c r="H55" s="1" t="s">
        <v>92</v>
      </c>
      <c r="I55" s="1" t="s">
        <v>92</v>
      </c>
      <c r="J55" s="1" t="s">
        <v>92</v>
      </c>
      <c r="K55" s="1">
        <v>2564000000</v>
      </c>
      <c r="L55" s="1">
        <v>2894000000</v>
      </c>
      <c r="M55" s="1">
        <v>2972000000</v>
      </c>
      <c r="N55" s="1">
        <v>3249000000</v>
      </c>
      <c r="O55" s="1">
        <v>3141000000</v>
      </c>
      <c r="P55" s="1">
        <v>3714000000</v>
      </c>
      <c r="Q55" s="1">
        <v>3905000000</v>
      </c>
      <c r="R55" s="1">
        <v>3679000000</v>
      </c>
      <c r="S55" s="1">
        <v>3692000000</v>
      </c>
      <c r="T55" s="1">
        <v>4058000000</v>
      </c>
      <c r="U55" s="1">
        <v>4283000000</v>
      </c>
      <c r="V55" s="1">
        <v>4493000000</v>
      </c>
      <c r="W55" s="1">
        <v>929000000</v>
      </c>
      <c r="X55" s="1">
        <v>1380000000</v>
      </c>
      <c r="Y55" s="1">
        <v>1370000000</v>
      </c>
      <c r="Z55" s="1">
        <v>1410000000</v>
      </c>
      <c r="AA55" s="1">
        <v>1887000000</v>
      </c>
      <c r="AB55" s="1">
        <v>2172000000</v>
      </c>
      <c r="AC55" s="1">
        <v>1969000000</v>
      </c>
      <c r="AD55" s="1">
        <v>1933000000</v>
      </c>
      <c r="AE55" s="1">
        <v>2089000000</v>
      </c>
      <c r="AF55" s="1">
        <v>2795000000</v>
      </c>
      <c r="AG55" s="1">
        <v>2682000000</v>
      </c>
      <c r="AH55" s="1">
        <v>2288000000</v>
      </c>
      <c r="AI55" s="1">
        <v>2498000000</v>
      </c>
      <c r="AJ55" s="1">
        <v>3804000000</v>
      </c>
      <c r="AK55" s="1">
        <v>3517000000</v>
      </c>
      <c r="AL55" s="1">
        <v>4602000000</v>
      </c>
      <c r="AM55" s="1">
        <v>15749000000</v>
      </c>
    </row>
    <row r="56" spans="1:39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 t="s">
        <v>92</v>
      </c>
      <c r="J56" s="1" t="s">
        <v>92</v>
      </c>
      <c r="K56" s="1">
        <v>2083000000</v>
      </c>
      <c r="L56" s="1">
        <v>2923000000</v>
      </c>
      <c r="M56" s="1">
        <v>3397000000</v>
      </c>
      <c r="N56" s="1">
        <v>3074000000</v>
      </c>
      <c r="O56" s="1">
        <v>4462000000</v>
      </c>
      <c r="P56" s="1">
        <v>5373000000</v>
      </c>
      <c r="Q56" s="1">
        <v>4816000000</v>
      </c>
      <c r="R56" s="1">
        <v>156000000</v>
      </c>
      <c r="S56" s="1">
        <v>2655000000</v>
      </c>
      <c r="T56" s="1">
        <v>2906000000</v>
      </c>
      <c r="U56" s="1">
        <v>6021000000</v>
      </c>
      <c r="V56" s="1">
        <v>4546000000</v>
      </c>
      <c r="W56" s="1">
        <v>3268000000</v>
      </c>
      <c r="X56" s="1">
        <v>6052000000</v>
      </c>
      <c r="Y56" s="1">
        <v>6531000000</v>
      </c>
      <c r="Z56" s="1">
        <v>6800000000</v>
      </c>
      <c r="AA56" s="1">
        <v>9376000000</v>
      </c>
      <c r="AB56" s="1">
        <v>14912000000</v>
      </c>
      <c r="AC56" s="1">
        <v>17874000000</v>
      </c>
      <c r="AD56" s="1">
        <v>17925000000</v>
      </c>
      <c r="AE56" s="1">
        <v>22682000000</v>
      </c>
      <c r="AF56" s="1">
        <v>15806000000</v>
      </c>
      <c r="AG56" s="1">
        <v>16025000000</v>
      </c>
      <c r="AH56" s="1">
        <v>16503000000</v>
      </c>
      <c r="AI56" s="1">
        <v>18191000000</v>
      </c>
      <c r="AJ56" s="1">
        <v>15247000000</v>
      </c>
      <c r="AK56" s="1">
        <v>2668000000</v>
      </c>
      <c r="AL56" s="1">
        <v>4645000000</v>
      </c>
      <c r="AM56" s="1">
        <v>2772000000</v>
      </c>
    </row>
    <row r="57" spans="1:39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 t="s">
        <v>92</v>
      </c>
      <c r="W57" s="1" t="s">
        <v>92</v>
      </c>
      <c r="X57" s="1" t="s">
        <v>92</v>
      </c>
      <c r="Y57" s="1">
        <v>252000000</v>
      </c>
      <c r="Z57" s="1">
        <v>264000000</v>
      </c>
      <c r="AA57" s="1">
        <v>273000000</v>
      </c>
      <c r="AB57" s="1">
        <v>362000000</v>
      </c>
      <c r="AC57" s="1">
        <v>860000000</v>
      </c>
      <c r="AD57" s="1">
        <v>759000000</v>
      </c>
      <c r="AE57" s="1">
        <v>911000000</v>
      </c>
      <c r="AF57" s="1">
        <v>775000000</v>
      </c>
      <c r="AG57" s="1">
        <v>679000000</v>
      </c>
      <c r="AH57" s="1">
        <v>757000000</v>
      </c>
      <c r="AI57" s="1">
        <v>693000000</v>
      </c>
      <c r="AJ57" s="1">
        <v>856000000</v>
      </c>
      <c r="AK57" s="1">
        <v>1231000000</v>
      </c>
      <c r="AL57" s="1">
        <v>686000000</v>
      </c>
      <c r="AM57" s="1">
        <v>1203000000</v>
      </c>
    </row>
    <row r="58" spans="1:39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 t="s">
        <v>92</v>
      </c>
      <c r="S58" s="1" t="s">
        <v>92</v>
      </c>
      <c r="T58" s="1" t="s">
        <v>92</v>
      </c>
      <c r="U58" s="1" t="s">
        <v>92</v>
      </c>
      <c r="V58" s="1" t="s">
        <v>92</v>
      </c>
      <c r="W58" s="1" t="s">
        <v>92</v>
      </c>
      <c r="X58" s="1" t="s">
        <v>92</v>
      </c>
      <c r="Y58" s="1" t="s">
        <v>92</v>
      </c>
      <c r="Z58" s="1" t="s">
        <v>92</v>
      </c>
      <c r="AA58" s="1" t="s">
        <v>92</v>
      </c>
      <c r="AB58" s="1" t="s">
        <v>92</v>
      </c>
      <c r="AC58" s="1" t="s">
        <v>92</v>
      </c>
      <c r="AD58" s="1" t="s">
        <v>92</v>
      </c>
      <c r="AE58" s="1" t="s">
        <v>92</v>
      </c>
      <c r="AF58" s="1" t="s">
        <v>92</v>
      </c>
      <c r="AG58" s="1" t="s">
        <v>92</v>
      </c>
      <c r="AH58" s="1" t="s">
        <v>92</v>
      </c>
      <c r="AI58" s="1" t="s">
        <v>92</v>
      </c>
      <c r="AJ58" s="1" t="s">
        <v>92</v>
      </c>
      <c r="AK58" s="1" t="s">
        <v>92</v>
      </c>
      <c r="AL58" s="1" t="s">
        <v>92</v>
      </c>
      <c r="AM58" s="1" t="s">
        <v>92</v>
      </c>
    </row>
    <row r="59" spans="1:39" ht="19" x14ac:dyDescent="0.25">
      <c r="A59" s="5" t="s">
        <v>51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 t="s">
        <v>92</v>
      </c>
      <c r="J59" s="1" t="s">
        <v>92</v>
      </c>
      <c r="K59" s="1">
        <v>1530000000</v>
      </c>
      <c r="L59" s="1">
        <v>1531000000</v>
      </c>
      <c r="M59" s="1">
        <v>1037000000</v>
      </c>
      <c r="N59" s="1">
        <v>1056000000</v>
      </c>
      <c r="O59" s="1">
        <v>1037000000</v>
      </c>
      <c r="P59" s="1">
        <v>769000000</v>
      </c>
      <c r="Q59" s="1">
        <v>600000000</v>
      </c>
      <c r="R59" s="1">
        <v>4594000000</v>
      </c>
      <c r="S59" s="1">
        <v>994000000</v>
      </c>
      <c r="T59" s="1">
        <v>922000000</v>
      </c>
      <c r="U59" s="1">
        <v>667000000</v>
      </c>
      <c r="V59" s="1">
        <v>797000000</v>
      </c>
      <c r="W59" s="1">
        <v>4693000000</v>
      </c>
      <c r="X59" s="1">
        <v>5793000000</v>
      </c>
      <c r="Y59" s="1">
        <v>4835000000</v>
      </c>
      <c r="Z59" s="1">
        <v>5247000000</v>
      </c>
      <c r="AA59" s="1">
        <v>6972000000</v>
      </c>
      <c r="AB59" s="1">
        <v>6837000000</v>
      </c>
      <c r="AC59" s="1">
        <v>7118000000</v>
      </c>
      <c r="AD59" s="1">
        <v>7194000000</v>
      </c>
      <c r="AE59" s="1">
        <v>6692000000</v>
      </c>
      <c r="AF59" s="1">
        <v>7554000000</v>
      </c>
      <c r="AG59" s="1">
        <v>7146000000</v>
      </c>
      <c r="AH59" s="1">
        <v>7646000000</v>
      </c>
      <c r="AI59" s="1">
        <v>7841000000</v>
      </c>
      <c r="AJ59" s="1">
        <v>7066000000</v>
      </c>
      <c r="AK59" s="1">
        <v>7185000000</v>
      </c>
      <c r="AL59" s="1">
        <v>10017000000</v>
      </c>
      <c r="AM59" s="1" t="s">
        <v>92</v>
      </c>
    </row>
    <row r="60" spans="1:39" ht="19" x14ac:dyDescent="0.25">
      <c r="A60" s="6" t="s">
        <v>52</v>
      </c>
      <c r="B60" s="10" t="s">
        <v>92</v>
      </c>
      <c r="C60" s="10" t="s">
        <v>92</v>
      </c>
      <c r="D60" s="10" t="s">
        <v>92</v>
      </c>
      <c r="E60" s="10" t="s">
        <v>92</v>
      </c>
      <c r="F60" s="10" t="s">
        <v>92</v>
      </c>
      <c r="G60" s="10" t="s">
        <v>92</v>
      </c>
      <c r="H60" s="10" t="s">
        <v>92</v>
      </c>
      <c r="I60" s="10" t="s">
        <v>92</v>
      </c>
      <c r="J60" s="10" t="s">
        <v>92</v>
      </c>
      <c r="K60" s="10">
        <v>6177000000</v>
      </c>
      <c r="L60" s="10">
        <v>7348000000</v>
      </c>
      <c r="M60" s="10">
        <v>7406000000</v>
      </c>
      <c r="N60" s="10">
        <v>7379000000</v>
      </c>
      <c r="O60" s="10">
        <v>8640000000</v>
      </c>
      <c r="P60" s="10">
        <v>9856000000</v>
      </c>
      <c r="Q60" s="10">
        <v>9321000000</v>
      </c>
      <c r="R60" s="10">
        <v>8429000000</v>
      </c>
      <c r="S60" s="10">
        <v>7341000000</v>
      </c>
      <c r="T60" s="10">
        <v>7886000000</v>
      </c>
      <c r="U60" s="10">
        <v>10971000000</v>
      </c>
      <c r="V60" s="10">
        <v>9836000000</v>
      </c>
      <c r="W60" s="10">
        <v>8890000000</v>
      </c>
      <c r="X60" s="10">
        <v>13225000000</v>
      </c>
      <c r="Y60" s="10">
        <v>12988000000</v>
      </c>
      <c r="Z60" s="10">
        <v>13721000000</v>
      </c>
      <c r="AA60" s="10">
        <v>18508000000</v>
      </c>
      <c r="AB60" s="10">
        <v>24283000000</v>
      </c>
      <c r="AC60" s="10">
        <v>27821000000</v>
      </c>
      <c r="AD60" s="10">
        <v>27811000000</v>
      </c>
      <c r="AE60" s="10">
        <v>32374000000</v>
      </c>
      <c r="AF60" s="10">
        <v>26930000000</v>
      </c>
      <c r="AG60" s="10">
        <v>26532000000</v>
      </c>
      <c r="AH60" s="10">
        <v>27194000000</v>
      </c>
      <c r="AI60" s="10">
        <v>29223000000</v>
      </c>
      <c r="AJ60" s="10">
        <v>26973000000</v>
      </c>
      <c r="AK60" s="10">
        <v>14601000000</v>
      </c>
      <c r="AL60" s="10">
        <v>19950000000</v>
      </c>
      <c r="AM60" s="10">
        <v>19724000000</v>
      </c>
    </row>
    <row r="61" spans="1:39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>
        <v>1426000000</v>
      </c>
      <c r="L61" s="1">
        <v>1141000000</v>
      </c>
      <c r="M61" s="1">
        <v>1116000000</v>
      </c>
      <c r="N61" s="1">
        <v>801000000</v>
      </c>
      <c r="O61" s="1">
        <v>687000000</v>
      </c>
      <c r="P61" s="1">
        <v>854000000</v>
      </c>
      <c r="Q61" s="1">
        <v>835000000</v>
      </c>
      <c r="R61" s="1">
        <v>1219000000</v>
      </c>
      <c r="S61" s="1">
        <v>2701000000</v>
      </c>
      <c r="T61" s="1">
        <v>2517000000</v>
      </c>
      <c r="U61" s="1">
        <v>1157000000</v>
      </c>
      <c r="V61" s="1">
        <v>1154000000</v>
      </c>
      <c r="W61" s="1">
        <v>1314000000</v>
      </c>
      <c r="X61" s="1">
        <v>3277000000</v>
      </c>
      <c r="Y61" s="1">
        <v>2781000000</v>
      </c>
      <c r="Z61" s="1">
        <v>5059000000</v>
      </c>
      <c r="AA61" s="1">
        <v>14041000000</v>
      </c>
      <c r="AB61" s="1">
        <v>13656000000</v>
      </c>
      <c r="AC61" s="1">
        <v>14736000000</v>
      </c>
      <c r="AD61" s="1">
        <v>19154000000</v>
      </c>
      <c r="AE61" s="1">
        <v>19063000000</v>
      </c>
      <c r="AF61" s="1">
        <v>28407000000</v>
      </c>
      <c r="AG61" s="1">
        <v>29684000000</v>
      </c>
      <c r="AH61" s="1">
        <v>31182000000</v>
      </c>
      <c r="AI61" s="1">
        <v>25364000000</v>
      </c>
      <c r="AJ61" s="1">
        <v>27516000000</v>
      </c>
      <c r="AK61" s="1">
        <v>40125000000</v>
      </c>
      <c r="AL61" s="1">
        <v>38116000000</v>
      </c>
      <c r="AM61" s="1">
        <v>36377000000</v>
      </c>
    </row>
    <row r="62" spans="1:39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 t="s">
        <v>92</v>
      </c>
      <c r="AA62" s="1" t="s">
        <v>92</v>
      </c>
      <c r="AB62" s="1" t="s">
        <v>92</v>
      </c>
      <c r="AC62" s="1" t="s">
        <v>92</v>
      </c>
      <c r="AD62" s="1" t="s">
        <v>92</v>
      </c>
      <c r="AE62" s="1" t="s">
        <v>92</v>
      </c>
      <c r="AF62" s="1" t="s">
        <v>92</v>
      </c>
      <c r="AG62" s="1" t="s">
        <v>92</v>
      </c>
      <c r="AH62" s="1" t="s">
        <v>92</v>
      </c>
      <c r="AI62" s="1" t="s">
        <v>92</v>
      </c>
      <c r="AJ62" s="1" t="s">
        <v>92</v>
      </c>
      <c r="AK62" s="1" t="s">
        <v>92</v>
      </c>
      <c r="AL62" s="1" t="s">
        <v>92</v>
      </c>
      <c r="AM62" s="1" t="s">
        <v>92</v>
      </c>
    </row>
    <row r="63" spans="1:39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>
        <v>180000000</v>
      </c>
      <c r="L63" s="1">
        <v>194000000</v>
      </c>
      <c r="M63" s="1">
        <v>301000000</v>
      </c>
      <c r="N63" s="1">
        <v>448000000</v>
      </c>
      <c r="O63" s="1">
        <v>424000000</v>
      </c>
      <c r="P63" s="1">
        <v>498000000</v>
      </c>
      <c r="Q63" s="1">
        <v>358000000</v>
      </c>
      <c r="R63" s="1">
        <v>442000000</v>
      </c>
      <c r="S63" s="1">
        <v>399000000</v>
      </c>
      <c r="T63" s="1">
        <v>337000000</v>
      </c>
      <c r="U63" s="1">
        <v>450000000</v>
      </c>
      <c r="V63" s="1">
        <v>352000000</v>
      </c>
      <c r="W63" s="1">
        <v>608000000</v>
      </c>
      <c r="X63" s="1">
        <v>1890000000</v>
      </c>
      <c r="Y63" s="1">
        <v>877000000</v>
      </c>
      <c r="Z63" s="1">
        <v>1580000000</v>
      </c>
      <c r="AA63" s="1">
        <v>4261000000</v>
      </c>
      <c r="AB63" s="1">
        <v>4694000000</v>
      </c>
      <c r="AC63" s="1">
        <v>4981000000</v>
      </c>
      <c r="AD63" s="1">
        <v>6152000000</v>
      </c>
      <c r="AE63" s="1">
        <v>5636000000</v>
      </c>
      <c r="AF63" s="1">
        <v>4691000000</v>
      </c>
      <c r="AG63" s="1">
        <v>3753000000</v>
      </c>
      <c r="AH63" s="1">
        <v>2522000000</v>
      </c>
      <c r="AI63" s="1">
        <v>1933000000</v>
      </c>
      <c r="AJ63" s="1">
        <v>2284000000</v>
      </c>
      <c r="AK63" s="1">
        <v>1833000000</v>
      </c>
      <c r="AL63" s="1">
        <v>2821000000</v>
      </c>
      <c r="AM63" s="1">
        <v>2914000000</v>
      </c>
    </row>
    <row r="64" spans="1:39" ht="19" x14ac:dyDescent="0.25">
      <c r="A64" s="5" t="s">
        <v>55</v>
      </c>
      <c r="B64" s="1" t="s">
        <v>92</v>
      </c>
      <c r="C64" s="1" t="s">
        <v>92</v>
      </c>
      <c r="D64" s="1" t="s">
        <v>92</v>
      </c>
      <c r="E64" s="1" t="s">
        <v>92</v>
      </c>
      <c r="F64" s="1" t="s">
        <v>92</v>
      </c>
      <c r="G64" s="1" t="s">
        <v>92</v>
      </c>
      <c r="H64" s="1" t="s">
        <v>92</v>
      </c>
      <c r="I64" s="1" t="s">
        <v>92</v>
      </c>
      <c r="J64" s="1" t="s">
        <v>92</v>
      </c>
      <c r="K64" s="1">
        <v>855000000</v>
      </c>
      <c r="L64" s="1">
        <v>966000000</v>
      </c>
      <c r="M64" s="1">
        <v>1182000000</v>
      </c>
      <c r="N64" s="1">
        <v>1001000000</v>
      </c>
      <c r="O64" s="1">
        <v>991000000</v>
      </c>
      <c r="P64" s="1">
        <v>902000000</v>
      </c>
      <c r="Q64" s="1">
        <v>1004000000</v>
      </c>
      <c r="R64" s="1">
        <v>961000000</v>
      </c>
      <c r="S64" s="1">
        <v>2260000000</v>
      </c>
      <c r="T64" s="1">
        <v>2512000000</v>
      </c>
      <c r="U64" s="1">
        <v>2814000000</v>
      </c>
      <c r="V64" s="1">
        <v>1730000000</v>
      </c>
      <c r="W64" s="1">
        <v>2231000000</v>
      </c>
      <c r="X64" s="1">
        <v>3133000000</v>
      </c>
      <c r="Y64" s="1">
        <v>3401000000</v>
      </c>
      <c r="Z64" s="1">
        <v>2965000000</v>
      </c>
      <c r="AA64" s="1">
        <v>4794000000</v>
      </c>
      <c r="AB64" s="1">
        <v>5420000000</v>
      </c>
      <c r="AC64" s="1">
        <v>5468000000</v>
      </c>
      <c r="AD64" s="1">
        <v>3498000000</v>
      </c>
      <c r="AE64" s="1">
        <v>4389000000</v>
      </c>
      <c r="AF64" s="1">
        <v>4301000000</v>
      </c>
      <c r="AG64" s="1">
        <v>4081000000</v>
      </c>
      <c r="AH64" s="1">
        <v>8021000000</v>
      </c>
      <c r="AI64" s="1">
        <v>7638000000</v>
      </c>
      <c r="AJ64" s="1">
        <v>8510000000</v>
      </c>
      <c r="AK64" s="1">
        <v>9453000000</v>
      </c>
      <c r="AL64" s="1">
        <v>8607000000</v>
      </c>
      <c r="AM64" s="1">
        <v>7922000000</v>
      </c>
    </row>
    <row r="65" spans="1:39" ht="19" x14ac:dyDescent="0.25">
      <c r="A65" s="5" t="s">
        <v>56</v>
      </c>
      <c r="B65" s="1" t="s">
        <v>92</v>
      </c>
      <c r="C65" s="1" t="s">
        <v>92</v>
      </c>
      <c r="D65" s="1" t="s">
        <v>92</v>
      </c>
      <c r="E65" s="1" t="s">
        <v>92</v>
      </c>
      <c r="F65" s="1" t="s">
        <v>92</v>
      </c>
      <c r="G65" s="1" t="s">
        <v>92</v>
      </c>
      <c r="H65" s="1" t="s">
        <v>92</v>
      </c>
      <c r="I65" s="1" t="s">
        <v>92</v>
      </c>
      <c r="J65" s="1" t="s">
        <v>92</v>
      </c>
      <c r="K65" s="1">
        <v>2461000000</v>
      </c>
      <c r="L65" s="1">
        <v>2301000000</v>
      </c>
      <c r="M65" s="1">
        <v>2599000000</v>
      </c>
      <c r="N65" s="1">
        <v>2250000000</v>
      </c>
      <c r="O65" s="1">
        <v>2102000000</v>
      </c>
      <c r="P65" s="1">
        <v>2254000000</v>
      </c>
      <c r="Q65" s="1">
        <v>2197000000</v>
      </c>
      <c r="R65" s="1">
        <v>2622000000</v>
      </c>
      <c r="S65" s="1">
        <v>5360000000</v>
      </c>
      <c r="T65" s="1">
        <v>5366000000</v>
      </c>
      <c r="U65" s="1">
        <v>4421000000</v>
      </c>
      <c r="V65" s="1">
        <v>3236000000</v>
      </c>
      <c r="W65" s="1">
        <v>4153000000</v>
      </c>
      <c r="X65" s="1">
        <v>8300000000</v>
      </c>
      <c r="Y65" s="1">
        <v>7059000000</v>
      </c>
      <c r="Z65" s="1">
        <v>9604000000</v>
      </c>
      <c r="AA65" s="1">
        <v>23096000000</v>
      </c>
      <c r="AB65" s="1">
        <v>23770000000</v>
      </c>
      <c r="AC65" s="1">
        <v>25185000000</v>
      </c>
      <c r="AD65" s="1">
        <v>28804000000</v>
      </c>
      <c r="AE65" s="1">
        <v>29088000000</v>
      </c>
      <c r="AF65" s="1">
        <v>37399000000</v>
      </c>
      <c r="AG65" s="1">
        <v>37518000000</v>
      </c>
      <c r="AH65" s="1">
        <v>41725000000</v>
      </c>
      <c r="AI65" s="1">
        <v>34935000000</v>
      </c>
      <c r="AJ65" s="1">
        <v>38310000000</v>
      </c>
      <c r="AK65" s="1">
        <v>51411000000</v>
      </c>
      <c r="AL65" s="1">
        <v>49544000000</v>
      </c>
      <c r="AM65" s="1">
        <v>47213000000</v>
      </c>
    </row>
    <row r="66" spans="1:39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  <c r="AA66" s="1" t="s">
        <v>92</v>
      </c>
      <c r="AB66" s="1" t="s">
        <v>92</v>
      </c>
      <c r="AC66" s="1" t="s">
        <v>92</v>
      </c>
      <c r="AD66" s="1" t="s">
        <v>92</v>
      </c>
      <c r="AE66" s="1" t="s">
        <v>92</v>
      </c>
      <c r="AF66" s="1" t="s">
        <v>92</v>
      </c>
      <c r="AG66" s="1" t="s">
        <v>92</v>
      </c>
      <c r="AH66" s="1" t="s">
        <v>92</v>
      </c>
      <c r="AI66" s="1" t="s">
        <v>92</v>
      </c>
      <c r="AJ66" s="1" t="s">
        <v>92</v>
      </c>
      <c r="AK66" s="1" t="s">
        <v>92</v>
      </c>
      <c r="AL66" s="1" t="s">
        <v>92</v>
      </c>
      <c r="AM66" s="1" t="s">
        <v>92</v>
      </c>
    </row>
    <row r="67" spans="1:39" ht="19" x14ac:dyDescent="0.25">
      <c r="A67" s="6" t="s">
        <v>58</v>
      </c>
      <c r="B67" s="10" t="s">
        <v>92</v>
      </c>
      <c r="C67" s="10" t="s">
        <v>92</v>
      </c>
      <c r="D67" s="10" t="s">
        <v>92</v>
      </c>
      <c r="E67" s="10" t="s">
        <v>92</v>
      </c>
      <c r="F67" s="10" t="s">
        <v>92</v>
      </c>
      <c r="G67" s="10" t="s">
        <v>92</v>
      </c>
      <c r="H67" s="10" t="s">
        <v>92</v>
      </c>
      <c r="I67" s="10" t="s">
        <v>92</v>
      </c>
      <c r="J67" s="10" t="s">
        <v>92</v>
      </c>
      <c r="K67" s="10">
        <v>8638000000</v>
      </c>
      <c r="L67" s="10">
        <v>9649000000</v>
      </c>
      <c r="M67" s="10">
        <v>10005000000</v>
      </c>
      <c r="N67" s="10">
        <v>9629000000</v>
      </c>
      <c r="O67" s="10">
        <v>10742000000</v>
      </c>
      <c r="P67" s="10">
        <v>12110000000</v>
      </c>
      <c r="Q67" s="10">
        <v>11518000000</v>
      </c>
      <c r="R67" s="10">
        <v>11051000000</v>
      </c>
      <c r="S67" s="10">
        <v>12701000000</v>
      </c>
      <c r="T67" s="10">
        <v>13252000000</v>
      </c>
      <c r="U67" s="10">
        <v>15392000000</v>
      </c>
      <c r="V67" s="10">
        <v>13072000000</v>
      </c>
      <c r="W67" s="10">
        <v>13043000000</v>
      </c>
      <c r="X67" s="10">
        <v>21525000000</v>
      </c>
      <c r="Y67" s="10">
        <v>20047000000</v>
      </c>
      <c r="Z67" s="10">
        <v>23325000000</v>
      </c>
      <c r="AA67" s="10">
        <v>41604000000</v>
      </c>
      <c r="AB67" s="10">
        <v>48053000000</v>
      </c>
      <c r="AC67" s="10">
        <v>53006000000</v>
      </c>
      <c r="AD67" s="10">
        <v>56615000000</v>
      </c>
      <c r="AE67" s="10">
        <v>61462000000</v>
      </c>
      <c r="AF67" s="10">
        <v>64329000000</v>
      </c>
      <c r="AG67" s="10">
        <v>64050000000</v>
      </c>
      <c r="AH67" s="10">
        <v>68919000000</v>
      </c>
      <c r="AI67" s="10">
        <v>64158000000</v>
      </c>
      <c r="AJ67" s="10">
        <v>65283000000</v>
      </c>
      <c r="AK67" s="10">
        <v>66012000000</v>
      </c>
      <c r="AL67" s="10">
        <v>69494000000</v>
      </c>
      <c r="AM67" s="10">
        <v>66937000000</v>
      </c>
    </row>
    <row r="68" spans="1:39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  <c r="K68" s="1" t="s">
        <v>92</v>
      </c>
      <c r="L68" s="1" t="s">
        <v>92</v>
      </c>
      <c r="M68" s="1" t="s">
        <v>92</v>
      </c>
      <c r="N68" s="1" t="s">
        <v>92</v>
      </c>
      <c r="O68" s="1" t="s">
        <v>92</v>
      </c>
      <c r="P68" s="1">
        <v>867000000</v>
      </c>
      <c r="Q68" s="1">
        <v>870000000</v>
      </c>
      <c r="R68" s="1">
        <v>873000000</v>
      </c>
      <c r="S68" s="1">
        <v>873000000</v>
      </c>
      <c r="T68" s="1">
        <v>874000000</v>
      </c>
      <c r="U68" s="1">
        <v>875000000</v>
      </c>
      <c r="V68" s="1">
        <v>877000000</v>
      </c>
      <c r="W68" s="1">
        <v>878000000</v>
      </c>
      <c r="X68" s="1">
        <v>880000000</v>
      </c>
      <c r="Y68" s="1">
        <v>880000000</v>
      </c>
      <c r="Z68" s="1">
        <v>880000000</v>
      </c>
      <c r="AA68" s="1">
        <v>880000000</v>
      </c>
      <c r="AB68" s="1">
        <v>880000000</v>
      </c>
      <c r="AC68" s="1">
        <v>1760000000</v>
      </c>
      <c r="AD68" s="1">
        <v>1760000000</v>
      </c>
      <c r="AE68" s="1">
        <v>1760000000</v>
      </c>
      <c r="AF68" s="1">
        <v>1760000000</v>
      </c>
      <c r="AG68" s="1">
        <v>1760000000</v>
      </c>
      <c r="AH68" s="1">
        <v>1760000000</v>
      </c>
      <c r="AI68" s="1">
        <v>1760000000</v>
      </c>
      <c r="AJ68" s="1">
        <v>1760000000</v>
      </c>
      <c r="AK68" s="1">
        <v>1760000000</v>
      </c>
      <c r="AL68" s="1">
        <v>1760000000</v>
      </c>
      <c r="AM68" s="1">
        <v>1760000000</v>
      </c>
    </row>
    <row r="69" spans="1:39" ht="19" x14ac:dyDescent="0.25">
      <c r="A69" s="5" t="s">
        <v>60</v>
      </c>
      <c r="B69" s="1" t="s">
        <v>92</v>
      </c>
      <c r="C69" s="1" t="s">
        <v>92</v>
      </c>
      <c r="D69" s="1" t="s">
        <v>92</v>
      </c>
      <c r="E69" s="1" t="s">
        <v>92</v>
      </c>
      <c r="F69" s="1" t="s">
        <v>92</v>
      </c>
      <c r="G69" s="1" t="s">
        <v>92</v>
      </c>
      <c r="H69" s="1" t="s">
        <v>92</v>
      </c>
      <c r="I69" s="1" t="s">
        <v>92</v>
      </c>
      <c r="J69" s="1" t="s">
        <v>92</v>
      </c>
      <c r="K69" s="1">
        <v>11006000000</v>
      </c>
      <c r="L69" s="1">
        <v>12882000000</v>
      </c>
      <c r="M69" s="1">
        <v>15127000000</v>
      </c>
      <c r="N69" s="1">
        <v>17869000000</v>
      </c>
      <c r="O69" s="1">
        <v>19922000000</v>
      </c>
      <c r="P69" s="1">
        <v>20773000000</v>
      </c>
      <c r="Q69" s="1">
        <v>21265000000</v>
      </c>
      <c r="R69" s="1">
        <v>23443000000</v>
      </c>
      <c r="S69" s="1">
        <v>24506000000</v>
      </c>
      <c r="T69" s="1">
        <v>26687000000</v>
      </c>
      <c r="U69" s="1">
        <v>29105000000</v>
      </c>
      <c r="V69" s="1">
        <v>31299000000</v>
      </c>
      <c r="W69" s="1">
        <v>33468000000</v>
      </c>
      <c r="X69" s="1">
        <v>36235000000</v>
      </c>
      <c r="Y69" s="1">
        <v>38513000000</v>
      </c>
      <c r="Z69" s="1">
        <v>41537000000</v>
      </c>
      <c r="AA69" s="1">
        <v>49278000000</v>
      </c>
      <c r="AB69" s="1">
        <v>53550000000</v>
      </c>
      <c r="AC69" s="1">
        <v>58045000000</v>
      </c>
      <c r="AD69" s="1">
        <v>61660000000</v>
      </c>
      <c r="AE69" s="1">
        <v>63408000000</v>
      </c>
      <c r="AF69" s="1">
        <v>65018000000</v>
      </c>
      <c r="AG69" s="1">
        <v>65502000000</v>
      </c>
      <c r="AH69" s="1">
        <v>60430000000</v>
      </c>
      <c r="AI69" s="1">
        <v>63234000000</v>
      </c>
      <c r="AJ69" s="1">
        <v>65855000000</v>
      </c>
      <c r="AK69" s="1">
        <v>66555000000</v>
      </c>
      <c r="AL69" s="1">
        <v>69094000000</v>
      </c>
      <c r="AM69" s="1">
        <v>71019000000</v>
      </c>
    </row>
    <row r="70" spans="1:39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 t="s">
        <v>92</v>
      </c>
      <c r="F70" s="1" t="s">
        <v>92</v>
      </c>
      <c r="G70" s="1" t="s">
        <v>92</v>
      </c>
      <c r="H70" s="1" t="s">
        <v>92</v>
      </c>
      <c r="I70" s="1" t="s">
        <v>92</v>
      </c>
      <c r="J70" s="1" t="s">
        <v>92</v>
      </c>
      <c r="K70" s="1">
        <v>-2077000000</v>
      </c>
      <c r="L70" s="1">
        <v>-2321000000</v>
      </c>
      <c r="M70" s="1">
        <v>-2031000000</v>
      </c>
      <c r="N70" s="1">
        <v>-2028000000</v>
      </c>
      <c r="O70" s="1">
        <v>-2016000000</v>
      </c>
      <c r="P70" s="1">
        <v>-2204000000</v>
      </c>
      <c r="Q70" s="1">
        <v>-2446000000</v>
      </c>
      <c r="R70" s="1">
        <v>-2652000000</v>
      </c>
      <c r="S70" s="1">
        <v>-3047000000</v>
      </c>
      <c r="T70" s="1">
        <v>-1995000000</v>
      </c>
      <c r="U70" s="1">
        <v>-1348000000</v>
      </c>
      <c r="V70" s="1">
        <v>-1669000000</v>
      </c>
      <c r="W70" s="1">
        <v>-1291000000</v>
      </c>
      <c r="X70" s="1">
        <v>626000000</v>
      </c>
      <c r="Y70" s="1">
        <v>-2674000000</v>
      </c>
      <c r="Z70" s="1">
        <v>-757000000</v>
      </c>
      <c r="AA70" s="1">
        <v>-1450000000</v>
      </c>
      <c r="AB70" s="1">
        <v>-2703000000</v>
      </c>
      <c r="AC70" s="1">
        <v>-3385000000</v>
      </c>
      <c r="AD70" s="1">
        <v>-3432000000</v>
      </c>
      <c r="AE70" s="1">
        <v>-5777000000</v>
      </c>
      <c r="AF70" s="1">
        <v>-10174000000</v>
      </c>
      <c r="AG70" s="1">
        <v>-11205000000</v>
      </c>
      <c r="AH70" s="1">
        <v>-10305000000</v>
      </c>
      <c r="AI70" s="1">
        <v>-12814000000</v>
      </c>
      <c r="AJ70" s="1">
        <v>-13544000000</v>
      </c>
      <c r="AK70" s="1">
        <v>-14601000000</v>
      </c>
      <c r="AL70" s="1">
        <v>-14330000000</v>
      </c>
      <c r="AM70" s="1">
        <v>-14895000000</v>
      </c>
    </row>
    <row r="71" spans="1:39" ht="19" x14ac:dyDescent="0.25">
      <c r="A71" s="5" t="s">
        <v>62</v>
      </c>
      <c r="B71" s="1" t="s">
        <v>92</v>
      </c>
      <c r="C71" s="1" t="s">
        <v>92</v>
      </c>
      <c r="D71" s="1" t="s">
        <v>92</v>
      </c>
      <c r="E71" s="1" t="s">
        <v>92</v>
      </c>
      <c r="F71" s="1" t="s">
        <v>92</v>
      </c>
      <c r="G71" s="1" t="s">
        <v>92</v>
      </c>
      <c r="H71" s="1" t="s">
        <v>92</v>
      </c>
      <c r="I71" s="1" t="s">
        <v>92</v>
      </c>
      <c r="J71" s="1" t="s">
        <v>92</v>
      </c>
      <c r="K71" s="1">
        <v>-3694000000</v>
      </c>
      <c r="L71" s="1">
        <v>-5169000000</v>
      </c>
      <c r="M71" s="1">
        <v>-6940000000</v>
      </c>
      <c r="N71" s="1">
        <v>-8530000000</v>
      </c>
      <c r="O71" s="1">
        <v>-9503000000</v>
      </c>
      <c r="P71" s="1">
        <v>-9923000000</v>
      </c>
      <c r="Q71" s="1">
        <v>-10373000000</v>
      </c>
      <c r="R71" s="1">
        <v>-10298000000</v>
      </c>
      <c r="S71" s="1">
        <v>-10532000000</v>
      </c>
      <c r="T71" s="1">
        <v>-11476000000</v>
      </c>
      <c r="U71" s="1">
        <v>-12697000000</v>
      </c>
      <c r="V71" s="1">
        <v>-14152000000</v>
      </c>
      <c r="W71" s="1">
        <v>-16135000000</v>
      </c>
      <c r="X71" s="1">
        <v>-15997000000</v>
      </c>
      <c r="Y71" s="1">
        <v>-16247000000</v>
      </c>
      <c r="Z71" s="1">
        <v>-16861000000</v>
      </c>
      <c r="AA71" s="1">
        <v>-17705000000</v>
      </c>
      <c r="AB71" s="1">
        <v>-20092000000</v>
      </c>
      <c r="AC71" s="1">
        <v>-23630000000</v>
      </c>
      <c r="AD71" s="1">
        <v>-26815000000</v>
      </c>
      <c r="AE71" s="1">
        <v>-29071000000</v>
      </c>
      <c r="AF71" s="1">
        <v>-31050000000</v>
      </c>
      <c r="AG71" s="1">
        <v>-32995000000</v>
      </c>
      <c r="AH71" s="1">
        <v>-34813000000</v>
      </c>
      <c r="AI71" s="1">
        <v>-35199000000</v>
      </c>
      <c r="AJ71" s="1">
        <v>-35090000000</v>
      </c>
      <c r="AK71" s="1">
        <v>-34415000000</v>
      </c>
      <c r="AL71" s="1">
        <v>-33525000000</v>
      </c>
      <c r="AM71" s="1" t="s">
        <v>92</v>
      </c>
    </row>
    <row r="72" spans="1:39" ht="19" x14ac:dyDescent="0.25">
      <c r="A72" s="6" t="s">
        <v>63</v>
      </c>
      <c r="B72" s="10" t="s">
        <v>92</v>
      </c>
      <c r="C72" s="10" t="s">
        <v>92</v>
      </c>
      <c r="D72" s="10" t="s">
        <v>92</v>
      </c>
      <c r="E72" s="10" t="s">
        <v>92</v>
      </c>
      <c r="F72" s="10" t="s">
        <v>92</v>
      </c>
      <c r="G72" s="10" t="s">
        <v>92</v>
      </c>
      <c r="H72" s="10" t="s">
        <v>92</v>
      </c>
      <c r="I72" s="10" t="s">
        <v>92</v>
      </c>
      <c r="J72" s="10" t="s">
        <v>92</v>
      </c>
      <c r="K72" s="10">
        <v>5235000000</v>
      </c>
      <c r="L72" s="10">
        <v>5392000000</v>
      </c>
      <c r="M72" s="10">
        <v>6156000000</v>
      </c>
      <c r="N72" s="10">
        <v>7311000000</v>
      </c>
      <c r="O72" s="10">
        <v>8403000000</v>
      </c>
      <c r="P72" s="10">
        <v>9513000000</v>
      </c>
      <c r="Q72" s="10">
        <v>9316000000</v>
      </c>
      <c r="R72" s="10">
        <v>11366000000</v>
      </c>
      <c r="S72" s="10">
        <v>11800000000</v>
      </c>
      <c r="T72" s="10">
        <v>14090000000</v>
      </c>
      <c r="U72" s="10">
        <v>15935000000</v>
      </c>
      <c r="V72" s="10">
        <v>16355000000</v>
      </c>
      <c r="W72" s="10">
        <v>16920000000</v>
      </c>
      <c r="X72" s="10">
        <v>21744000000</v>
      </c>
      <c r="Y72" s="10">
        <v>20472000000</v>
      </c>
      <c r="Z72" s="10">
        <v>24799000000</v>
      </c>
      <c r="AA72" s="10">
        <v>31003000000</v>
      </c>
      <c r="AB72" s="10">
        <v>31635000000</v>
      </c>
      <c r="AC72" s="10">
        <v>32790000000</v>
      </c>
      <c r="AD72" s="10">
        <v>33173000000</v>
      </c>
      <c r="AE72" s="10">
        <v>30320000000</v>
      </c>
      <c r="AF72" s="10">
        <v>25554000000</v>
      </c>
      <c r="AG72" s="10">
        <v>23062000000</v>
      </c>
      <c r="AH72" s="10">
        <v>17072000000</v>
      </c>
      <c r="AI72" s="10">
        <v>16981000000</v>
      </c>
      <c r="AJ72" s="10">
        <v>18981000000</v>
      </c>
      <c r="AK72" s="10">
        <v>19299000000</v>
      </c>
      <c r="AL72" s="10">
        <v>22999000000</v>
      </c>
      <c r="AM72" s="10">
        <v>24105000000</v>
      </c>
    </row>
    <row r="73" spans="1:39" ht="20" thickBot="1" x14ac:dyDescent="0.3">
      <c r="A73" s="7" t="s">
        <v>64</v>
      </c>
      <c r="B73" s="11" t="s">
        <v>92</v>
      </c>
      <c r="C73" s="11" t="s">
        <v>92</v>
      </c>
      <c r="D73" s="11" t="s">
        <v>92</v>
      </c>
      <c r="E73" s="11" t="s">
        <v>92</v>
      </c>
      <c r="F73" s="11" t="s">
        <v>92</v>
      </c>
      <c r="G73" s="11" t="s">
        <v>92</v>
      </c>
      <c r="H73" s="11" t="s">
        <v>92</v>
      </c>
      <c r="I73" s="11" t="s">
        <v>92</v>
      </c>
      <c r="J73" s="11" t="s">
        <v>92</v>
      </c>
      <c r="K73" s="11">
        <v>13873000000</v>
      </c>
      <c r="L73" s="11">
        <v>15041000000</v>
      </c>
      <c r="M73" s="11">
        <v>16161000000</v>
      </c>
      <c r="N73" s="11">
        <v>16940000000</v>
      </c>
      <c r="O73" s="11">
        <v>19145000000</v>
      </c>
      <c r="P73" s="11">
        <v>21623000000</v>
      </c>
      <c r="Q73" s="11">
        <v>20834000000</v>
      </c>
      <c r="R73" s="11">
        <v>22417000000</v>
      </c>
      <c r="S73" s="11">
        <v>24501000000</v>
      </c>
      <c r="T73" s="11">
        <v>27342000000</v>
      </c>
      <c r="U73" s="11">
        <v>31327000000</v>
      </c>
      <c r="V73" s="11">
        <v>29427000000</v>
      </c>
      <c r="W73" s="11">
        <v>29963000000</v>
      </c>
      <c r="X73" s="11">
        <v>43269000000</v>
      </c>
      <c r="Y73" s="11">
        <v>40519000000</v>
      </c>
      <c r="Z73" s="11">
        <v>48124000000</v>
      </c>
      <c r="AA73" s="11">
        <v>72607000000</v>
      </c>
      <c r="AB73" s="11">
        <v>79688000000</v>
      </c>
      <c r="AC73" s="11">
        <v>85796000000</v>
      </c>
      <c r="AD73" s="11">
        <v>89788000000</v>
      </c>
      <c r="AE73" s="11">
        <v>91782000000</v>
      </c>
      <c r="AF73" s="11">
        <v>89883000000</v>
      </c>
      <c r="AG73" s="11">
        <v>87112000000</v>
      </c>
      <c r="AH73" s="11">
        <v>85991000000</v>
      </c>
      <c r="AI73" s="11">
        <v>81139000000</v>
      </c>
      <c r="AJ73" s="11">
        <v>84264000000</v>
      </c>
      <c r="AK73" s="11">
        <v>85311000000</v>
      </c>
      <c r="AL73" s="11">
        <v>92493000000</v>
      </c>
      <c r="AM73" s="11">
        <v>91042000000</v>
      </c>
    </row>
    <row r="74" spans="1:39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  <c r="AA74" s="13" t="s">
        <v>93</v>
      </c>
      <c r="AB74" s="13" t="s">
        <v>93</v>
      </c>
      <c r="AC74" s="13" t="s">
        <v>93</v>
      </c>
      <c r="AD74" s="13" t="s">
        <v>93</v>
      </c>
      <c r="AE74" s="13" t="s">
        <v>93</v>
      </c>
      <c r="AF74" s="13" t="s">
        <v>93</v>
      </c>
      <c r="AG74" s="13" t="s">
        <v>93</v>
      </c>
      <c r="AH74" s="13" t="s">
        <v>93</v>
      </c>
      <c r="AI74" s="13" t="s">
        <v>93</v>
      </c>
      <c r="AJ74" s="13" t="s">
        <v>93</v>
      </c>
      <c r="AK74" s="13" t="s">
        <v>93</v>
      </c>
      <c r="AL74" s="13" t="s">
        <v>93</v>
      </c>
      <c r="AM74" s="13" t="s">
        <v>93</v>
      </c>
    </row>
    <row r="75" spans="1:39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  <c r="AA75" s="9" t="s">
        <v>91</v>
      </c>
      <c r="AB75" s="9" t="s">
        <v>91</v>
      </c>
      <c r="AC75" s="9" t="s">
        <v>91</v>
      </c>
      <c r="AD75" s="9" t="s">
        <v>91</v>
      </c>
      <c r="AE75" s="9" t="s">
        <v>91</v>
      </c>
      <c r="AF75" s="9" t="s">
        <v>91</v>
      </c>
      <c r="AG75" s="9" t="s">
        <v>91</v>
      </c>
      <c r="AH75" s="9" t="s">
        <v>91</v>
      </c>
      <c r="AI75" s="9" t="s">
        <v>91</v>
      </c>
      <c r="AJ75" s="9" t="s">
        <v>91</v>
      </c>
      <c r="AK75" s="9" t="s">
        <v>91</v>
      </c>
      <c r="AL75" s="9" t="s">
        <v>91</v>
      </c>
      <c r="AM75" s="9" t="s">
        <v>91</v>
      </c>
    </row>
    <row r="76" spans="1:39" ht="19" x14ac:dyDescent="0.25">
      <c r="A76" s="5" t="s">
        <v>66</v>
      </c>
      <c r="B76" s="1" t="s">
        <v>92</v>
      </c>
      <c r="C76" s="1" t="s">
        <v>92</v>
      </c>
      <c r="D76" s="1" t="s">
        <v>92</v>
      </c>
      <c r="E76" s="1" t="s">
        <v>92</v>
      </c>
      <c r="F76" s="1">
        <v>1214300000</v>
      </c>
      <c r="G76" s="1">
        <v>1381900000</v>
      </c>
      <c r="H76" s="1">
        <v>1618000000</v>
      </c>
      <c r="I76" s="1">
        <v>1664400000</v>
      </c>
      <c r="J76" s="1">
        <v>2176000000</v>
      </c>
      <c r="K76" s="1">
        <v>2554000000</v>
      </c>
      <c r="L76" s="1">
        <v>2986000000</v>
      </c>
      <c r="M76" s="1">
        <v>3492000000</v>
      </c>
      <c r="N76" s="1">
        <v>4129000000</v>
      </c>
      <c r="O76" s="1">
        <v>3533000000</v>
      </c>
      <c r="P76" s="1">
        <v>2431000000</v>
      </c>
      <c r="Q76" s="1">
        <v>2177000000</v>
      </c>
      <c r="R76" s="1">
        <v>3969000000</v>
      </c>
      <c r="S76" s="1">
        <v>3050000000</v>
      </c>
      <c r="T76" s="1">
        <v>4347000000</v>
      </c>
      <c r="U76" s="1">
        <v>4847000000</v>
      </c>
      <c r="V76" s="1">
        <v>4872000000</v>
      </c>
      <c r="W76" s="1">
        <v>5080000000</v>
      </c>
      <c r="X76" s="1">
        <v>5981000000</v>
      </c>
      <c r="Y76" s="1">
        <v>5807000000</v>
      </c>
      <c r="Z76" s="1">
        <v>6824000000</v>
      </c>
      <c r="AA76" s="1">
        <v>11809000000</v>
      </c>
      <c r="AB76" s="1">
        <v>8572000000</v>
      </c>
      <c r="AC76" s="1">
        <v>9019000000</v>
      </c>
      <c r="AD76" s="1">
        <v>8584000000</v>
      </c>
      <c r="AE76" s="1">
        <v>7098000000</v>
      </c>
      <c r="AF76" s="1">
        <v>7351000000</v>
      </c>
      <c r="AG76" s="1">
        <v>6527000000</v>
      </c>
      <c r="AH76" s="1">
        <v>1248000000</v>
      </c>
      <c r="AI76" s="1">
        <v>6434000000</v>
      </c>
      <c r="AJ76" s="1">
        <v>8920000000</v>
      </c>
      <c r="AK76" s="1">
        <v>7747000000</v>
      </c>
      <c r="AL76" s="1">
        <v>9771000000</v>
      </c>
      <c r="AM76" s="1">
        <v>9571000000</v>
      </c>
    </row>
    <row r="77" spans="1:39" ht="19" x14ac:dyDescent="0.25">
      <c r="A77" s="5" t="s">
        <v>13</v>
      </c>
      <c r="B77" s="1" t="s">
        <v>92</v>
      </c>
      <c r="C77" s="1" t="s">
        <v>92</v>
      </c>
      <c r="D77" s="1" t="s">
        <v>92</v>
      </c>
      <c r="E77" s="1" t="s">
        <v>92</v>
      </c>
      <c r="F77" s="1">
        <v>183800000</v>
      </c>
      <c r="G77" s="1">
        <v>243900000</v>
      </c>
      <c r="H77" s="1">
        <v>261400000</v>
      </c>
      <c r="I77" s="1">
        <v>321900000</v>
      </c>
      <c r="J77" s="1">
        <v>360000000</v>
      </c>
      <c r="K77" s="1">
        <v>411000000</v>
      </c>
      <c r="L77" s="1">
        <v>454000000</v>
      </c>
      <c r="M77" s="1">
        <v>479000000</v>
      </c>
      <c r="N77" s="1">
        <v>626000000</v>
      </c>
      <c r="O77" s="1">
        <v>645000000</v>
      </c>
      <c r="P77" s="1">
        <v>792000000</v>
      </c>
      <c r="Q77" s="1">
        <v>773000000</v>
      </c>
      <c r="R77" s="1">
        <v>803000000</v>
      </c>
      <c r="S77" s="1">
        <v>806000000</v>
      </c>
      <c r="T77" s="1">
        <v>850000000</v>
      </c>
      <c r="U77" s="1">
        <v>893000000</v>
      </c>
      <c r="V77" s="1">
        <v>932000000</v>
      </c>
      <c r="W77" s="1">
        <v>938000000</v>
      </c>
      <c r="X77" s="1">
        <v>1163000000</v>
      </c>
      <c r="Y77" s="1">
        <v>1228000000</v>
      </c>
      <c r="Z77" s="1">
        <v>1236000000</v>
      </c>
      <c r="AA77" s="1">
        <v>1443000000</v>
      </c>
      <c r="AB77" s="1">
        <v>1954000000</v>
      </c>
      <c r="AC77" s="1">
        <v>1982000000</v>
      </c>
      <c r="AD77" s="1">
        <v>1977000000</v>
      </c>
      <c r="AE77" s="1">
        <v>1976000000</v>
      </c>
      <c r="AF77" s="1">
        <v>1970000000</v>
      </c>
      <c r="AG77" s="1">
        <v>1787000000</v>
      </c>
      <c r="AH77" s="1">
        <v>1260000000</v>
      </c>
      <c r="AI77" s="1">
        <v>1086000000</v>
      </c>
      <c r="AJ77" s="1">
        <v>1365000000</v>
      </c>
      <c r="AK77" s="1">
        <v>1536000000</v>
      </c>
      <c r="AL77" s="1">
        <v>1452000000</v>
      </c>
      <c r="AM77" s="1">
        <v>1260000000</v>
      </c>
    </row>
    <row r="78" spans="1:39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>
        <v>37000000</v>
      </c>
      <c r="G78" s="1">
        <v>-30300000</v>
      </c>
      <c r="H78" s="1">
        <v>-66100000</v>
      </c>
      <c r="I78" s="1">
        <v>-26600000</v>
      </c>
      <c r="J78" s="1">
        <v>-62000000</v>
      </c>
      <c r="K78" s="1">
        <v>58000000</v>
      </c>
      <c r="L78" s="1">
        <v>157000000</v>
      </c>
      <c r="M78" s="1">
        <v>-145000000</v>
      </c>
      <c r="N78" s="1">
        <v>380000000</v>
      </c>
      <c r="O78" s="1">
        <v>-38000000</v>
      </c>
      <c r="P78" s="1">
        <v>97000000</v>
      </c>
      <c r="Q78" s="1">
        <v>3000000</v>
      </c>
      <c r="R78" s="1">
        <v>56000000</v>
      </c>
      <c r="S78" s="1">
        <v>40000000</v>
      </c>
      <c r="T78" s="1">
        <v>-188000000</v>
      </c>
      <c r="U78" s="1">
        <v>162000000</v>
      </c>
      <c r="V78" s="1">
        <v>-88000000</v>
      </c>
      <c r="W78" s="1">
        <v>-35000000</v>
      </c>
      <c r="X78" s="1">
        <v>109000000</v>
      </c>
      <c r="Y78" s="1">
        <v>-360000000</v>
      </c>
      <c r="Z78" s="1">
        <v>353000000</v>
      </c>
      <c r="AA78" s="1">
        <v>617000000</v>
      </c>
      <c r="AB78" s="1">
        <v>1028000000</v>
      </c>
      <c r="AC78" s="1">
        <v>632000000</v>
      </c>
      <c r="AD78" s="1">
        <v>648000000</v>
      </c>
      <c r="AE78" s="1">
        <v>-40000000</v>
      </c>
      <c r="AF78" s="1">
        <v>73000000</v>
      </c>
      <c r="AG78" s="1">
        <v>-856000000</v>
      </c>
      <c r="AH78" s="1">
        <v>-1256000000</v>
      </c>
      <c r="AI78" s="1">
        <v>-450000000</v>
      </c>
      <c r="AJ78" s="1">
        <v>-280000000</v>
      </c>
      <c r="AK78" s="1">
        <v>-18000000</v>
      </c>
      <c r="AL78" s="1">
        <v>894000000</v>
      </c>
      <c r="AM78" s="1">
        <v>-122000000</v>
      </c>
    </row>
    <row r="79" spans="1:39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 t="s">
        <v>92</v>
      </c>
      <c r="V79" s="1" t="s">
        <v>92</v>
      </c>
      <c r="W79" s="1" t="s">
        <v>92</v>
      </c>
      <c r="X79" s="1" t="s">
        <v>92</v>
      </c>
      <c r="Y79" s="1">
        <v>266000000</v>
      </c>
      <c r="Z79" s="1">
        <v>241000000</v>
      </c>
      <c r="AA79" s="1">
        <v>380000000</v>
      </c>
      <c r="AB79" s="1">
        <v>354000000</v>
      </c>
      <c r="AC79" s="1">
        <v>259000000</v>
      </c>
      <c r="AD79" s="1">
        <v>227000000</v>
      </c>
      <c r="AE79" s="1">
        <v>209000000</v>
      </c>
      <c r="AF79" s="1">
        <v>236000000</v>
      </c>
      <c r="AG79" s="1">
        <v>258000000</v>
      </c>
      <c r="AH79" s="1">
        <v>219000000</v>
      </c>
      <c r="AI79" s="1">
        <v>225000000</v>
      </c>
      <c r="AJ79" s="1">
        <v>201000000</v>
      </c>
      <c r="AK79" s="1">
        <v>126000000</v>
      </c>
      <c r="AL79" s="1">
        <v>337000000</v>
      </c>
      <c r="AM79" s="1">
        <v>356000000</v>
      </c>
    </row>
    <row r="80" spans="1:39" ht="19" x14ac:dyDescent="0.25">
      <c r="A80" s="14" t="s">
        <v>105</v>
      </c>
      <c r="B80" s="15" t="e">
        <f t="shared" ref="B80:AM80" si="12">B79/B3</f>
        <v>#VALUE!</v>
      </c>
      <c r="C80" s="15" t="e">
        <f t="shared" si="12"/>
        <v>#VALUE!</v>
      </c>
      <c r="D80" s="15" t="e">
        <f t="shared" si="12"/>
        <v>#VALUE!</v>
      </c>
      <c r="E80" s="15" t="e">
        <f t="shared" si="12"/>
        <v>#VALUE!</v>
      </c>
      <c r="F80" s="15" t="e">
        <f t="shared" si="12"/>
        <v>#VALUE!</v>
      </c>
      <c r="G80" s="15" t="e">
        <f t="shared" si="12"/>
        <v>#VALUE!</v>
      </c>
      <c r="H80" s="15" t="e">
        <f t="shared" si="12"/>
        <v>#VALUE!</v>
      </c>
      <c r="I80" s="15" t="e">
        <f t="shared" si="12"/>
        <v>#VALUE!</v>
      </c>
      <c r="J80" s="15" t="e">
        <f t="shared" si="12"/>
        <v>#VALUE!</v>
      </c>
      <c r="K80" s="15" t="e">
        <f t="shared" si="12"/>
        <v>#VALUE!</v>
      </c>
      <c r="L80" s="15" t="e">
        <f t="shared" si="12"/>
        <v>#VALUE!</v>
      </c>
      <c r="M80" s="15" t="e">
        <f t="shared" si="12"/>
        <v>#VALUE!</v>
      </c>
      <c r="N80" s="15" t="e">
        <f t="shared" si="12"/>
        <v>#VALUE!</v>
      </c>
      <c r="O80" s="15" t="e">
        <f t="shared" si="12"/>
        <v>#VALUE!</v>
      </c>
      <c r="P80" s="15" t="e">
        <f t="shared" si="12"/>
        <v>#VALUE!</v>
      </c>
      <c r="Q80" s="15" t="e">
        <f t="shared" si="12"/>
        <v>#VALUE!</v>
      </c>
      <c r="R80" s="15" t="e">
        <f t="shared" si="12"/>
        <v>#VALUE!</v>
      </c>
      <c r="S80" s="15" t="e">
        <f t="shared" si="12"/>
        <v>#VALUE!</v>
      </c>
      <c r="T80" s="15" t="e">
        <f t="shared" si="12"/>
        <v>#VALUE!</v>
      </c>
      <c r="U80" s="15" t="e">
        <f t="shared" si="12"/>
        <v>#VALUE!</v>
      </c>
      <c r="V80" s="15" t="e">
        <f t="shared" si="12"/>
        <v>#VALUE!</v>
      </c>
      <c r="W80" s="15" t="e">
        <f t="shared" si="12"/>
        <v>#VALUE!</v>
      </c>
      <c r="X80" s="15" t="e">
        <f t="shared" si="12"/>
        <v>#VALUE!</v>
      </c>
      <c r="Y80" s="15">
        <f t="shared" si="12"/>
        <v>8.3270723766591531E-3</v>
      </c>
      <c r="Z80" s="15">
        <f t="shared" si="12"/>
        <v>7.7767021619877382E-3</v>
      </c>
      <c r="AA80" s="15">
        <f t="shared" si="12"/>
        <v>1.082035365471682E-2</v>
      </c>
      <c r="AB80" s="15">
        <f t="shared" si="12"/>
        <v>7.6060332602810362E-3</v>
      </c>
      <c r="AC80" s="15">
        <f t="shared" si="12"/>
        <v>5.3939229856092633E-3</v>
      </c>
      <c r="AD80" s="15">
        <f t="shared" si="12"/>
        <v>4.844837153711529E-3</v>
      </c>
      <c r="AE80" s="15">
        <f t="shared" si="12"/>
        <v>4.5436758119918258E-3</v>
      </c>
      <c r="AF80" s="15">
        <f t="shared" si="12"/>
        <v>5.3280353998284196E-3</v>
      </c>
      <c r="AG80" s="15">
        <f t="shared" si="12"/>
        <v>6.1629601318586823E-3</v>
      </c>
      <c r="AH80" s="15">
        <f t="shared" si="12"/>
        <v>6.1846935893815303E-3</v>
      </c>
      <c r="AI80" s="15">
        <f t="shared" si="12"/>
        <v>7.0630336514314416E-3</v>
      </c>
      <c r="AJ80" s="15">
        <f t="shared" si="12"/>
        <v>5.3936564160360651E-3</v>
      </c>
      <c r="AK80" s="15">
        <f t="shared" si="12"/>
        <v>3.8165626703822622E-3</v>
      </c>
      <c r="AL80" s="15">
        <f t="shared" si="12"/>
        <v>8.7181477169835722E-3</v>
      </c>
      <c r="AM80" s="15">
        <f t="shared" si="12"/>
        <v>8.2782996930518098E-3</v>
      </c>
    </row>
    <row r="81" spans="1:47" ht="19" x14ac:dyDescent="0.25">
      <c r="A81" s="5" t="s">
        <v>69</v>
      </c>
      <c r="B81" s="1" t="s">
        <v>92</v>
      </c>
      <c r="C81" s="1" t="s">
        <v>92</v>
      </c>
      <c r="D81" s="1" t="s">
        <v>92</v>
      </c>
      <c r="E81" s="1" t="s">
        <v>92</v>
      </c>
      <c r="F81" s="1">
        <v>279300000</v>
      </c>
      <c r="G81" s="1">
        <v>-178200000</v>
      </c>
      <c r="H81" s="1">
        <v>222900000</v>
      </c>
      <c r="I81" s="1">
        <v>-43200000</v>
      </c>
      <c r="J81" s="1">
        <v>54000000</v>
      </c>
      <c r="K81" s="1">
        <v>129000000</v>
      </c>
      <c r="L81" s="1">
        <v>-405000000</v>
      </c>
      <c r="M81" s="1">
        <v>36000000</v>
      </c>
      <c r="N81" s="1">
        <v>-47000000</v>
      </c>
      <c r="O81" s="1">
        <v>-550000000</v>
      </c>
      <c r="P81" s="1">
        <v>-557000000</v>
      </c>
      <c r="Q81" s="1">
        <v>-852000000</v>
      </c>
      <c r="R81" s="1">
        <v>-462000000</v>
      </c>
      <c r="S81" s="1">
        <v>-407000000</v>
      </c>
      <c r="T81" s="1">
        <v>-168000000</v>
      </c>
      <c r="U81" s="1">
        <v>-617000000</v>
      </c>
      <c r="V81" s="1">
        <v>430000000</v>
      </c>
      <c r="W81" s="1">
        <v>-615000000</v>
      </c>
      <c r="X81" s="1">
        <v>6000000</v>
      </c>
      <c r="Y81" s="1">
        <v>-688000000</v>
      </c>
      <c r="Z81" s="1">
        <v>-564000000</v>
      </c>
      <c r="AA81" s="1">
        <v>370000000</v>
      </c>
      <c r="AB81" s="1">
        <v>-1893000000</v>
      </c>
      <c r="AC81" s="1">
        <v>-1080000000</v>
      </c>
      <c r="AD81" s="1">
        <v>-932000000</v>
      </c>
      <c r="AE81" s="1">
        <v>-439000000</v>
      </c>
      <c r="AF81" s="1">
        <v>-157000000</v>
      </c>
      <c r="AG81" s="1">
        <v>-221000000</v>
      </c>
      <c r="AH81" s="1">
        <v>3529000000</v>
      </c>
      <c r="AI81" s="1">
        <v>-1202000000</v>
      </c>
      <c r="AJ81" s="1">
        <v>366000000</v>
      </c>
      <c r="AK81" s="1">
        <v>690000000</v>
      </c>
      <c r="AL81" s="1">
        <v>1325000000</v>
      </c>
      <c r="AM81" s="1">
        <v>-605000000</v>
      </c>
    </row>
    <row r="82" spans="1:47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  <c r="W82" s="1" t="s">
        <v>92</v>
      </c>
      <c r="X82" s="1" t="s">
        <v>92</v>
      </c>
      <c r="Y82" s="1">
        <v>148000000</v>
      </c>
      <c r="Z82" s="1">
        <v>-404000000</v>
      </c>
      <c r="AA82" s="1">
        <v>-41000000</v>
      </c>
      <c r="AB82" s="1">
        <v>-562000000</v>
      </c>
      <c r="AC82" s="1">
        <v>-33000000</v>
      </c>
      <c r="AD82" s="1">
        <v>28000000</v>
      </c>
      <c r="AE82" s="1">
        <v>-253000000</v>
      </c>
      <c r="AF82" s="1">
        <v>-212000000</v>
      </c>
      <c r="AG82" s="1">
        <v>-28000000</v>
      </c>
      <c r="AH82" s="1">
        <v>-141000000</v>
      </c>
      <c r="AI82" s="1">
        <v>66000000</v>
      </c>
      <c r="AJ82" s="1">
        <v>-158000000</v>
      </c>
      <c r="AK82" s="1">
        <v>882000000</v>
      </c>
      <c r="AL82" s="1">
        <v>-225000000</v>
      </c>
      <c r="AM82" s="1" t="s">
        <v>92</v>
      </c>
    </row>
    <row r="83" spans="1:47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>
        <v>-34700000</v>
      </c>
      <c r="G83" s="1">
        <v>-169400000</v>
      </c>
      <c r="H83" s="1">
        <v>-3000000</v>
      </c>
      <c r="I83" s="1">
        <v>-138100000</v>
      </c>
      <c r="J83" s="1">
        <v>-41000000</v>
      </c>
      <c r="K83" s="1">
        <v>43000000</v>
      </c>
      <c r="L83" s="1">
        <v>-80000000</v>
      </c>
      <c r="M83" s="1">
        <v>-33000000</v>
      </c>
      <c r="N83" s="1">
        <v>-43000000</v>
      </c>
      <c r="O83" s="1">
        <v>-12000000</v>
      </c>
      <c r="P83" s="1">
        <v>-163000000</v>
      </c>
      <c r="Q83" s="1">
        <v>-2000000</v>
      </c>
      <c r="R83" s="1">
        <v>-17000000</v>
      </c>
      <c r="S83" s="1">
        <v>-49000000</v>
      </c>
      <c r="T83" s="1">
        <v>111000000</v>
      </c>
      <c r="U83" s="1">
        <v>-57000000</v>
      </c>
      <c r="V83" s="1">
        <v>-79000000</v>
      </c>
      <c r="W83" s="1">
        <v>-150000000</v>
      </c>
      <c r="X83" s="1">
        <v>-258000000</v>
      </c>
      <c r="Y83" s="1">
        <v>-165000000</v>
      </c>
      <c r="Z83" s="1">
        <v>-50000000</v>
      </c>
      <c r="AA83" s="1">
        <v>182000000</v>
      </c>
      <c r="AB83" s="1">
        <v>-447000000</v>
      </c>
      <c r="AC83" s="1">
        <v>-286000000</v>
      </c>
      <c r="AD83" s="1">
        <v>-105000000</v>
      </c>
      <c r="AE83" s="1">
        <v>35000000</v>
      </c>
      <c r="AF83" s="1">
        <v>-250000000</v>
      </c>
      <c r="AG83" s="1">
        <v>-142000000</v>
      </c>
      <c r="AH83" s="1">
        <v>-355000000</v>
      </c>
      <c r="AI83" s="1">
        <v>-171000000</v>
      </c>
      <c r="AJ83" s="1">
        <v>-183000000</v>
      </c>
      <c r="AK83" s="1">
        <v>99000000</v>
      </c>
      <c r="AL83" s="1">
        <v>-135000000</v>
      </c>
      <c r="AM83" s="1" t="s">
        <v>92</v>
      </c>
      <c r="AT83" s="33" t="s">
        <v>127</v>
      </c>
      <c r="AU83" s="34"/>
    </row>
    <row r="84" spans="1:47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  <c r="X84" s="1" t="s">
        <v>92</v>
      </c>
      <c r="Y84" s="1" t="s">
        <v>92</v>
      </c>
      <c r="Z84" s="1" t="s">
        <v>92</v>
      </c>
      <c r="AA84" s="1" t="s">
        <v>92</v>
      </c>
      <c r="AB84" s="1" t="s">
        <v>92</v>
      </c>
      <c r="AC84" s="1">
        <v>-556000000</v>
      </c>
      <c r="AD84" s="1">
        <v>-158000000</v>
      </c>
      <c r="AE84" s="1">
        <v>-250000000</v>
      </c>
      <c r="AF84" s="1">
        <v>1004000000</v>
      </c>
      <c r="AG84" s="1">
        <v>-540000000</v>
      </c>
      <c r="AH84" s="1">
        <v>-445000000</v>
      </c>
      <c r="AI84" s="1">
        <v>-289000000</v>
      </c>
      <c r="AJ84" s="1">
        <v>1318000000</v>
      </c>
      <c r="AK84" s="1">
        <v>-860000000</v>
      </c>
      <c r="AL84" s="1">
        <v>2843000000</v>
      </c>
      <c r="AM84" s="1" t="s">
        <v>92</v>
      </c>
      <c r="AT84" s="35" t="s">
        <v>128</v>
      </c>
      <c r="AU84" s="36"/>
    </row>
    <row r="85" spans="1:47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>
        <v>-972000000</v>
      </c>
      <c r="K85" s="1">
        <v>-972000000</v>
      </c>
      <c r="L85" s="1">
        <v>-1898000000</v>
      </c>
      <c r="M85" s="1">
        <v>-1496000000</v>
      </c>
      <c r="N85" s="1">
        <v>-1410000000</v>
      </c>
      <c r="O85" s="1">
        <v>-2260000000</v>
      </c>
      <c r="P85" s="1">
        <v>-3376000000</v>
      </c>
      <c r="Q85" s="1">
        <v>-2701000000</v>
      </c>
      <c r="R85" s="1">
        <v>-1258000000</v>
      </c>
      <c r="S85" s="1">
        <v>11000000</v>
      </c>
      <c r="T85" s="1">
        <v>510000000</v>
      </c>
      <c r="U85" s="1">
        <v>1123000000</v>
      </c>
      <c r="V85" s="1">
        <v>414000000</v>
      </c>
      <c r="W85" s="1">
        <v>-204000000</v>
      </c>
      <c r="X85" s="1">
        <v>-33000000</v>
      </c>
      <c r="Y85" s="1">
        <v>-812000000</v>
      </c>
      <c r="Z85" s="1">
        <v>-178000000</v>
      </c>
      <c r="AA85" s="1">
        <v>3071000000</v>
      </c>
      <c r="AB85" s="1">
        <v>-465000000</v>
      </c>
      <c r="AC85" s="1">
        <v>-946000000</v>
      </c>
      <c r="AD85" s="1">
        <v>-556000000</v>
      </c>
      <c r="AE85" s="1">
        <v>-316000000</v>
      </c>
      <c r="AF85" s="1">
        <v>-516000000</v>
      </c>
      <c r="AG85" s="1">
        <v>-544000000</v>
      </c>
      <c r="AH85" s="1">
        <v>4052000000</v>
      </c>
      <c r="AI85" s="1">
        <v>-575000000</v>
      </c>
      <c r="AJ85" s="1">
        <v>-620000000</v>
      </c>
      <c r="AK85" s="1">
        <v>507000000</v>
      </c>
      <c r="AL85" s="1">
        <v>2595000000</v>
      </c>
      <c r="AM85" s="1" t="s">
        <v>92</v>
      </c>
      <c r="AT85" s="23" t="s">
        <v>129</v>
      </c>
      <c r="AU85" s="24">
        <f>AM17</f>
        <v>882000000</v>
      </c>
    </row>
    <row r="86" spans="1:47" ht="20" x14ac:dyDescent="0.25">
      <c r="A86" s="5" t="s">
        <v>72</v>
      </c>
      <c r="B86" s="1" t="s">
        <v>92</v>
      </c>
      <c r="C86" s="1" t="s">
        <v>92</v>
      </c>
      <c r="D86" s="1" t="s">
        <v>92</v>
      </c>
      <c r="E86" s="1" t="s">
        <v>92</v>
      </c>
      <c r="F86" s="1">
        <v>-579800000</v>
      </c>
      <c r="G86" s="1">
        <v>-133400000</v>
      </c>
      <c r="H86" s="1">
        <v>48200000</v>
      </c>
      <c r="I86" s="1">
        <v>315900000</v>
      </c>
      <c r="J86" s="1">
        <v>-20000000</v>
      </c>
      <c r="K86" s="1">
        <v>31000000</v>
      </c>
      <c r="L86" s="1">
        <v>-77000000</v>
      </c>
      <c r="M86" s="1">
        <v>-399000000</v>
      </c>
      <c r="N86" s="1">
        <v>-1055000000</v>
      </c>
      <c r="O86" s="1">
        <v>-157000000</v>
      </c>
      <c r="P86" s="1">
        <v>1120000000</v>
      </c>
      <c r="Q86" s="1">
        <v>1484000000</v>
      </c>
      <c r="R86" s="1">
        <v>-256000000</v>
      </c>
      <c r="S86" s="1">
        <v>1253000000</v>
      </c>
      <c r="T86" s="1">
        <v>615000000</v>
      </c>
      <c r="U86" s="1">
        <v>683000000</v>
      </c>
      <c r="V86" s="1">
        <v>277000000</v>
      </c>
      <c r="W86" s="1">
        <v>589000000</v>
      </c>
      <c r="X86" s="1">
        <v>-109000000</v>
      </c>
      <c r="Y86" s="1">
        <v>1318000000</v>
      </c>
      <c r="Z86" s="1">
        <v>96000000</v>
      </c>
      <c r="AA86" s="1">
        <v>-5087000000</v>
      </c>
      <c r="AB86" s="1">
        <v>-541000000</v>
      </c>
      <c r="AC86" s="1">
        <v>-167000000</v>
      </c>
      <c r="AD86" s="1">
        <v>38000000</v>
      </c>
      <c r="AE86" s="1">
        <v>1811000000</v>
      </c>
      <c r="AF86" s="1">
        <v>1055000000</v>
      </c>
      <c r="AG86" s="1">
        <v>1301000000</v>
      </c>
      <c r="AH86" s="1">
        <v>2106000000</v>
      </c>
      <c r="AI86" s="1">
        <v>1534000000</v>
      </c>
      <c r="AJ86" s="1">
        <v>-101000000</v>
      </c>
      <c r="AK86" s="1">
        <v>-237000000</v>
      </c>
      <c r="AL86" s="1">
        <v>-1154000000</v>
      </c>
      <c r="AM86" s="1">
        <v>558000000</v>
      </c>
      <c r="AT86" s="23" t="s">
        <v>130</v>
      </c>
      <c r="AU86" s="24">
        <f>AM56</f>
        <v>2772000000</v>
      </c>
    </row>
    <row r="87" spans="1:47" ht="20" x14ac:dyDescent="0.25">
      <c r="A87" s="6" t="s">
        <v>73</v>
      </c>
      <c r="B87" s="10" t="s">
        <v>92</v>
      </c>
      <c r="C87" s="10" t="s">
        <v>92</v>
      </c>
      <c r="D87" s="10" t="s">
        <v>92</v>
      </c>
      <c r="E87" s="10" t="s">
        <v>92</v>
      </c>
      <c r="F87" s="10">
        <v>1134600000</v>
      </c>
      <c r="G87" s="10">
        <v>1283900000</v>
      </c>
      <c r="H87" s="10">
        <v>2084400000</v>
      </c>
      <c r="I87" s="10">
        <v>2232400000</v>
      </c>
      <c r="J87" s="10">
        <v>2508000000</v>
      </c>
      <c r="K87" s="10">
        <v>3183000000</v>
      </c>
      <c r="L87" s="10">
        <v>3115000000</v>
      </c>
      <c r="M87" s="10">
        <v>3463000000</v>
      </c>
      <c r="N87" s="10">
        <v>4033000000</v>
      </c>
      <c r="O87" s="10">
        <v>3433000000</v>
      </c>
      <c r="P87" s="10">
        <v>3883000000</v>
      </c>
      <c r="Q87" s="10">
        <v>3585000000</v>
      </c>
      <c r="R87" s="10">
        <v>4110000000</v>
      </c>
      <c r="S87" s="10">
        <v>4742000000</v>
      </c>
      <c r="T87" s="10">
        <v>5456000000</v>
      </c>
      <c r="U87" s="10">
        <v>5968000000</v>
      </c>
      <c r="V87" s="10">
        <v>6423000000</v>
      </c>
      <c r="W87" s="10">
        <v>5957000000</v>
      </c>
      <c r="X87" s="10">
        <v>7150000000</v>
      </c>
      <c r="Y87" s="10">
        <v>7571000000</v>
      </c>
      <c r="Z87" s="10">
        <v>8186000000</v>
      </c>
      <c r="AA87" s="10">
        <v>9532000000</v>
      </c>
      <c r="AB87" s="10">
        <v>9474000000</v>
      </c>
      <c r="AC87" s="10">
        <v>10645000000</v>
      </c>
      <c r="AD87" s="10">
        <v>10542000000</v>
      </c>
      <c r="AE87" s="10">
        <v>10615000000</v>
      </c>
      <c r="AF87" s="10">
        <v>10528000000</v>
      </c>
      <c r="AG87" s="10">
        <v>8796000000</v>
      </c>
      <c r="AH87" s="10">
        <v>7106000000</v>
      </c>
      <c r="AI87" s="10">
        <v>7627000000</v>
      </c>
      <c r="AJ87" s="10">
        <v>10471000000</v>
      </c>
      <c r="AK87" s="10">
        <v>9844000000</v>
      </c>
      <c r="AL87" s="10">
        <v>12625000000</v>
      </c>
      <c r="AM87" s="10">
        <v>11018000000</v>
      </c>
      <c r="AT87" s="23" t="s">
        <v>131</v>
      </c>
      <c r="AU87" s="24">
        <f>AM61</f>
        <v>36377000000</v>
      </c>
    </row>
    <row r="88" spans="1:47" ht="20" x14ac:dyDescent="0.25">
      <c r="A88" s="5" t="s">
        <v>74</v>
      </c>
      <c r="B88" s="1" t="s">
        <v>92</v>
      </c>
      <c r="C88" s="1" t="s">
        <v>92</v>
      </c>
      <c r="D88" s="1" t="s">
        <v>92</v>
      </c>
      <c r="E88" s="1" t="s">
        <v>92</v>
      </c>
      <c r="F88" s="1">
        <v>-462500000</v>
      </c>
      <c r="G88" s="1">
        <v>-593000000</v>
      </c>
      <c r="H88" s="1">
        <v>-791700000</v>
      </c>
      <c r="I88" s="1">
        <v>-1083300000</v>
      </c>
      <c r="J88" s="1">
        <v>-800000000</v>
      </c>
      <c r="K88" s="1">
        <v>-878000000</v>
      </c>
      <c r="L88" s="1">
        <v>-937000000</v>
      </c>
      <c r="M88" s="1">
        <v>-990000000</v>
      </c>
      <c r="N88" s="1">
        <v>-1093000000</v>
      </c>
      <c r="O88" s="1">
        <v>-863000000</v>
      </c>
      <c r="P88" s="1">
        <v>-1069000000</v>
      </c>
      <c r="Q88" s="1">
        <v>-733000000</v>
      </c>
      <c r="R88" s="1">
        <v>-769000000</v>
      </c>
      <c r="S88" s="1">
        <v>-851000000</v>
      </c>
      <c r="T88" s="1">
        <v>-812000000</v>
      </c>
      <c r="U88" s="1">
        <v>-755000000</v>
      </c>
      <c r="V88" s="1">
        <v>-899000000</v>
      </c>
      <c r="W88" s="1">
        <v>-1407000000</v>
      </c>
      <c r="X88" s="1">
        <v>-1648000000</v>
      </c>
      <c r="Y88" s="1">
        <v>-1968000000</v>
      </c>
      <c r="Z88" s="1">
        <v>-1993000000</v>
      </c>
      <c r="AA88" s="1">
        <v>-2215000000</v>
      </c>
      <c r="AB88" s="1">
        <v>-2920000000</v>
      </c>
      <c r="AC88" s="1">
        <v>-2780000000</v>
      </c>
      <c r="AD88" s="1">
        <v>-2550000000</v>
      </c>
      <c r="AE88" s="1">
        <v>-2406000000</v>
      </c>
      <c r="AF88" s="1">
        <v>-2553000000</v>
      </c>
      <c r="AG88" s="1">
        <v>-2262000000</v>
      </c>
      <c r="AH88" s="1">
        <v>-1675000000</v>
      </c>
      <c r="AI88" s="1">
        <v>-1347000000</v>
      </c>
      <c r="AJ88" s="1">
        <v>-2054000000</v>
      </c>
      <c r="AK88" s="1">
        <v>-1177000000</v>
      </c>
      <c r="AL88" s="1">
        <v>-1367000000</v>
      </c>
      <c r="AM88" s="1">
        <v>-1484000000</v>
      </c>
      <c r="AT88" s="37" t="s">
        <v>132</v>
      </c>
      <c r="AU88" s="38">
        <f>AU85/(AU86+AU87)</f>
        <v>2.2529311093514522E-2</v>
      </c>
    </row>
    <row r="89" spans="1:47" ht="20" customHeight="1" x14ac:dyDescent="0.25">
      <c r="A89" s="14" t="s">
        <v>106</v>
      </c>
      <c r="B89" s="15" t="e">
        <f t="shared" ref="B89:AM89" si="13">(-1*B88)/B3</f>
        <v>#VALUE!</v>
      </c>
      <c r="C89" s="15" t="e">
        <f t="shared" si="13"/>
        <v>#VALUE!</v>
      </c>
      <c r="D89" s="15" t="e">
        <f t="shared" si="13"/>
        <v>#VALUE!</v>
      </c>
      <c r="E89" s="15" t="e">
        <f t="shared" si="13"/>
        <v>#VALUE!</v>
      </c>
      <c r="F89" s="15">
        <f t="shared" si="13"/>
        <v>5.1584911552789492E-2</v>
      </c>
      <c r="G89" s="15">
        <f t="shared" si="13"/>
        <v>5.7930522449298583E-2</v>
      </c>
      <c r="H89" s="15">
        <f t="shared" si="13"/>
        <v>6.8417504925852954E-2</v>
      </c>
      <c r="I89" s="15">
        <f t="shared" si="13"/>
        <v>8.2859743458340657E-2</v>
      </c>
      <c r="J89" s="15">
        <f t="shared" si="13"/>
        <v>5.7318908074801174E-2</v>
      </c>
      <c r="K89" s="15">
        <f t="shared" si="13"/>
        <v>5.4291367796190947E-2</v>
      </c>
      <c r="L89" s="15">
        <f t="shared" si="13"/>
        <v>5.2003552003552E-2</v>
      </c>
      <c r="M89" s="15">
        <f t="shared" si="13"/>
        <v>5.3380782918149468E-2</v>
      </c>
      <c r="N89" s="15">
        <f t="shared" si="13"/>
        <v>5.7928768284926858E-2</v>
      </c>
      <c r="O89" s="15">
        <f t="shared" si="13"/>
        <v>4.587253494923723E-2</v>
      </c>
      <c r="P89" s="15">
        <f t="shared" si="13"/>
        <v>5.3976268619035594E-2</v>
      </c>
      <c r="Q89" s="15">
        <f t="shared" si="13"/>
        <v>3.5829504350376379E-2</v>
      </c>
      <c r="R89" s="15">
        <f t="shared" si="13"/>
        <v>3.827393987656779E-2</v>
      </c>
      <c r="S89" s="15">
        <f t="shared" si="13"/>
        <v>4.3498262114087097E-2</v>
      </c>
      <c r="T89" s="15">
        <f t="shared" si="13"/>
        <v>3.8585820186276376E-2</v>
      </c>
      <c r="U89" s="15">
        <f t="shared" si="13"/>
        <v>3.4377561242145527E-2</v>
      </c>
      <c r="V89" s="15">
        <f t="shared" si="13"/>
        <v>3.891101108033241E-2</v>
      </c>
      <c r="W89" s="15">
        <f t="shared" si="13"/>
        <v>5.8410826967784789E-2</v>
      </c>
      <c r="X89" s="15">
        <f t="shared" si="13"/>
        <v>5.7109193609869359E-2</v>
      </c>
      <c r="Y89" s="15">
        <f t="shared" si="13"/>
        <v>6.1607813673929375E-2</v>
      </c>
      <c r="Z89" s="15">
        <f t="shared" si="13"/>
        <v>6.4311068086479503E-2</v>
      </c>
      <c r="AA89" s="15">
        <f t="shared" si="13"/>
        <v>6.3071271961046727E-2</v>
      </c>
      <c r="AB89" s="15">
        <f t="shared" si="13"/>
        <v>6.2739031412487642E-2</v>
      </c>
      <c r="AC89" s="15">
        <f t="shared" si="13"/>
        <v>5.7896161776037652E-2</v>
      </c>
      <c r="AD89" s="15">
        <f t="shared" si="13"/>
        <v>5.4424382123191187E-2</v>
      </c>
      <c r="AE89" s="15">
        <f t="shared" si="13"/>
        <v>5.2306622027044655E-2</v>
      </c>
      <c r="AF89" s="15">
        <f t="shared" si="13"/>
        <v>5.7637603287126922E-2</v>
      </c>
      <c r="AG89" s="15">
        <f t="shared" si="13"/>
        <v>5.403339464443542E-2</v>
      </c>
      <c r="AH89" s="15">
        <f t="shared" si="13"/>
        <v>4.7303021745269701E-2</v>
      </c>
      <c r="AI89" s="15">
        <f t="shared" si="13"/>
        <v>4.2284028126569562E-2</v>
      </c>
      <c r="AJ89" s="15">
        <f t="shared" si="13"/>
        <v>5.5117265067353621E-2</v>
      </c>
      <c r="AK89" s="15">
        <f t="shared" si="13"/>
        <v>3.5651541770158113E-2</v>
      </c>
      <c r="AL89" s="15">
        <f t="shared" si="13"/>
        <v>3.5364118484025354E-2</v>
      </c>
      <c r="AM89" s="15">
        <f t="shared" si="13"/>
        <v>3.4508417821597991E-2</v>
      </c>
      <c r="AT89" s="23" t="s">
        <v>107</v>
      </c>
      <c r="AU89" s="24">
        <f>AM27</f>
        <v>2115000000</v>
      </c>
    </row>
    <row r="90" spans="1:47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>
        <v>-311000000</v>
      </c>
      <c r="L90" s="1">
        <v>-338000000</v>
      </c>
      <c r="M90" s="1">
        <v>-645000000</v>
      </c>
      <c r="N90" s="1">
        <v>-1100000000</v>
      </c>
      <c r="O90" s="1">
        <v>-1428000000</v>
      </c>
      <c r="P90" s="1">
        <v>-1876000000</v>
      </c>
      <c r="Q90" s="1">
        <v>-397000000</v>
      </c>
      <c r="R90" s="1">
        <v>-651000000</v>
      </c>
      <c r="S90" s="1">
        <v>-544000000</v>
      </c>
      <c r="T90" s="1">
        <v>-359000000</v>
      </c>
      <c r="U90" s="1">
        <v>-267000000</v>
      </c>
      <c r="V90" s="1">
        <v>-637000000</v>
      </c>
      <c r="W90" s="1">
        <v>-901000000</v>
      </c>
      <c r="X90" s="1">
        <v>-5653000000</v>
      </c>
      <c r="Y90" s="1">
        <v>-280000000</v>
      </c>
      <c r="Z90" s="1">
        <v>-60000000</v>
      </c>
      <c r="AA90" s="1">
        <v>-1539000000</v>
      </c>
      <c r="AB90" s="1">
        <v>562000000</v>
      </c>
      <c r="AC90" s="1">
        <v>654000000</v>
      </c>
      <c r="AD90" s="1">
        <v>519000000</v>
      </c>
      <c r="AE90" s="1">
        <v>-241000000</v>
      </c>
      <c r="AF90" s="1">
        <v>-1926000000</v>
      </c>
      <c r="AG90" s="1">
        <v>197000000</v>
      </c>
      <c r="AH90" s="1">
        <v>-79000000</v>
      </c>
      <c r="AI90" s="1">
        <v>322000000</v>
      </c>
      <c r="AJ90" s="1">
        <v>-5113000000</v>
      </c>
      <c r="AK90" s="1">
        <v>-863000000</v>
      </c>
      <c r="AL90" s="1">
        <v>-2586000000</v>
      </c>
      <c r="AM90" s="1">
        <v>385000000</v>
      </c>
      <c r="AT90" s="23" t="s">
        <v>19</v>
      </c>
      <c r="AU90" s="24">
        <f>AM25</f>
        <v>11686000000</v>
      </c>
    </row>
    <row r="91" spans="1:47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>
        <v>-145000000</v>
      </c>
      <c r="G91" s="1">
        <v>-300500000</v>
      </c>
      <c r="H91" s="1">
        <v>-401400000</v>
      </c>
      <c r="I91" s="1">
        <v>-769700000</v>
      </c>
      <c r="J91" s="1">
        <v>-816000000</v>
      </c>
      <c r="K91" s="1">
        <v>-758000000</v>
      </c>
      <c r="L91" s="1">
        <v>-190000000</v>
      </c>
      <c r="M91" s="1">
        <v>-623000000</v>
      </c>
      <c r="N91" s="1">
        <v>-459000000</v>
      </c>
      <c r="O91" s="1">
        <v>-610000000</v>
      </c>
      <c r="P91" s="1">
        <v>-518000000</v>
      </c>
      <c r="Q91" s="1">
        <v>-508000000</v>
      </c>
      <c r="R91" s="1">
        <v>-456000000</v>
      </c>
      <c r="S91" s="1">
        <v>-156000000</v>
      </c>
      <c r="T91" s="1">
        <v>-177000000</v>
      </c>
      <c r="U91" s="1">
        <v>-46000000</v>
      </c>
      <c r="V91" s="1">
        <v>-53000000</v>
      </c>
      <c r="W91" s="1">
        <v>-82000000</v>
      </c>
      <c r="X91" s="1">
        <v>-99000000</v>
      </c>
      <c r="Y91" s="1">
        <v>-244000000</v>
      </c>
      <c r="Z91" s="1">
        <v>-2200000000</v>
      </c>
      <c r="AA91" s="1">
        <v>-4817000000</v>
      </c>
      <c r="AB91" s="1">
        <v>-5821000000</v>
      </c>
      <c r="AC91" s="1">
        <v>-14856000000</v>
      </c>
      <c r="AD91" s="1">
        <v>-14782000000</v>
      </c>
      <c r="AE91" s="1">
        <v>-17800000000</v>
      </c>
      <c r="AF91" s="1">
        <v>-15831000000</v>
      </c>
      <c r="AG91" s="1">
        <v>-15499000000</v>
      </c>
      <c r="AH91" s="1">
        <v>-16520000000</v>
      </c>
      <c r="AI91" s="1">
        <v>-7789000000</v>
      </c>
      <c r="AJ91" s="1">
        <v>-4704000000</v>
      </c>
      <c r="AK91" s="1">
        <v>-13583000000</v>
      </c>
      <c r="AL91" s="1">
        <v>-6030000000</v>
      </c>
      <c r="AM91" s="1">
        <v>-3751000000</v>
      </c>
      <c r="AT91" s="37" t="s">
        <v>133</v>
      </c>
      <c r="AU91" s="38">
        <f>AU89/AU90</f>
        <v>0.18098579496833819</v>
      </c>
    </row>
    <row r="92" spans="1:47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>
        <v>1680100000</v>
      </c>
      <c r="G92" s="1">
        <v>258100000</v>
      </c>
      <c r="H92" s="1">
        <v>182800000</v>
      </c>
      <c r="I92" s="1">
        <v>247100000</v>
      </c>
      <c r="J92" s="1">
        <v>29000000</v>
      </c>
      <c r="K92" s="1">
        <v>856000000</v>
      </c>
      <c r="L92" s="1">
        <v>580000000</v>
      </c>
      <c r="M92" s="1">
        <v>1302000000</v>
      </c>
      <c r="N92" s="1">
        <v>1999000000</v>
      </c>
      <c r="O92" s="1">
        <v>1036000000</v>
      </c>
      <c r="P92" s="1">
        <v>176000000</v>
      </c>
      <c r="Q92" s="1">
        <v>290000000</v>
      </c>
      <c r="R92" s="1">
        <v>455000000</v>
      </c>
      <c r="S92" s="1">
        <v>243000000</v>
      </c>
      <c r="T92" s="1">
        <v>147000000</v>
      </c>
      <c r="U92" s="1">
        <v>161000000</v>
      </c>
      <c r="V92" s="1">
        <v>33000000</v>
      </c>
      <c r="W92" s="1">
        <v>640000000</v>
      </c>
      <c r="X92" s="1">
        <v>448000000</v>
      </c>
      <c r="Y92" s="1">
        <v>479000000</v>
      </c>
      <c r="Z92" s="1" t="s">
        <v>92</v>
      </c>
      <c r="AA92" s="1">
        <v>4032000000</v>
      </c>
      <c r="AB92" s="1">
        <v>5647000000</v>
      </c>
      <c r="AC92" s="1">
        <v>5622000000</v>
      </c>
      <c r="AD92" s="1">
        <v>12791000000</v>
      </c>
      <c r="AE92" s="1">
        <v>12986000000</v>
      </c>
      <c r="AF92" s="1">
        <v>14079000000</v>
      </c>
      <c r="AG92" s="1">
        <v>16624000000</v>
      </c>
      <c r="AH92" s="1">
        <v>15911000000</v>
      </c>
      <c r="AI92" s="1">
        <v>14977000000</v>
      </c>
      <c r="AJ92" s="1">
        <v>6973000000</v>
      </c>
      <c r="AK92" s="1">
        <v>13835000000</v>
      </c>
      <c r="AL92" s="1">
        <v>7059000000</v>
      </c>
      <c r="AM92" s="1">
        <v>4771000000</v>
      </c>
      <c r="AT92" s="39" t="s">
        <v>134</v>
      </c>
      <c r="AU92" s="40">
        <f>AU88*(1-AU91)</f>
        <v>1.8451825815165794E-2</v>
      </c>
    </row>
    <row r="93" spans="1:47" ht="19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 t="s">
        <v>92</v>
      </c>
      <c r="F93" s="1">
        <v>-543100000</v>
      </c>
      <c r="G93" s="1">
        <v>195700000</v>
      </c>
      <c r="H93" s="1">
        <v>-114400000</v>
      </c>
      <c r="I93" s="1">
        <v>246400000</v>
      </c>
      <c r="J93" s="1">
        <v>702000000</v>
      </c>
      <c r="K93" s="1">
        <v>54000000</v>
      </c>
      <c r="L93" s="1">
        <v>-128000000</v>
      </c>
      <c r="M93" s="1">
        <v>-94000000</v>
      </c>
      <c r="N93" s="1">
        <v>153000000</v>
      </c>
      <c r="O93" s="1">
        <v>-296000000</v>
      </c>
      <c r="P93" s="1">
        <v>-134000000</v>
      </c>
      <c r="Q93" s="1">
        <v>183000000</v>
      </c>
      <c r="R93" s="1">
        <v>233000000</v>
      </c>
      <c r="S93" s="1">
        <v>121000000</v>
      </c>
      <c r="T93" s="1">
        <v>265000000</v>
      </c>
      <c r="U93" s="1">
        <v>404000000</v>
      </c>
      <c r="V93" s="1">
        <v>60000000</v>
      </c>
      <c r="W93" s="1">
        <v>50000000</v>
      </c>
      <c r="X93" s="1">
        <v>233000000</v>
      </c>
      <c r="Y93" s="1">
        <v>-350000000</v>
      </c>
      <c r="Z93" s="1">
        <v>104000000</v>
      </c>
      <c r="AA93" s="1">
        <v>134000000</v>
      </c>
      <c r="AB93" s="1">
        <v>8000000</v>
      </c>
      <c r="AC93" s="1">
        <v>-44000000</v>
      </c>
      <c r="AD93" s="1">
        <v>-192000000</v>
      </c>
      <c r="AE93" s="1">
        <v>-45000000</v>
      </c>
      <c r="AF93" s="1">
        <v>45000000</v>
      </c>
      <c r="AG93" s="1">
        <v>-59000000</v>
      </c>
      <c r="AH93" s="1">
        <v>-87000000</v>
      </c>
      <c r="AI93" s="1">
        <v>-236000000</v>
      </c>
      <c r="AJ93" s="1">
        <v>922000000</v>
      </c>
      <c r="AK93" s="1">
        <v>311000000</v>
      </c>
      <c r="AL93" s="1">
        <v>159000000</v>
      </c>
      <c r="AM93" s="1">
        <v>-684000000</v>
      </c>
      <c r="AT93" s="35" t="s">
        <v>135</v>
      </c>
      <c r="AU93" s="36"/>
    </row>
    <row r="94" spans="1:47" ht="20" x14ac:dyDescent="0.25">
      <c r="A94" s="6" t="s">
        <v>79</v>
      </c>
      <c r="B94" s="10" t="s">
        <v>92</v>
      </c>
      <c r="C94" s="10" t="s">
        <v>92</v>
      </c>
      <c r="D94" s="10" t="s">
        <v>92</v>
      </c>
      <c r="E94" s="10" t="s">
        <v>92</v>
      </c>
      <c r="F94" s="10">
        <v>529500000</v>
      </c>
      <c r="G94" s="10">
        <v>-439700000</v>
      </c>
      <c r="H94" s="10">
        <v>-1124700000</v>
      </c>
      <c r="I94" s="10">
        <v>-1359500000</v>
      </c>
      <c r="J94" s="10">
        <v>-885000000</v>
      </c>
      <c r="K94" s="10">
        <v>-1037000000</v>
      </c>
      <c r="L94" s="10">
        <v>-1013000000</v>
      </c>
      <c r="M94" s="10">
        <v>-1050000000</v>
      </c>
      <c r="N94" s="10">
        <v>-500000000</v>
      </c>
      <c r="O94" s="10">
        <v>-2161000000</v>
      </c>
      <c r="P94" s="10">
        <v>-3421000000</v>
      </c>
      <c r="Q94" s="10">
        <v>-1165000000</v>
      </c>
      <c r="R94" s="10">
        <v>-1188000000</v>
      </c>
      <c r="S94" s="10">
        <v>-1187000000</v>
      </c>
      <c r="T94" s="10">
        <v>-936000000</v>
      </c>
      <c r="U94" s="10">
        <v>-503000000</v>
      </c>
      <c r="V94" s="10">
        <v>-1496000000</v>
      </c>
      <c r="W94" s="10">
        <v>-1700000000</v>
      </c>
      <c r="X94" s="10">
        <v>-6719000000</v>
      </c>
      <c r="Y94" s="10">
        <v>-2363000000</v>
      </c>
      <c r="Z94" s="10">
        <v>-4149000000</v>
      </c>
      <c r="AA94" s="10">
        <v>-4405000000</v>
      </c>
      <c r="AB94" s="10">
        <v>-2524000000</v>
      </c>
      <c r="AC94" s="10">
        <v>-11404000000</v>
      </c>
      <c r="AD94" s="10">
        <v>-4214000000</v>
      </c>
      <c r="AE94" s="10">
        <v>-7506000000</v>
      </c>
      <c r="AF94" s="10">
        <v>-6186000000</v>
      </c>
      <c r="AG94" s="10">
        <v>-999000000</v>
      </c>
      <c r="AH94" s="10">
        <v>-2450000000</v>
      </c>
      <c r="AI94" s="10">
        <v>5927000000</v>
      </c>
      <c r="AJ94" s="10">
        <v>-3976000000</v>
      </c>
      <c r="AK94" s="10">
        <v>-1477000000</v>
      </c>
      <c r="AL94" s="10">
        <v>-2765000000</v>
      </c>
      <c r="AM94" s="10">
        <v>-763000000</v>
      </c>
      <c r="AT94" s="23" t="s">
        <v>136</v>
      </c>
      <c r="AU94" s="41">
        <v>4.095E-2</v>
      </c>
    </row>
    <row r="95" spans="1:47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U95" s="1" t="s">
        <v>92</v>
      </c>
      <c r="V95" s="1" t="s">
        <v>92</v>
      </c>
      <c r="W95" s="1" t="s">
        <v>92</v>
      </c>
      <c r="X95" s="1" t="s">
        <v>92</v>
      </c>
      <c r="Y95" s="1">
        <v>-4308000000</v>
      </c>
      <c r="Z95" s="1">
        <v>-12326000000</v>
      </c>
      <c r="AA95" s="1">
        <v>-13403000000</v>
      </c>
      <c r="AB95" s="1">
        <v>-22530000000</v>
      </c>
      <c r="AC95" s="1">
        <v>-38573000000</v>
      </c>
      <c r="AD95" s="1">
        <v>-38714000000</v>
      </c>
      <c r="AE95" s="1">
        <v>-36962000000</v>
      </c>
      <c r="AF95" s="1">
        <v>-37738000000</v>
      </c>
      <c r="AG95" s="1">
        <v>-25615000000</v>
      </c>
      <c r="AH95" s="1">
        <v>-28768000000</v>
      </c>
      <c r="AI95" s="1">
        <v>-30568000000</v>
      </c>
      <c r="AJ95" s="1">
        <v>-24850000000</v>
      </c>
      <c r="AK95" s="1">
        <v>-28796000000</v>
      </c>
      <c r="AL95" s="1">
        <v>-12866000000</v>
      </c>
      <c r="AM95" s="1">
        <v>-4930000000</v>
      </c>
      <c r="AT95" s="42" t="s">
        <v>137</v>
      </c>
      <c r="AU95" s="43">
        <v>0.54</v>
      </c>
    </row>
    <row r="96" spans="1:47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 t="s">
        <v>92</v>
      </c>
      <c r="F96" s="1">
        <v>41400000</v>
      </c>
      <c r="G96" s="1">
        <v>29900000</v>
      </c>
      <c r="H96" s="1">
        <v>39400000</v>
      </c>
      <c r="I96" s="1">
        <v>131300000</v>
      </c>
      <c r="J96" s="1">
        <v>145000000</v>
      </c>
      <c r="K96" s="1">
        <v>69000000</v>
      </c>
      <c r="L96" s="1">
        <v>86000000</v>
      </c>
      <c r="M96" s="1">
        <v>124000000</v>
      </c>
      <c r="N96" s="1">
        <v>150000000</v>
      </c>
      <c r="O96" s="1">
        <v>302000000</v>
      </c>
      <c r="P96" s="1">
        <v>168000000</v>
      </c>
      <c r="Q96" s="1">
        <v>331000000</v>
      </c>
      <c r="R96" s="1">
        <v>164000000</v>
      </c>
      <c r="S96" s="1">
        <v>107000000</v>
      </c>
      <c r="T96" s="1">
        <v>98000000</v>
      </c>
      <c r="U96" s="1">
        <v>193000000</v>
      </c>
      <c r="V96" s="1">
        <v>230000000</v>
      </c>
      <c r="W96" s="1">
        <v>148000000</v>
      </c>
      <c r="X96" s="1">
        <v>1619000000</v>
      </c>
      <c r="Y96" s="1">
        <v>586000000</v>
      </c>
      <c r="Z96" s="1">
        <v>662000000</v>
      </c>
      <c r="AA96" s="1">
        <v>1666000000</v>
      </c>
      <c r="AB96" s="1">
        <v>1569000000</v>
      </c>
      <c r="AC96" s="1">
        <v>1489000000</v>
      </c>
      <c r="AD96" s="1">
        <v>1328000000</v>
      </c>
      <c r="AE96" s="1">
        <v>1532000000</v>
      </c>
      <c r="AF96" s="1">
        <v>1245000000</v>
      </c>
      <c r="AG96" s="1">
        <v>1434000000</v>
      </c>
      <c r="AH96" s="1">
        <v>1595000000</v>
      </c>
      <c r="AI96" s="1">
        <v>1476000000</v>
      </c>
      <c r="AJ96" s="1">
        <v>1012000000</v>
      </c>
      <c r="AK96" s="1">
        <v>647000000</v>
      </c>
      <c r="AL96" s="1">
        <v>702000000</v>
      </c>
      <c r="AM96" s="1">
        <v>837000000</v>
      </c>
      <c r="AT96" s="23" t="s">
        <v>138</v>
      </c>
      <c r="AU96" s="41">
        <v>8.4000000000000005E-2</v>
      </c>
    </row>
    <row r="97" spans="1:47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>
        <v>-1166900000</v>
      </c>
      <c r="G97" s="1">
        <v>-531700000</v>
      </c>
      <c r="H97" s="1">
        <v>-474100000</v>
      </c>
      <c r="I97" s="1">
        <v>-1259500000</v>
      </c>
      <c r="J97" s="1">
        <v>-680000000</v>
      </c>
      <c r="K97" s="1">
        <v>-1192000000</v>
      </c>
      <c r="L97" s="1">
        <v>-1796000000</v>
      </c>
      <c r="M97" s="1">
        <v>-1521000000</v>
      </c>
      <c r="N97" s="1">
        <v>-1262000000</v>
      </c>
      <c r="O97" s="1">
        <v>-1563000000</v>
      </c>
      <c r="P97" s="1">
        <v>-15000000</v>
      </c>
      <c r="Q97" s="1">
        <v>-133000000</v>
      </c>
      <c r="R97" s="1">
        <v>-277000000</v>
      </c>
      <c r="S97" s="1">
        <v>-691000000</v>
      </c>
      <c r="T97" s="1">
        <v>-1440000000</v>
      </c>
      <c r="U97" s="1">
        <v>-1739000000</v>
      </c>
      <c r="V97" s="1">
        <v>-2055000000</v>
      </c>
      <c r="W97" s="1">
        <v>-2416000000</v>
      </c>
      <c r="X97" s="1">
        <v>-1838000000</v>
      </c>
      <c r="Y97" s="1">
        <v>-1079000000</v>
      </c>
      <c r="Z97" s="1">
        <v>-1518000000</v>
      </c>
      <c r="AA97" s="1">
        <v>-2961000000</v>
      </c>
      <c r="AB97" s="1">
        <v>-4513000000</v>
      </c>
      <c r="AC97" s="1">
        <v>-4559000000</v>
      </c>
      <c r="AD97" s="1">
        <v>-4832000000</v>
      </c>
      <c r="AE97" s="1">
        <v>-4162000000</v>
      </c>
      <c r="AF97" s="1">
        <v>-3564000000</v>
      </c>
      <c r="AG97" s="1">
        <v>-3681000000</v>
      </c>
      <c r="AH97" s="1">
        <v>-3682000000</v>
      </c>
      <c r="AI97" s="1">
        <v>-1912000000</v>
      </c>
      <c r="AJ97" s="1">
        <v>-1103000000</v>
      </c>
      <c r="AK97" s="1">
        <v>-118000000</v>
      </c>
      <c r="AL97" s="1">
        <v>-111000000</v>
      </c>
      <c r="AM97" s="1">
        <v>-1418000000</v>
      </c>
      <c r="AT97" s="39" t="s">
        <v>139</v>
      </c>
      <c r="AU97" s="40">
        <f>(AU94)+((AU95)*(AU96-AU94))</f>
        <v>6.4197000000000004E-2</v>
      </c>
    </row>
    <row r="98" spans="1:47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>
        <v>-490700000</v>
      </c>
      <c r="G98" s="1">
        <v>-552600000</v>
      </c>
      <c r="H98" s="1">
        <v>-640100000</v>
      </c>
      <c r="I98" s="1">
        <v>-738000000</v>
      </c>
      <c r="J98" s="1">
        <v>-883000000</v>
      </c>
      <c r="K98" s="1">
        <v>-1006000000</v>
      </c>
      <c r="L98" s="1">
        <v>-1110000000</v>
      </c>
      <c r="M98" s="1">
        <v>-1247000000</v>
      </c>
      <c r="N98" s="1">
        <v>-1387000000</v>
      </c>
      <c r="O98" s="1">
        <v>-1480000000</v>
      </c>
      <c r="P98" s="1">
        <v>-1580000000</v>
      </c>
      <c r="Q98" s="1">
        <v>-1685000000</v>
      </c>
      <c r="R98" s="1">
        <v>-1791000000</v>
      </c>
      <c r="S98" s="1">
        <v>-1987000000</v>
      </c>
      <c r="T98" s="1">
        <v>-2166000000</v>
      </c>
      <c r="U98" s="1">
        <v>-2429000000</v>
      </c>
      <c r="V98" s="1">
        <v>-2678000000</v>
      </c>
      <c r="W98" s="1">
        <v>-2911000000</v>
      </c>
      <c r="X98" s="1">
        <v>-3149000000</v>
      </c>
      <c r="Y98" s="1">
        <v>-3521000000</v>
      </c>
      <c r="Z98" s="1">
        <v>-3800000000</v>
      </c>
      <c r="AA98" s="1">
        <v>-4068000000</v>
      </c>
      <c r="AB98" s="1">
        <v>-4300000000</v>
      </c>
      <c r="AC98" s="1">
        <v>-4595000000</v>
      </c>
      <c r="AD98" s="1">
        <v>-4969000000</v>
      </c>
      <c r="AE98" s="1">
        <v>-5350000000</v>
      </c>
      <c r="AF98" s="1">
        <v>-5741000000</v>
      </c>
      <c r="AG98" s="1">
        <v>-6043000000</v>
      </c>
      <c r="AH98" s="1">
        <v>-6320000000</v>
      </c>
      <c r="AI98" s="1">
        <v>-6644000000</v>
      </c>
      <c r="AJ98" s="1">
        <v>-6845000000</v>
      </c>
      <c r="AK98" s="1">
        <v>-7047000000</v>
      </c>
      <c r="AL98" s="1">
        <v>-7252000000</v>
      </c>
      <c r="AM98" s="1">
        <v>-7616000000</v>
      </c>
      <c r="AT98" s="35" t="s">
        <v>140</v>
      </c>
      <c r="AU98" s="36"/>
    </row>
    <row r="99" spans="1:47" ht="20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 t="s">
        <v>92</v>
      </c>
      <c r="F99" s="1">
        <v>-74300000</v>
      </c>
      <c r="G99" s="1">
        <v>510800000</v>
      </c>
      <c r="H99" s="1">
        <v>-256700000</v>
      </c>
      <c r="I99" s="1">
        <v>948800000</v>
      </c>
      <c r="J99" s="1">
        <v>-122000000</v>
      </c>
      <c r="K99" s="1">
        <v>337000000</v>
      </c>
      <c r="L99" s="1">
        <v>542000000</v>
      </c>
      <c r="M99" s="1">
        <v>542000000</v>
      </c>
      <c r="N99" s="1">
        <v>-596000000</v>
      </c>
      <c r="O99" s="1">
        <v>1408000000</v>
      </c>
      <c r="P99" s="1">
        <v>956000000</v>
      </c>
      <c r="Q99" s="1">
        <v>-585000000</v>
      </c>
      <c r="R99" s="1">
        <v>-926000000</v>
      </c>
      <c r="S99" s="1">
        <v>-756000000</v>
      </c>
      <c r="T99" s="1">
        <v>-93000000</v>
      </c>
      <c r="U99" s="1">
        <v>1714000000</v>
      </c>
      <c r="V99" s="1">
        <v>-2282000000</v>
      </c>
      <c r="W99" s="1">
        <v>-1404000000</v>
      </c>
      <c r="X99" s="1">
        <v>4341000000</v>
      </c>
      <c r="Y99" s="1">
        <v>4337000000</v>
      </c>
      <c r="Z99" s="1">
        <v>14689000000</v>
      </c>
      <c r="AA99" s="1">
        <v>15301000000</v>
      </c>
      <c r="AB99" s="1">
        <v>27540000000</v>
      </c>
      <c r="AC99" s="1">
        <v>42891000000</v>
      </c>
      <c r="AD99" s="1">
        <v>43442000000</v>
      </c>
      <c r="AE99" s="1">
        <v>41311000000</v>
      </c>
      <c r="AF99" s="1">
        <v>40685000000</v>
      </c>
      <c r="AG99" s="1">
        <v>27360000000</v>
      </c>
      <c r="AH99" s="1">
        <v>29728000000</v>
      </c>
      <c r="AI99" s="1">
        <v>27301000000</v>
      </c>
      <c r="AJ99" s="1">
        <v>22782000000</v>
      </c>
      <c r="AK99" s="1">
        <v>27244000000</v>
      </c>
      <c r="AL99" s="1">
        <v>12741000000</v>
      </c>
      <c r="AM99" s="1">
        <v>2877000000</v>
      </c>
      <c r="AT99" s="23" t="s">
        <v>141</v>
      </c>
      <c r="AU99" s="24">
        <f>AU86+AU87</f>
        <v>39149000000</v>
      </c>
    </row>
    <row r="100" spans="1:47" ht="20" x14ac:dyDescent="0.25">
      <c r="A100" s="6" t="s">
        <v>85</v>
      </c>
      <c r="B100" s="10" t="s">
        <v>92</v>
      </c>
      <c r="C100" s="10" t="s">
        <v>92</v>
      </c>
      <c r="D100" s="10" t="s">
        <v>92</v>
      </c>
      <c r="E100" s="10" t="s">
        <v>92</v>
      </c>
      <c r="F100" s="10">
        <v>-1690500000</v>
      </c>
      <c r="G100" s="10">
        <v>-543600000</v>
      </c>
      <c r="H100" s="10">
        <v>-1331500000</v>
      </c>
      <c r="I100" s="10">
        <v>-917400000</v>
      </c>
      <c r="J100" s="10">
        <v>-1540000000</v>
      </c>
      <c r="K100" s="10">
        <v>-1792000000</v>
      </c>
      <c r="L100" s="10">
        <v>-2278000000</v>
      </c>
      <c r="M100" s="10">
        <v>-2102000000</v>
      </c>
      <c r="N100" s="10">
        <v>-3095000000</v>
      </c>
      <c r="O100" s="10">
        <v>-1333000000</v>
      </c>
      <c r="P100" s="10">
        <v>-471000000</v>
      </c>
      <c r="Q100" s="10">
        <v>-2072000000</v>
      </c>
      <c r="R100" s="10">
        <v>-2830000000</v>
      </c>
      <c r="S100" s="10">
        <v>-3327000000</v>
      </c>
      <c r="T100" s="10">
        <v>-3601000000</v>
      </c>
      <c r="U100" s="10">
        <v>-2261000000</v>
      </c>
      <c r="V100" s="10">
        <v>-6785000000</v>
      </c>
      <c r="W100" s="10">
        <v>-6583000000</v>
      </c>
      <c r="X100" s="10">
        <v>973000000</v>
      </c>
      <c r="Y100" s="10">
        <v>-3985000000</v>
      </c>
      <c r="Z100" s="10">
        <v>-2293000000</v>
      </c>
      <c r="AA100" s="10">
        <v>-3465000000</v>
      </c>
      <c r="AB100" s="10">
        <v>-2234000000</v>
      </c>
      <c r="AC100" s="10">
        <v>-3347000000</v>
      </c>
      <c r="AD100" s="10">
        <v>-3745000000</v>
      </c>
      <c r="AE100" s="10">
        <v>-3631000000</v>
      </c>
      <c r="AF100" s="10">
        <v>-5113000000</v>
      </c>
      <c r="AG100" s="10">
        <v>-6545000000</v>
      </c>
      <c r="AH100" s="10">
        <v>-7447000000</v>
      </c>
      <c r="AI100" s="10">
        <v>-10347000000</v>
      </c>
      <c r="AJ100" s="10">
        <v>-9004000000</v>
      </c>
      <c r="AK100" s="10">
        <v>-8070000000</v>
      </c>
      <c r="AL100" s="10">
        <v>-6786000000</v>
      </c>
      <c r="AM100" s="10">
        <v>-10250000000</v>
      </c>
      <c r="AT100" s="37" t="s">
        <v>142</v>
      </c>
      <c r="AU100" s="38">
        <f>AU99/AU103</f>
        <v>0.12770012752072302</v>
      </c>
    </row>
    <row r="101" spans="1:47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>
        <v>-22900000</v>
      </c>
      <c r="G101" s="1">
        <v>32900000</v>
      </c>
      <c r="H101" s="1">
        <v>500000</v>
      </c>
      <c r="I101" s="1">
        <v>-58100000</v>
      </c>
      <c r="J101" s="1">
        <v>-41000000</v>
      </c>
      <c r="K101" s="1">
        <v>34000000</v>
      </c>
      <c r="L101" s="1">
        <v>-43000000</v>
      </c>
      <c r="M101" s="1">
        <v>-45000000</v>
      </c>
      <c r="N101" s="1">
        <v>-134000000</v>
      </c>
      <c r="O101" s="1">
        <v>-28000000</v>
      </c>
      <c r="P101" s="1">
        <v>-28000000</v>
      </c>
      <c r="Q101" s="1">
        <v>-140000000</v>
      </c>
      <c r="R101" s="1">
        <v>-45000000</v>
      </c>
      <c r="S101" s="1">
        <v>32000000</v>
      </c>
      <c r="T101" s="1">
        <v>183000000</v>
      </c>
      <c r="U101" s="1">
        <v>141000000</v>
      </c>
      <c r="V101" s="1">
        <v>-148000000</v>
      </c>
      <c r="W101" s="1">
        <v>65000000</v>
      </c>
      <c r="X101" s="1">
        <v>249000000</v>
      </c>
      <c r="Y101" s="1">
        <v>-615000000</v>
      </c>
      <c r="Z101" s="1">
        <v>576000000</v>
      </c>
      <c r="AA101" s="1">
        <v>-166000000</v>
      </c>
      <c r="AB101" s="1">
        <v>-430000000</v>
      </c>
      <c r="AC101" s="1">
        <v>-255000000</v>
      </c>
      <c r="AD101" s="1">
        <v>-611000000</v>
      </c>
      <c r="AE101" s="1">
        <v>-934000000</v>
      </c>
      <c r="AF101" s="1">
        <v>-878000000</v>
      </c>
      <c r="AG101" s="1">
        <v>-6000000</v>
      </c>
      <c r="AH101" s="1">
        <v>242000000</v>
      </c>
      <c r="AI101" s="1">
        <v>-262000000</v>
      </c>
      <c r="AJ101" s="1">
        <v>-72000000</v>
      </c>
      <c r="AK101" s="1">
        <v>76000000</v>
      </c>
      <c r="AL101" s="1">
        <v>-159000000</v>
      </c>
      <c r="AM101" s="1">
        <v>-205000000</v>
      </c>
      <c r="AT101" s="67" t="s">
        <v>143</v>
      </c>
      <c r="AU101" s="58">
        <f>AO116*AM34</f>
        <v>267420780000</v>
      </c>
    </row>
    <row r="102" spans="1:47" ht="20" x14ac:dyDescent="0.25">
      <c r="A102" s="6" t="s">
        <v>87</v>
      </c>
      <c r="B102" s="10" t="s">
        <v>92</v>
      </c>
      <c r="C102" s="10" t="s">
        <v>92</v>
      </c>
      <c r="D102" s="10" t="s">
        <v>92</v>
      </c>
      <c r="E102" s="10" t="s">
        <v>92</v>
      </c>
      <c r="F102" s="10">
        <v>-1690500000</v>
      </c>
      <c r="G102" s="10">
        <v>-543600000</v>
      </c>
      <c r="H102" s="10">
        <v>-1331500000</v>
      </c>
      <c r="I102" s="10">
        <v>-917400000</v>
      </c>
      <c r="J102" s="10">
        <v>-1540000000</v>
      </c>
      <c r="K102" s="10">
        <v>388000000</v>
      </c>
      <c r="L102" s="10">
        <v>-219000000</v>
      </c>
      <c r="M102" s="10">
        <v>266000000</v>
      </c>
      <c r="N102" s="10">
        <v>304000000</v>
      </c>
      <c r="O102" s="10">
        <v>-89000000</v>
      </c>
      <c r="P102" s="10">
        <v>-37000000</v>
      </c>
      <c r="Q102" s="10">
        <v>208000000</v>
      </c>
      <c r="R102" s="10">
        <v>47000000</v>
      </c>
      <c r="S102" s="10">
        <v>260000000</v>
      </c>
      <c r="T102" s="10">
        <v>1102000000</v>
      </c>
      <c r="U102" s="10">
        <v>3345000000</v>
      </c>
      <c r="V102" s="10">
        <v>-2006000000</v>
      </c>
      <c r="W102" s="10">
        <v>-2261000000</v>
      </c>
      <c r="X102" s="10">
        <v>1653000000</v>
      </c>
      <c r="Y102" s="10">
        <v>608000000</v>
      </c>
      <c r="Z102" s="10">
        <v>2320000000</v>
      </c>
      <c r="AA102" s="10">
        <v>1496000000</v>
      </c>
      <c r="AB102" s="10">
        <v>4286000000</v>
      </c>
      <c r="AC102" s="10">
        <v>-4361000000</v>
      </c>
      <c r="AD102" s="10">
        <v>1972000000</v>
      </c>
      <c r="AE102" s="10">
        <v>-1456000000</v>
      </c>
      <c r="AF102" s="10">
        <v>-1649000000</v>
      </c>
      <c r="AG102" s="10">
        <v>1246000000</v>
      </c>
      <c r="AH102" s="10">
        <v>-2549000000</v>
      </c>
      <c r="AI102" s="10">
        <v>2945000000</v>
      </c>
      <c r="AJ102" s="10">
        <v>-2581000000</v>
      </c>
      <c r="AK102" s="10">
        <v>373000000</v>
      </c>
      <c r="AL102" s="10">
        <v>2915000000</v>
      </c>
      <c r="AM102" s="10">
        <v>-200000000</v>
      </c>
      <c r="AT102" s="37" t="s">
        <v>144</v>
      </c>
      <c r="AU102" s="38">
        <f>AU101/AU103</f>
        <v>0.87229987247927698</v>
      </c>
    </row>
    <row r="103" spans="1:47" ht="20" x14ac:dyDescent="0.25">
      <c r="A103" s="5" t="s">
        <v>88</v>
      </c>
      <c r="B103" s="1" t="s">
        <v>92</v>
      </c>
      <c r="C103" s="1" t="s">
        <v>92</v>
      </c>
      <c r="D103" s="1" t="s">
        <v>92</v>
      </c>
      <c r="E103" s="1" t="s">
        <v>92</v>
      </c>
      <c r="F103" s="1">
        <v>1145300000</v>
      </c>
      <c r="G103" s="1">
        <v>1096000000</v>
      </c>
      <c r="H103" s="1">
        <v>1429600000</v>
      </c>
      <c r="I103" s="1">
        <v>1058300000</v>
      </c>
      <c r="J103" s="1">
        <v>956000000</v>
      </c>
      <c r="K103" s="1">
        <v>998000000</v>
      </c>
      <c r="L103" s="1">
        <v>1386000000</v>
      </c>
      <c r="M103" s="1">
        <v>1167000000</v>
      </c>
      <c r="N103" s="1">
        <v>1433000000</v>
      </c>
      <c r="O103" s="1">
        <v>1737000000</v>
      </c>
      <c r="P103" s="1">
        <v>1648000000</v>
      </c>
      <c r="Q103" s="1">
        <v>1611000000</v>
      </c>
      <c r="R103" s="1">
        <v>1819000000</v>
      </c>
      <c r="S103" s="1">
        <v>1866000000</v>
      </c>
      <c r="T103" s="1">
        <v>2260000000</v>
      </c>
      <c r="U103" s="1">
        <v>3362000000</v>
      </c>
      <c r="V103" s="1">
        <v>6707000000</v>
      </c>
      <c r="W103" s="1">
        <v>4701000000</v>
      </c>
      <c r="X103" s="1">
        <v>2440000000</v>
      </c>
      <c r="Y103" s="1">
        <v>4093000000</v>
      </c>
      <c r="Z103" s="1">
        <v>4701000000</v>
      </c>
      <c r="AA103" s="1">
        <v>7021000000</v>
      </c>
      <c r="AB103" s="1">
        <v>8517000000</v>
      </c>
      <c r="AC103" s="1">
        <v>12803000000</v>
      </c>
      <c r="AD103" s="1">
        <v>8442000000</v>
      </c>
      <c r="AE103" s="1">
        <v>10414000000</v>
      </c>
      <c r="AF103" s="1">
        <v>8958000000</v>
      </c>
      <c r="AG103" s="1">
        <v>7309000000</v>
      </c>
      <c r="AH103" s="1">
        <v>8555000000</v>
      </c>
      <c r="AI103" s="1">
        <v>6373000000</v>
      </c>
      <c r="AJ103" s="1">
        <v>9318000000</v>
      </c>
      <c r="AK103" s="1">
        <v>6737000000</v>
      </c>
      <c r="AL103" s="1">
        <v>7110000000</v>
      </c>
      <c r="AM103" s="1">
        <v>10025000000</v>
      </c>
      <c r="AT103" s="39" t="s">
        <v>145</v>
      </c>
      <c r="AU103" s="44">
        <f>AU99+AU101</f>
        <v>306569780000</v>
      </c>
    </row>
    <row r="104" spans="1:47" ht="20" thickBot="1" x14ac:dyDescent="0.3">
      <c r="A104" s="7" t="s">
        <v>89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 t="s">
        <v>92</v>
      </c>
      <c r="G104" s="11" t="s">
        <v>92</v>
      </c>
      <c r="H104" s="11" t="s">
        <v>92</v>
      </c>
      <c r="I104" s="11" t="s">
        <v>92</v>
      </c>
      <c r="J104" s="11" t="s">
        <v>92</v>
      </c>
      <c r="K104" s="11">
        <v>1386000000</v>
      </c>
      <c r="L104" s="11">
        <v>1167000000</v>
      </c>
      <c r="M104" s="11">
        <v>1433000000</v>
      </c>
      <c r="N104" s="11">
        <v>1737000000</v>
      </c>
      <c r="O104" s="11">
        <v>1648000000</v>
      </c>
      <c r="P104" s="11">
        <v>1611000000</v>
      </c>
      <c r="Q104" s="11">
        <v>1819000000</v>
      </c>
      <c r="R104" s="11">
        <v>1866000000</v>
      </c>
      <c r="S104" s="11">
        <v>2126000000</v>
      </c>
      <c r="T104" s="11">
        <v>3362000000</v>
      </c>
      <c r="U104" s="11">
        <v>6707000000</v>
      </c>
      <c r="V104" s="11">
        <v>4701000000</v>
      </c>
      <c r="W104" s="11">
        <v>2440000000</v>
      </c>
      <c r="X104" s="11">
        <v>4093000000</v>
      </c>
      <c r="Y104" s="11">
        <v>4701000000</v>
      </c>
      <c r="Z104" s="11">
        <v>7021000000</v>
      </c>
      <c r="AA104" s="11">
        <v>8517000000</v>
      </c>
      <c r="AB104" s="11">
        <v>12803000000</v>
      </c>
      <c r="AC104" s="11">
        <v>8442000000</v>
      </c>
      <c r="AD104" s="11">
        <v>10414000000</v>
      </c>
      <c r="AE104" s="11">
        <v>8958000000</v>
      </c>
      <c r="AF104" s="11">
        <v>7309000000</v>
      </c>
      <c r="AG104" s="11">
        <v>8555000000</v>
      </c>
      <c r="AH104" s="11">
        <v>6006000000</v>
      </c>
      <c r="AI104" s="11">
        <v>9318000000</v>
      </c>
      <c r="AJ104" s="11">
        <v>6737000000</v>
      </c>
      <c r="AK104" s="11">
        <v>7110000000</v>
      </c>
      <c r="AL104" s="11">
        <v>10025000000</v>
      </c>
      <c r="AM104" s="11">
        <v>9825000000</v>
      </c>
      <c r="AT104" s="35" t="s">
        <v>146</v>
      </c>
      <c r="AU104" s="36"/>
    </row>
    <row r="105" spans="1:47" ht="21" thickTop="1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 t="e">
        <f>(E106/D106)-1</f>
        <v>#VALUE!</v>
      </c>
      <c r="F105" s="15" t="e">
        <f>(F106/E106)-1</f>
        <v>#VALUE!</v>
      </c>
      <c r="G105" s="15">
        <f>(G106/F106)-1</f>
        <v>2.7972027972027913E-2</v>
      </c>
      <c r="H105" s="15">
        <f t="shared" ref="H105:AK105" si="14">(H106/G106)-1</f>
        <v>0.87103777681285277</v>
      </c>
      <c r="I105" s="15">
        <f t="shared" si="14"/>
        <v>-0.11108532528815662</v>
      </c>
      <c r="J105" s="15">
        <f t="shared" si="14"/>
        <v>0.48638064572273954</v>
      </c>
      <c r="K105" s="15">
        <f t="shared" si="14"/>
        <v>0.34953161592505855</v>
      </c>
      <c r="L105" s="15">
        <f t="shared" si="14"/>
        <v>-5.5097613882863383E-2</v>
      </c>
      <c r="M105" s="15">
        <f t="shared" si="14"/>
        <v>0.13544536271809005</v>
      </c>
      <c r="N105" s="15">
        <f t="shared" si="14"/>
        <v>0.18883946623534165</v>
      </c>
      <c r="O105" s="15">
        <f t="shared" si="14"/>
        <v>-0.12585034013605445</v>
      </c>
      <c r="P105" s="15">
        <f t="shared" si="14"/>
        <v>9.4941634241245243E-2</v>
      </c>
      <c r="Q105" s="15">
        <f t="shared" si="14"/>
        <v>1.3503909026297167E-2</v>
      </c>
      <c r="R105" s="15">
        <f t="shared" si="14"/>
        <v>0.17145862552594671</v>
      </c>
      <c r="S105" s="15">
        <f t="shared" si="14"/>
        <v>0.16462137084705186</v>
      </c>
      <c r="T105" s="15">
        <f t="shared" si="14"/>
        <v>0.19352351580570537</v>
      </c>
      <c r="U105" s="15">
        <f t="shared" si="14"/>
        <v>0.12252368647717482</v>
      </c>
      <c r="V105" s="15">
        <f t="shared" si="14"/>
        <v>5.9658545942835151E-2</v>
      </c>
      <c r="W105" s="15">
        <f t="shared" si="14"/>
        <v>-0.17632150615496023</v>
      </c>
      <c r="X105" s="15">
        <f t="shared" si="14"/>
        <v>0.20923076923076933</v>
      </c>
      <c r="Y105" s="15">
        <f t="shared" si="14"/>
        <v>1.8356961105052694E-2</v>
      </c>
      <c r="Z105" s="15">
        <f t="shared" si="14"/>
        <v>0.10530073175084786</v>
      </c>
      <c r="AA105" s="15">
        <f t="shared" si="14"/>
        <v>0.18149523655740363</v>
      </c>
      <c r="AB105" s="15">
        <f t="shared" si="14"/>
        <v>-0.10427770944376114</v>
      </c>
      <c r="AC105" s="15">
        <f t="shared" si="14"/>
        <v>0.20003051571559349</v>
      </c>
      <c r="AD105" s="15">
        <f t="shared" si="14"/>
        <v>1.6147488874761695E-2</v>
      </c>
      <c r="AE105" s="15">
        <f t="shared" si="14"/>
        <v>2.7152152152152054E-2</v>
      </c>
      <c r="AF105" s="15">
        <f t="shared" si="14"/>
        <v>-2.8505299062005163E-2</v>
      </c>
      <c r="AG105" s="15">
        <f t="shared" si="14"/>
        <v>-0.18068965517241375</v>
      </c>
      <c r="AH105" s="15">
        <f t="shared" si="14"/>
        <v>-0.16880930517294157</v>
      </c>
      <c r="AI105" s="15">
        <f t="shared" si="14"/>
        <v>0.15632480206223542</v>
      </c>
      <c r="AJ105" s="15">
        <f t="shared" si="14"/>
        <v>0.34028662420382161</v>
      </c>
      <c r="AK105" s="15">
        <f t="shared" si="14"/>
        <v>2.9701793988356817E-2</v>
      </c>
      <c r="AL105" s="15">
        <f t="shared" ref="AL105" si="15">(AL106/AK106)-1</f>
        <v>0.29895004038306228</v>
      </c>
      <c r="AM105" s="15">
        <f t="shared" ref="AM105" si="16">(AM106/AL106)-1</f>
        <v>-0.15313554805471663</v>
      </c>
      <c r="AN105" s="15"/>
      <c r="AO105" s="15"/>
      <c r="AP105" s="15"/>
      <c r="AQ105" s="15"/>
      <c r="AR105" s="15"/>
      <c r="AS105" s="15"/>
      <c r="AT105" s="25" t="s">
        <v>109</v>
      </c>
      <c r="AU105" s="26">
        <f>(AU100*AU92)+(AU102*AU97)</f>
        <v>5.835533542313899E-2</v>
      </c>
    </row>
    <row r="106" spans="1:47" ht="19" x14ac:dyDescent="0.25">
      <c r="A106" s="5" t="s">
        <v>90</v>
      </c>
      <c r="B106" s="1" t="s">
        <v>92</v>
      </c>
      <c r="C106" s="1" t="s">
        <v>92</v>
      </c>
      <c r="D106" s="1" t="s">
        <v>92</v>
      </c>
      <c r="E106" s="1" t="s">
        <v>92</v>
      </c>
      <c r="F106" s="1">
        <v>672100000</v>
      </c>
      <c r="G106" s="1">
        <v>690900000</v>
      </c>
      <c r="H106" s="1">
        <v>1292700000</v>
      </c>
      <c r="I106" s="1">
        <v>1149100000</v>
      </c>
      <c r="J106" s="1">
        <v>1708000000</v>
      </c>
      <c r="K106" s="1">
        <v>2305000000</v>
      </c>
      <c r="L106" s="1">
        <v>2178000000</v>
      </c>
      <c r="M106" s="1">
        <v>2473000000</v>
      </c>
      <c r="N106" s="1">
        <v>2940000000</v>
      </c>
      <c r="O106" s="1">
        <v>2570000000</v>
      </c>
      <c r="P106" s="1">
        <v>2814000000</v>
      </c>
      <c r="Q106" s="1">
        <v>2852000000</v>
      </c>
      <c r="R106" s="1">
        <v>3341000000</v>
      </c>
      <c r="S106" s="1">
        <v>3891000000</v>
      </c>
      <c r="T106" s="1">
        <v>4644000000</v>
      </c>
      <c r="U106" s="1">
        <v>5213000000</v>
      </c>
      <c r="V106" s="1">
        <v>5524000000</v>
      </c>
      <c r="W106" s="1">
        <v>4550000000</v>
      </c>
      <c r="X106" s="1">
        <v>5502000000</v>
      </c>
      <c r="Y106" s="1">
        <v>5603000000</v>
      </c>
      <c r="Z106" s="1">
        <v>6193000000</v>
      </c>
      <c r="AA106" s="1">
        <v>7317000000</v>
      </c>
      <c r="AB106" s="1">
        <v>6554000000</v>
      </c>
      <c r="AC106" s="1">
        <v>7865000000</v>
      </c>
      <c r="AD106" s="1">
        <v>7992000000</v>
      </c>
      <c r="AE106" s="1">
        <v>8209000000</v>
      </c>
      <c r="AF106" s="1">
        <v>7975000000</v>
      </c>
      <c r="AG106" s="1">
        <v>6534000000</v>
      </c>
      <c r="AH106" s="1">
        <v>5431000000</v>
      </c>
      <c r="AI106" s="1">
        <v>6280000000</v>
      </c>
      <c r="AJ106" s="1">
        <v>8417000000</v>
      </c>
      <c r="AK106" s="1">
        <v>8667000000</v>
      </c>
      <c r="AL106" s="1">
        <v>11258000000</v>
      </c>
      <c r="AM106" s="1">
        <v>9534000000</v>
      </c>
      <c r="AN106" s="45">
        <f>AM106*(1+$AU$106)</f>
        <v>9980308058.8583813</v>
      </c>
      <c r="AO106" s="45">
        <f t="shared" ref="AO106:AR106" si="17">AN106*(1+$AU$106)</f>
        <v>10447508805.298254</v>
      </c>
      <c r="AP106" s="45">
        <f t="shared" si="17"/>
        <v>10936580273.181463</v>
      </c>
      <c r="AQ106" s="45">
        <f t="shared" si="17"/>
        <v>11448546280.342411</v>
      </c>
      <c r="AR106" s="45">
        <f t="shared" si="17"/>
        <v>11984478571.839155</v>
      </c>
      <c r="AS106" s="46" t="s">
        <v>147</v>
      </c>
      <c r="AT106" s="47" t="s">
        <v>148</v>
      </c>
      <c r="AU106" s="48">
        <f>(SUM(AN4:AR4)/5)</f>
        <v>4.6812257065070376E-2</v>
      </c>
    </row>
    <row r="107" spans="1:47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46"/>
      <c r="AO107" s="46"/>
      <c r="AP107" s="46"/>
      <c r="AQ107" s="46"/>
      <c r="AR107" s="49">
        <f>AR106*(1+AU107)/(AU108-AU107)</f>
        <v>368279628440.29791</v>
      </c>
      <c r="AS107" s="50" t="s">
        <v>149</v>
      </c>
      <c r="AT107" s="51" t="s">
        <v>150</v>
      </c>
      <c r="AU107" s="52">
        <v>2.5000000000000001E-2</v>
      </c>
    </row>
    <row r="108" spans="1:47" ht="19" x14ac:dyDescent="0.25">
      <c r="AN108" s="49">
        <f t="shared" ref="AN108:AP108" si="18">AN107+AN106</f>
        <v>9980308058.8583813</v>
      </c>
      <c r="AO108" s="49">
        <f t="shared" si="18"/>
        <v>10447508805.298254</v>
      </c>
      <c r="AP108" s="49">
        <f t="shared" si="18"/>
        <v>10936580273.181463</v>
      </c>
      <c r="AQ108" s="49">
        <f>AQ107+AQ106</f>
        <v>11448546280.342411</v>
      </c>
      <c r="AR108" s="49">
        <f>AR107+AR106</f>
        <v>380264107012.13708</v>
      </c>
      <c r="AS108" s="50" t="s">
        <v>145</v>
      </c>
      <c r="AT108" s="53" t="s">
        <v>151</v>
      </c>
      <c r="AU108" s="54">
        <f>AU105</f>
        <v>5.835533542313899E-2</v>
      </c>
    </row>
    <row r="109" spans="1:47" ht="19" x14ac:dyDescent="0.25">
      <c r="AN109" s="55" t="s">
        <v>152</v>
      </c>
      <c r="AO109" s="56"/>
    </row>
    <row r="110" spans="1:47" ht="20" x14ac:dyDescent="0.25">
      <c r="AN110" s="57" t="s">
        <v>153</v>
      </c>
      <c r="AO110" s="58">
        <f>NPV(AU108,AN108,AO108,AP108,AQ108,AR108)</f>
        <v>323477638387.32666</v>
      </c>
    </row>
    <row r="111" spans="1:47" ht="20" x14ac:dyDescent="0.25">
      <c r="AN111" s="57" t="s">
        <v>154</v>
      </c>
      <c r="AO111" s="58">
        <f>AM40</f>
        <v>11631000000</v>
      </c>
    </row>
    <row r="112" spans="1:47" ht="20" x14ac:dyDescent="0.25">
      <c r="AN112" s="57" t="s">
        <v>141</v>
      </c>
      <c r="AO112" s="58">
        <f>AU99</f>
        <v>39149000000</v>
      </c>
    </row>
    <row r="113" spans="40:41" ht="20" x14ac:dyDescent="0.25">
      <c r="AN113" s="57" t="s">
        <v>155</v>
      </c>
      <c r="AO113" s="58">
        <f>AO110+AO111-AO112</f>
        <v>295959638387.32666</v>
      </c>
    </row>
    <row r="114" spans="40:41" ht="20" x14ac:dyDescent="0.25">
      <c r="AN114" s="57" t="s">
        <v>156</v>
      </c>
      <c r="AO114" s="59">
        <f>AM34*(1+(5*AS16))</f>
        <v>4322108298.1662579</v>
      </c>
    </row>
    <row r="115" spans="40:41" ht="20" x14ac:dyDescent="0.25">
      <c r="AN115" s="60" t="s">
        <v>157</v>
      </c>
      <c r="AO115" s="61">
        <f>AO113/AO114</f>
        <v>68.475757193056353</v>
      </c>
    </row>
    <row r="116" spans="40:41" ht="20" x14ac:dyDescent="0.25">
      <c r="AN116" s="62" t="s">
        <v>158</v>
      </c>
      <c r="AO116" s="63">
        <v>61.86</v>
      </c>
    </row>
    <row r="117" spans="40:41" ht="20" x14ac:dyDescent="0.25">
      <c r="AN117" s="64" t="s">
        <v>159</v>
      </c>
      <c r="AO117" s="65">
        <f>AO115/AO116-1</f>
        <v>0.10694725497989577</v>
      </c>
    </row>
    <row r="118" spans="40:41" ht="20" x14ac:dyDescent="0.25">
      <c r="AN118" s="64" t="s">
        <v>160</v>
      </c>
      <c r="AO118" s="66" t="str">
        <f>IF(AO115&gt;AO116,"BUY","SELL")</f>
        <v>BUY</v>
      </c>
    </row>
  </sheetData>
  <mergeCells count="6">
    <mergeCell ref="AT83:AU83"/>
    <mergeCell ref="AT84:AU84"/>
    <mergeCell ref="AT93:AU93"/>
    <mergeCell ref="AT98:AU98"/>
    <mergeCell ref="AT104:AU104"/>
    <mergeCell ref="AN109:AO109"/>
  </mergeCells>
  <hyperlinks>
    <hyperlink ref="A1" r:id="rId1" tooltip="https://roic.ai/company/KO" display="ROIC.AI | KO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sec.gov" xr:uid="{00000000-0004-0000-0000-000019000000}"/>
    <hyperlink ref="J74" r:id="rId19" tooltip="https://sec.gov" xr:uid="{00000000-0004-0000-0000-00001A000000}"/>
    <hyperlink ref="K36" r:id="rId20" tooltip="https://www.sec.gov/Archives/edgar/data/21344/0000021344-95-000007-index.html" xr:uid="{00000000-0004-0000-0000-00001C000000}"/>
    <hyperlink ref="K74" r:id="rId21" tooltip="https://www.sec.gov/Archives/edgar/data/21344/0000021344-95-000007-index.html" xr:uid="{00000000-0004-0000-0000-00001D000000}"/>
    <hyperlink ref="L36" r:id="rId22" tooltip="https://sec.gov" xr:uid="{00000000-0004-0000-0000-00001F000000}"/>
    <hyperlink ref="L74" r:id="rId23" tooltip="https://sec.gov" xr:uid="{00000000-0004-0000-0000-000020000000}"/>
    <hyperlink ref="M36" r:id="rId24" tooltip="https://sec.gov" xr:uid="{00000000-0004-0000-0000-000022000000}"/>
    <hyperlink ref="M74" r:id="rId25" tooltip="https://sec.gov" xr:uid="{00000000-0004-0000-0000-000023000000}"/>
    <hyperlink ref="N36" r:id="rId26" tooltip="https://www.sec.gov/Archives/edgar/data/21344/000002134498000004/0000021344-98-000004-index.html" xr:uid="{00000000-0004-0000-0000-000025000000}"/>
    <hyperlink ref="N74" r:id="rId27" tooltip="https://www.sec.gov/Archives/edgar/data/21344/000002134498000004/0000021344-98-000004-index.html" xr:uid="{00000000-0004-0000-0000-000026000000}"/>
    <hyperlink ref="O36" r:id="rId28" tooltip="https://www.sec.gov/Archives/edgar/data/21344/000002134499000005/0000021344-99-000005-index.html" xr:uid="{00000000-0004-0000-0000-000028000000}"/>
    <hyperlink ref="O74" r:id="rId29" tooltip="https://www.sec.gov/Archives/edgar/data/21344/000002134499000005/0000021344-99-000005-index.html" xr:uid="{00000000-0004-0000-0000-000029000000}"/>
    <hyperlink ref="P36" r:id="rId30" tooltip="https://sec.gov" xr:uid="{00000000-0004-0000-0000-00002B000000}"/>
    <hyperlink ref="P74" r:id="rId31" tooltip="https://sec.gov" xr:uid="{00000000-0004-0000-0000-00002C000000}"/>
    <hyperlink ref="Q36" r:id="rId32" tooltip="https://www.sec.gov/Archives/edgar/data/21344/000002134401000005/0000021344-01-000005-index.html" xr:uid="{00000000-0004-0000-0000-00002E000000}"/>
    <hyperlink ref="Q74" r:id="rId33" tooltip="https://www.sec.gov/Archives/edgar/data/21344/000002134401000005/0000021344-01-000005-index.html" xr:uid="{00000000-0004-0000-0000-00002F000000}"/>
    <hyperlink ref="R36" r:id="rId34" tooltip="https://www.sec.gov/Archives/edgar/data/21344/000002134402000011/0000021344-02-000011-index.html" xr:uid="{00000000-0004-0000-0000-000031000000}"/>
    <hyperlink ref="R74" r:id="rId35" tooltip="https://www.sec.gov/Archives/edgar/data/21344/000002134402000011/0000021344-02-000011-index.html" xr:uid="{00000000-0004-0000-0000-000032000000}"/>
    <hyperlink ref="S36" r:id="rId36" tooltip="https://sec.gov" xr:uid="{00000000-0004-0000-0000-000034000000}"/>
    <hyperlink ref="S74" r:id="rId37" tooltip="https://sec.gov" xr:uid="{00000000-0004-0000-0000-000035000000}"/>
    <hyperlink ref="T36" r:id="rId38" tooltip="https://sec.gov" xr:uid="{00000000-0004-0000-0000-000037000000}"/>
    <hyperlink ref="T74" r:id="rId39" tooltip="https://sec.gov" xr:uid="{00000000-0004-0000-0000-000038000000}"/>
    <hyperlink ref="U36" r:id="rId40" tooltip="https://www.sec.gov/Archives/edgar/data/21344/000104746905005411/0001047469-05-005411-index.htm" xr:uid="{00000000-0004-0000-0000-00003A000000}"/>
    <hyperlink ref="U74" r:id="rId41" tooltip="https://www.sec.gov/Archives/edgar/data/21344/000104746905005411/0001047469-05-005411-index.htm" xr:uid="{00000000-0004-0000-0000-00003B000000}"/>
    <hyperlink ref="V36" r:id="rId42" tooltip="https://www.sec.gov/Archives/edgar/data/21344/000104746906002588/0001047469-06-002588-index.htm" xr:uid="{00000000-0004-0000-0000-00003D000000}"/>
    <hyperlink ref="V74" r:id="rId43" tooltip="https://www.sec.gov/Archives/edgar/data/21344/000104746906002588/0001047469-06-002588-index.htm" xr:uid="{00000000-0004-0000-0000-00003E000000}"/>
    <hyperlink ref="W36" r:id="rId44" tooltip="https://www.sec.gov/Archives/edgar/data/21344/000104746907001328/0001047469-07-001328-index.htm" xr:uid="{00000000-0004-0000-0000-000040000000}"/>
    <hyperlink ref="W74" r:id="rId45" tooltip="https://www.sec.gov/Archives/edgar/data/21344/000104746907001328/0001047469-07-001328-index.htm" xr:uid="{00000000-0004-0000-0000-000041000000}"/>
    <hyperlink ref="X36" r:id="rId46" tooltip="https://www.sec.gov/Archives/edgar/data/21344/000119312508041768/0001193125-08-041768-index.htm" xr:uid="{00000000-0004-0000-0000-000043000000}"/>
    <hyperlink ref="X74" r:id="rId47" tooltip="https://www.sec.gov/Archives/edgar/data/21344/000119312508041768/0001193125-08-041768-index.htm" xr:uid="{00000000-0004-0000-0000-000044000000}"/>
    <hyperlink ref="Y36" r:id="rId48" tooltip="https://www.sec.gov/Archives/edgar/data/21344/000104746909001875/0001047469-09-001875-index.htm" xr:uid="{00000000-0004-0000-0000-000046000000}"/>
    <hyperlink ref="Y74" r:id="rId49" tooltip="https://www.sec.gov/Archives/edgar/data/21344/000104746909001875/0001047469-09-001875-index.htm" xr:uid="{00000000-0004-0000-0000-000047000000}"/>
    <hyperlink ref="Z36" r:id="rId50" tooltip="https://sec.gov" xr:uid="{00000000-0004-0000-0000-000049000000}"/>
    <hyperlink ref="Z74" r:id="rId51" tooltip="https://sec.gov" xr:uid="{00000000-0004-0000-0000-00004A000000}"/>
    <hyperlink ref="AA36" r:id="rId52" tooltip="https://www.sec.gov/Archives/edgar/data/21344/000104746911001506/0001047469-11-001506-index.htm" xr:uid="{00000000-0004-0000-0000-00004C000000}"/>
    <hyperlink ref="AA74" r:id="rId53" tooltip="https://www.sec.gov/Archives/edgar/data/21344/000104746911001506/0001047469-11-001506-index.htm" xr:uid="{00000000-0004-0000-0000-00004D000000}"/>
    <hyperlink ref="AB36" r:id="rId54" tooltip="https://www.sec.gov/Archives/edgar/data/21344/000002134412000007/0000021344-12-000007-index.htm" xr:uid="{00000000-0004-0000-0000-00004F000000}"/>
    <hyperlink ref="AB74" r:id="rId55" tooltip="https://www.sec.gov/Archives/edgar/data/21344/000002134412000007/0000021344-12-000007-index.htm" xr:uid="{00000000-0004-0000-0000-000050000000}"/>
    <hyperlink ref="AC36" r:id="rId56" tooltip="https://www.sec.gov/Archives/edgar/data/21344/000002134413000007/0000021344-13-000007-index.htm" xr:uid="{00000000-0004-0000-0000-000052000000}"/>
    <hyperlink ref="AC74" r:id="rId57" tooltip="https://www.sec.gov/Archives/edgar/data/21344/000002134413000007/0000021344-13-000007-index.htm" xr:uid="{00000000-0004-0000-0000-000053000000}"/>
    <hyperlink ref="AD36" r:id="rId58" tooltip="https://www.sec.gov/Archives/edgar/data/21344/000002134414000008/0000021344-14-000008-index.htm" xr:uid="{00000000-0004-0000-0000-000055000000}"/>
    <hyperlink ref="AD74" r:id="rId59" tooltip="https://www.sec.gov/Archives/edgar/data/21344/000002134414000008/0000021344-14-000008-index.htm" xr:uid="{00000000-0004-0000-0000-000056000000}"/>
    <hyperlink ref="AE36" r:id="rId60" tooltip="https://www.sec.gov/Archives/edgar/data/21344/000002134415000005/0000021344-15-000005-index.htm" xr:uid="{00000000-0004-0000-0000-000058000000}"/>
    <hyperlink ref="AE74" r:id="rId61" tooltip="https://www.sec.gov/Archives/edgar/data/21344/000002134415000005/0000021344-15-000005-index.htm" xr:uid="{00000000-0004-0000-0000-000059000000}"/>
    <hyperlink ref="AF36" r:id="rId62" tooltip="https://www.sec.gov/Archives/edgar/data/21344/000002134416000050/0000021344-16-000050-index.htm" xr:uid="{00000000-0004-0000-0000-00005B000000}"/>
    <hyperlink ref="AF74" r:id="rId63" tooltip="https://www.sec.gov/Archives/edgar/data/21344/000002134416000050/0000021344-16-000050-index.htm" xr:uid="{00000000-0004-0000-0000-00005C000000}"/>
    <hyperlink ref="AG36" r:id="rId64" tooltip="https://www.sec.gov/Archives/edgar/data/21344/000002134417000009/0000021344-17-000009-index.htm" xr:uid="{00000000-0004-0000-0000-00005E000000}"/>
    <hyperlink ref="AG74" r:id="rId65" tooltip="https://www.sec.gov/Archives/edgar/data/21344/000002134417000009/0000021344-17-000009-index.htm" xr:uid="{00000000-0004-0000-0000-00005F000000}"/>
    <hyperlink ref="AH36" r:id="rId66" tooltip="https://www.sec.gov/Archives/edgar/data/21344/000002134418000008/0000021344-18-000008-index.htm" xr:uid="{00000000-0004-0000-0000-000061000000}"/>
    <hyperlink ref="AH74" r:id="rId67" tooltip="https://www.sec.gov/Archives/edgar/data/21344/000002134418000008/0000021344-18-000008-index.htm" xr:uid="{00000000-0004-0000-0000-000062000000}"/>
    <hyperlink ref="AI36" r:id="rId68" tooltip="https://www.sec.gov/Archives/edgar/data/21344/000002134419000014/0000021344-19-000014-index.htm" xr:uid="{00000000-0004-0000-0000-000064000000}"/>
    <hyperlink ref="AI74" r:id="rId69" tooltip="https://www.sec.gov/Archives/edgar/data/21344/000002134419000014/0000021344-19-000014-index.htm" xr:uid="{00000000-0004-0000-0000-000065000000}"/>
    <hyperlink ref="AJ36" r:id="rId70" tooltip="https://www.sec.gov/Archives/edgar/data/21344/000002134420000006/0000021344-20-000006-index.htm" xr:uid="{00000000-0004-0000-0000-000067000000}"/>
    <hyperlink ref="AJ74" r:id="rId71" tooltip="https://www.sec.gov/Archives/edgar/data/21344/000002134420000006/0000021344-20-000006-index.htm" xr:uid="{00000000-0004-0000-0000-000068000000}"/>
    <hyperlink ref="AK36" r:id="rId72" tooltip="https://www.sec.gov/Archives/edgar/data/21344/000002134421000008/0000021344-21-000008-index.htm" xr:uid="{00000000-0004-0000-0000-00006A000000}"/>
    <hyperlink ref="AK74" r:id="rId73" tooltip="https://www.sec.gov/Archives/edgar/data/21344/000002134421000008/0000021344-21-000008-index.htm" xr:uid="{00000000-0004-0000-0000-00006B000000}"/>
    <hyperlink ref="AL36" r:id="rId74" tooltip="https://www.sec.gov/Archives/edgar/data/21344/000002134422000009/0000021344-22-000009-index.htm" xr:uid="{00000000-0004-0000-0000-00006D000000}"/>
    <hyperlink ref="AL74" r:id="rId75" tooltip="https://www.sec.gov/Archives/edgar/data/21344/000002134422000009/0000021344-22-000009-index.htm" xr:uid="{00000000-0004-0000-0000-00006E000000}"/>
    <hyperlink ref="AM36" r:id="rId76" tooltip="https://www.sec.gov/Archives/edgar/data/21344/000002134423000011/0000021344-23-000011-index.htm" xr:uid="{00000000-0004-0000-0000-000070000000}"/>
    <hyperlink ref="AM74" r:id="rId77" tooltip="https://www.sec.gov/Archives/edgar/data/21344/000002134423000011/0000021344-23-000011-index.htm" xr:uid="{00000000-0004-0000-0000-000071000000}"/>
    <hyperlink ref="AN1" r:id="rId78" display="https://finbox.com/NYSE:KO/explorer/revenue_proj" xr:uid="{3601928F-6E76-6742-A8EC-8F88DA8149AB}"/>
  </hyperlinks>
  <pageMargins left="0.7" right="0.7" top="0.75" bottom="0.75" header="0.3" footer="0.3"/>
  <drawing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2023-03-13T00:51:16Z</dcterms:created>
  <dcterms:modified xsi:type="dcterms:W3CDTF">2023-03-30T19:15:48Z</dcterms:modified>
</cp:coreProperties>
</file>