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23C8A0A9-B921-E64D-B7B3-A6E6059AAA3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1'!$B$19:$AM$19</definedName>
    <definedName name="_xlchart.v1.11" hidden="1">'Sheet 1'!$B$3:$AM$3</definedName>
    <definedName name="_xlchart.v1.2" hidden="1">'Sheet 1'!$A$3</definedName>
    <definedName name="_xlchart.v1.3" hidden="1">'Sheet 1'!$B$106:$AM$106</definedName>
    <definedName name="_xlchart.v1.4" hidden="1">'Sheet 1'!$B$19:$AM$19</definedName>
    <definedName name="_xlchart.v1.5" hidden="1">'Sheet 1'!$B$3:$AM$3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6" i="1" l="1"/>
  <c r="AP106" i="1" s="1"/>
  <c r="AQ106" i="1" s="1"/>
  <c r="AR106" i="1" s="1"/>
  <c r="AN106" i="1"/>
  <c r="AU101" i="1"/>
  <c r="AO114" i="1"/>
  <c r="AO111" i="1"/>
  <c r="AV16" i="1"/>
  <c r="AU97" i="1"/>
  <c r="AU90" i="1"/>
  <c r="AU89" i="1"/>
  <c r="AU91" i="1" s="1"/>
  <c r="AU87" i="1"/>
  <c r="AU86" i="1"/>
  <c r="AU99" i="1" s="1"/>
  <c r="AU85" i="1"/>
  <c r="AU88" i="1" s="1"/>
  <c r="AS19" i="1"/>
  <c r="AU16" i="1"/>
  <c r="AT16" i="1"/>
  <c r="AS16" i="1"/>
  <c r="AV13" i="1"/>
  <c r="AU13" i="1"/>
  <c r="AT13" i="1"/>
  <c r="AS13" i="1"/>
  <c r="AV10" i="1"/>
  <c r="AU10" i="1"/>
  <c r="AT10" i="1"/>
  <c r="AS10" i="1"/>
  <c r="AV7" i="1"/>
  <c r="AU7" i="1"/>
  <c r="AT7" i="1"/>
  <c r="AS7" i="1"/>
  <c r="AV4" i="1"/>
  <c r="AU4" i="1"/>
  <c r="AT4" i="1"/>
  <c r="AS4" i="1"/>
  <c r="AR4" i="1"/>
  <c r="AQ4" i="1"/>
  <c r="AP4" i="1"/>
  <c r="AO4" i="1"/>
  <c r="AN4" i="1"/>
  <c r="AL9" i="1"/>
  <c r="AM9" i="1"/>
  <c r="AL13" i="1"/>
  <c r="AM13" i="1"/>
  <c r="AL20" i="1"/>
  <c r="AM20" i="1"/>
  <c r="AL29" i="1"/>
  <c r="AM29" i="1"/>
  <c r="AL35" i="1"/>
  <c r="AM35" i="1"/>
  <c r="AL80" i="1"/>
  <c r="AM80" i="1"/>
  <c r="AL89" i="1"/>
  <c r="AM89" i="1"/>
  <c r="AL105" i="1"/>
  <c r="AM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U106" i="1" l="1"/>
  <c r="AO108" i="1"/>
  <c r="AU92" i="1"/>
  <c r="AO112" i="1"/>
  <c r="AU103" i="1"/>
  <c r="AU102" i="1" s="1"/>
  <c r="AN108" i="1"/>
  <c r="AU100" i="1" l="1"/>
  <c r="AU105" i="1" s="1"/>
  <c r="AU108" i="1" s="1"/>
  <c r="AP108" i="1"/>
  <c r="AR107" i="1" l="1"/>
  <c r="AR108" i="1" s="1"/>
  <c r="AQ108" i="1"/>
  <c r="AO110" i="1" s="1"/>
  <c r="AO113" i="1" s="1"/>
  <c r="AO115" i="1" s="1"/>
  <c r="AO118" i="1" l="1"/>
  <c r="AO117" i="1"/>
</calcChain>
</file>

<file path=xl/sharedStrings.xml><?xml version="1.0" encoding="utf-8"?>
<sst xmlns="http://schemas.openxmlformats.org/spreadsheetml/2006/main" count="1187" uniqueCount="161">
  <si>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</si>
  <si>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</si>
  <si>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</si>
  <si>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</si>
  <si>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</si>
  <si>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</si>
  <si>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</si>
  <si>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</si>
  <si>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</si>
  <si>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</si>
  <si>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</si>
  <si>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</si>
  <si>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</si>
  <si>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</si>
  <si>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</si>
  <si>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</si>
  <si>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</si>
  <si>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</si>
  <si>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</si>
  <si>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</si>
  <si>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</si>
  <si>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</si>
  <si>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</si>
  <si>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</si>
  <si>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</si>
  <si>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</si>
  <si>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</si>
  <si>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</si>
  <si>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</si>
  <si>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</si>
  <si>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</si>
  <si>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</si>
  <si>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</si>
  <si>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</si>
  <si>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</si>
  <si>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</si>
  <si>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</si>
  <si>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</si>
  <si>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</si>
  <si>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</si>
  <si>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</si>
  <si>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</si>
  <si>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</si>
  <si>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</si>
  <si>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</si>
  <si>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</si>
  <si>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</si>
  <si>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</si>
  <si>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</si>
  <si>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</si>
  <si>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</si>
  <si>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</si>
  <si>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</si>
  <si>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</si>
  <si>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</si>
  <si>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</si>
  <si>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</si>
  <si>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</si>
  <si>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</si>
  <si>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</si>
  <si>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</si>
  <si>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</si>
  <si>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</si>
  <si>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</si>
  <si>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</si>
  <si>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</si>
  <si>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</si>
  <si>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</si>
  <si>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</si>
  <si>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</si>
  <si>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</si>
  <si>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</si>
  <si>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</si>
  <si>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</si>
  <si>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</si>
  <si>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</si>
  <si>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</si>
  <si>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</si>
  <si>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</si>
  <si>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</si>
  <si>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</si>
  <si>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</si>
  <si>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</si>
  <si>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</si>
  <si>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</si>
  <si>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</si>
  <si>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</si>
  <si>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</si>
  <si>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</si>
  <si>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</si>
  <si>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</si>
  <si>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</si>
  <si>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</si>
  <si>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</si>
  <si>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Costco Wholesale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</si>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</sst>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1" fillId="8" borderId="9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10891089108893E-2"/>
          <c:y val="0.11566776855735508"/>
          <c:w val="0.86752475247524752"/>
          <c:h val="0.736475386149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1834000000</c:v>
                </c:pt>
                <c:pt idx="1">
                  <c:v>2648600000</c:v>
                </c:pt>
                <c:pt idx="2">
                  <c:v>3305700000</c:v>
                </c:pt>
                <c:pt idx="3">
                  <c:v>4053400000</c:v>
                </c:pt>
                <c:pt idx="4">
                  <c:v>4901200000</c:v>
                </c:pt>
                <c:pt idx="5">
                  <c:v>5286500000</c:v>
                </c:pt>
                <c:pt idx="6">
                  <c:v>6598100000</c:v>
                </c:pt>
                <c:pt idx="7">
                  <c:v>7320200000</c:v>
                </c:pt>
                <c:pt idx="8">
                  <c:v>15154700000</c:v>
                </c:pt>
                <c:pt idx="9">
                  <c:v>16480600000</c:v>
                </c:pt>
                <c:pt idx="10">
                  <c:v>17905900000</c:v>
                </c:pt>
                <c:pt idx="11">
                  <c:v>19566500000</c:v>
                </c:pt>
                <c:pt idx="12">
                  <c:v>21874400000</c:v>
                </c:pt>
                <c:pt idx="13">
                  <c:v>24269900000</c:v>
                </c:pt>
                <c:pt idx="14">
                  <c:v>27456000000</c:v>
                </c:pt>
                <c:pt idx="15">
                  <c:v>32164296000</c:v>
                </c:pt>
                <c:pt idx="16">
                  <c:v>34797037000</c:v>
                </c:pt>
                <c:pt idx="17">
                  <c:v>38762499000</c:v>
                </c:pt>
                <c:pt idx="18">
                  <c:v>42545552000</c:v>
                </c:pt>
                <c:pt idx="19">
                  <c:v>48106992000</c:v>
                </c:pt>
                <c:pt idx="20">
                  <c:v>52935228000</c:v>
                </c:pt>
                <c:pt idx="21">
                  <c:v>60151227000</c:v>
                </c:pt>
                <c:pt idx="22">
                  <c:v>64400155000</c:v>
                </c:pt>
                <c:pt idx="23">
                  <c:v>72483020000</c:v>
                </c:pt>
                <c:pt idx="24">
                  <c:v>71422000000</c:v>
                </c:pt>
                <c:pt idx="25">
                  <c:v>77946000000</c:v>
                </c:pt>
                <c:pt idx="26">
                  <c:v>88915000000</c:v>
                </c:pt>
                <c:pt idx="27">
                  <c:v>99137000000</c:v>
                </c:pt>
                <c:pt idx="28">
                  <c:v>105156000000</c:v>
                </c:pt>
                <c:pt idx="29">
                  <c:v>112640000000</c:v>
                </c:pt>
                <c:pt idx="30">
                  <c:v>116199000000</c:v>
                </c:pt>
                <c:pt idx="31">
                  <c:v>118719000000</c:v>
                </c:pt>
                <c:pt idx="32">
                  <c:v>129025000000</c:v>
                </c:pt>
                <c:pt idx="33">
                  <c:v>141576000000</c:v>
                </c:pt>
                <c:pt idx="34">
                  <c:v>152703000000</c:v>
                </c:pt>
                <c:pt idx="35">
                  <c:v>166761000000</c:v>
                </c:pt>
                <c:pt idx="36">
                  <c:v>195929000000</c:v>
                </c:pt>
                <c:pt idx="37">
                  <c:v>226954000000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904E-A1C9-0D16339BF42E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96400000</c:v>
                </c:pt>
                <c:pt idx="1">
                  <c:v>126100000</c:v>
                </c:pt>
                <c:pt idx="2">
                  <c:v>150100000</c:v>
                </c:pt>
                <c:pt idx="3">
                  <c:v>171800000</c:v>
                </c:pt>
                <c:pt idx="4">
                  <c:v>211300000</c:v>
                </c:pt>
                <c:pt idx="5">
                  <c:v>233000000</c:v>
                </c:pt>
                <c:pt idx="6">
                  <c:v>260400000</c:v>
                </c:pt>
                <c:pt idx="7">
                  <c:v>269200000</c:v>
                </c:pt>
                <c:pt idx="8">
                  <c:v>482400000</c:v>
                </c:pt>
                <c:pt idx="9">
                  <c:v>124000000</c:v>
                </c:pt>
                <c:pt idx="10">
                  <c:v>426800000</c:v>
                </c:pt>
                <c:pt idx="11">
                  <c:v>585100000</c:v>
                </c:pt>
                <c:pt idx="12">
                  <c:v>702600000</c:v>
                </c:pt>
                <c:pt idx="13">
                  <c:v>962700000</c:v>
                </c:pt>
                <c:pt idx="14">
                  <c:v>965600000</c:v>
                </c:pt>
                <c:pt idx="15">
                  <c:v>1306792000</c:v>
                </c:pt>
                <c:pt idx="16">
                  <c:v>1304778000</c:v>
                </c:pt>
                <c:pt idx="17">
                  <c:v>1479965000</c:v>
                </c:pt>
                <c:pt idx="18">
                  <c:v>1549535000</c:v>
                </c:pt>
                <c:pt idx="19">
                  <c:v>1841345000</c:v>
                </c:pt>
                <c:pt idx="20">
                  <c:v>2026830000</c:v>
                </c:pt>
                <c:pt idx="21">
                  <c:v>2266702000</c:v>
                </c:pt>
                <c:pt idx="22">
                  <c:v>2276376000</c:v>
                </c:pt>
                <c:pt idx="23">
                  <c:v>2652056000</c:v>
                </c:pt>
                <c:pt idx="24">
                  <c:v>2550000000</c:v>
                </c:pt>
                <c:pt idx="25">
                  <c:v>2940000000</c:v>
                </c:pt>
                <c:pt idx="26">
                  <c:v>3274000000</c:v>
                </c:pt>
                <c:pt idx="27">
                  <c:v>3712000000</c:v>
                </c:pt>
                <c:pt idx="28">
                  <c:v>4074000000</c:v>
                </c:pt>
                <c:pt idx="29">
                  <c:v>4309000000</c:v>
                </c:pt>
                <c:pt idx="30">
                  <c:v>4823000000</c:v>
                </c:pt>
                <c:pt idx="31">
                  <c:v>4981000000</c:v>
                </c:pt>
                <c:pt idx="32">
                  <c:v>5508000000</c:v>
                </c:pt>
                <c:pt idx="33">
                  <c:v>5993000000</c:v>
                </c:pt>
                <c:pt idx="34">
                  <c:v>6362000000</c:v>
                </c:pt>
                <c:pt idx="35">
                  <c:v>7115000000</c:v>
                </c:pt>
                <c:pt idx="36">
                  <c:v>8560000000</c:v>
                </c:pt>
                <c:pt idx="37">
                  <c:v>9827000000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7-904E-A1C9-0D16339BF42E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-37300000</c:v>
                </c:pt>
                <c:pt idx="5">
                  <c:v>-35700000</c:v>
                </c:pt>
                <c:pt idx="6">
                  <c:v>-19600000</c:v>
                </c:pt>
                <c:pt idx="7">
                  <c:v>-279200000</c:v>
                </c:pt>
                <c:pt idx="8">
                  <c:v>-237200000</c:v>
                </c:pt>
                <c:pt idx="9">
                  <c:v>-226800000</c:v>
                </c:pt>
                <c:pt idx="10">
                  <c:v>-252200000</c:v>
                </c:pt>
                <c:pt idx="11">
                  <c:v>-80400000</c:v>
                </c:pt>
                <c:pt idx="12">
                  <c:v>36800000</c:v>
                </c:pt>
                <c:pt idx="13">
                  <c:v>165700000</c:v>
                </c:pt>
                <c:pt idx="14">
                  <c:v>153000000</c:v>
                </c:pt>
                <c:pt idx="15">
                  <c:v>-158063000</c:v>
                </c:pt>
                <c:pt idx="16">
                  <c:v>-414986000</c:v>
                </c:pt>
                <c:pt idx="17">
                  <c:v>-20362000</c:v>
                </c:pt>
                <c:pt idx="18">
                  <c:v>696543000</c:v>
                </c:pt>
                <c:pt idx="19">
                  <c:v>1393163000</c:v>
                </c:pt>
                <c:pt idx="20">
                  <c:v>787746000</c:v>
                </c:pt>
                <c:pt idx="21">
                  <c:v>614723000</c:v>
                </c:pt>
                <c:pt idx="22">
                  <c:v>690705000</c:v>
                </c:pt>
                <c:pt idx="23">
                  <c:v>577602000</c:v>
                </c:pt>
                <c:pt idx="24">
                  <c:v>842000000</c:v>
                </c:pt>
                <c:pt idx="25">
                  <c:v>1725000000</c:v>
                </c:pt>
                <c:pt idx="26">
                  <c:v>1908000000</c:v>
                </c:pt>
                <c:pt idx="27">
                  <c:v>1577000000</c:v>
                </c:pt>
                <c:pt idx="28">
                  <c:v>1354000000</c:v>
                </c:pt>
                <c:pt idx="29">
                  <c:v>1991000000</c:v>
                </c:pt>
                <c:pt idx="30">
                  <c:v>1892000000</c:v>
                </c:pt>
                <c:pt idx="31">
                  <c:v>643000000</c:v>
                </c:pt>
                <c:pt idx="32">
                  <c:v>4224000000</c:v>
                </c:pt>
                <c:pt idx="33">
                  <c:v>2805000000</c:v>
                </c:pt>
                <c:pt idx="34">
                  <c:v>3358000000</c:v>
                </c:pt>
                <c:pt idx="35">
                  <c:v>6051000000</c:v>
                </c:pt>
                <c:pt idx="36">
                  <c:v>5370000000</c:v>
                </c:pt>
                <c:pt idx="37">
                  <c:v>3501000000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7-904E-A1C9-0D16339B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4376607"/>
        <c:axId val="1774378879"/>
      </c:barChart>
      <c:catAx>
        <c:axId val="17743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8879"/>
        <c:crosses val="autoZero"/>
        <c:auto val="1"/>
        <c:lblAlgn val="ctr"/>
        <c:lblOffset val="100"/>
        <c:noMultiLvlLbl val="0"/>
      </c:catAx>
      <c:valAx>
        <c:axId val="177437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32382214599412"/>
          <c:y val="0.92705163144098346"/>
          <c:w val="0.30255367584002496"/>
          <c:h val="4.6012346383812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31750</xdr:colOff>
      <xdr:row>108</xdr:row>
      <xdr:rowOff>9524</xdr:rowOff>
    </xdr:from>
    <xdr:to>
      <xdr:col>47</xdr:col>
      <xdr:colOff>31750</xdr:colOff>
      <xdr:row>133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7C17F-E19E-54D0-4F4E-33665E54E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909832/000091205794003945/0000912057-94-003945-index.html" TargetMode="External"/><Relationship Id="rId42" Type="http://schemas.openxmlformats.org/officeDocument/2006/relationships/hyperlink" Target="https://www.sec.gov/Archives/edgar/data/909832/000119312505223245/0001193125-05-223245-index.htm" TargetMode="External"/><Relationship Id="rId47" Type="http://schemas.openxmlformats.org/officeDocument/2006/relationships/hyperlink" Target="https://www.sec.gov/Archives/edgar/data/909832/000119312507225805/0001193125-07-225805-index.htm" TargetMode="External"/><Relationship Id="rId63" Type="http://schemas.openxmlformats.org/officeDocument/2006/relationships/hyperlink" Target="https://www.sec.gov/Archives/edgar/data/909832/000090983215000014/0000909832-15-000014-index.htm" TargetMode="External"/><Relationship Id="rId68" Type="http://schemas.openxmlformats.org/officeDocument/2006/relationships/hyperlink" Target="https://www.sec.gov/Archives/edgar/data/909832/000090983218000013/0000909832-18-000013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909832/000089102000002053/0000891020-00-002053-index.htm" TargetMode="External"/><Relationship Id="rId37" Type="http://schemas.openxmlformats.org/officeDocument/2006/relationships/hyperlink" Target="https://www.sec.gov/Archives/edgar/data/909832/000103221002001631/0001032210-02-001631-index.htm" TargetMode="External"/><Relationship Id="rId40" Type="http://schemas.openxmlformats.org/officeDocument/2006/relationships/hyperlink" Target="https://www.sec.gov/Archives/edgar/data/909832/000119312504195535/0001193125-04-195535-index.htm" TargetMode="External"/><Relationship Id="rId45" Type="http://schemas.openxmlformats.org/officeDocument/2006/relationships/hyperlink" Target="https://www.sec.gov/Archives/edgar/data/909832/000119312506238399/0001193125-06-238399-index.htm" TargetMode="External"/><Relationship Id="rId53" Type="http://schemas.openxmlformats.org/officeDocument/2006/relationships/hyperlink" Target="https://www.sec.gov/Archives/edgar/data/909832/000119312510230379/0001193125-10-230379-index.htm" TargetMode="External"/><Relationship Id="rId58" Type="http://schemas.openxmlformats.org/officeDocument/2006/relationships/hyperlink" Target="https://www.sec.gov/Archives/edgar/data/909832/000144530513002422/0001445305-13-002422-index.htm" TargetMode="External"/><Relationship Id="rId66" Type="http://schemas.openxmlformats.org/officeDocument/2006/relationships/hyperlink" Target="https://www.sec.gov/Archives/edgar/data/909832/000090983217000014/0000909832-17-000014-index.htm" TargetMode="External"/><Relationship Id="rId74" Type="http://schemas.openxmlformats.org/officeDocument/2006/relationships/hyperlink" Target="https://www.sec.gov/Archives/edgar/data/909832/000090983221000014/0000909832-21-000014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909832/000090983214000021/0000909832-14-000021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909832/000091205701540243/0000912057-01-540243-index.htm" TargetMode="External"/><Relationship Id="rId43" Type="http://schemas.openxmlformats.org/officeDocument/2006/relationships/hyperlink" Target="https://www.sec.gov/Archives/edgar/data/909832/000119312505223245/0001193125-05-223245-index.htm" TargetMode="External"/><Relationship Id="rId48" Type="http://schemas.openxmlformats.org/officeDocument/2006/relationships/hyperlink" Target="https://www.sec.gov/Archives/edgar/data/909832/000119312508211709/0001193125-08-211709-index.htm" TargetMode="External"/><Relationship Id="rId56" Type="http://schemas.openxmlformats.org/officeDocument/2006/relationships/hyperlink" Target="https://www.sec.gov/Archives/edgar/data/909832/000119312512428890/0001193125-12-428890-index.htm" TargetMode="External"/><Relationship Id="rId64" Type="http://schemas.openxmlformats.org/officeDocument/2006/relationships/hyperlink" Target="https://www.sec.gov/Archives/edgar/data/909832/000090983216000032/0000909832-16-000032-index.htm" TargetMode="External"/><Relationship Id="rId69" Type="http://schemas.openxmlformats.org/officeDocument/2006/relationships/hyperlink" Target="https://www.sec.gov/Archives/edgar/data/909832/000090983218000013/0000909832-18-000013-index.htm" TargetMode="External"/><Relationship Id="rId77" Type="http://schemas.openxmlformats.org/officeDocument/2006/relationships/hyperlink" Target="https://www.sec.gov/Archives/edgar/data/909832/000090983222000021/0000909832-22-000021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09832/000119312509208963/0001193125-09-208963-index.htm" TargetMode="External"/><Relationship Id="rId72" Type="http://schemas.openxmlformats.org/officeDocument/2006/relationships/hyperlink" Target="https://www.sec.gov/Archives/edgar/data/909832/000090983220000017/0000909832-20-000017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909832/000089102000002053/0000891020-00-002053-index.htm" TargetMode="External"/><Relationship Id="rId38" Type="http://schemas.openxmlformats.org/officeDocument/2006/relationships/hyperlink" Target="https://www.sec.gov/Archives/edgar/data/909832/000119312503085292/0001193125-03-085292-index.htm" TargetMode="External"/><Relationship Id="rId46" Type="http://schemas.openxmlformats.org/officeDocument/2006/relationships/hyperlink" Target="https://www.sec.gov/Archives/edgar/data/909832/000119312507225805/0001193125-07-225805-index.htm" TargetMode="External"/><Relationship Id="rId59" Type="http://schemas.openxmlformats.org/officeDocument/2006/relationships/hyperlink" Target="https://www.sec.gov/Archives/edgar/data/909832/000144530513002422/0001445305-13-002422-index.htm" TargetMode="External"/><Relationship Id="rId67" Type="http://schemas.openxmlformats.org/officeDocument/2006/relationships/hyperlink" Target="https://www.sec.gov/Archives/edgar/data/909832/000090983217000014/0000909832-17-000014-index.htm" TargetMode="External"/><Relationship Id="rId20" Type="http://schemas.openxmlformats.org/officeDocument/2006/relationships/hyperlink" Target="https://www.sec.gov/Archives/edgar/data/909832/000091205794003945/0000912057-94-003945-index.html" TargetMode="External"/><Relationship Id="rId41" Type="http://schemas.openxmlformats.org/officeDocument/2006/relationships/hyperlink" Target="https://www.sec.gov/Archives/edgar/data/909832/000119312504195535/0001193125-04-195535-index.htm" TargetMode="External"/><Relationship Id="rId54" Type="http://schemas.openxmlformats.org/officeDocument/2006/relationships/hyperlink" Target="https://www.sec.gov/Archives/edgar/data/909832/000119312511271844/0001193125-11-271844-index.htm" TargetMode="External"/><Relationship Id="rId62" Type="http://schemas.openxmlformats.org/officeDocument/2006/relationships/hyperlink" Target="https://www.sec.gov/Archives/edgar/data/909832/000090983215000014/0000909832-15-000014-index.htm" TargetMode="External"/><Relationship Id="rId70" Type="http://schemas.openxmlformats.org/officeDocument/2006/relationships/hyperlink" Target="https://www.sec.gov/Archives/edgar/data/909832/000090983219000019/0000909832-19-000019-index.htm" TargetMode="External"/><Relationship Id="rId75" Type="http://schemas.openxmlformats.org/officeDocument/2006/relationships/hyperlink" Target="https://www.sec.gov/Archives/edgar/data/909832/000090983221000014/0000909832-21-000014-index.htm" TargetMode="External"/><Relationship Id="rId1" Type="http://schemas.openxmlformats.org/officeDocument/2006/relationships/hyperlink" Target="https://roic.ai/company/COST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909832/000103221002001631/0001032210-02-001631-index.htm" TargetMode="External"/><Relationship Id="rId49" Type="http://schemas.openxmlformats.org/officeDocument/2006/relationships/hyperlink" Target="https://www.sec.gov/Archives/edgar/data/909832/000119312508211709/0001193125-08-211709-index.htm" TargetMode="External"/><Relationship Id="rId57" Type="http://schemas.openxmlformats.org/officeDocument/2006/relationships/hyperlink" Target="https://www.sec.gov/Archives/edgar/data/909832/000119312512428890/0001193125-12-428890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909832/000119312506238399/0001193125-06-238399-index.htm" TargetMode="External"/><Relationship Id="rId52" Type="http://schemas.openxmlformats.org/officeDocument/2006/relationships/hyperlink" Target="https://www.sec.gov/Archives/edgar/data/909832/000119312510230379/0001193125-10-230379-index.htm" TargetMode="External"/><Relationship Id="rId60" Type="http://schemas.openxmlformats.org/officeDocument/2006/relationships/hyperlink" Target="https://www.sec.gov/Archives/edgar/data/909832/000090983214000021/0000909832-14-000021-index.htm" TargetMode="External"/><Relationship Id="rId65" Type="http://schemas.openxmlformats.org/officeDocument/2006/relationships/hyperlink" Target="https://www.sec.gov/Archives/edgar/data/909832/000090983216000032/0000909832-16-000032-index.htm" TargetMode="External"/><Relationship Id="rId73" Type="http://schemas.openxmlformats.org/officeDocument/2006/relationships/hyperlink" Target="https://www.sec.gov/Archives/edgar/data/909832/000090983220000017/0000909832-20-000017-index.htm" TargetMode="External"/><Relationship Id="rId78" Type="http://schemas.openxmlformats.org/officeDocument/2006/relationships/hyperlink" Target="https://finbox.com/NASDAQGS:COST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909832/000119312503085292/0001193125-03-085292-index.htm" TargetMode="External"/><Relationship Id="rId34" Type="http://schemas.openxmlformats.org/officeDocument/2006/relationships/hyperlink" Target="https://www.sec.gov/Archives/edgar/data/909832/000091205701540243/0000912057-01-540243-index.htm" TargetMode="External"/><Relationship Id="rId50" Type="http://schemas.openxmlformats.org/officeDocument/2006/relationships/hyperlink" Target="https://www.sec.gov/Archives/edgar/data/909832/000119312509208963/0001193125-09-208963-index.htm" TargetMode="External"/><Relationship Id="rId55" Type="http://schemas.openxmlformats.org/officeDocument/2006/relationships/hyperlink" Target="https://www.sec.gov/Archives/edgar/data/909832/000119312511271844/0001193125-11-271844-index.htm" TargetMode="External"/><Relationship Id="rId76" Type="http://schemas.openxmlformats.org/officeDocument/2006/relationships/hyperlink" Target="https://www.sec.gov/Archives/edgar/data/909832/000090983222000021/0000909832-22-000021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909832/000090983219000019/0000909832-19-000019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K104" activePane="bottomRight" state="frozen"/>
      <selection pane="topRight"/>
      <selection pane="bottomLeft"/>
      <selection pane="bottomRight" activeCell="AW117" sqref="AW117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</row>
    <row r="3" spans="1:48" ht="40" x14ac:dyDescent="0.25">
      <c r="A3" s="5" t="s">
        <v>1</v>
      </c>
      <c r="B3" s="1">
        <v>1834000000</v>
      </c>
      <c r="C3" s="1">
        <v>2648600000</v>
      </c>
      <c r="D3" s="1">
        <v>3305700000</v>
      </c>
      <c r="E3" s="1">
        <v>4053400000</v>
      </c>
      <c r="F3" s="1">
        <v>4901200000</v>
      </c>
      <c r="G3" s="1">
        <v>5286500000</v>
      </c>
      <c r="H3" s="1">
        <v>6598100000</v>
      </c>
      <c r="I3" s="1">
        <v>7320200000</v>
      </c>
      <c r="J3" s="1">
        <v>15154700000</v>
      </c>
      <c r="K3" s="1">
        <v>16480600000</v>
      </c>
      <c r="L3" s="1">
        <v>17905900000</v>
      </c>
      <c r="M3" s="1">
        <v>19566500000</v>
      </c>
      <c r="N3" s="1">
        <v>21874400000</v>
      </c>
      <c r="O3" s="1">
        <v>24269900000</v>
      </c>
      <c r="P3" s="1">
        <v>27456000000</v>
      </c>
      <c r="Q3" s="1">
        <v>32164296000</v>
      </c>
      <c r="R3" s="1">
        <v>34797037000</v>
      </c>
      <c r="S3" s="1">
        <v>38762499000</v>
      </c>
      <c r="T3" s="1">
        <v>42545552000</v>
      </c>
      <c r="U3" s="1">
        <v>48106992000</v>
      </c>
      <c r="V3" s="1">
        <v>52935228000</v>
      </c>
      <c r="W3" s="1">
        <v>60151227000</v>
      </c>
      <c r="X3" s="1">
        <v>64400155000</v>
      </c>
      <c r="Y3" s="1">
        <v>72483020000</v>
      </c>
      <c r="Z3" s="1">
        <v>71422000000</v>
      </c>
      <c r="AA3" s="1">
        <v>77946000000</v>
      </c>
      <c r="AB3" s="1">
        <v>88915000000</v>
      </c>
      <c r="AC3" s="1">
        <v>99137000000</v>
      </c>
      <c r="AD3" s="1">
        <v>105156000000</v>
      </c>
      <c r="AE3" s="1">
        <v>112640000000</v>
      </c>
      <c r="AF3" s="1">
        <v>116199000000</v>
      </c>
      <c r="AG3" s="1">
        <v>118719000000</v>
      </c>
      <c r="AH3" s="1">
        <v>129025000000</v>
      </c>
      <c r="AI3" s="1">
        <v>141576000000</v>
      </c>
      <c r="AJ3" s="1">
        <v>152703000000</v>
      </c>
      <c r="AK3" s="1">
        <v>166761000000</v>
      </c>
      <c r="AL3" s="1">
        <v>195929000000</v>
      </c>
      <c r="AM3" s="1">
        <v>226954000000</v>
      </c>
      <c r="AN3" s="1">
        <v>243000000000</v>
      </c>
      <c r="AO3" s="1">
        <v>259200000000</v>
      </c>
      <c r="AP3" s="1">
        <v>277000000000</v>
      </c>
      <c r="AQ3" s="1">
        <v>297500000000</v>
      </c>
      <c r="AR3" s="1">
        <v>313600000000</v>
      </c>
      <c r="AS3" s="18" t="s">
        <v>110</v>
      </c>
      <c r="AT3" s="19" t="s">
        <v>111</v>
      </c>
      <c r="AU3" s="19" t="s">
        <v>112</v>
      </c>
      <c r="AV3" s="19" t="s">
        <v>113</v>
      </c>
    </row>
    <row r="4" spans="1:48" ht="19" x14ac:dyDescent="0.25">
      <c r="A4" s="14" t="s">
        <v>95</v>
      </c>
      <c r="B4" s="1"/>
      <c r="C4" s="15">
        <f>(C3/B3)-1</f>
        <v>0.44416575790621593</v>
      </c>
      <c r="D4" s="15">
        <f>(D3/C3)-1</f>
        <v>0.24809333232651221</v>
      </c>
      <c r="E4" s="15">
        <f>(E3/D3)-1</f>
        <v>0.22618507426566237</v>
      </c>
      <c r="F4" s="15">
        <f t="shared" ref="F4:AR4" si="0">(F3/E3)-1</f>
        <v>0.20915774411605081</v>
      </c>
      <c r="G4" s="15">
        <f t="shared" si="0"/>
        <v>7.8613400799804056E-2</v>
      </c>
      <c r="H4" s="16">
        <f t="shared" si="0"/>
        <v>0.24810366026671704</v>
      </c>
      <c r="I4" s="16">
        <f t="shared" si="0"/>
        <v>0.1094405965353662</v>
      </c>
      <c r="J4" s="16">
        <f t="shared" si="0"/>
        <v>1.0702576432337914</v>
      </c>
      <c r="K4" s="16">
        <f t="shared" si="0"/>
        <v>8.7491009389826235E-2</v>
      </c>
      <c r="L4" s="16">
        <f t="shared" si="0"/>
        <v>8.6483501814254238E-2</v>
      </c>
      <c r="M4" s="16">
        <f t="shared" si="0"/>
        <v>9.2740381661910343E-2</v>
      </c>
      <c r="N4" s="16">
        <f t="shared" si="0"/>
        <v>0.11795160095060431</v>
      </c>
      <c r="O4" s="16">
        <f t="shared" si="0"/>
        <v>0.10951157517463339</v>
      </c>
      <c r="P4" s="16">
        <f t="shared" si="0"/>
        <v>0.13127783798037895</v>
      </c>
      <c r="Q4" s="16">
        <f t="shared" si="0"/>
        <v>0.1714851398601398</v>
      </c>
      <c r="R4" s="16">
        <f t="shared" si="0"/>
        <v>8.1852902982860298E-2</v>
      </c>
      <c r="S4" s="16">
        <f t="shared" si="0"/>
        <v>0.11395976042442935</v>
      </c>
      <c r="T4" s="16">
        <f t="shared" si="0"/>
        <v>9.7595694230137253E-2</v>
      </c>
      <c r="U4" s="16">
        <f t="shared" si="0"/>
        <v>0.13071730741676602</v>
      </c>
      <c r="V4" s="16">
        <f t="shared" si="0"/>
        <v>0.10036453744603269</v>
      </c>
      <c r="W4" s="16">
        <f t="shared" si="0"/>
        <v>0.13631751996987718</v>
      </c>
      <c r="X4" s="16">
        <f t="shared" si="0"/>
        <v>7.0637428559852999E-2</v>
      </c>
      <c r="Y4" s="16">
        <f t="shared" si="0"/>
        <v>0.12551002400537703</v>
      </c>
      <c r="Z4" s="16">
        <f t="shared" si="0"/>
        <v>-1.4638186985034607E-2</v>
      </c>
      <c r="AA4" s="16">
        <f t="shared" si="0"/>
        <v>9.1344403685138964E-2</v>
      </c>
      <c r="AB4" s="16">
        <f t="shared" si="0"/>
        <v>0.14072563056474996</v>
      </c>
      <c r="AC4" s="16">
        <f t="shared" si="0"/>
        <v>0.1149637294044874</v>
      </c>
      <c r="AD4" s="16">
        <f t="shared" si="0"/>
        <v>6.0713961487638413E-2</v>
      </c>
      <c r="AE4" s="16">
        <f t="shared" si="0"/>
        <v>7.117045151964696E-2</v>
      </c>
      <c r="AF4" s="16">
        <f t="shared" si="0"/>
        <v>3.1596235795454453E-2</v>
      </c>
      <c r="AG4" s="16">
        <f t="shared" si="0"/>
        <v>2.1686933622492521E-2</v>
      </c>
      <c r="AH4" s="16">
        <f t="shared" si="0"/>
        <v>8.6810030407937999E-2</v>
      </c>
      <c r="AI4" s="16">
        <f t="shared" si="0"/>
        <v>9.7275721759348954E-2</v>
      </c>
      <c r="AJ4" s="16">
        <f t="shared" si="0"/>
        <v>7.8593829462620723E-2</v>
      </c>
      <c r="AK4" s="16">
        <f t="shared" si="0"/>
        <v>9.2061059704131587E-2</v>
      </c>
      <c r="AL4" s="16">
        <f t="shared" si="0"/>
        <v>0.17490900150514799</v>
      </c>
      <c r="AM4" s="16">
        <f t="shared" si="0"/>
        <v>0.15834817714580285</v>
      </c>
      <c r="AN4" s="16">
        <f t="shared" si="0"/>
        <v>7.0701551856323208E-2</v>
      </c>
      <c r="AO4" s="16">
        <f t="shared" si="0"/>
        <v>6.6666666666666652E-2</v>
      </c>
      <c r="AP4" s="16">
        <f t="shared" si="0"/>
        <v>6.8672839506172867E-2</v>
      </c>
      <c r="AQ4" s="16">
        <f t="shared" si="0"/>
        <v>7.400722021660644E-2</v>
      </c>
      <c r="AR4" s="16">
        <f t="shared" si="0"/>
        <v>5.4117647058823604E-2</v>
      </c>
      <c r="AS4" s="17">
        <f>(AM4+AL4+AK4)/3</f>
        <v>0.1417727461183608</v>
      </c>
      <c r="AT4" s="17">
        <f>(AM20+AL20+AK20)/3</f>
        <v>0.15648836144116807</v>
      </c>
      <c r="AU4" s="17">
        <f>(AM29+AL29+AK29)/3</f>
        <v>0.17067728828051557</v>
      </c>
      <c r="AV4" s="17">
        <f>(AM105+AL105+AK105)/3</f>
        <v>0.11379246054387467</v>
      </c>
    </row>
    <row r="5" spans="1:48" ht="19" x14ac:dyDescent="0.25">
      <c r="A5" s="5" t="s">
        <v>2</v>
      </c>
      <c r="B5" s="1">
        <v>1784600000</v>
      </c>
      <c r="C5" s="1">
        <v>2354000000</v>
      </c>
      <c r="D5" s="1">
        <v>2938600000</v>
      </c>
      <c r="E5" s="1">
        <v>3690300000</v>
      </c>
      <c r="F5" s="1">
        <v>4460100000</v>
      </c>
      <c r="G5" s="1">
        <v>4790500000</v>
      </c>
      <c r="H5" s="1">
        <v>5972700000</v>
      </c>
      <c r="I5" s="1">
        <v>6605000000</v>
      </c>
      <c r="J5" s="1">
        <v>13619600000</v>
      </c>
      <c r="K5" s="1">
        <v>14519200000</v>
      </c>
      <c r="L5" s="1">
        <v>16083800000</v>
      </c>
      <c r="M5" s="1">
        <v>17183700000</v>
      </c>
      <c r="N5" s="1">
        <v>19132200000</v>
      </c>
      <c r="O5" s="1">
        <v>21183400000</v>
      </c>
      <c r="P5" s="1">
        <v>23945400000</v>
      </c>
      <c r="Q5" s="1">
        <v>28067773000</v>
      </c>
      <c r="R5" s="1">
        <v>30598140000</v>
      </c>
      <c r="S5" s="1">
        <v>33983121000</v>
      </c>
      <c r="T5" s="1">
        <v>37235383000</v>
      </c>
      <c r="U5" s="1">
        <v>42092016000</v>
      </c>
      <c r="V5" s="1">
        <v>46346961000</v>
      </c>
      <c r="W5" s="1">
        <v>52745497000</v>
      </c>
      <c r="X5" s="1">
        <v>56449702000</v>
      </c>
      <c r="Y5" s="1">
        <v>63502750000</v>
      </c>
      <c r="Z5" s="1">
        <v>62335000000</v>
      </c>
      <c r="AA5" s="1">
        <v>67995000000</v>
      </c>
      <c r="AB5" s="1">
        <v>77739000000</v>
      </c>
      <c r="AC5" s="1">
        <v>86823000000</v>
      </c>
      <c r="AD5" s="1">
        <v>91948000000</v>
      </c>
      <c r="AE5" s="1">
        <v>98458000000</v>
      </c>
      <c r="AF5" s="1">
        <v>101065000000</v>
      </c>
      <c r="AG5" s="1">
        <v>102901000000</v>
      </c>
      <c r="AH5" s="1">
        <v>111882000000</v>
      </c>
      <c r="AI5" s="1">
        <v>123152000000</v>
      </c>
      <c r="AJ5" s="1">
        <v>132886000000</v>
      </c>
      <c r="AK5" s="1">
        <v>144939000000</v>
      </c>
      <c r="AL5" s="1">
        <v>170684000000</v>
      </c>
      <c r="AM5" s="1">
        <v>199382000000</v>
      </c>
    </row>
    <row r="6" spans="1:48" ht="20" x14ac:dyDescent="0.25">
      <c r="A6" s="6" t="s">
        <v>3</v>
      </c>
      <c r="B6" s="10">
        <v>49400000</v>
      </c>
      <c r="C6" s="10">
        <v>294600000</v>
      </c>
      <c r="D6" s="10">
        <v>367100000</v>
      </c>
      <c r="E6" s="10">
        <v>363100000</v>
      </c>
      <c r="F6" s="10">
        <v>441100000</v>
      </c>
      <c r="G6" s="10">
        <v>496000000</v>
      </c>
      <c r="H6" s="10">
        <v>625400000</v>
      </c>
      <c r="I6" s="10">
        <v>715200000</v>
      </c>
      <c r="J6" s="10">
        <v>1535100000</v>
      </c>
      <c r="K6" s="10">
        <v>1961400000</v>
      </c>
      <c r="L6" s="10">
        <v>1822100000</v>
      </c>
      <c r="M6" s="10">
        <v>2382800000</v>
      </c>
      <c r="N6" s="10">
        <v>2742200000</v>
      </c>
      <c r="O6" s="10">
        <v>3086500000</v>
      </c>
      <c r="P6" s="10">
        <v>3510600000</v>
      </c>
      <c r="Q6" s="10">
        <v>4096523000</v>
      </c>
      <c r="R6" s="10">
        <v>4198897000</v>
      </c>
      <c r="S6" s="10">
        <v>4779378000</v>
      </c>
      <c r="T6" s="10">
        <v>5310169000</v>
      </c>
      <c r="U6" s="10">
        <v>6014976000</v>
      </c>
      <c r="V6" s="10">
        <v>6588267000</v>
      </c>
      <c r="W6" s="10">
        <v>7405730000</v>
      </c>
      <c r="X6" s="10">
        <v>7950453000</v>
      </c>
      <c r="Y6" s="10">
        <v>8980270000</v>
      </c>
      <c r="Z6" s="10">
        <v>9087000000</v>
      </c>
      <c r="AA6" s="10">
        <v>9951000000</v>
      </c>
      <c r="AB6" s="10">
        <v>11176000000</v>
      </c>
      <c r="AC6" s="10">
        <v>12314000000</v>
      </c>
      <c r="AD6" s="10">
        <v>13208000000</v>
      </c>
      <c r="AE6" s="10">
        <v>14182000000</v>
      </c>
      <c r="AF6" s="10">
        <v>15134000000</v>
      </c>
      <c r="AG6" s="10">
        <v>15818000000</v>
      </c>
      <c r="AH6" s="10">
        <v>17143000000</v>
      </c>
      <c r="AI6" s="10">
        <v>18424000000</v>
      </c>
      <c r="AJ6" s="10">
        <v>19817000000</v>
      </c>
      <c r="AK6" s="10">
        <v>21822000000</v>
      </c>
      <c r="AL6" s="10">
        <v>25245000000</v>
      </c>
      <c r="AM6" s="10">
        <v>27572000000</v>
      </c>
      <c r="AS6" s="18" t="s">
        <v>114</v>
      </c>
      <c r="AT6" s="19" t="s">
        <v>115</v>
      </c>
      <c r="AU6" s="19" t="s">
        <v>116</v>
      </c>
      <c r="AV6" s="19" t="s">
        <v>117</v>
      </c>
    </row>
    <row r="7" spans="1:48" ht="19" x14ac:dyDescent="0.25">
      <c r="A7" s="5" t="s">
        <v>4</v>
      </c>
      <c r="B7" s="2">
        <v>2.69E-2</v>
      </c>
      <c r="C7" s="2">
        <v>0.11119999999999999</v>
      </c>
      <c r="D7" s="2">
        <v>0.1111</v>
      </c>
      <c r="E7" s="2">
        <v>8.9599999999999999E-2</v>
      </c>
      <c r="F7" s="2">
        <v>0.09</v>
      </c>
      <c r="G7" s="2">
        <v>9.3799999999999994E-2</v>
      </c>
      <c r="H7" s="2">
        <v>9.4799999999999995E-2</v>
      </c>
      <c r="I7" s="2">
        <v>9.7699999999999995E-2</v>
      </c>
      <c r="J7" s="2">
        <v>0.1013</v>
      </c>
      <c r="K7" s="2">
        <v>0.11899999999999999</v>
      </c>
      <c r="L7" s="2">
        <v>0.1018</v>
      </c>
      <c r="M7" s="2">
        <v>0.12180000000000001</v>
      </c>
      <c r="N7" s="2">
        <v>0.12540000000000001</v>
      </c>
      <c r="O7" s="2">
        <v>0.12720000000000001</v>
      </c>
      <c r="P7" s="2">
        <v>0.12790000000000001</v>
      </c>
      <c r="Q7" s="2">
        <v>0.12740000000000001</v>
      </c>
      <c r="R7" s="2">
        <v>0.1207</v>
      </c>
      <c r="S7" s="2">
        <v>0.12330000000000001</v>
      </c>
      <c r="T7" s="2">
        <v>0.12479999999999999</v>
      </c>
      <c r="U7" s="2">
        <v>0.125</v>
      </c>
      <c r="V7" s="2">
        <v>0.1245</v>
      </c>
      <c r="W7" s="2">
        <v>0.1231</v>
      </c>
      <c r="X7" s="2">
        <v>0.1235</v>
      </c>
      <c r="Y7" s="2">
        <v>0.1239</v>
      </c>
      <c r="Z7" s="2">
        <v>0.12720000000000001</v>
      </c>
      <c r="AA7" s="2">
        <v>0.12770000000000001</v>
      </c>
      <c r="AB7" s="2">
        <v>0.12570000000000001</v>
      </c>
      <c r="AC7" s="2">
        <v>0.1242</v>
      </c>
      <c r="AD7" s="2">
        <v>0.12559999999999999</v>
      </c>
      <c r="AE7" s="2">
        <v>0.12590000000000001</v>
      </c>
      <c r="AF7" s="2">
        <v>0.13020000000000001</v>
      </c>
      <c r="AG7" s="2">
        <v>0.13320000000000001</v>
      </c>
      <c r="AH7" s="2">
        <v>0.13289999999999999</v>
      </c>
      <c r="AI7" s="2">
        <v>0.13009999999999999</v>
      </c>
      <c r="AJ7" s="2">
        <v>0.1298</v>
      </c>
      <c r="AK7" s="2">
        <v>0.13089999999999999</v>
      </c>
      <c r="AL7" s="2">
        <v>0.1288</v>
      </c>
      <c r="AM7" s="2">
        <v>0.1215</v>
      </c>
      <c r="AS7" s="17">
        <f>AM7</f>
        <v>0.1215</v>
      </c>
      <c r="AT7" s="20">
        <f>AM21</f>
        <v>4.3299999999999998E-2</v>
      </c>
      <c r="AU7" s="20">
        <f>AM30</f>
        <v>2.5700000000000001E-2</v>
      </c>
      <c r="AV7" s="20">
        <f>AM106/AM3</f>
        <v>1.5426033469337399E-2</v>
      </c>
    </row>
    <row r="8" spans="1:48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48" ht="19" customHeight="1" x14ac:dyDescent="0.25">
      <c r="A9" s="14" t="s">
        <v>96</v>
      </c>
      <c r="B9" s="15">
        <f>B8/B3</f>
        <v>0</v>
      </c>
      <c r="C9" s="15">
        <f t="shared" ref="C9:AM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L9" s="15">
        <f t="shared" si="1"/>
        <v>0</v>
      </c>
      <c r="AM9" s="15">
        <f t="shared" si="1"/>
        <v>0</v>
      </c>
      <c r="AS9" s="18" t="s">
        <v>97</v>
      </c>
      <c r="AT9" s="19" t="s">
        <v>98</v>
      </c>
      <c r="AU9" s="19" t="s">
        <v>99</v>
      </c>
      <c r="AV9" s="19" t="s">
        <v>100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M10" s="1" t="s">
        <v>92</v>
      </c>
      <c r="AS10" s="17">
        <f>AM9</f>
        <v>0</v>
      </c>
      <c r="AT10" s="20">
        <f>AM13</f>
        <v>8.7149818906033821E-2</v>
      </c>
      <c r="AU10" s="20">
        <f>AM80</f>
        <v>3.1900737594402389E-3</v>
      </c>
      <c r="AV10" s="20">
        <f>AM89</f>
        <v>1.7144443367378411E-2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M11" s="1" t="s">
        <v>92</v>
      </c>
    </row>
    <row r="12" spans="1:48" ht="20" x14ac:dyDescent="0.25">
      <c r="A12" s="5" t="s">
        <v>8</v>
      </c>
      <c r="B12" s="1">
        <v>0</v>
      </c>
      <c r="C12" s="1">
        <v>182700000</v>
      </c>
      <c r="D12" s="1">
        <v>229600000</v>
      </c>
      <c r="E12" s="1">
        <v>289700000</v>
      </c>
      <c r="F12" s="1">
        <v>350500000</v>
      </c>
      <c r="G12" s="1">
        <v>395000000</v>
      </c>
      <c r="H12" s="1">
        <v>528900000</v>
      </c>
      <c r="I12" s="1">
        <v>629400000</v>
      </c>
      <c r="J12" s="1">
        <v>1367200000</v>
      </c>
      <c r="K12" s="1">
        <v>1425500000</v>
      </c>
      <c r="L12" s="1">
        <v>1555600000</v>
      </c>
      <c r="M12" s="1">
        <v>1730400000</v>
      </c>
      <c r="N12" s="1">
        <v>1979200000</v>
      </c>
      <c r="O12" s="1">
        <v>2102900000</v>
      </c>
      <c r="P12" s="1">
        <v>2425700000</v>
      </c>
      <c r="Q12" s="1">
        <v>2804676000</v>
      </c>
      <c r="R12" s="1">
        <v>3206630000</v>
      </c>
      <c r="S12" s="1">
        <v>3647843000</v>
      </c>
      <c r="T12" s="1">
        <v>4153541000</v>
      </c>
      <c r="U12" s="1">
        <v>4629328000</v>
      </c>
      <c r="V12" s="1">
        <v>5113964000</v>
      </c>
      <c r="W12" s="1">
        <v>5774645000</v>
      </c>
      <c r="X12" s="1">
        <v>6328259000</v>
      </c>
      <c r="Y12" s="1">
        <v>7011187000</v>
      </c>
      <c r="Z12" s="1">
        <v>7293000000</v>
      </c>
      <c r="AA12" s="1">
        <v>7840000000</v>
      </c>
      <c r="AB12" s="1">
        <v>8682000000</v>
      </c>
      <c r="AC12" s="1">
        <v>9518000000</v>
      </c>
      <c r="AD12" s="1">
        <v>10104000000</v>
      </c>
      <c r="AE12" s="1">
        <v>10899000000</v>
      </c>
      <c r="AF12" s="1">
        <v>11445000000</v>
      </c>
      <c r="AG12" s="1">
        <v>12068000000</v>
      </c>
      <c r="AH12" s="1">
        <v>12950000000</v>
      </c>
      <c r="AI12" s="1">
        <v>13876000000</v>
      </c>
      <c r="AJ12" s="1">
        <v>14994000000</v>
      </c>
      <c r="AK12" s="1">
        <v>16332000000</v>
      </c>
      <c r="AL12" s="1">
        <v>18461000000</v>
      </c>
      <c r="AM12" s="1">
        <v>19779000000</v>
      </c>
      <c r="AS12" s="18" t="s">
        <v>118</v>
      </c>
      <c r="AT12" s="19" t="s">
        <v>119</v>
      </c>
      <c r="AU12" s="19" t="s">
        <v>120</v>
      </c>
      <c r="AV12" s="19" t="s">
        <v>121</v>
      </c>
    </row>
    <row r="13" spans="1:48" ht="19" x14ac:dyDescent="0.25">
      <c r="A13" s="14" t="s">
        <v>101</v>
      </c>
      <c r="B13" s="15">
        <f>B12/B3</f>
        <v>0</v>
      </c>
      <c r="C13" s="15">
        <f t="shared" ref="C13:AM13" si="2">C12/C3</f>
        <v>6.8979838405195198E-2</v>
      </c>
      <c r="D13" s="15">
        <f t="shared" si="2"/>
        <v>6.9455788486553524E-2</v>
      </c>
      <c r="E13" s="15">
        <f t="shared" si="2"/>
        <v>7.1470863966053191E-2</v>
      </c>
      <c r="F13" s="15">
        <f t="shared" si="2"/>
        <v>7.1513098832938868E-2</v>
      </c>
      <c r="G13" s="15">
        <f t="shared" si="2"/>
        <v>7.4718622907405649E-2</v>
      </c>
      <c r="H13" s="15">
        <f t="shared" si="2"/>
        <v>8.015943983874145E-2</v>
      </c>
      <c r="I13" s="15">
        <f t="shared" si="2"/>
        <v>8.5981257342695558E-2</v>
      </c>
      <c r="J13" s="15">
        <f t="shared" si="2"/>
        <v>9.0216236547077805E-2</v>
      </c>
      <c r="K13" s="15">
        <f t="shared" si="2"/>
        <v>8.649563729475869E-2</v>
      </c>
      <c r="L13" s="15">
        <f t="shared" si="2"/>
        <v>8.6876392697379082E-2</v>
      </c>
      <c r="M13" s="15">
        <f t="shared" si="2"/>
        <v>8.8436869138578691E-2</v>
      </c>
      <c r="N13" s="15">
        <f t="shared" si="2"/>
        <v>9.0480196028233914E-2</v>
      </c>
      <c r="O13" s="15">
        <f t="shared" si="2"/>
        <v>8.6646422111339563E-2</v>
      </c>
      <c r="P13" s="15">
        <f t="shared" si="2"/>
        <v>8.834863053613054E-2</v>
      </c>
      <c r="Q13" s="15">
        <f t="shared" si="2"/>
        <v>8.7198426478850954E-2</v>
      </c>
      <c r="R13" s="15">
        <f t="shared" si="2"/>
        <v>9.2152386423016416E-2</v>
      </c>
      <c r="S13" s="15">
        <f t="shared" si="2"/>
        <v>9.4107529032119414E-2</v>
      </c>
      <c r="T13" s="15">
        <f t="shared" si="2"/>
        <v>9.7625740053860391E-2</v>
      </c>
      <c r="U13" s="15">
        <f t="shared" si="2"/>
        <v>9.6229837026601039E-2</v>
      </c>
      <c r="V13" s="15">
        <f t="shared" si="2"/>
        <v>9.6607952647337236E-2</v>
      </c>
      <c r="W13" s="15">
        <f t="shared" si="2"/>
        <v>9.6002114803077909E-2</v>
      </c>
      <c r="X13" s="15">
        <f t="shared" si="2"/>
        <v>9.82646547978029E-2</v>
      </c>
      <c r="Y13" s="15">
        <f t="shared" si="2"/>
        <v>9.6728682110651568E-2</v>
      </c>
      <c r="Z13" s="15">
        <f t="shared" si="2"/>
        <v>0.10211139424827084</v>
      </c>
      <c r="AA13" s="15">
        <f t="shared" si="2"/>
        <v>0.10058245451979575</v>
      </c>
      <c r="AB13" s="15">
        <f t="shared" si="2"/>
        <v>9.7643817128718433E-2</v>
      </c>
      <c r="AC13" s="15">
        <f t="shared" si="2"/>
        <v>9.6008553819461953E-2</v>
      </c>
      <c r="AD13" s="15">
        <f t="shared" si="2"/>
        <v>9.6085815360036519E-2</v>
      </c>
      <c r="AE13" s="15">
        <f t="shared" si="2"/>
        <v>9.6759588068181815E-2</v>
      </c>
      <c r="AF13" s="15">
        <f t="shared" si="2"/>
        <v>9.8494823535486539E-2</v>
      </c>
      <c r="AG13" s="15">
        <f t="shared" si="2"/>
        <v>0.10165179962769229</v>
      </c>
      <c r="AH13" s="15">
        <f t="shared" si="2"/>
        <v>0.10036814570819609</v>
      </c>
      <c r="AI13" s="15">
        <f t="shared" si="2"/>
        <v>9.801096230999605E-2</v>
      </c>
      <c r="AJ13" s="15">
        <f t="shared" si="2"/>
        <v>9.8190605292626867E-2</v>
      </c>
      <c r="AK13" s="15">
        <f t="shared" si="2"/>
        <v>9.7936567902567148E-2</v>
      </c>
      <c r="AL13" s="15">
        <f t="shared" si="2"/>
        <v>9.4222907277636284E-2</v>
      </c>
      <c r="AM13" s="15">
        <f t="shared" si="2"/>
        <v>8.7149818906033821E-2</v>
      </c>
      <c r="AS13" s="17">
        <f>AM28/AM72</f>
        <v>0.28311210154054839</v>
      </c>
      <c r="AT13" s="20">
        <f>AM28/AM54</f>
        <v>9.1076270922295297E-2</v>
      </c>
      <c r="AU13" s="20">
        <f>AM22/(AM72+AM56+AM61)</f>
        <v>0.26255853913277855</v>
      </c>
      <c r="AV13" s="21">
        <f>AM67/AM72</f>
        <v>2.1082743920162774</v>
      </c>
    </row>
    <row r="14" spans="1:48" ht="19" x14ac:dyDescent="0.25">
      <c r="A14" s="5" t="s">
        <v>9</v>
      </c>
      <c r="B14" s="1">
        <v>5700000</v>
      </c>
      <c r="C14" s="1">
        <v>10100000</v>
      </c>
      <c r="D14" s="1">
        <v>10500000</v>
      </c>
      <c r="E14" s="1">
        <v>15100000</v>
      </c>
      <c r="F14" s="1">
        <v>19500000</v>
      </c>
      <c r="G14" s="1">
        <v>27400000</v>
      </c>
      <c r="H14" s="1">
        <v>40600000</v>
      </c>
      <c r="I14" s="1">
        <v>54000000</v>
      </c>
      <c r="J14" s="1">
        <v>112100000</v>
      </c>
      <c r="K14" s="1">
        <v>143700000</v>
      </c>
      <c r="L14" s="1">
        <v>142000000</v>
      </c>
      <c r="M14" s="1">
        <v>161600000</v>
      </c>
      <c r="N14" s="1">
        <v>182300000</v>
      </c>
      <c r="O14" s="1">
        <v>196300000</v>
      </c>
      <c r="P14" s="1">
        <v>224800000</v>
      </c>
      <c r="Q14" s="1">
        <v>254397000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>
        <v>13608000</v>
      </c>
      <c r="Y14" s="1">
        <v>248000</v>
      </c>
      <c r="Z14" s="1" t="s">
        <v>92</v>
      </c>
      <c r="AA14" s="1">
        <v>34000000</v>
      </c>
      <c r="AB14" s="1">
        <v>55000000</v>
      </c>
      <c r="AC14" s="1">
        <v>37000000</v>
      </c>
      <c r="AD14" s="1">
        <v>51000000</v>
      </c>
      <c r="AE14" s="1">
        <v>63000000</v>
      </c>
      <c r="AF14" s="1">
        <v>65000000</v>
      </c>
      <c r="AG14" s="1">
        <v>78000000</v>
      </c>
      <c r="AH14" s="1">
        <v>82000000</v>
      </c>
      <c r="AI14" s="1">
        <v>68000000</v>
      </c>
      <c r="AJ14" s="1">
        <v>86000000</v>
      </c>
      <c r="AK14" s="1">
        <v>55000000</v>
      </c>
      <c r="AL14" s="1">
        <v>76000000</v>
      </c>
      <c r="AM14" s="1" t="s">
        <v>92</v>
      </c>
    </row>
    <row r="15" spans="1:48" ht="20" x14ac:dyDescent="0.25">
      <c r="A15" s="5" t="s">
        <v>10</v>
      </c>
      <c r="B15" s="1">
        <v>5700000</v>
      </c>
      <c r="C15" s="1">
        <v>192800000</v>
      </c>
      <c r="D15" s="1">
        <v>240100000</v>
      </c>
      <c r="E15" s="1">
        <v>304800000</v>
      </c>
      <c r="F15" s="1">
        <v>370000000</v>
      </c>
      <c r="G15" s="1">
        <v>422400000</v>
      </c>
      <c r="H15" s="1">
        <v>569500000</v>
      </c>
      <c r="I15" s="1">
        <v>683400000</v>
      </c>
      <c r="J15" s="1">
        <v>1479300000</v>
      </c>
      <c r="K15" s="1">
        <v>1569200000</v>
      </c>
      <c r="L15" s="1">
        <v>1697600000</v>
      </c>
      <c r="M15" s="1">
        <v>1892000000</v>
      </c>
      <c r="N15" s="1">
        <v>2161500000</v>
      </c>
      <c r="O15" s="1">
        <v>2299200000</v>
      </c>
      <c r="P15" s="1">
        <v>2650500000</v>
      </c>
      <c r="Q15" s="1">
        <v>3059073000</v>
      </c>
      <c r="R15" s="1">
        <v>3206630000</v>
      </c>
      <c r="S15" s="1">
        <v>3647843000</v>
      </c>
      <c r="T15" s="1">
        <v>4153541000</v>
      </c>
      <c r="U15" s="1">
        <v>4629328000</v>
      </c>
      <c r="V15" s="1">
        <v>5113964000</v>
      </c>
      <c r="W15" s="1">
        <v>5774645000</v>
      </c>
      <c r="X15" s="1">
        <v>6341867000</v>
      </c>
      <c r="Y15" s="1">
        <v>7011435000</v>
      </c>
      <c r="Z15" s="1">
        <v>7293000000</v>
      </c>
      <c r="AA15" s="1">
        <v>7874000000</v>
      </c>
      <c r="AB15" s="1">
        <v>8737000000</v>
      </c>
      <c r="AC15" s="1">
        <v>9555000000</v>
      </c>
      <c r="AD15" s="1">
        <v>10155000000</v>
      </c>
      <c r="AE15" s="1">
        <v>10962000000</v>
      </c>
      <c r="AF15" s="1">
        <v>11510000000</v>
      </c>
      <c r="AG15" s="1">
        <v>12146000000</v>
      </c>
      <c r="AH15" s="1">
        <v>13032000000</v>
      </c>
      <c r="AI15" s="1">
        <v>13944000000</v>
      </c>
      <c r="AJ15" s="1">
        <v>15080000000</v>
      </c>
      <c r="AK15" s="1">
        <v>16387000000</v>
      </c>
      <c r="AL15" s="1">
        <v>18537000000</v>
      </c>
      <c r="AM15" s="1">
        <v>19779000000</v>
      </c>
      <c r="AS15" s="18" t="s">
        <v>122</v>
      </c>
      <c r="AT15" s="19" t="s">
        <v>123</v>
      </c>
      <c r="AU15" s="19" t="s">
        <v>124</v>
      </c>
      <c r="AV15" s="19" t="s">
        <v>125</v>
      </c>
    </row>
    <row r="16" spans="1:48" ht="19" x14ac:dyDescent="0.25">
      <c r="A16" s="5" t="s">
        <v>11</v>
      </c>
      <c r="B16" s="1">
        <v>1790300000</v>
      </c>
      <c r="C16" s="1">
        <v>2546800000</v>
      </c>
      <c r="D16" s="1">
        <v>3178700000</v>
      </c>
      <c r="E16" s="1">
        <v>3995100000</v>
      </c>
      <c r="F16" s="1">
        <v>4830100000</v>
      </c>
      <c r="G16" s="1">
        <v>5212900000</v>
      </c>
      <c r="H16" s="1">
        <v>6542200000</v>
      </c>
      <c r="I16" s="1">
        <v>7288400000</v>
      </c>
      <c r="J16" s="1">
        <v>15098900000</v>
      </c>
      <c r="K16" s="1">
        <v>16088400000</v>
      </c>
      <c r="L16" s="1">
        <v>17781400000</v>
      </c>
      <c r="M16" s="1">
        <v>19075700000</v>
      </c>
      <c r="N16" s="1">
        <v>21293700000</v>
      </c>
      <c r="O16" s="1">
        <v>23482600000</v>
      </c>
      <c r="P16" s="1">
        <v>26595900000</v>
      </c>
      <c r="Q16" s="1">
        <v>31126846000</v>
      </c>
      <c r="R16" s="1">
        <v>33804770000</v>
      </c>
      <c r="S16" s="1">
        <v>37630964000</v>
      </c>
      <c r="T16" s="1">
        <v>41388924000</v>
      </c>
      <c r="U16" s="1">
        <v>46721344000</v>
      </c>
      <c r="V16" s="1">
        <v>51460925000</v>
      </c>
      <c r="W16" s="1">
        <v>58520142000</v>
      </c>
      <c r="X16" s="1">
        <v>62791569000</v>
      </c>
      <c r="Y16" s="1">
        <v>70514185000</v>
      </c>
      <c r="Z16" s="1">
        <v>69628000000</v>
      </c>
      <c r="AA16" s="1">
        <v>75869000000</v>
      </c>
      <c r="AB16" s="1">
        <v>86476000000</v>
      </c>
      <c r="AC16" s="1">
        <v>96378000000</v>
      </c>
      <c r="AD16" s="1">
        <v>102103000000</v>
      </c>
      <c r="AE16" s="1">
        <v>109420000000</v>
      </c>
      <c r="AF16" s="1">
        <v>112575000000</v>
      </c>
      <c r="AG16" s="1">
        <v>115047000000</v>
      </c>
      <c r="AH16" s="1">
        <v>124914000000</v>
      </c>
      <c r="AI16" s="1">
        <v>137096000000</v>
      </c>
      <c r="AJ16" s="1">
        <v>147966000000</v>
      </c>
      <c r="AK16" s="1">
        <v>161326000000</v>
      </c>
      <c r="AL16" s="1">
        <v>189221000000</v>
      </c>
      <c r="AM16" s="1">
        <v>219161000000</v>
      </c>
      <c r="AS16" s="28">
        <f>(AM35+AL35+AK35+AJ35+AI35)/5</f>
        <v>1.726904036736459E-3</v>
      </c>
      <c r="AT16" s="29">
        <f>AU101/AM3</f>
        <v>0.95391297306943257</v>
      </c>
      <c r="AU16" s="29">
        <f>AU101/AM28</f>
        <v>37.045579207734427</v>
      </c>
      <c r="AV16" s="30">
        <f>AU101/AM106</f>
        <v>61.83786486432448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>
        <v>108000000</v>
      </c>
      <c r="AA17" s="1">
        <v>111000000</v>
      </c>
      <c r="AB17" s="1">
        <v>116000000</v>
      </c>
      <c r="AC17" s="1">
        <v>95000000</v>
      </c>
      <c r="AD17" s="1">
        <v>99000000</v>
      </c>
      <c r="AE17" s="1">
        <v>113000000</v>
      </c>
      <c r="AF17" s="1">
        <v>124000000</v>
      </c>
      <c r="AG17" s="1">
        <v>133000000</v>
      </c>
      <c r="AH17" s="1">
        <v>134000000</v>
      </c>
      <c r="AI17" s="1">
        <v>159000000</v>
      </c>
      <c r="AJ17" s="1">
        <v>150000000</v>
      </c>
      <c r="AK17" s="1">
        <v>160000000</v>
      </c>
      <c r="AL17" s="1">
        <v>171000000</v>
      </c>
      <c r="AM17" s="1">
        <v>158000000</v>
      </c>
    </row>
    <row r="18" spans="1:45" ht="20" x14ac:dyDescent="0.25">
      <c r="A18" s="5" t="s">
        <v>13</v>
      </c>
      <c r="B18" s="1">
        <v>5700000</v>
      </c>
      <c r="C18" s="1">
        <v>10100000</v>
      </c>
      <c r="D18" s="1">
        <v>10500000</v>
      </c>
      <c r="E18" s="1">
        <v>15100000</v>
      </c>
      <c r="F18" s="1">
        <v>19500000</v>
      </c>
      <c r="G18" s="1">
        <v>27400000</v>
      </c>
      <c r="H18" s="1">
        <v>40600000</v>
      </c>
      <c r="I18" s="1">
        <v>54000000</v>
      </c>
      <c r="J18" s="1">
        <v>112100000</v>
      </c>
      <c r="K18" s="1">
        <v>143700000</v>
      </c>
      <c r="L18" s="1">
        <v>142000000</v>
      </c>
      <c r="M18" s="1">
        <v>161600000</v>
      </c>
      <c r="N18" s="1">
        <v>182300000</v>
      </c>
      <c r="O18" s="1">
        <v>196300000</v>
      </c>
      <c r="P18" s="1">
        <v>224800000</v>
      </c>
      <c r="Q18" s="1">
        <v>254397000</v>
      </c>
      <c r="R18" s="1">
        <v>301297000</v>
      </c>
      <c r="S18" s="1">
        <v>341781000</v>
      </c>
      <c r="T18" s="1">
        <v>391302000</v>
      </c>
      <c r="U18" s="1">
        <v>440721000</v>
      </c>
      <c r="V18" s="1">
        <v>477868000</v>
      </c>
      <c r="W18" s="1">
        <v>515285000</v>
      </c>
      <c r="X18" s="1">
        <v>566385000</v>
      </c>
      <c r="Y18" s="1">
        <v>653082000</v>
      </c>
      <c r="Z18" s="1">
        <v>728000000</v>
      </c>
      <c r="AA18" s="1">
        <v>795000000</v>
      </c>
      <c r="AB18" s="1">
        <v>855000000</v>
      </c>
      <c r="AC18" s="1">
        <v>908000000</v>
      </c>
      <c r="AD18" s="1">
        <v>946000000</v>
      </c>
      <c r="AE18" s="1">
        <v>1029000000</v>
      </c>
      <c r="AF18" s="1">
        <v>1127000000</v>
      </c>
      <c r="AG18" s="1">
        <v>1255000000</v>
      </c>
      <c r="AH18" s="1">
        <v>1370000000</v>
      </c>
      <c r="AI18" s="1">
        <v>1437000000</v>
      </c>
      <c r="AJ18" s="1">
        <v>1492000000</v>
      </c>
      <c r="AK18" s="1">
        <v>1645000000</v>
      </c>
      <c r="AL18" s="1">
        <v>1781000000</v>
      </c>
      <c r="AM18" s="1">
        <v>1900000000</v>
      </c>
      <c r="AS18" s="18" t="s">
        <v>126</v>
      </c>
    </row>
    <row r="19" spans="1:45" ht="19" x14ac:dyDescent="0.25">
      <c r="A19" s="6" t="s">
        <v>14</v>
      </c>
      <c r="B19" s="10">
        <v>96400000</v>
      </c>
      <c r="C19" s="10">
        <v>126100000</v>
      </c>
      <c r="D19" s="10">
        <v>150100000</v>
      </c>
      <c r="E19" s="10">
        <v>171800000</v>
      </c>
      <c r="F19" s="10">
        <v>211300000</v>
      </c>
      <c r="G19" s="10">
        <v>233000000</v>
      </c>
      <c r="H19" s="10">
        <v>260400000</v>
      </c>
      <c r="I19" s="10">
        <v>269200000</v>
      </c>
      <c r="J19" s="10">
        <v>482400000</v>
      </c>
      <c r="K19" s="10">
        <v>124000000</v>
      </c>
      <c r="L19" s="10">
        <v>426800000</v>
      </c>
      <c r="M19" s="10">
        <v>585100000</v>
      </c>
      <c r="N19" s="10">
        <v>702600000</v>
      </c>
      <c r="O19" s="10">
        <v>962700000</v>
      </c>
      <c r="P19" s="10">
        <v>965600000</v>
      </c>
      <c r="Q19" s="10">
        <v>1306792000</v>
      </c>
      <c r="R19" s="10">
        <v>1304778000</v>
      </c>
      <c r="S19" s="10">
        <v>1479965000</v>
      </c>
      <c r="T19" s="10">
        <v>1549535000</v>
      </c>
      <c r="U19" s="10">
        <v>1841345000</v>
      </c>
      <c r="V19" s="10">
        <v>2026830000</v>
      </c>
      <c r="W19" s="10">
        <v>2266702000</v>
      </c>
      <c r="X19" s="10">
        <v>2276376000</v>
      </c>
      <c r="Y19" s="10">
        <v>2652056000</v>
      </c>
      <c r="Z19" s="10">
        <v>2550000000</v>
      </c>
      <c r="AA19" s="10">
        <v>2940000000</v>
      </c>
      <c r="AB19" s="10">
        <v>3274000000</v>
      </c>
      <c r="AC19" s="10">
        <v>3712000000</v>
      </c>
      <c r="AD19" s="10">
        <v>4074000000</v>
      </c>
      <c r="AE19" s="10">
        <v>4309000000</v>
      </c>
      <c r="AF19" s="10">
        <v>4823000000</v>
      </c>
      <c r="AG19" s="10">
        <v>4981000000</v>
      </c>
      <c r="AH19" s="10">
        <v>5508000000</v>
      </c>
      <c r="AI19" s="10">
        <v>5993000000</v>
      </c>
      <c r="AJ19" s="10">
        <v>6362000000</v>
      </c>
      <c r="AK19" s="10">
        <v>7115000000</v>
      </c>
      <c r="AL19" s="10">
        <v>8560000000</v>
      </c>
      <c r="AM19" s="10">
        <v>9827000000</v>
      </c>
      <c r="AS19" s="31">
        <f>AM40-AM56-AM61</f>
        <v>2010000000</v>
      </c>
    </row>
    <row r="20" spans="1:45" ht="19" customHeight="1" x14ac:dyDescent="0.25">
      <c r="A20" s="14" t="s">
        <v>102</v>
      </c>
      <c r="B20" s="1"/>
      <c r="C20" s="15">
        <f>(C19/B19)-1</f>
        <v>0.30809128630705396</v>
      </c>
      <c r="D20" s="15">
        <f>(D19/C19)-1</f>
        <v>0.19032513877874702</v>
      </c>
      <c r="E20" s="15">
        <f>(E19/D19)-1</f>
        <v>0.14457028647568282</v>
      </c>
      <c r="F20" s="15">
        <f t="shared" ref="F20:AK20" si="3">(F19/E19)-1</f>
        <v>0.229918509895227</v>
      </c>
      <c r="G20" s="15">
        <f t="shared" si="3"/>
        <v>0.10269758637008986</v>
      </c>
      <c r="H20" s="15">
        <f t="shared" si="3"/>
        <v>0.11759656652360517</v>
      </c>
      <c r="I20" s="15">
        <f t="shared" si="3"/>
        <v>3.3794162826420893E-2</v>
      </c>
      <c r="J20" s="15">
        <f t="shared" si="3"/>
        <v>0.79197622585438343</v>
      </c>
      <c r="K20" s="15">
        <f t="shared" si="3"/>
        <v>-0.74295190713101156</v>
      </c>
      <c r="L20" s="15">
        <f t="shared" si="3"/>
        <v>2.4419354838709677</v>
      </c>
      <c r="M20" s="15">
        <f t="shared" si="3"/>
        <v>0.3708997188378631</v>
      </c>
      <c r="N20" s="15">
        <f t="shared" si="3"/>
        <v>0.20082037258588281</v>
      </c>
      <c r="O20" s="15">
        <f t="shared" si="3"/>
        <v>0.37019641332194708</v>
      </c>
      <c r="P20" s="15">
        <f t="shared" si="3"/>
        <v>3.0123610678300938E-3</v>
      </c>
      <c r="Q20" s="15">
        <f t="shared" si="3"/>
        <v>0.35334714167357073</v>
      </c>
      <c r="R20" s="15">
        <f t="shared" si="3"/>
        <v>-1.5411787032671986E-3</v>
      </c>
      <c r="S20" s="15">
        <f t="shared" si="3"/>
        <v>0.13426575248816275</v>
      </c>
      <c r="T20" s="15">
        <f t="shared" si="3"/>
        <v>4.700786842932092E-2</v>
      </c>
      <c r="U20" s="15">
        <f t="shared" si="3"/>
        <v>0.18832101243276211</v>
      </c>
      <c r="V20" s="15">
        <f t="shared" si="3"/>
        <v>0.10073343126899093</v>
      </c>
      <c r="W20" s="15">
        <f t="shared" si="3"/>
        <v>0.11834835679361366</v>
      </c>
      <c r="X20" s="15">
        <f t="shared" si="3"/>
        <v>4.2678746478364005E-3</v>
      </c>
      <c r="Y20" s="15">
        <f t="shared" si="3"/>
        <v>0.16503424741782546</v>
      </c>
      <c r="Z20" s="15">
        <f t="shared" si="3"/>
        <v>-3.8481842012385914E-2</v>
      </c>
      <c r="AA20" s="15">
        <f t="shared" si="3"/>
        <v>0.15294117647058814</v>
      </c>
      <c r="AB20" s="15">
        <f t="shared" si="3"/>
        <v>0.11360544217687085</v>
      </c>
      <c r="AC20" s="15">
        <f t="shared" si="3"/>
        <v>0.13378130726939519</v>
      </c>
      <c r="AD20" s="15">
        <f t="shared" si="3"/>
        <v>9.75215517241379E-2</v>
      </c>
      <c r="AE20" s="15">
        <f t="shared" si="3"/>
        <v>5.7682866961217494E-2</v>
      </c>
      <c r="AF20" s="15">
        <f t="shared" si="3"/>
        <v>0.11928521698770012</v>
      </c>
      <c r="AG20" s="15">
        <f t="shared" si="3"/>
        <v>3.2759693137051737E-2</v>
      </c>
      <c r="AH20" s="15">
        <f t="shared" si="3"/>
        <v>0.10580204778156999</v>
      </c>
      <c r="AI20" s="15">
        <f t="shared" si="3"/>
        <v>8.8053740014524262E-2</v>
      </c>
      <c r="AJ20" s="15">
        <f t="shared" si="3"/>
        <v>6.157183380610709E-2</v>
      </c>
      <c r="AK20" s="15">
        <f t="shared" si="3"/>
        <v>0.11835900660169751</v>
      </c>
      <c r="AL20" s="15">
        <f t="shared" ref="AL20" si="4">(AL19/AK19)-1</f>
        <v>0.20309205903021788</v>
      </c>
      <c r="AM20" s="15">
        <f t="shared" ref="AM20" si="5">(AM19/AL19)-1</f>
        <v>0.14801401869158881</v>
      </c>
    </row>
    <row r="21" spans="1:45" ht="19" x14ac:dyDescent="0.25">
      <c r="A21" s="5" t="s">
        <v>15</v>
      </c>
      <c r="B21" s="2">
        <v>5.2600000000000001E-2</v>
      </c>
      <c r="C21" s="2">
        <v>4.7600000000000003E-2</v>
      </c>
      <c r="D21" s="2">
        <v>4.5400000000000003E-2</v>
      </c>
      <c r="E21" s="2">
        <v>4.24E-2</v>
      </c>
      <c r="F21" s="2">
        <v>4.3099999999999999E-2</v>
      </c>
      <c r="G21" s="2">
        <v>4.41E-2</v>
      </c>
      <c r="H21" s="2">
        <v>3.95E-2</v>
      </c>
      <c r="I21" s="2">
        <v>3.6799999999999999E-2</v>
      </c>
      <c r="J21" s="2">
        <v>3.1800000000000002E-2</v>
      </c>
      <c r="K21" s="2">
        <v>7.4999999999999997E-3</v>
      </c>
      <c r="L21" s="2">
        <v>2.3800000000000002E-2</v>
      </c>
      <c r="M21" s="2">
        <v>2.9899999999999999E-2</v>
      </c>
      <c r="N21" s="2">
        <v>3.2099999999999997E-2</v>
      </c>
      <c r="O21" s="2">
        <v>3.9699999999999999E-2</v>
      </c>
      <c r="P21" s="2">
        <v>3.5200000000000002E-2</v>
      </c>
      <c r="Q21" s="2">
        <v>4.0599999999999997E-2</v>
      </c>
      <c r="R21" s="2">
        <v>3.7499999999999999E-2</v>
      </c>
      <c r="S21" s="2">
        <v>3.8199999999999998E-2</v>
      </c>
      <c r="T21" s="2">
        <v>3.6400000000000002E-2</v>
      </c>
      <c r="U21" s="2">
        <v>3.8300000000000001E-2</v>
      </c>
      <c r="V21" s="2">
        <v>3.8300000000000001E-2</v>
      </c>
      <c r="W21" s="2">
        <v>3.7699999999999997E-2</v>
      </c>
      <c r="X21" s="2">
        <v>3.5299999999999998E-2</v>
      </c>
      <c r="Y21" s="2">
        <v>3.6600000000000001E-2</v>
      </c>
      <c r="Z21" s="2">
        <v>3.5700000000000003E-2</v>
      </c>
      <c r="AA21" s="2">
        <v>3.7699999999999997E-2</v>
      </c>
      <c r="AB21" s="2">
        <v>3.6799999999999999E-2</v>
      </c>
      <c r="AC21" s="2">
        <v>3.7400000000000003E-2</v>
      </c>
      <c r="AD21" s="2">
        <v>3.8699999999999998E-2</v>
      </c>
      <c r="AE21" s="2">
        <v>3.8300000000000001E-2</v>
      </c>
      <c r="AF21" s="2">
        <v>4.1500000000000002E-2</v>
      </c>
      <c r="AG21" s="2">
        <v>4.2000000000000003E-2</v>
      </c>
      <c r="AH21" s="2">
        <v>4.2700000000000002E-2</v>
      </c>
      <c r="AI21" s="2">
        <v>4.2299999999999997E-2</v>
      </c>
      <c r="AJ21" s="2">
        <v>4.1700000000000001E-2</v>
      </c>
      <c r="AK21" s="2">
        <v>4.2700000000000002E-2</v>
      </c>
      <c r="AL21" s="2">
        <v>4.3700000000000003E-2</v>
      </c>
      <c r="AM21" s="2">
        <v>4.3299999999999998E-2</v>
      </c>
    </row>
    <row r="22" spans="1:45" ht="19" x14ac:dyDescent="0.25">
      <c r="A22" s="6" t="s">
        <v>16</v>
      </c>
      <c r="B22" s="10">
        <v>43700000</v>
      </c>
      <c r="C22" s="10">
        <v>101800000</v>
      </c>
      <c r="D22" s="10">
        <v>127000000</v>
      </c>
      <c r="E22" s="10">
        <v>58300000</v>
      </c>
      <c r="F22" s="10">
        <v>71100000</v>
      </c>
      <c r="G22" s="10">
        <v>73600000</v>
      </c>
      <c r="H22" s="10">
        <v>55900000</v>
      </c>
      <c r="I22" s="10">
        <v>31800000</v>
      </c>
      <c r="J22" s="10">
        <v>55800000</v>
      </c>
      <c r="K22" s="10">
        <v>392200000</v>
      </c>
      <c r="L22" s="10">
        <v>124500000</v>
      </c>
      <c r="M22" s="10">
        <v>490800000</v>
      </c>
      <c r="N22" s="10">
        <v>580700000</v>
      </c>
      <c r="O22" s="10">
        <v>787300000</v>
      </c>
      <c r="P22" s="10">
        <v>860100000</v>
      </c>
      <c r="Q22" s="10">
        <v>1037450000</v>
      </c>
      <c r="R22" s="10">
        <v>992267000</v>
      </c>
      <c r="S22" s="10">
        <v>1131535000</v>
      </c>
      <c r="T22" s="10">
        <v>1156628000</v>
      </c>
      <c r="U22" s="10">
        <v>1385648000</v>
      </c>
      <c r="V22" s="10">
        <v>1474303000</v>
      </c>
      <c r="W22" s="10">
        <v>1625632000</v>
      </c>
      <c r="X22" s="10">
        <v>1608586000</v>
      </c>
      <c r="Y22" s="10">
        <v>1968835000</v>
      </c>
      <c r="Z22" s="10">
        <v>1777000000</v>
      </c>
      <c r="AA22" s="10">
        <v>2077000000</v>
      </c>
      <c r="AB22" s="10">
        <v>2439000000</v>
      </c>
      <c r="AC22" s="10">
        <v>2759000000</v>
      </c>
      <c r="AD22" s="10">
        <v>3053000000</v>
      </c>
      <c r="AE22" s="10">
        <v>3220000000</v>
      </c>
      <c r="AF22" s="10">
        <v>3624000000</v>
      </c>
      <c r="AG22" s="10">
        <v>3672000000</v>
      </c>
      <c r="AH22" s="10">
        <v>4111000000</v>
      </c>
      <c r="AI22" s="10">
        <v>4480000000</v>
      </c>
      <c r="AJ22" s="10">
        <v>4737000000</v>
      </c>
      <c r="AK22" s="10">
        <v>5435000000</v>
      </c>
      <c r="AL22" s="10">
        <v>6708000000</v>
      </c>
      <c r="AM22" s="10">
        <v>7793000000</v>
      </c>
    </row>
    <row r="23" spans="1:45" ht="19" x14ac:dyDescent="0.25">
      <c r="A23" s="5" t="s">
        <v>17</v>
      </c>
      <c r="B23" s="2">
        <v>2.3800000000000002E-2</v>
      </c>
      <c r="C23" s="2">
        <v>3.8399999999999997E-2</v>
      </c>
      <c r="D23" s="2">
        <v>3.8399999999999997E-2</v>
      </c>
      <c r="E23" s="2">
        <v>1.44E-2</v>
      </c>
      <c r="F23" s="2">
        <v>1.4500000000000001E-2</v>
      </c>
      <c r="G23" s="2">
        <v>1.3899999999999999E-2</v>
      </c>
      <c r="H23" s="2">
        <v>8.5000000000000006E-3</v>
      </c>
      <c r="I23" s="2">
        <v>4.3E-3</v>
      </c>
      <c r="J23" s="2">
        <v>3.7000000000000002E-3</v>
      </c>
      <c r="K23" s="2">
        <v>2.3800000000000002E-2</v>
      </c>
      <c r="L23" s="2">
        <v>7.0000000000000001E-3</v>
      </c>
      <c r="M23" s="2">
        <v>2.5100000000000001E-2</v>
      </c>
      <c r="N23" s="2">
        <v>2.6499999999999999E-2</v>
      </c>
      <c r="O23" s="2">
        <v>3.2399999999999998E-2</v>
      </c>
      <c r="P23" s="2">
        <v>3.1300000000000001E-2</v>
      </c>
      <c r="Q23" s="2">
        <v>3.2300000000000002E-2</v>
      </c>
      <c r="R23" s="2">
        <v>2.8500000000000001E-2</v>
      </c>
      <c r="S23" s="2">
        <v>2.92E-2</v>
      </c>
      <c r="T23" s="2">
        <v>2.7199999999999998E-2</v>
      </c>
      <c r="U23" s="2">
        <v>2.8799999999999999E-2</v>
      </c>
      <c r="V23" s="2">
        <v>2.7900000000000001E-2</v>
      </c>
      <c r="W23" s="2">
        <v>2.7E-2</v>
      </c>
      <c r="X23" s="2">
        <v>2.5000000000000001E-2</v>
      </c>
      <c r="Y23" s="2">
        <v>2.7199999999999998E-2</v>
      </c>
      <c r="Z23" s="2">
        <v>2.4899999999999999E-2</v>
      </c>
      <c r="AA23" s="2">
        <v>2.6599999999999999E-2</v>
      </c>
      <c r="AB23" s="2">
        <v>2.7400000000000001E-2</v>
      </c>
      <c r="AC23" s="2">
        <v>2.7799999999999998E-2</v>
      </c>
      <c r="AD23" s="2">
        <v>2.9000000000000001E-2</v>
      </c>
      <c r="AE23" s="2">
        <v>2.86E-2</v>
      </c>
      <c r="AF23" s="2">
        <v>3.1199999999999999E-2</v>
      </c>
      <c r="AG23" s="2">
        <v>3.09E-2</v>
      </c>
      <c r="AH23" s="2">
        <v>3.1899999999999998E-2</v>
      </c>
      <c r="AI23" s="2">
        <v>3.1600000000000003E-2</v>
      </c>
      <c r="AJ23" s="2">
        <v>3.1E-2</v>
      </c>
      <c r="AK23" s="2">
        <v>3.2599999999999997E-2</v>
      </c>
      <c r="AL23" s="2">
        <v>3.4200000000000001E-2</v>
      </c>
      <c r="AM23" s="2">
        <v>3.4299999999999997E-2</v>
      </c>
    </row>
    <row r="24" spans="1:45" ht="19" x14ac:dyDescent="0.25">
      <c r="A24" s="5" t="s">
        <v>18</v>
      </c>
      <c r="B24" s="1">
        <v>47000000</v>
      </c>
      <c r="C24" s="1">
        <v>14200000</v>
      </c>
      <c r="D24" s="1">
        <v>12600000</v>
      </c>
      <c r="E24" s="1">
        <v>98400000</v>
      </c>
      <c r="F24" s="1">
        <v>120700000</v>
      </c>
      <c r="G24" s="1">
        <v>132000000</v>
      </c>
      <c r="H24" s="1">
        <v>163900000</v>
      </c>
      <c r="I24" s="1">
        <v>183400000</v>
      </c>
      <c r="J24" s="1">
        <v>314500000</v>
      </c>
      <c r="K24" s="1">
        <v>-188600000</v>
      </c>
      <c r="L24" s="1">
        <v>243700000</v>
      </c>
      <c r="M24" s="1">
        <v>-67300000</v>
      </c>
      <c r="N24" s="1">
        <v>-60400000</v>
      </c>
      <c r="O24" s="1">
        <v>-20900000</v>
      </c>
      <c r="P24" s="1">
        <v>-1300000</v>
      </c>
      <c r="Q24" s="1">
        <v>14945000</v>
      </c>
      <c r="R24" s="1">
        <v>11214000</v>
      </c>
      <c r="S24" s="1">
        <v>6649000</v>
      </c>
      <c r="T24" s="1">
        <v>1605000</v>
      </c>
      <c r="U24" s="1">
        <v>14976000</v>
      </c>
      <c r="V24" s="1">
        <v>74659000</v>
      </c>
      <c r="W24" s="1">
        <v>125785000</v>
      </c>
      <c r="X24" s="1">
        <v>101405000</v>
      </c>
      <c r="Y24" s="1">
        <v>30139000</v>
      </c>
      <c r="Z24" s="1">
        <v>-63000000</v>
      </c>
      <c r="AA24" s="1">
        <v>-23000000</v>
      </c>
      <c r="AB24" s="1">
        <v>-56000000</v>
      </c>
      <c r="AC24" s="1">
        <v>8000000</v>
      </c>
      <c r="AD24" s="1">
        <v>-2000000</v>
      </c>
      <c r="AE24" s="1">
        <v>-23000000</v>
      </c>
      <c r="AF24" s="1">
        <v>-20000000</v>
      </c>
      <c r="AG24" s="1">
        <v>-53000000</v>
      </c>
      <c r="AH24" s="1">
        <v>-72000000</v>
      </c>
      <c r="AI24" s="1">
        <v>-38000000</v>
      </c>
      <c r="AJ24" s="1">
        <v>28000000</v>
      </c>
      <c r="AK24" s="1">
        <v>-68000000</v>
      </c>
      <c r="AL24" s="1">
        <v>-28000000</v>
      </c>
      <c r="AM24" s="1">
        <v>47000000</v>
      </c>
    </row>
    <row r="25" spans="1:45" ht="19" x14ac:dyDescent="0.25">
      <c r="A25" s="6" t="s">
        <v>19</v>
      </c>
      <c r="B25" s="10">
        <v>90700000</v>
      </c>
      <c r="C25" s="10">
        <v>116000000</v>
      </c>
      <c r="D25" s="10">
        <v>139600000</v>
      </c>
      <c r="E25" s="10">
        <v>156700000</v>
      </c>
      <c r="F25" s="10">
        <v>191800000</v>
      </c>
      <c r="G25" s="10">
        <v>205600000</v>
      </c>
      <c r="H25" s="10">
        <v>219800000</v>
      </c>
      <c r="I25" s="10">
        <v>215200000</v>
      </c>
      <c r="J25" s="10">
        <v>370300000</v>
      </c>
      <c r="K25" s="10">
        <v>203600000</v>
      </c>
      <c r="L25" s="10">
        <v>368200000</v>
      </c>
      <c r="M25" s="10">
        <v>423500000</v>
      </c>
      <c r="N25" s="10">
        <v>520300000</v>
      </c>
      <c r="O25" s="10">
        <v>766400000</v>
      </c>
      <c r="P25" s="10">
        <v>858800000</v>
      </c>
      <c r="Q25" s="10">
        <v>1052395000</v>
      </c>
      <c r="R25" s="10">
        <v>1003481000</v>
      </c>
      <c r="S25" s="10">
        <v>1138184000</v>
      </c>
      <c r="T25" s="10">
        <v>1158233000</v>
      </c>
      <c r="U25" s="10">
        <v>1400624000</v>
      </c>
      <c r="V25" s="10">
        <v>1548962000</v>
      </c>
      <c r="W25" s="10">
        <v>1751417000</v>
      </c>
      <c r="X25" s="10">
        <v>1709991000</v>
      </c>
      <c r="Y25" s="10">
        <v>1998974000</v>
      </c>
      <c r="Z25" s="10">
        <v>1714000000</v>
      </c>
      <c r="AA25" s="10">
        <v>2054000000</v>
      </c>
      <c r="AB25" s="10">
        <v>2383000000</v>
      </c>
      <c r="AC25" s="10">
        <v>2767000000</v>
      </c>
      <c r="AD25" s="10">
        <v>3051000000</v>
      </c>
      <c r="AE25" s="10">
        <v>3197000000</v>
      </c>
      <c r="AF25" s="10">
        <v>3604000000</v>
      </c>
      <c r="AG25" s="10">
        <v>3619000000</v>
      </c>
      <c r="AH25" s="10">
        <v>4039000000</v>
      </c>
      <c r="AI25" s="10">
        <v>4442000000</v>
      </c>
      <c r="AJ25" s="10">
        <v>4765000000</v>
      </c>
      <c r="AK25" s="10">
        <v>5367000000</v>
      </c>
      <c r="AL25" s="10">
        <v>6680000000</v>
      </c>
      <c r="AM25" s="10">
        <v>7840000000</v>
      </c>
    </row>
    <row r="26" spans="1:45" ht="19" x14ac:dyDescent="0.25">
      <c r="A26" s="5" t="s">
        <v>20</v>
      </c>
      <c r="B26" s="2">
        <v>4.9500000000000002E-2</v>
      </c>
      <c r="C26" s="2">
        <v>4.3799999999999999E-2</v>
      </c>
      <c r="D26" s="2">
        <v>4.2200000000000001E-2</v>
      </c>
      <c r="E26" s="2">
        <v>3.8699999999999998E-2</v>
      </c>
      <c r="F26" s="2">
        <v>3.9100000000000003E-2</v>
      </c>
      <c r="G26" s="2">
        <v>3.8899999999999997E-2</v>
      </c>
      <c r="H26" s="2">
        <v>3.3300000000000003E-2</v>
      </c>
      <c r="I26" s="2">
        <v>2.9399999999999999E-2</v>
      </c>
      <c r="J26" s="2">
        <v>2.4400000000000002E-2</v>
      </c>
      <c r="K26" s="2">
        <v>1.24E-2</v>
      </c>
      <c r="L26" s="2">
        <v>2.06E-2</v>
      </c>
      <c r="M26" s="2">
        <v>2.1600000000000001E-2</v>
      </c>
      <c r="N26" s="2">
        <v>2.3800000000000002E-2</v>
      </c>
      <c r="O26" s="2">
        <v>3.1600000000000003E-2</v>
      </c>
      <c r="P26" s="2">
        <v>3.1300000000000001E-2</v>
      </c>
      <c r="Q26" s="2">
        <v>3.27E-2</v>
      </c>
      <c r="R26" s="2">
        <v>2.8799999999999999E-2</v>
      </c>
      <c r="S26" s="2">
        <v>2.9399999999999999E-2</v>
      </c>
      <c r="T26" s="2">
        <v>2.7199999999999998E-2</v>
      </c>
      <c r="U26" s="2">
        <v>2.9100000000000001E-2</v>
      </c>
      <c r="V26" s="2">
        <v>2.93E-2</v>
      </c>
      <c r="W26" s="2">
        <v>2.9100000000000001E-2</v>
      </c>
      <c r="X26" s="2">
        <v>2.6599999999999999E-2</v>
      </c>
      <c r="Y26" s="2">
        <v>2.76E-2</v>
      </c>
      <c r="Z26" s="2">
        <v>2.4E-2</v>
      </c>
      <c r="AA26" s="2">
        <v>2.64E-2</v>
      </c>
      <c r="AB26" s="2">
        <v>2.6800000000000001E-2</v>
      </c>
      <c r="AC26" s="2">
        <v>2.7900000000000001E-2</v>
      </c>
      <c r="AD26" s="2">
        <v>2.9000000000000001E-2</v>
      </c>
      <c r="AE26" s="2">
        <v>2.8400000000000002E-2</v>
      </c>
      <c r="AF26" s="2">
        <v>3.1E-2</v>
      </c>
      <c r="AG26" s="2">
        <v>3.0499999999999999E-2</v>
      </c>
      <c r="AH26" s="2">
        <v>3.1300000000000001E-2</v>
      </c>
      <c r="AI26" s="2">
        <v>3.1399999999999997E-2</v>
      </c>
      <c r="AJ26" s="2">
        <v>3.1199999999999999E-2</v>
      </c>
      <c r="AK26" s="2">
        <v>3.2199999999999999E-2</v>
      </c>
      <c r="AL26" s="2">
        <v>3.4099999999999998E-2</v>
      </c>
      <c r="AM26" s="2">
        <v>3.4500000000000003E-2</v>
      </c>
    </row>
    <row r="27" spans="1:45" ht="19" x14ac:dyDescent="0.25">
      <c r="A27" s="5" t="s">
        <v>21</v>
      </c>
      <c r="B27" s="1">
        <v>44700000</v>
      </c>
      <c r="C27" s="1">
        <v>57100000</v>
      </c>
      <c r="D27" s="1">
        <v>66300000</v>
      </c>
      <c r="E27" s="1">
        <v>61900000</v>
      </c>
      <c r="F27" s="1">
        <v>74800000</v>
      </c>
      <c r="G27" s="1">
        <v>80200000</v>
      </c>
      <c r="H27" s="1">
        <v>85700000</v>
      </c>
      <c r="I27" s="1">
        <v>86100000</v>
      </c>
      <c r="J27" s="1">
        <v>147100000</v>
      </c>
      <c r="K27" s="1">
        <v>92700000</v>
      </c>
      <c r="L27" s="1">
        <v>151000000</v>
      </c>
      <c r="M27" s="1">
        <v>174700000</v>
      </c>
      <c r="N27" s="1">
        <v>208100000</v>
      </c>
      <c r="O27" s="1">
        <v>306600000</v>
      </c>
      <c r="P27" s="1">
        <v>343500000</v>
      </c>
      <c r="Q27" s="1">
        <v>420958000</v>
      </c>
      <c r="R27" s="1">
        <v>401392000</v>
      </c>
      <c r="S27" s="1">
        <v>438201000</v>
      </c>
      <c r="T27" s="1">
        <v>437233000</v>
      </c>
      <c r="U27" s="1">
        <v>518231000</v>
      </c>
      <c r="V27" s="1">
        <v>485870000</v>
      </c>
      <c r="W27" s="1">
        <v>648202000</v>
      </c>
      <c r="X27" s="1">
        <v>627219000</v>
      </c>
      <c r="Y27" s="1">
        <v>716249000</v>
      </c>
      <c r="Z27" s="1">
        <v>628000000</v>
      </c>
      <c r="AA27" s="1">
        <v>731000000</v>
      </c>
      <c r="AB27" s="1">
        <v>841000000</v>
      </c>
      <c r="AC27" s="1">
        <v>1000000000</v>
      </c>
      <c r="AD27" s="1">
        <v>990000000</v>
      </c>
      <c r="AE27" s="1">
        <v>1109000000</v>
      </c>
      <c r="AF27" s="1">
        <v>1195000000</v>
      </c>
      <c r="AG27" s="1">
        <v>1243000000</v>
      </c>
      <c r="AH27" s="1">
        <v>1325000000</v>
      </c>
      <c r="AI27" s="1">
        <v>1263000000</v>
      </c>
      <c r="AJ27" s="1">
        <v>1061000000</v>
      </c>
      <c r="AK27" s="1">
        <v>1308000000</v>
      </c>
      <c r="AL27" s="1">
        <v>1601000000</v>
      </c>
      <c r="AM27" s="1">
        <v>1925000000</v>
      </c>
    </row>
    <row r="28" spans="1:45" ht="20" thickBot="1" x14ac:dyDescent="0.3">
      <c r="A28" s="7" t="s">
        <v>22</v>
      </c>
      <c r="B28" s="11">
        <v>46000000</v>
      </c>
      <c r="C28" s="11">
        <v>58900000</v>
      </c>
      <c r="D28" s="11">
        <v>73300000</v>
      </c>
      <c r="E28" s="11">
        <v>94800000</v>
      </c>
      <c r="F28" s="11">
        <v>117000000</v>
      </c>
      <c r="G28" s="11">
        <v>125400000</v>
      </c>
      <c r="H28" s="11">
        <v>134100000</v>
      </c>
      <c r="I28" s="11">
        <v>129100000</v>
      </c>
      <c r="J28" s="11">
        <v>223200000</v>
      </c>
      <c r="K28" s="11">
        <v>-112400000</v>
      </c>
      <c r="L28" s="11">
        <v>133800000</v>
      </c>
      <c r="M28" s="11">
        <v>248800000</v>
      </c>
      <c r="N28" s="11">
        <v>312200000</v>
      </c>
      <c r="O28" s="11">
        <v>459800000</v>
      </c>
      <c r="P28" s="11">
        <v>397300000</v>
      </c>
      <c r="Q28" s="11">
        <v>631437000</v>
      </c>
      <c r="R28" s="11">
        <v>602089000</v>
      </c>
      <c r="S28" s="11">
        <v>699983000</v>
      </c>
      <c r="T28" s="11">
        <v>721000000</v>
      </c>
      <c r="U28" s="11">
        <v>882393000</v>
      </c>
      <c r="V28" s="11">
        <v>1063092000</v>
      </c>
      <c r="W28" s="11">
        <v>1103215000</v>
      </c>
      <c r="X28" s="11">
        <v>1082772000</v>
      </c>
      <c r="Y28" s="11">
        <v>1282725000</v>
      </c>
      <c r="Z28" s="11">
        <v>1086000000</v>
      </c>
      <c r="AA28" s="11">
        <v>1303000000</v>
      </c>
      <c r="AB28" s="11">
        <v>1462000000</v>
      </c>
      <c r="AC28" s="11">
        <v>1709000000</v>
      </c>
      <c r="AD28" s="11">
        <v>2039000000</v>
      </c>
      <c r="AE28" s="11">
        <v>2058000000</v>
      </c>
      <c r="AF28" s="11">
        <v>2377000000</v>
      </c>
      <c r="AG28" s="11">
        <v>2350000000</v>
      </c>
      <c r="AH28" s="11">
        <v>2679000000</v>
      </c>
      <c r="AI28" s="11">
        <v>3134000000</v>
      </c>
      <c r="AJ28" s="11">
        <v>3659000000</v>
      </c>
      <c r="AK28" s="11">
        <v>4002000000</v>
      </c>
      <c r="AL28" s="11">
        <v>5007000000</v>
      </c>
      <c r="AM28" s="11">
        <v>5844000000</v>
      </c>
    </row>
    <row r="29" spans="1:45" ht="20" customHeight="1" thickTop="1" x14ac:dyDescent="0.25">
      <c r="A29" s="14" t="s">
        <v>103</v>
      </c>
      <c r="B29" s="1"/>
      <c r="C29" s="15">
        <f>(C28/B28)-1</f>
        <v>0.2804347826086957</v>
      </c>
      <c r="D29" s="15">
        <f>(D28/C28)-1</f>
        <v>0.24448217317487275</v>
      </c>
      <c r="E29" s="15">
        <f>(E28/D28)-1</f>
        <v>0.29331514324693053</v>
      </c>
      <c r="F29" s="15">
        <f t="shared" ref="F29:AK29" si="6">(F28/E28)-1</f>
        <v>0.23417721518987333</v>
      </c>
      <c r="G29" s="15">
        <f t="shared" si="6"/>
        <v>7.1794871794871762E-2</v>
      </c>
      <c r="H29" s="15">
        <f t="shared" si="6"/>
        <v>6.9377990430621983E-2</v>
      </c>
      <c r="I29" s="15">
        <f t="shared" si="6"/>
        <v>-3.7285607755406458E-2</v>
      </c>
      <c r="J29" s="15">
        <f t="shared" si="6"/>
        <v>0.72889233152594879</v>
      </c>
      <c r="K29" s="15">
        <f t="shared" si="6"/>
        <v>-1.5035842293906811</v>
      </c>
      <c r="L29" s="15">
        <f t="shared" si="6"/>
        <v>-2.1903914590747329</v>
      </c>
      <c r="M29" s="15">
        <f t="shared" si="6"/>
        <v>0.85949177877428995</v>
      </c>
      <c r="N29" s="15">
        <f t="shared" si="6"/>
        <v>0.25482315112540199</v>
      </c>
      <c r="O29" s="15">
        <f t="shared" si="6"/>
        <v>0.47277386290839196</v>
      </c>
      <c r="P29" s="15">
        <f t="shared" si="6"/>
        <v>-0.13592866463679865</v>
      </c>
      <c r="Q29" s="15">
        <f t="shared" si="6"/>
        <v>0.58932041278630765</v>
      </c>
      <c r="R29" s="15">
        <f t="shared" si="6"/>
        <v>-4.6478112622478585E-2</v>
      </c>
      <c r="S29" s="15">
        <f t="shared" si="6"/>
        <v>0.16259058046235686</v>
      </c>
      <c r="T29" s="15">
        <f t="shared" si="6"/>
        <v>3.0025014893218849E-2</v>
      </c>
      <c r="U29" s="15">
        <f t="shared" si="6"/>
        <v>0.22384604715672674</v>
      </c>
      <c r="V29" s="15">
        <f t="shared" si="6"/>
        <v>0.20478290285621026</v>
      </c>
      <c r="W29" s="15">
        <f t="shared" si="6"/>
        <v>3.7741794689452934E-2</v>
      </c>
      <c r="X29" s="15">
        <f t="shared" si="6"/>
        <v>-1.853038618945535E-2</v>
      </c>
      <c r="Y29" s="15">
        <f t="shared" si="6"/>
        <v>0.18466768627190211</v>
      </c>
      <c r="Z29" s="15">
        <f t="shared" si="6"/>
        <v>-0.15336490674150738</v>
      </c>
      <c r="AA29" s="15">
        <f t="shared" si="6"/>
        <v>0.19981583793738489</v>
      </c>
      <c r="AB29" s="15">
        <f t="shared" si="6"/>
        <v>0.12202609363008432</v>
      </c>
      <c r="AC29" s="15">
        <f t="shared" si="6"/>
        <v>0.16894664842681251</v>
      </c>
      <c r="AD29" s="15">
        <f t="shared" si="6"/>
        <v>0.19309537741369232</v>
      </c>
      <c r="AE29" s="15">
        <f t="shared" si="6"/>
        <v>9.3182932810200736E-3</v>
      </c>
      <c r="AF29" s="15">
        <f t="shared" si="6"/>
        <v>0.15500485908649164</v>
      </c>
      <c r="AG29" s="15">
        <f t="shared" si="6"/>
        <v>-1.13588557004628E-2</v>
      </c>
      <c r="AH29" s="15">
        <f t="shared" si="6"/>
        <v>0.1399999999999999</v>
      </c>
      <c r="AI29" s="15">
        <f t="shared" si="6"/>
        <v>0.16983949234789097</v>
      </c>
      <c r="AJ29" s="15">
        <f t="shared" si="6"/>
        <v>0.16751754945756225</v>
      </c>
      <c r="AK29" s="15">
        <f t="shared" si="6"/>
        <v>9.3741459415140671E-2</v>
      </c>
      <c r="AL29" s="15">
        <f t="shared" ref="AL29" si="7">(AL28/AK28)-1</f>
        <v>0.25112443778110949</v>
      </c>
      <c r="AM29" s="15">
        <f t="shared" ref="AM29" si="8">(AM28/AL28)-1</f>
        <v>0.16716596764529656</v>
      </c>
    </row>
    <row r="30" spans="1:45" ht="19" x14ac:dyDescent="0.25">
      <c r="A30" s="5" t="s">
        <v>23</v>
      </c>
      <c r="B30" s="2">
        <v>2.5100000000000001E-2</v>
      </c>
      <c r="C30" s="2">
        <v>2.2200000000000001E-2</v>
      </c>
      <c r="D30" s="2">
        <v>2.2200000000000001E-2</v>
      </c>
      <c r="E30" s="2">
        <v>2.3400000000000001E-2</v>
      </c>
      <c r="F30" s="2">
        <v>2.3900000000000001E-2</v>
      </c>
      <c r="G30" s="2">
        <v>2.3699999999999999E-2</v>
      </c>
      <c r="H30" s="2">
        <v>2.0299999999999999E-2</v>
      </c>
      <c r="I30" s="2">
        <v>1.7600000000000001E-2</v>
      </c>
      <c r="J30" s="2">
        <v>1.47E-2</v>
      </c>
      <c r="K30" s="2">
        <v>-6.7999999999999996E-3</v>
      </c>
      <c r="L30" s="2">
        <v>7.4999999999999997E-3</v>
      </c>
      <c r="M30" s="2">
        <v>1.2699999999999999E-2</v>
      </c>
      <c r="N30" s="2">
        <v>1.43E-2</v>
      </c>
      <c r="O30" s="2">
        <v>1.89E-2</v>
      </c>
      <c r="P30" s="2">
        <v>1.4500000000000001E-2</v>
      </c>
      <c r="Q30" s="2">
        <v>1.9599999999999999E-2</v>
      </c>
      <c r="R30" s="2">
        <v>1.7299999999999999E-2</v>
      </c>
      <c r="S30" s="2">
        <v>1.8100000000000002E-2</v>
      </c>
      <c r="T30" s="2">
        <v>1.6899999999999998E-2</v>
      </c>
      <c r="U30" s="2">
        <v>1.83E-2</v>
      </c>
      <c r="V30" s="2">
        <v>2.01E-2</v>
      </c>
      <c r="W30" s="2">
        <v>1.83E-2</v>
      </c>
      <c r="X30" s="2">
        <v>1.6799999999999999E-2</v>
      </c>
      <c r="Y30" s="2">
        <v>1.77E-2</v>
      </c>
      <c r="Z30" s="2">
        <v>1.52E-2</v>
      </c>
      <c r="AA30" s="2">
        <v>1.67E-2</v>
      </c>
      <c r="AB30" s="2">
        <v>1.6400000000000001E-2</v>
      </c>
      <c r="AC30" s="2">
        <v>1.72E-2</v>
      </c>
      <c r="AD30" s="2">
        <v>1.9400000000000001E-2</v>
      </c>
      <c r="AE30" s="2">
        <v>1.83E-2</v>
      </c>
      <c r="AF30" s="2">
        <v>2.0500000000000001E-2</v>
      </c>
      <c r="AG30" s="2">
        <v>1.9800000000000002E-2</v>
      </c>
      <c r="AH30" s="2">
        <v>2.0799999999999999E-2</v>
      </c>
      <c r="AI30" s="2">
        <v>2.2100000000000002E-2</v>
      </c>
      <c r="AJ30" s="2">
        <v>2.4E-2</v>
      </c>
      <c r="AK30" s="2">
        <v>2.4E-2</v>
      </c>
      <c r="AL30" s="2">
        <v>2.5600000000000001E-2</v>
      </c>
      <c r="AM30" s="2">
        <v>2.5700000000000001E-2</v>
      </c>
    </row>
    <row r="31" spans="1:45" ht="19" x14ac:dyDescent="0.25">
      <c r="A31" s="5" t="s">
        <v>24</v>
      </c>
      <c r="B31" s="12">
        <v>0.24</v>
      </c>
      <c r="C31" s="12">
        <v>0.3</v>
      </c>
      <c r="D31" s="12">
        <v>0.35</v>
      </c>
      <c r="E31" s="12">
        <v>0.46</v>
      </c>
      <c r="F31" s="12">
        <v>0.36</v>
      </c>
      <c r="G31" s="12">
        <v>0.42</v>
      </c>
      <c r="H31" s="12">
        <v>0.5</v>
      </c>
      <c r="I31" s="12">
        <v>0.53</v>
      </c>
      <c r="J31" s="12">
        <v>0.5</v>
      </c>
      <c r="K31" s="12">
        <v>-0.26</v>
      </c>
      <c r="L31" s="12">
        <v>0.34</v>
      </c>
      <c r="M31" s="12">
        <v>0.61</v>
      </c>
      <c r="N31" s="12">
        <v>0.73</v>
      </c>
      <c r="O31" s="12">
        <v>1.07</v>
      </c>
      <c r="P31" s="12">
        <v>0.91</v>
      </c>
      <c r="Q31" s="12">
        <v>1.41</v>
      </c>
      <c r="R31" s="12">
        <v>1.34</v>
      </c>
      <c r="S31" s="12">
        <v>1.54</v>
      </c>
      <c r="T31" s="12">
        <v>1.58</v>
      </c>
      <c r="U31" s="12">
        <v>1.92</v>
      </c>
      <c r="V31" s="12">
        <v>2.2400000000000002</v>
      </c>
      <c r="W31" s="12">
        <v>2.35</v>
      </c>
      <c r="X31" s="12">
        <v>2.42</v>
      </c>
      <c r="Y31" s="12">
        <v>2.95</v>
      </c>
      <c r="Z31" s="12">
        <v>2.5</v>
      </c>
      <c r="AA31" s="12">
        <v>2.97</v>
      </c>
      <c r="AB31" s="12">
        <v>3.35</v>
      </c>
      <c r="AC31" s="12">
        <v>3.94</v>
      </c>
      <c r="AD31" s="12">
        <v>4.68</v>
      </c>
      <c r="AE31" s="12">
        <v>4.6900000000000004</v>
      </c>
      <c r="AF31" s="12">
        <v>5.41</v>
      </c>
      <c r="AG31" s="12">
        <v>5.36</v>
      </c>
      <c r="AH31" s="12">
        <v>6.11</v>
      </c>
      <c r="AI31" s="12">
        <v>7.15</v>
      </c>
      <c r="AJ31" s="12">
        <v>8.32</v>
      </c>
      <c r="AK31" s="12">
        <v>9.0500000000000007</v>
      </c>
      <c r="AL31" s="12">
        <v>11.3</v>
      </c>
      <c r="AM31" s="12">
        <v>13.17</v>
      </c>
    </row>
    <row r="32" spans="1:45" ht="19" x14ac:dyDescent="0.25">
      <c r="A32" s="5" t="s">
        <v>25</v>
      </c>
      <c r="B32" s="12">
        <v>0.24</v>
      </c>
      <c r="C32" s="12">
        <v>0.3</v>
      </c>
      <c r="D32" s="12">
        <v>0.35</v>
      </c>
      <c r="E32" s="12">
        <v>0.46</v>
      </c>
      <c r="F32" s="12">
        <v>0.36</v>
      </c>
      <c r="G32" s="12">
        <v>0.42</v>
      </c>
      <c r="H32" s="12">
        <v>0.5</v>
      </c>
      <c r="I32" s="12">
        <v>0.53</v>
      </c>
      <c r="J32" s="12">
        <v>0.5</v>
      </c>
      <c r="K32" s="12">
        <v>-0.26</v>
      </c>
      <c r="L32" s="12">
        <v>0.34</v>
      </c>
      <c r="M32" s="12">
        <v>0.61</v>
      </c>
      <c r="N32" s="12">
        <v>0.73</v>
      </c>
      <c r="O32" s="12">
        <v>1.02</v>
      </c>
      <c r="P32" s="12">
        <v>0.87</v>
      </c>
      <c r="Q32" s="12">
        <v>1.35</v>
      </c>
      <c r="R32" s="12">
        <v>1.29</v>
      </c>
      <c r="S32" s="12">
        <v>1.48</v>
      </c>
      <c r="T32" s="12">
        <v>1.53</v>
      </c>
      <c r="U32" s="12">
        <v>1.85</v>
      </c>
      <c r="V32" s="12">
        <v>2.1800000000000002</v>
      </c>
      <c r="W32" s="12">
        <v>2.2999999999999998</v>
      </c>
      <c r="X32" s="12">
        <v>2.37</v>
      </c>
      <c r="Y32" s="12">
        <v>2.89</v>
      </c>
      <c r="Z32" s="12">
        <v>2.4700000000000002</v>
      </c>
      <c r="AA32" s="12">
        <v>2.92</v>
      </c>
      <c r="AB32" s="12">
        <v>3.3</v>
      </c>
      <c r="AC32" s="12">
        <v>3.89</v>
      </c>
      <c r="AD32" s="12">
        <v>4.63</v>
      </c>
      <c r="AE32" s="12">
        <v>4.6500000000000004</v>
      </c>
      <c r="AF32" s="12">
        <v>5.37</v>
      </c>
      <c r="AG32" s="12">
        <v>5.33</v>
      </c>
      <c r="AH32" s="12">
        <v>6.08</v>
      </c>
      <c r="AI32" s="12">
        <v>7.09</v>
      </c>
      <c r="AJ32" s="12">
        <v>8.26</v>
      </c>
      <c r="AK32" s="12">
        <v>9.02</v>
      </c>
      <c r="AL32" s="12">
        <v>11.27</v>
      </c>
      <c r="AM32" s="12">
        <v>13.14</v>
      </c>
    </row>
    <row r="33" spans="1:39" ht="19" x14ac:dyDescent="0.25">
      <c r="A33" s="5" t="s">
        <v>26</v>
      </c>
      <c r="B33" s="1">
        <v>191666667</v>
      </c>
      <c r="C33" s="1">
        <v>196333333</v>
      </c>
      <c r="D33" s="1">
        <v>209428571</v>
      </c>
      <c r="E33" s="1">
        <v>206086957</v>
      </c>
      <c r="F33" s="1">
        <v>212312000</v>
      </c>
      <c r="G33" s="1">
        <v>217441860</v>
      </c>
      <c r="H33" s="1">
        <v>268200000</v>
      </c>
      <c r="I33" s="1">
        <v>243584906</v>
      </c>
      <c r="J33" s="1">
        <v>446400000</v>
      </c>
      <c r="K33" s="1">
        <v>432307692</v>
      </c>
      <c r="L33" s="1">
        <v>393529412</v>
      </c>
      <c r="M33" s="1">
        <v>407868852</v>
      </c>
      <c r="N33" s="1">
        <v>424761905</v>
      </c>
      <c r="O33" s="1">
        <v>429719626</v>
      </c>
      <c r="P33" s="1">
        <v>436593407</v>
      </c>
      <c r="Q33" s="1">
        <v>446255000</v>
      </c>
      <c r="R33" s="1">
        <v>449631000</v>
      </c>
      <c r="S33" s="1">
        <v>453650000</v>
      </c>
      <c r="T33" s="1">
        <v>456335000</v>
      </c>
      <c r="U33" s="1">
        <v>459223000</v>
      </c>
      <c r="V33" s="1">
        <v>473945000</v>
      </c>
      <c r="W33" s="1">
        <v>469718000</v>
      </c>
      <c r="X33" s="1">
        <v>447659000</v>
      </c>
      <c r="Y33" s="1">
        <v>434442000</v>
      </c>
      <c r="Z33" s="1">
        <v>433988000</v>
      </c>
      <c r="AA33" s="1">
        <v>438611000</v>
      </c>
      <c r="AB33" s="1">
        <v>436119000</v>
      </c>
      <c r="AC33" s="1">
        <v>433620000</v>
      </c>
      <c r="AD33" s="1">
        <v>435741000</v>
      </c>
      <c r="AE33" s="1">
        <v>438693000</v>
      </c>
      <c r="AF33" s="1">
        <v>439455000</v>
      </c>
      <c r="AG33" s="1">
        <v>438585000</v>
      </c>
      <c r="AH33" s="1">
        <v>438437000</v>
      </c>
      <c r="AI33" s="1">
        <v>438515000</v>
      </c>
      <c r="AJ33" s="1">
        <v>439755000</v>
      </c>
      <c r="AK33" s="1">
        <v>442297000</v>
      </c>
      <c r="AL33" s="1">
        <v>443089000</v>
      </c>
      <c r="AM33" s="1">
        <v>443651000</v>
      </c>
    </row>
    <row r="34" spans="1:39" ht="19" x14ac:dyDescent="0.25">
      <c r="A34" s="5" t="s">
        <v>27</v>
      </c>
      <c r="B34" s="1">
        <v>191666667</v>
      </c>
      <c r="C34" s="1">
        <v>196333333</v>
      </c>
      <c r="D34" s="1">
        <v>209428571</v>
      </c>
      <c r="E34" s="1">
        <v>206086957</v>
      </c>
      <c r="F34" s="1">
        <v>212312000</v>
      </c>
      <c r="G34" s="1">
        <v>217441860</v>
      </c>
      <c r="H34" s="1">
        <v>268200000</v>
      </c>
      <c r="I34" s="1">
        <v>243584906</v>
      </c>
      <c r="J34" s="1">
        <v>446400000</v>
      </c>
      <c r="K34" s="1">
        <v>432307692</v>
      </c>
      <c r="L34" s="1">
        <v>393529412</v>
      </c>
      <c r="M34" s="1">
        <v>407868852</v>
      </c>
      <c r="N34" s="1">
        <v>427671233</v>
      </c>
      <c r="O34" s="1">
        <v>450784314</v>
      </c>
      <c r="P34" s="1">
        <v>456666667</v>
      </c>
      <c r="Q34" s="1">
        <v>475737000</v>
      </c>
      <c r="R34" s="1">
        <v>475827000</v>
      </c>
      <c r="S34" s="1">
        <v>479262000</v>
      </c>
      <c r="T34" s="1">
        <v>479326000</v>
      </c>
      <c r="U34" s="1">
        <v>482459000</v>
      </c>
      <c r="V34" s="1">
        <v>492035000</v>
      </c>
      <c r="W34" s="1">
        <v>480341000</v>
      </c>
      <c r="X34" s="1">
        <v>457641000</v>
      </c>
      <c r="Y34" s="1">
        <v>444240000</v>
      </c>
      <c r="Z34" s="1">
        <v>440454000</v>
      </c>
      <c r="AA34" s="1">
        <v>445970000</v>
      </c>
      <c r="AB34" s="1">
        <v>443094000</v>
      </c>
      <c r="AC34" s="1">
        <v>439373000</v>
      </c>
      <c r="AD34" s="1">
        <v>440512000</v>
      </c>
      <c r="AE34" s="1">
        <v>442485000</v>
      </c>
      <c r="AF34" s="1">
        <v>442716000</v>
      </c>
      <c r="AG34" s="1">
        <v>441263000</v>
      </c>
      <c r="AH34" s="1">
        <v>440937000</v>
      </c>
      <c r="AI34" s="1">
        <v>441834000</v>
      </c>
      <c r="AJ34" s="1">
        <v>442923000</v>
      </c>
      <c r="AK34" s="1">
        <v>443901000</v>
      </c>
      <c r="AL34" s="1">
        <v>444346000</v>
      </c>
      <c r="AM34" s="1">
        <v>444757000</v>
      </c>
    </row>
    <row r="35" spans="1:39" ht="20" customHeight="1" x14ac:dyDescent="0.25">
      <c r="A35" s="14" t="s">
        <v>104</v>
      </c>
      <c r="B35" s="1"/>
      <c r="C35" s="22">
        <f>(C34-B34)/B34</f>
        <v>2.4347822566351613E-2</v>
      </c>
      <c r="D35" s="22">
        <f t="shared" ref="D35:AK35" si="9">(D34-C34)/C34</f>
        <v>6.6699005206619699E-2</v>
      </c>
      <c r="E35" s="22">
        <f t="shared" si="9"/>
        <v>-1.5955864971260298E-2</v>
      </c>
      <c r="F35" s="22">
        <f t="shared" si="9"/>
        <v>3.0205904782222584E-2</v>
      </c>
      <c r="G35" s="22">
        <f t="shared" si="9"/>
        <v>2.4161893816647198E-2</v>
      </c>
      <c r="H35" s="22">
        <f t="shared" si="9"/>
        <v>0.23343315771857359</v>
      </c>
      <c r="I35" s="22">
        <f t="shared" si="9"/>
        <v>-9.1778873974645792E-2</v>
      </c>
      <c r="J35" s="22">
        <f t="shared" si="9"/>
        <v>0.83262586886233414</v>
      </c>
      <c r="K35" s="22">
        <f t="shared" si="9"/>
        <v>-3.1568790322580642E-2</v>
      </c>
      <c r="L35" s="22">
        <f t="shared" si="9"/>
        <v>-8.9700647750676613E-2</v>
      </c>
      <c r="M35" s="22">
        <f t="shared" si="9"/>
        <v>3.6438038842189512E-2</v>
      </c>
      <c r="N35" s="22">
        <f t="shared" si="9"/>
        <v>4.8550853792581346E-2</v>
      </c>
      <c r="O35" s="22">
        <f t="shared" si="9"/>
        <v>5.404403947833452E-2</v>
      </c>
      <c r="P35" s="22">
        <f t="shared" si="9"/>
        <v>1.3049151927677768E-2</v>
      </c>
      <c r="Q35" s="22">
        <f t="shared" si="9"/>
        <v>4.1759853254189891E-2</v>
      </c>
      <c r="R35" s="22">
        <f t="shared" si="9"/>
        <v>1.8918015626280906E-4</v>
      </c>
      <c r="S35" s="22">
        <f t="shared" si="9"/>
        <v>7.2190102705395028E-3</v>
      </c>
      <c r="T35" s="22">
        <f t="shared" si="9"/>
        <v>1.3353864900618034E-4</v>
      </c>
      <c r="U35" s="22">
        <f t="shared" si="9"/>
        <v>6.5362613336226285E-3</v>
      </c>
      <c r="V35" s="22">
        <f t="shared" si="9"/>
        <v>1.9848318717238148E-2</v>
      </c>
      <c r="W35" s="22">
        <f t="shared" si="9"/>
        <v>-2.3766601969372098E-2</v>
      </c>
      <c r="X35" s="22">
        <f t="shared" si="9"/>
        <v>-4.7258093729246511E-2</v>
      </c>
      <c r="Y35" s="22">
        <f t="shared" si="9"/>
        <v>-2.9282778422387853E-2</v>
      </c>
      <c r="Z35" s="22">
        <f t="shared" si="9"/>
        <v>-8.5224203133441381E-3</v>
      </c>
      <c r="AA35" s="22">
        <f t="shared" si="9"/>
        <v>1.2523441721496456E-2</v>
      </c>
      <c r="AB35" s="22">
        <f t="shared" si="9"/>
        <v>-6.448864273381618E-3</v>
      </c>
      <c r="AC35" s="22">
        <f t="shared" si="9"/>
        <v>-8.3977666138562029E-3</v>
      </c>
      <c r="AD35" s="22">
        <f t="shared" si="9"/>
        <v>2.5923304345055339E-3</v>
      </c>
      <c r="AE35" s="22">
        <f t="shared" si="9"/>
        <v>4.4788791224756649E-3</v>
      </c>
      <c r="AF35" s="22">
        <f t="shared" si="9"/>
        <v>5.2205159496932104E-4</v>
      </c>
      <c r="AG35" s="22">
        <f t="shared" si="9"/>
        <v>-3.2820137514795039E-3</v>
      </c>
      <c r="AH35" s="22">
        <f t="shared" si="9"/>
        <v>-7.3878843229547913E-4</v>
      </c>
      <c r="AI35" s="22">
        <f t="shared" si="9"/>
        <v>2.0343042203307955E-3</v>
      </c>
      <c r="AJ35" s="22">
        <f t="shared" si="9"/>
        <v>2.4647265715178101E-3</v>
      </c>
      <c r="AK35" s="22">
        <f t="shared" si="9"/>
        <v>2.2080587370716808E-3</v>
      </c>
      <c r="AL35" s="22">
        <f t="shared" ref="AL35" si="10">(AL34-AK34)/AK34</f>
        <v>1.0024757772566406E-3</v>
      </c>
      <c r="AM35" s="22">
        <f t="shared" ref="AM35" si="11">(AM34-AL34)/AL34</f>
        <v>9.2495487750536749E-4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>
        <v>146900000</v>
      </c>
      <c r="C38" s="1">
        <v>135100000</v>
      </c>
      <c r="D38" s="1">
        <v>263600000</v>
      </c>
      <c r="E38" s="1">
        <v>290100000</v>
      </c>
      <c r="F38" s="1">
        <v>-6500000</v>
      </c>
      <c r="G38" s="1">
        <v>-14800000</v>
      </c>
      <c r="H38" s="1">
        <v>-13300000</v>
      </c>
      <c r="I38" s="1">
        <v>-21100000</v>
      </c>
      <c r="J38" s="1">
        <v>101900000</v>
      </c>
      <c r="K38" s="1">
        <v>54000000</v>
      </c>
      <c r="L38" s="1">
        <v>46000000</v>
      </c>
      <c r="M38" s="1">
        <v>102000000</v>
      </c>
      <c r="N38" s="1">
        <v>175500000</v>
      </c>
      <c r="O38" s="1">
        <v>362000000</v>
      </c>
      <c r="P38" s="1">
        <v>441000000</v>
      </c>
      <c r="Q38" s="1">
        <v>525000000</v>
      </c>
      <c r="R38" s="1">
        <v>603000000</v>
      </c>
      <c r="S38" s="1">
        <v>806000000</v>
      </c>
      <c r="T38" s="1">
        <v>1545439000</v>
      </c>
      <c r="U38" s="1">
        <v>2823135000</v>
      </c>
      <c r="V38" s="1">
        <v>2062585000</v>
      </c>
      <c r="W38" s="1">
        <v>1510939000</v>
      </c>
      <c r="X38" s="1">
        <v>2779733000</v>
      </c>
      <c r="Y38" s="1">
        <v>2619429000</v>
      </c>
      <c r="Z38" s="1">
        <v>3157000000</v>
      </c>
      <c r="AA38" s="1">
        <v>3214000000</v>
      </c>
      <c r="AB38" s="1">
        <v>4009000000</v>
      </c>
      <c r="AC38" s="1">
        <v>3528000000</v>
      </c>
      <c r="AD38" s="1">
        <v>4644000000</v>
      </c>
      <c r="AE38" s="1">
        <v>5738000000</v>
      </c>
      <c r="AF38" s="1">
        <v>4801000000</v>
      </c>
      <c r="AG38" s="1">
        <v>3379000000</v>
      </c>
      <c r="AH38" s="1">
        <v>4546000000</v>
      </c>
      <c r="AI38" s="1">
        <v>6055000000</v>
      </c>
      <c r="AJ38" s="1">
        <v>8384000000</v>
      </c>
      <c r="AK38" s="1">
        <v>12277000000</v>
      </c>
      <c r="AL38" s="1">
        <v>11258000000</v>
      </c>
      <c r="AM38" s="1">
        <v>10203000000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9000000</v>
      </c>
      <c r="L39" s="1" t="s">
        <v>92</v>
      </c>
      <c r="M39" s="1" t="s">
        <v>92</v>
      </c>
      <c r="N39" s="1" t="s">
        <v>92</v>
      </c>
      <c r="O39" s="1">
        <v>76000000</v>
      </c>
      <c r="P39" s="1">
        <v>257000000</v>
      </c>
      <c r="Q39" s="1">
        <v>48000000</v>
      </c>
      <c r="R39" s="1">
        <v>5000000</v>
      </c>
      <c r="S39" s="1" t="s">
        <v>92</v>
      </c>
      <c r="T39" s="1" t="s">
        <v>92</v>
      </c>
      <c r="U39" s="1">
        <v>306747000</v>
      </c>
      <c r="V39" s="1">
        <v>1397272000</v>
      </c>
      <c r="W39" s="1">
        <v>1322181000</v>
      </c>
      <c r="X39" s="1">
        <v>575787000</v>
      </c>
      <c r="Y39" s="1">
        <v>655584000</v>
      </c>
      <c r="Z39" s="1">
        <v>570000000</v>
      </c>
      <c r="AA39" s="1">
        <v>1535000000</v>
      </c>
      <c r="AB39" s="1">
        <v>1604000000</v>
      </c>
      <c r="AC39" s="1">
        <v>1326000000</v>
      </c>
      <c r="AD39" s="1">
        <v>1480000000</v>
      </c>
      <c r="AE39" s="1">
        <v>1577000000</v>
      </c>
      <c r="AF39" s="1">
        <v>1618000000</v>
      </c>
      <c r="AG39" s="1">
        <v>1350000000</v>
      </c>
      <c r="AH39" s="1">
        <v>1233000000</v>
      </c>
      <c r="AI39" s="1">
        <v>1204000000</v>
      </c>
      <c r="AJ39" s="1">
        <v>1060000000</v>
      </c>
      <c r="AK39" s="1">
        <v>1028000000</v>
      </c>
      <c r="AL39" s="1">
        <v>917000000</v>
      </c>
      <c r="AM39" s="1">
        <v>846000000</v>
      </c>
    </row>
    <row r="40" spans="1:39" ht="19" x14ac:dyDescent="0.25">
      <c r="A40" s="5" t="s">
        <v>32</v>
      </c>
      <c r="B40" s="1">
        <v>146900000</v>
      </c>
      <c r="C40" s="1">
        <v>135100000</v>
      </c>
      <c r="D40" s="1">
        <v>263600000</v>
      </c>
      <c r="E40" s="1">
        <v>290100000</v>
      </c>
      <c r="F40" s="1">
        <v>-6500000</v>
      </c>
      <c r="G40" s="1">
        <v>-14800000</v>
      </c>
      <c r="H40" s="1">
        <v>-13300000</v>
      </c>
      <c r="I40" s="1">
        <v>-21100000</v>
      </c>
      <c r="J40" s="1">
        <v>101900000</v>
      </c>
      <c r="K40" s="1">
        <v>63000000</v>
      </c>
      <c r="L40" s="1">
        <v>46000000</v>
      </c>
      <c r="M40" s="1">
        <v>102000000</v>
      </c>
      <c r="N40" s="1">
        <v>175500000</v>
      </c>
      <c r="O40" s="1">
        <v>438000000</v>
      </c>
      <c r="P40" s="1">
        <v>698000000</v>
      </c>
      <c r="Q40" s="1">
        <v>573000000</v>
      </c>
      <c r="R40" s="1">
        <v>608000000</v>
      </c>
      <c r="S40" s="1">
        <v>806000000</v>
      </c>
      <c r="T40" s="1">
        <v>1545439000</v>
      </c>
      <c r="U40" s="1">
        <v>3129882000</v>
      </c>
      <c r="V40" s="1">
        <v>3459857000</v>
      </c>
      <c r="W40" s="1">
        <v>2833120000</v>
      </c>
      <c r="X40" s="1">
        <v>3355520000</v>
      </c>
      <c r="Y40" s="1">
        <v>3275013000</v>
      </c>
      <c r="Z40" s="1">
        <v>3727000000</v>
      </c>
      <c r="AA40" s="1">
        <v>4749000000</v>
      </c>
      <c r="AB40" s="1">
        <v>5613000000</v>
      </c>
      <c r="AC40" s="1">
        <v>4854000000</v>
      </c>
      <c r="AD40" s="1">
        <v>6124000000</v>
      </c>
      <c r="AE40" s="1">
        <v>7315000000</v>
      </c>
      <c r="AF40" s="1">
        <v>6419000000</v>
      </c>
      <c r="AG40" s="1">
        <v>4729000000</v>
      </c>
      <c r="AH40" s="1">
        <v>5779000000</v>
      </c>
      <c r="AI40" s="1">
        <v>7259000000</v>
      </c>
      <c r="AJ40" s="1">
        <v>9444000000</v>
      </c>
      <c r="AK40" s="1">
        <v>13305000000</v>
      </c>
      <c r="AL40" s="1">
        <v>12175000000</v>
      </c>
      <c r="AM40" s="1">
        <v>11049000000</v>
      </c>
    </row>
    <row r="41" spans="1:39" ht="19" x14ac:dyDescent="0.25">
      <c r="A41" s="5" t="s">
        <v>33</v>
      </c>
      <c r="B41" s="1">
        <v>5100000</v>
      </c>
      <c r="C41" s="1">
        <v>11000000</v>
      </c>
      <c r="D41" s="1">
        <v>16300000</v>
      </c>
      <c r="E41" s="1">
        <v>20300000</v>
      </c>
      <c r="F41" s="1">
        <v>23300000</v>
      </c>
      <c r="G41" s="1">
        <v>41000000</v>
      </c>
      <c r="H41" s="1">
        <v>57600000</v>
      </c>
      <c r="I41" s="1">
        <v>49300000</v>
      </c>
      <c r="J41" s="1">
        <v>114800000</v>
      </c>
      <c r="K41" s="1">
        <v>130000000</v>
      </c>
      <c r="L41" s="1">
        <v>147000000</v>
      </c>
      <c r="M41" s="1">
        <v>137000000</v>
      </c>
      <c r="N41" s="1">
        <v>147100000</v>
      </c>
      <c r="O41" s="1">
        <v>172000000</v>
      </c>
      <c r="P41" s="1">
        <v>169000000</v>
      </c>
      <c r="Q41" s="1">
        <v>174000000</v>
      </c>
      <c r="R41" s="1">
        <v>325000000</v>
      </c>
      <c r="S41" s="1">
        <v>475000000</v>
      </c>
      <c r="T41" s="1">
        <v>556090000</v>
      </c>
      <c r="U41" s="1">
        <v>335175000</v>
      </c>
      <c r="V41" s="1">
        <v>399974000</v>
      </c>
      <c r="W41" s="1">
        <v>565373000</v>
      </c>
      <c r="X41" s="1">
        <v>762017000</v>
      </c>
      <c r="Y41" s="1">
        <v>747968000</v>
      </c>
      <c r="Z41" s="1">
        <v>834000000</v>
      </c>
      <c r="AA41" s="1">
        <v>884000000</v>
      </c>
      <c r="AB41" s="1">
        <v>965000000</v>
      </c>
      <c r="AC41" s="1">
        <v>1026000000</v>
      </c>
      <c r="AD41" s="1">
        <v>1201000000</v>
      </c>
      <c r="AE41" s="1">
        <v>1148000000</v>
      </c>
      <c r="AF41" s="1">
        <v>1224000000</v>
      </c>
      <c r="AG41" s="1">
        <v>1252000000</v>
      </c>
      <c r="AH41" s="1">
        <v>1432000000</v>
      </c>
      <c r="AI41" s="1">
        <v>1669000000</v>
      </c>
      <c r="AJ41" s="1">
        <v>1535000000</v>
      </c>
      <c r="AK41" s="1">
        <v>1550000000</v>
      </c>
      <c r="AL41" s="1">
        <v>1803000000</v>
      </c>
      <c r="AM41" s="1">
        <v>2241000000</v>
      </c>
    </row>
    <row r="42" spans="1:39" ht="19" x14ac:dyDescent="0.25">
      <c r="A42" s="5" t="s">
        <v>34</v>
      </c>
      <c r="B42" s="1">
        <v>81600000</v>
      </c>
      <c r="C42" s="1">
        <v>107200000</v>
      </c>
      <c r="D42" s="1">
        <v>185400000</v>
      </c>
      <c r="E42" s="1">
        <v>206100000</v>
      </c>
      <c r="F42" s="1">
        <v>256000000</v>
      </c>
      <c r="G42" s="1">
        <v>262200000</v>
      </c>
      <c r="H42" s="1">
        <v>338000000</v>
      </c>
      <c r="I42" s="1">
        <v>381500000</v>
      </c>
      <c r="J42" s="1">
        <v>993700000</v>
      </c>
      <c r="K42" s="1">
        <v>1260000000</v>
      </c>
      <c r="L42" s="1">
        <v>1422000000</v>
      </c>
      <c r="M42" s="1">
        <v>1501000000</v>
      </c>
      <c r="N42" s="1">
        <v>1686500000</v>
      </c>
      <c r="O42" s="1">
        <v>1911000000</v>
      </c>
      <c r="P42" s="1">
        <v>2210000000</v>
      </c>
      <c r="Q42" s="1">
        <v>2490000000</v>
      </c>
      <c r="R42" s="1">
        <v>2739000000</v>
      </c>
      <c r="S42" s="1">
        <v>3127000000</v>
      </c>
      <c r="T42" s="1">
        <v>3339428000</v>
      </c>
      <c r="U42" s="1">
        <v>3643585000</v>
      </c>
      <c r="V42" s="1">
        <v>4014699000</v>
      </c>
      <c r="W42" s="1">
        <v>4568723000</v>
      </c>
      <c r="X42" s="1">
        <v>4879465000</v>
      </c>
      <c r="Y42" s="1">
        <v>5039413000</v>
      </c>
      <c r="Z42" s="1">
        <v>5405000000</v>
      </c>
      <c r="AA42" s="1">
        <v>5638000000</v>
      </c>
      <c r="AB42" s="1">
        <v>6638000000</v>
      </c>
      <c r="AC42" s="1">
        <v>7096000000</v>
      </c>
      <c r="AD42" s="1">
        <v>7894000000</v>
      </c>
      <c r="AE42" s="1">
        <v>8456000000</v>
      </c>
      <c r="AF42" s="1">
        <v>8908000000</v>
      </c>
      <c r="AG42" s="1">
        <v>8969000000</v>
      </c>
      <c r="AH42" s="1">
        <v>9834000000</v>
      </c>
      <c r="AI42" s="1">
        <v>11040000000</v>
      </c>
      <c r="AJ42" s="1">
        <v>11395000000</v>
      </c>
      <c r="AK42" s="1">
        <v>12242000000</v>
      </c>
      <c r="AL42" s="1">
        <v>14215000000</v>
      </c>
      <c r="AM42" s="1">
        <v>17907000000</v>
      </c>
    </row>
    <row r="43" spans="1:39" ht="19" x14ac:dyDescent="0.25">
      <c r="A43" s="5" t="s">
        <v>35</v>
      </c>
      <c r="B43" s="1">
        <v>200000</v>
      </c>
      <c r="C43" s="1">
        <v>3900000</v>
      </c>
      <c r="D43" s="1">
        <v>4600000</v>
      </c>
      <c r="E43" s="1">
        <v>11000000</v>
      </c>
      <c r="F43" s="1">
        <v>159300000</v>
      </c>
      <c r="G43" s="1">
        <v>76100000</v>
      </c>
      <c r="H43" s="1">
        <v>342700000</v>
      </c>
      <c r="I43" s="1">
        <v>126200000</v>
      </c>
      <c r="J43" s="1">
        <v>160300000</v>
      </c>
      <c r="K43" s="1">
        <v>81000000</v>
      </c>
      <c r="L43" s="1">
        <v>87000000</v>
      </c>
      <c r="M43" s="1">
        <v>88000000</v>
      </c>
      <c r="N43" s="1">
        <v>100900000</v>
      </c>
      <c r="O43" s="1">
        <v>107000000</v>
      </c>
      <c r="P43" s="1">
        <v>239000000</v>
      </c>
      <c r="Q43" s="1">
        <v>233000000</v>
      </c>
      <c r="R43" s="1">
        <v>210000000</v>
      </c>
      <c r="S43" s="1">
        <v>223000000</v>
      </c>
      <c r="T43" s="1">
        <v>270581000</v>
      </c>
      <c r="U43" s="1">
        <v>160457000</v>
      </c>
      <c r="V43" s="1">
        <v>211908000</v>
      </c>
      <c r="W43" s="1">
        <v>264866000</v>
      </c>
      <c r="X43" s="1">
        <v>327151000</v>
      </c>
      <c r="Y43" s="1">
        <v>399651000</v>
      </c>
      <c r="Z43" s="1">
        <v>371000000</v>
      </c>
      <c r="AA43" s="1">
        <v>437000000</v>
      </c>
      <c r="AB43" s="1">
        <v>490000000</v>
      </c>
      <c r="AC43" s="1">
        <v>550000000</v>
      </c>
      <c r="AD43" s="1">
        <v>621000000</v>
      </c>
      <c r="AE43" s="1">
        <v>669000000</v>
      </c>
      <c r="AF43" s="1">
        <v>748000000</v>
      </c>
      <c r="AG43" s="1">
        <v>268000000</v>
      </c>
      <c r="AH43" s="1">
        <v>272000000</v>
      </c>
      <c r="AI43" s="1">
        <v>321000000</v>
      </c>
      <c r="AJ43" s="1">
        <v>1111000000</v>
      </c>
      <c r="AK43" s="1">
        <v>1023000000</v>
      </c>
      <c r="AL43" s="1">
        <v>1312000000</v>
      </c>
      <c r="AM43" s="1">
        <v>1499000000</v>
      </c>
    </row>
    <row r="44" spans="1:39" ht="19" x14ac:dyDescent="0.25">
      <c r="A44" s="6" t="s">
        <v>36</v>
      </c>
      <c r="B44" s="10">
        <v>233800000</v>
      </c>
      <c r="C44" s="10">
        <v>257200000</v>
      </c>
      <c r="D44" s="10">
        <v>469900000</v>
      </c>
      <c r="E44" s="10">
        <v>527500000</v>
      </c>
      <c r="F44" s="10">
        <v>432100000</v>
      </c>
      <c r="G44" s="10">
        <v>364500000</v>
      </c>
      <c r="H44" s="10">
        <v>725000000</v>
      </c>
      <c r="I44" s="10">
        <v>535900000</v>
      </c>
      <c r="J44" s="10">
        <v>1370700000</v>
      </c>
      <c r="K44" s="10">
        <v>1534000000</v>
      </c>
      <c r="L44" s="10">
        <v>1702000000</v>
      </c>
      <c r="M44" s="10">
        <v>1828000000</v>
      </c>
      <c r="N44" s="10">
        <v>2110000000</v>
      </c>
      <c r="O44" s="10">
        <v>2628000000</v>
      </c>
      <c r="P44" s="10">
        <v>3316000000</v>
      </c>
      <c r="Q44" s="10">
        <v>3470000000</v>
      </c>
      <c r="R44" s="10">
        <v>3882000000</v>
      </c>
      <c r="S44" s="10">
        <v>4631000000</v>
      </c>
      <c r="T44" s="10">
        <v>5711538000</v>
      </c>
      <c r="U44" s="10">
        <v>7269099000</v>
      </c>
      <c r="V44" s="10">
        <v>8086438000</v>
      </c>
      <c r="W44" s="10">
        <v>8232082000</v>
      </c>
      <c r="X44" s="10">
        <v>9324153000</v>
      </c>
      <c r="Y44" s="10">
        <v>9462045000</v>
      </c>
      <c r="Z44" s="10">
        <v>10337000000</v>
      </c>
      <c r="AA44" s="10">
        <v>11708000000</v>
      </c>
      <c r="AB44" s="10">
        <v>13706000000</v>
      </c>
      <c r="AC44" s="10">
        <v>13526000000</v>
      </c>
      <c r="AD44" s="10">
        <v>15840000000</v>
      </c>
      <c r="AE44" s="10">
        <v>17588000000</v>
      </c>
      <c r="AF44" s="10">
        <v>17299000000</v>
      </c>
      <c r="AG44" s="10">
        <v>15218000000</v>
      </c>
      <c r="AH44" s="10">
        <v>17317000000</v>
      </c>
      <c r="AI44" s="10">
        <v>20289000000</v>
      </c>
      <c r="AJ44" s="10">
        <v>23485000000</v>
      </c>
      <c r="AK44" s="10">
        <v>28120000000</v>
      </c>
      <c r="AL44" s="10">
        <v>29505000000</v>
      </c>
      <c r="AM44" s="10">
        <v>32696000000</v>
      </c>
    </row>
    <row r="45" spans="1:39" ht="19" x14ac:dyDescent="0.25">
      <c r="A45" s="5" t="s">
        <v>37</v>
      </c>
      <c r="B45" s="1">
        <v>107100000</v>
      </c>
      <c r="C45" s="1">
        <v>195200000</v>
      </c>
      <c r="D45" s="1">
        <v>281400000</v>
      </c>
      <c r="E45" s="1">
        <v>292600000</v>
      </c>
      <c r="F45" s="1">
        <v>393400000</v>
      </c>
      <c r="G45" s="1">
        <v>475000000</v>
      </c>
      <c r="H45" s="1">
        <v>644800000</v>
      </c>
      <c r="I45" s="1">
        <v>925900000</v>
      </c>
      <c r="J45" s="1">
        <v>2031700000</v>
      </c>
      <c r="K45" s="1">
        <v>2146000000</v>
      </c>
      <c r="L45" s="1">
        <v>2536000000</v>
      </c>
      <c r="M45" s="1">
        <v>2888000000</v>
      </c>
      <c r="N45" s="1">
        <v>3154600000</v>
      </c>
      <c r="O45" s="1">
        <v>3395000000</v>
      </c>
      <c r="P45" s="1">
        <v>3907000000</v>
      </c>
      <c r="Q45" s="1">
        <v>4834000000</v>
      </c>
      <c r="R45" s="1">
        <v>5827000000</v>
      </c>
      <c r="S45" s="1">
        <v>6524000000</v>
      </c>
      <c r="T45" s="1">
        <v>6960008000</v>
      </c>
      <c r="U45" s="1">
        <v>7263697000</v>
      </c>
      <c r="V45" s="1">
        <v>7790192000</v>
      </c>
      <c r="W45" s="1">
        <v>8564295000</v>
      </c>
      <c r="X45" s="1">
        <v>9519780000</v>
      </c>
      <c r="Y45" s="1">
        <v>10354996000</v>
      </c>
      <c r="Z45" s="1">
        <v>10900000000</v>
      </c>
      <c r="AA45" s="1">
        <v>11314000000</v>
      </c>
      <c r="AB45" s="1">
        <v>12432000000</v>
      </c>
      <c r="AC45" s="1">
        <v>12961000000</v>
      </c>
      <c r="AD45" s="1">
        <v>13881000000</v>
      </c>
      <c r="AE45" s="1">
        <v>14830000000</v>
      </c>
      <c r="AF45" s="1">
        <v>15401000000</v>
      </c>
      <c r="AG45" s="1">
        <v>17043000000</v>
      </c>
      <c r="AH45" s="1">
        <v>18161000000</v>
      </c>
      <c r="AI45" s="1">
        <v>19681000000</v>
      </c>
      <c r="AJ45" s="1">
        <v>20890000000</v>
      </c>
      <c r="AK45" s="1">
        <v>24595000000</v>
      </c>
      <c r="AL45" s="1">
        <v>26382000000</v>
      </c>
      <c r="AM45" s="1">
        <v>27420000000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 t="s">
        <v>92</v>
      </c>
      <c r="X46" s="1" t="s">
        <v>92</v>
      </c>
      <c r="Y46" s="1" t="s">
        <v>92</v>
      </c>
      <c r="Z46" s="1" t="s">
        <v>92</v>
      </c>
      <c r="AA46" s="1">
        <v>71000000</v>
      </c>
      <c r="AB46" s="1">
        <v>74000000</v>
      </c>
      <c r="AC46" s="1" t="s">
        <v>92</v>
      </c>
      <c r="AD46" s="1">
        <v>63000000</v>
      </c>
      <c r="AE46" s="1" t="s">
        <v>92</v>
      </c>
      <c r="AF46" s="1" t="s">
        <v>92</v>
      </c>
      <c r="AG46" s="1" t="s">
        <v>92</v>
      </c>
      <c r="AH46" s="1" t="s">
        <v>92</v>
      </c>
      <c r="AI46" s="1" t="s">
        <v>92</v>
      </c>
      <c r="AJ46" s="1" t="s">
        <v>92</v>
      </c>
      <c r="AK46" s="1" t="s">
        <v>92</v>
      </c>
      <c r="AL46" s="1" t="s">
        <v>92</v>
      </c>
      <c r="AM46" s="1" t="s">
        <v>92</v>
      </c>
    </row>
    <row r="47" spans="1:39" ht="19" x14ac:dyDescent="0.25">
      <c r="A47" s="5" t="s">
        <v>39</v>
      </c>
      <c r="B47" s="1">
        <v>9300000</v>
      </c>
      <c r="C47" s="1">
        <v>10500000</v>
      </c>
      <c r="D47" s="1">
        <v>10200000</v>
      </c>
      <c r="E47" s="1">
        <v>9800000</v>
      </c>
      <c r="F47" s="1">
        <v>9700000</v>
      </c>
      <c r="G47" s="1">
        <v>9400000</v>
      </c>
      <c r="H47" s="1">
        <v>52500000</v>
      </c>
      <c r="I47" s="1">
        <v>49400000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 t="s">
        <v>92</v>
      </c>
      <c r="U47" s="1" t="s">
        <v>92</v>
      </c>
      <c r="V47" s="1" t="s">
        <v>92</v>
      </c>
      <c r="W47" s="1" t="s">
        <v>92</v>
      </c>
      <c r="X47" s="1" t="s">
        <v>92</v>
      </c>
      <c r="Y47" s="1" t="s">
        <v>92</v>
      </c>
      <c r="Z47" s="1" t="s">
        <v>92</v>
      </c>
      <c r="AA47" s="1" t="s">
        <v>92</v>
      </c>
      <c r="AB47" s="1" t="s">
        <v>92</v>
      </c>
      <c r="AC47" s="1" t="s">
        <v>92</v>
      </c>
      <c r="AD47" s="1" t="s">
        <v>92</v>
      </c>
      <c r="AE47" s="1" t="s">
        <v>92</v>
      </c>
      <c r="AF47" s="1" t="s">
        <v>92</v>
      </c>
      <c r="AG47" s="1" t="s">
        <v>92</v>
      </c>
      <c r="AH47" s="1" t="s">
        <v>92</v>
      </c>
      <c r="AI47" s="1" t="s">
        <v>92</v>
      </c>
      <c r="AJ47" s="1" t="s">
        <v>92</v>
      </c>
      <c r="AK47" s="1" t="s">
        <v>92</v>
      </c>
      <c r="AL47" s="1" t="s">
        <v>92</v>
      </c>
      <c r="AM47" s="1" t="s">
        <v>92</v>
      </c>
    </row>
    <row r="48" spans="1:39" ht="19" x14ac:dyDescent="0.25">
      <c r="A48" s="5" t="s">
        <v>40</v>
      </c>
      <c r="B48" s="1">
        <v>9300000</v>
      </c>
      <c r="C48" s="1">
        <v>10500000</v>
      </c>
      <c r="D48" s="1">
        <v>10200000</v>
      </c>
      <c r="E48" s="1">
        <v>9800000</v>
      </c>
      <c r="F48" s="1">
        <v>9700000</v>
      </c>
      <c r="G48" s="1">
        <v>9400000</v>
      </c>
      <c r="H48" s="1">
        <v>52500000</v>
      </c>
      <c r="I48" s="1">
        <v>49400000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 t="s">
        <v>92</v>
      </c>
      <c r="U48" s="1" t="s">
        <v>92</v>
      </c>
      <c r="V48" s="1" t="s">
        <v>92</v>
      </c>
      <c r="W48" s="1" t="s">
        <v>92</v>
      </c>
      <c r="X48" s="1" t="s">
        <v>92</v>
      </c>
      <c r="Y48" s="1" t="s">
        <v>92</v>
      </c>
      <c r="Z48" s="1" t="s">
        <v>92</v>
      </c>
      <c r="AA48" s="1">
        <v>71000000</v>
      </c>
      <c r="AB48" s="1">
        <v>74000000</v>
      </c>
      <c r="AC48" s="1" t="s">
        <v>92</v>
      </c>
      <c r="AD48" s="1">
        <v>63000000</v>
      </c>
      <c r="AE48" s="1" t="s">
        <v>92</v>
      </c>
      <c r="AF48" s="1" t="s">
        <v>92</v>
      </c>
      <c r="AG48" s="1" t="s">
        <v>92</v>
      </c>
      <c r="AH48" s="1" t="s">
        <v>92</v>
      </c>
      <c r="AI48" s="1" t="s">
        <v>92</v>
      </c>
      <c r="AJ48" s="1" t="s">
        <v>92</v>
      </c>
      <c r="AK48" s="1" t="s">
        <v>92</v>
      </c>
      <c r="AL48" s="1" t="s">
        <v>92</v>
      </c>
      <c r="AM48" s="1" t="s">
        <v>92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>
        <v>357000000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  <c r="AM49" s="1" t="s">
        <v>92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>
        <v>66000000</v>
      </c>
      <c r="L50" s="1">
        <v>64000000</v>
      </c>
      <c r="M50" s="1">
        <v>57000000</v>
      </c>
      <c r="N50" s="1" t="s">
        <v>92</v>
      </c>
      <c r="O50" s="1">
        <v>61000000</v>
      </c>
      <c r="P50" s="1">
        <v>67000000</v>
      </c>
      <c r="Q50" s="1">
        <v>90000000</v>
      </c>
      <c r="R50" s="1">
        <v>119000000</v>
      </c>
      <c r="S50" s="1">
        <v>146000000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>
        <v>179000000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  <c r="AL50" s="1" t="s">
        <v>92</v>
      </c>
      <c r="AM50" s="1" t="s">
        <v>92</v>
      </c>
    </row>
    <row r="51" spans="1:39" ht="19" x14ac:dyDescent="0.25">
      <c r="A51" s="5" t="s">
        <v>43</v>
      </c>
      <c r="B51" s="1">
        <v>30400000</v>
      </c>
      <c r="C51" s="1">
        <v>30000000</v>
      </c>
      <c r="D51" s="1">
        <v>71500000</v>
      </c>
      <c r="E51" s="1">
        <v>163500000</v>
      </c>
      <c r="F51" s="1">
        <v>275100000</v>
      </c>
      <c r="G51" s="1">
        <v>346400000</v>
      </c>
      <c r="H51" s="1">
        <v>409900000</v>
      </c>
      <c r="I51" s="1">
        <v>391400000</v>
      </c>
      <c r="J51" s="1">
        <v>519300000</v>
      </c>
      <c r="K51" s="1">
        <v>490000000</v>
      </c>
      <c r="L51" s="1">
        <v>135000000</v>
      </c>
      <c r="M51" s="1">
        <v>139000000</v>
      </c>
      <c r="N51" s="1">
        <v>211700000</v>
      </c>
      <c r="O51" s="1">
        <v>176000000</v>
      </c>
      <c r="P51" s="1">
        <v>215000000</v>
      </c>
      <c r="Q51" s="1">
        <v>240000000</v>
      </c>
      <c r="R51" s="1">
        <v>262000000</v>
      </c>
      <c r="S51" s="1">
        <v>319000000</v>
      </c>
      <c r="T51" s="1">
        <v>520142000</v>
      </c>
      <c r="U51" s="1">
        <v>559752000</v>
      </c>
      <c r="V51" s="1">
        <v>637012000</v>
      </c>
      <c r="W51" s="1">
        <v>698693000</v>
      </c>
      <c r="X51" s="1">
        <v>762653000</v>
      </c>
      <c r="Y51" s="1">
        <v>865307000</v>
      </c>
      <c r="Z51" s="1">
        <v>742000000</v>
      </c>
      <c r="AA51" s="1">
        <v>365000000</v>
      </c>
      <c r="AB51" s="1">
        <v>370000000</v>
      </c>
      <c r="AC51" s="1">
        <v>653000000</v>
      </c>
      <c r="AD51" s="1">
        <v>499000000</v>
      </c>
      <c r="AE51" s="1">
        <v>606000000</v>
      </c>
      <c r="AF51" s="1">
        <v>740000000</v>
      </c>
      <c r="AG51" s="1">
        <v>902000000</v>
      </c>
      <c r="AH51" s="1">
        <v>869000000</v>
      </c>
      <c r="AI51" s="1">
        <v>860000000</v>
      </c>
      <c r="AJ51" s="1">
        <v>1025000000</v>
      </c>
      <c r="AK51" s="1">
        <v>2841000000</v>
      </c>
      <c r="AL51" s="1">
        <v>3381000000</v>
      </c>
      <c r="AM51" s="1">
        <v>4050000000</v>
      </c>
    </row>
    <row r="52" spans="1:39" ht="19" x14ac:dyDescent="0.25">
      <c r="A52" s="5" t="s">
        <v>44</v>
      </c>
      <c r="B52" s="1">
        <v>146800000</v>
      </c>
      <c r="C52" s="1">
        <v>235700000</v>
      </c>
      <c r="D52" s="1">
        <v>363100000</v>
      </c>
      <c r="E52" s="1">
        <v>465900000</v>
      </c>
      <c r="F52" s="1">
        <v>678200000</v>
      </c>
      <c r="G52" s="1">
        <v>830800000</v>
      </c>
      <c r="H52" s="1">
        <v>1107200000</v>
      </c>
      <c r="I52" s="1">
        <v>1366700000</v>
      </c>
      <c r="J52" s="1">
        <v>2551000000</v>
      </c>
      <c r="K52" s="1">
        <v>2702000000</v>
      </c>
      <c r="L52" s="1">
        <v>2735000000</v>
      </c>
      <c r="M52" s="1">
        <v>3084000000</v>
      </c>
      <c r="N52" s="1">
        <v>3366300000</v>
      </c>
      <c r="O52" s="1">
        <v>3632000000</v>
      </c>
      <c r="P52" s="1">
        <v>4189000000</v>
      </c>
      <c r="Q52" s="1">
        <v>5164000000</v>
      </c>
      <c r="R52" s="1">
        <v>6208000000</v>
      </c>
      <c r="S52" s="1">
        <v>6989000000</v>
      </c>
      <c r="T52" s="1">
        <v>7480150000</v>
      </c>
      <c r="U52" s="1">
        <v>7823449000</v>
      </c>
      <c r="V52" s="1">
        <v>8427204000</v>
      </c>
      <c r="W52" s="1">
        <v>9262988000</v>
      </c>
      <c r="X52" s="1">
        <v>10282433000</v>
      </c>
      <c r="Y52" s="1">
        <v>11220303000</v>
      </c>
      <c r="Z52" s="1">
        <v>11642000000</v>
      </c>
      <c r="AA52" s="1">
        <v>12107000000</v>
      </c>
      <c r="AB52" s="1">
        <v>13055000000</v>
      </c>
      <c r="AC52" s="1">
        <v>13614000000</v>
      </c>
      <c r="AD52" s="1">
        <v>14443000000</v>
      </c>
      <c r="AE52" s="1">
        <v>15436000000</v>
      </c>
      <c r="AF52" s="1">
        <v>16141000000</v>
      </c>
      <c r="AG52" s="1">
        <v>17945000000</v>
      </c>
      <c r="AH52" s="1">
        <v>19030000000</v>
      </c>
      <c r="AI52" s="1">
        <v>20541000000</v>
      </c>
      <c r="AJ52" s="1">
        <v>21915000000</v>
      </c>
      <c r="AK52" s="1">
        <v>27436000000</v>
      </c>
      <c r="AL52" s="1">
        <v>29763000000</v>
      </c>
      <c r="AM52" s="1">
        <v>31470000000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20" thickBot="1" x14ac:dyDescent="0.3">
      <c r="A54" s="7" t="s">
        <v>46</v>
      </c>
      <c r="B54" s="11">
        <v>380600000</v>
      </c>
      <c r="C54" s="11">
        <v>492900000</v>
      </c>
      <c r="D54" s="11">
        <v>833000000</v>
      </c>
      <c r="E54" s="11">
        <v>993400000</v>
      </c>
      <c r="F54" s="11">
        <v>1110300000</v>
      </c>
      <c r="G54" s="11">
        <v>1195300000</v>
      </c>
      <c r="H54" s="11">
        <v>1832200000</v>
      </c>
      <c r="I54" s="11">
        <v>1902600000</v>
      </c>
      <c r="J54" s="11">
        <v>3921700000</v>
      </c>
      <c r="K54" s="11">
        <v>4236000000</v>
      </c>
      <c r="L54" s="11">
        <v>4437000000</v>
      </c>
      <c r="M54" s="11">
        <v>4912000000</v>
      </c>
      <c r="N54" s="11">
        <v>5476300000</v>
      </c>
      <c r="O54" s="11">
        <v>6260000000</v>
      </c>
      <c r="P54" s="11">
        <v>7505000000</v>
      </c>
      <c r="Q54" s="11">
        <v>8634000000</v>
      </c>
      <c r="R54" s="11">
        <v>10090000000</v>
      </c>
      <c r="S54" s="11">
        <v>11620000000</v>
      </c>
      <c r="T54" s="11">
        <v>13191688000</v>
      </c>
      <c r="U54" s="11">
        <v>15092548000</v>
      </c>
      <c r="V54" s="11">
        <v>16513642000</v>
      </c>
      <c r="W54" s="11">
        <v>17495070000</v>
      </c>
      <c r="X54" s="11">
        <v>19606586000</v>
      </c>
      <c r="Y54" s="11">
        <v>20682348000</v>
      </c>
      <c r="Z54" s="11">
        <v>21979000000</v>
      </c>
      <c r="AA54" s="11">
        <v>23815000000</v>
      </c>
      <c r="AB54" s="11">
        <v>26761000000</v>
      </c>
      <c r="AC54" s="11">
        <v>27140000000</v>
      </c>
      <c r="AD54" s="11">
        <v>30283000000</v>
      </c>
      <c r="AE54" s="11">
        <v>33024000000</v>
      </c>
      <c r="AF54" s="11">
        <v>33440000000</v>
      </c>
      <c r="AG54" s="11">
        <v>33163000000</v>
      </c>
      <c r="AH54" s="11">
        <v>36347000000</v>
      </c>
      <c r="AI54" s="11">
        <v>40830000000</v>
      </c>
      <c r="AJ54" s="11">
        <v>45400000000</v>
      </c>
      <c r="AK54" s="11">
        <v>55556000000</v>
      </c>
      <c r="AL54" s="11">
        <v>59268000000</v>
      </c>
      <c r="AM54" s="11">
        <v>64166000000</v>
      </c>
    </row>
    <row r="55" spans="1:39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>
        <v>252800000</v>
      </c>
      <c r="G55" s="1">
        <v>258500000</v>
      </c>
      <c r="H55" s="1">
        <v>380800000</v>
      </c>
      <c r="I55" s="1">
        <v>370200000</v>
      </c>
      <c r="J55" s="1">
        <v>872900000</v>
      </c>
      <c r="K55" s="1">
        <v>1073000000</v>
      </c>
      <c r="L55" s="1">
        <v>1233000000</v>
      </c>
      <c r="M55" s="1">
        <v>1220000000</v>
      </c>
      <c r="N55" s="1">
        <v>1379400000</v>
      </c>
      <c r="O55" s="1">
        <v>1606000000</v>
      </c>
      <c r="P55" s="1">
        <v>1913000000</v>
      </c>
      <c r="Q55" s="1">
        <v>2197000000</v>
      </c>
      <c r="R55" s="1">
        <v>2728000000</v>
      </c>
      <c r="S55" s="1">
        <v>2884000000</v>
      </c>
      <c r="T55" s="1">
        <v>3131320000</v>
      </c>
      <c r="U55" s="1">
        <v>3600200000</v>
      </c>
      <c r="V55" s="1">
        <v>4213724000</v>
      </c>
      <c r="W55" s="1">
        <v>4581395000</v>
      </c>
      <c r="X55" s="1">
        <v>5124990000</v>
      </c>
      <c r="Y55" s="1">
        <v>5224753000</v>
      </c>
      <c r="Z55" s="1">
        <v>5450000000</v>
      </c>
      <c r="AA55" s="1">
        <v>5947000000</v>
      </c>
      <c r="AB55" s="1">
        <v>6544000000</v>
      </c>
      <c r="AC55" s="1">
        <v>7303000000</v>
      </c>
      <c r="AD55" s="1">
        <v>7872000000</v>
      </c>
      <c r="AE55" s="1">
        <v>8491000000</v>
      </c>
      <c r="AF55" s="1">
        <v>9011000000</v>
      </c>
      <c r="AG55" s="1">
        <v>7612000000</v>
      </c>
      <c r="AH55" s="1">
        <v>9608000000</v>
      </c>
      <c r="AI55" s="1">
        <v>11237000000</v>
      </c>
      <c r="AJ55" s="1">
        <v>11679000000</v>
      </c>
      <c r="AK55" s="1">
        <v>14172000000</v>
      </c>
      <c r="AL55" s="1">
        <v>16278000000</v>
      </c>
      <c r="AM55" s="1">
        <v>17848000000</v>
      </c>
    </row>
    <row r="56" spans="1:39" ht="19" x14ac:dyDescent="0.25">
      <c r="A56" s="5" t="s">
        <v>48</v>
      </c>
      <c r="B56" s="1">
        <v>200000</v>
      </c>
      <c r="C56" s="1">
        <v>2800000</v>
      </c>
      <c r="D56" s="1" t="s">
        <v>92</v>
      </c>
      <c r="E56" s="1">
        <v>11800000</v>
      </c>
      <c r="F56" s="1">
        <v>800000</v>
      </c>
      <c r="G56" s="1">
        <v>800000</v>
      </c>
      <c r="H56" s="1" t="s">
        <v>92</v>
      </c>
      <c r="I56" s="1" t="s">
        <v>92</v>
      </c>
      <c r="J56" s="1">
        <v>23100000</v>
      </c>
      <c r="K56" s="1">
        <v>156000000</v>
      </c>
      <c r="L56" s="1">
        <v>88000000</v>
      </c>
      <c r="M56" s="1">
        <v>82000000</v>
      </c>
      <c r="N56" s="1">
        <v>40400000</v>
      </c>
      <c r="O56" s="1" t="s">
        <v>92</v>
      </c>
      <c r="P56" s="1" t="s">
        <v>92</v>
      </c>
      <c r="Q56" s="1">
        <v>10000000</v>
      </c>
      <c r="R56" s="1">
        <v>195000000</v>
      </c>
      <c r="S56" s="1">
        <v>104000000</v>
      </c>
      <c r="T56" s="1">
        <v>47421000</v>
      </c>
      <c r="U56" s="1">
        <v>327189000</v>
      </c>
      <c r="V56" s="1">
        <v>57581000</v>
      </c>
      <c r="W56" s="1">
        <v>349908000</v>
      </c>
      <c r="X56" s="1">
        <v>113737000</v>
      </c>
      <c r="Y56" s="1">
        <v>140412000</v>
      </c>
      <c r="Z56" s="1">
        <v>97000000</v>
      </c>
      <c r="AA56" s="1">
        <v>26000000</v>
      </c>
      <c r="AB56" s="1">
        <v>900000000</v>
      </c>
      <c r="AC56" s="1">
        <v>1000000</v>
      </c>
      <c r="AD56" s="1" t="s">
        <v>92</v>
      </c>
      <c r="AE56" s="1" t="s">
        <v>92</v>
      </c>
      <c r="AF56" s="1">
        <v>1283000000</v>
      </c>
      <c r="AG56" s="1">
        <v>1100000000</v>
      </c>
      <c r="AH56" s="1">
        <v>86000000</v>
      </c>
      <c r="AI56" s="1" t="s">
        <v>92</v>
      </c>
      <c r="AJ56" s="1">
        <v>1699000000</v>
      </c>
      <c r="AK56" s="1">
        <v>95000000</v>
      </c>
      <c r="AL56" s="1">
        <v>799000000</v>
      </c>
      <c r="AM56" s="1">
        <v>73000000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>
        <v>401000000</v>
      </c>
      <c r="AB57" s="1">
        <v>457000000</v>
      </c>
      <c r="AC57" s="1">
        <v>485000000</v>
      </c>
      <c r="AD57" s="1">
        <v>459000000</v>
      </c>
      <c r="AE57" s="1">
        <v>578000000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  <c r="AK57" s="1" t="s">
        <v>92</v>
      </c>
      <c r="AL57" s="1" t="s">
        <v>92</v>
      </c>
      <c r="AM57" s="1" t="s">
        <v>92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322583000</v>
      </c>
      <c r="S58" s="1">
        <v>360515000</v>
      </c>
      <c r="T58" s="1">
        <v>401357000</v>
      </c>
      <c r="U58" s="1">
        <v>453881000</v>
      </c>
      <c r="V58" s="1">
        <v>500558000</v>
      </c>
      <c r="W58" s="1">
        <v>583946000</v>
      </c>
      <c r="X58" s="1">
        <v>692176000</v>
      </c>
      <c r="Y58" s="1">
        <v>748438000</v>
      </c>
      <c r="Z58" s="1">
        <v>824000000</v>
      </c>
      <c r="AA58" s="1">
        <v>77000000</v>
      </c>
      <c r="AB58" s="1">
        <v>141000000</v>
      </c>
      <c r="AC58" s="1">
        <v>159000000</v>
      </c>
      <c r="AD58" s="1">
        <v>204000000</v>
      </c>
      <c r="AE58" s="1">
        <v>250000000</v>
      </c>
      <c r="AF58" s="1">
        <v>299000000</v>
      </c>
      <c r="AG58" s="1">
        <v>365000000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  <c r="AM58" s="1" t="s">
        <v>92</v>
      </c>
    </row>
    <row r="59" spans="1:39" ht="19" x14ac:dyDescent="0.25">
      <c r="A59" s="5" t="s">
        <v>51</v>
      </c>
      <c r="B59" s="1">
        <v>138500000</v>
      </c>
      <c r="C59" s="1">
        <v>180200000</v>
      </c>
      <c r="D59" s="1">
        <v>247600000</v>
      </c>
      <c r="E59" s="1">
        <v>294300000</v>
      </c>
      <c r="F59" s="1">
        <v>98700000</v>
      </c>
      <c r="G59" s="1">
        <v>118200000</v>
      </c>
      <c r="H59" s="1">
        <v>174400000</v>
      </c>
      <c r="I59" s="1">
        <v>196100000</v>
      </c>
      <c r="J59" s="1">
        <v>344000000</v>
      </c>
      <c r="K59" s="1">
        <v>418000000</v>
      </c>
      <c r="L59" s="1">
        <v>377000000</v>
      </c>
      <c r="M59" s="1">
        <v>479000000</v>
      </c>
      <c r="N59" s="1">
        <v>544200000</v>
      </c>
      <c r="O59" s="1">
        <v>602000000</v>
      </c>
      <c r="P59" s="1">
        <v>965000000</v>
      </c>
      <c r="Q59" s="1">
        <v>1346000000</v>
      </c>
      <c r="R59" s="1">
        <v>883417000</v>
      </c>
      <c r="S59" s="1">
        <v>1108485000</v>
      </c>
      <c r="T59" s="1">
        <v>1431009000</v>
      </c>
      <c r="U59" s="1">
        <v>1789280000</v>
      </c>
      <c r="V59" s="1">
        <v>1837111000</v>
      </c>
      <c r="W59" s="1">
        <v>2303942000</v>
      </c>
      <c r="X59" s="1">
        <v>2650850000</v>
      </c>
      <c r="Y59" s="1">
        <v>2760562000</v>
      </c>
      <c r="Z59" s="1">
        <v>2910000000</v>
      </c>
      <c r="AA59" s="1">
        <v>3612000000</v>
      </c>
      <c r="AB59" s="1">
        <v>4008000000</v>
      </c>
      <c r="AC59" s="1">
        <v>4312000000</v>
      </c>
      <c r="AD59" s="1">
        <v>4722000000</v>
      </c>
      <c r="AE59" s="1">
        <v>5093000000</v>
      </c>
      <c r="AF59" s="1">
        <v>5947000000</v>
      </c>
      <c r="AG59" s="1">
        <v>6498000000</v>
      </c>
      <c r="AH59" s="1">
        <v>7801000000</v>
      </c>
      <c r="AI59" s="1">
        <v>8689000000</v>
      </c>
      <c r="AJ59" s="1">
        <v>9859000000</v>
      </c>
      <c r="AK59" s="1">
        <v>10577000000</v>
      </c>
      <c r="AL59" s="1">
        <v>12364000000</v>
      </c>
      <c r="AM59" s="1">
        <v>14077000000</v>
      </c>
    </row>
    <row r="60" spans="1:39" ht="19" x14ac:dyDescent="0.25">
      <c r="A60" s="6" t="s">
        <v>52</v>
      </c>
      <c r="B60" s="10">
        <v>138700000</v>
      </c>
      <c r="C60" s="10">
        <v>183000000</v>
      </c>
      <c r="D60" s="10">
        <v>247600000</v>
      </c>
      <c r="E60" s="10">
        <v>306100000</v>
      </c>
      <c r="F60" s="10">
        <v>352300000</v>
      </c>
      <c r="G60" s="10">
        <v>377500000</v>
      </c>
      <c r="H60" s="10">
        <v>555200000</v>
      </c>
      <c r="I60" s="10">
        <v>566300000</v>
      </c>
      <c r="J60" s="10">
        <v>1240000000</v>
      </c>
      <c r="K60" s="10">
        <v>1647000000</v>
      </c>
      <c r="L60" s="10">
        <v>1698000000</v>
      </c>
      <c r="M60" s="10">
        <v>1781000000</v>
      </c>
      <c r="N60" s="10">
        <v>1964000000</v>
      </c>
      <c r="O60" s="10">
        <v>2208000000</v>
      </c>
      <c r="P60" s="10">
        <v>2878000000</v>
      </c>
      <c r="Q60" s="10">
        <v>3553000000</v>
      </c>
      <c r="R60" s="10">
        <v>4129000000</v>
      </c>
      <c r="S60" s="10">
        <v>4457000000</v>
      </c>
      <c r="T60" s="10">
        <v>5011107000</v>
      </c>
      <c r="U60" s="10">
        <v>6170550000</v>
      </c>
      <c r="V60" s="10">
        <v>6608974000</v>
      </c>
      <c r="W60" s="10">
        <v>7819191000</v>
      </c>
      <c r="X60" s="10">
        <v>8581753000</v>
      </c>
      <c r="Y60" s="10">
        <v>8874165000</v>
      </c>
      <c r="Z60" s="10">
        <v>9281000000</v>
      </c>
      <c r="AA60" s="10">
        <v>10063000000</v>
      </c>
      <c r="AB60" s="10">
        <v>12050000000</v>
      </c>
      <c r="AC60" s="10">
        <v>12260000000</v>
      </c>
      <c r="AD60" s="10">
        <v>13257000000</v>
      </c>
      <c r="AE60" s="10">
        <v>14412000000</v>
      </c>
      <c r="AF60" s="10">
        <v>16540000000</v>
      </c>
      <c r="AG60" s="10">
        <v>15575000000</v>
      </c>
      <c r="AH60" s="10">
        <v>17495000000</v>
      </c>
      <c r="AI60" s="10">
        <v>19926000000</v>
      </c>
      <c r="AJ60" s="10">
        <v>23237000000</v>
      </c>
      <c r="AK60" s="10">
        <v>24844000000</v>
      </c>
      <c r="AL60" s="10">
        <v>29441000000</v>
      </c>
      <c r="AM60" s="10">
        <v>31998000000</v>
      </c>
    </row>
    <row r="61" spans="1:39" ht="19" x14ac:dyDescent="0.25">
      <c r="A61" s="5" t="s">
        <v>53</v>
      </c>
      <c r="B61" s="1">
        <v>76400000</v>
      </c>
      <c r="C61" s="1">
        <v>2700000</v>
      </c>
      <c r="D61" s="1">
        <v>197800000</v>
      </c>
      <c r="E61" s="1">
        <v>200200000</v>
      </c>
      <c r="F61" s="1">
        <v>214600000</v>
      </c>
      <c r="G61" s="1">
        <v>193500000</v>
      </c>
      <c r="H61" s="1">
        <v>496500000</v>
      </c>
      <c r="I61" s="1">
        <v>509000000</v>
      </c>
      <c r="J61" s="1">
        <v>812600000</v>
      </c>
      <c r="K61" s="1">
        <v>795000000</v>
      </c>
      <c r="L61" s="1">
        <v>1089000000</v>
      </c>
      <c r="M61" s="1">
        <v>1220000000</v>
      </c>
      <c r="N61" s="1">
        <v>917000000</v>
      </c>
      <c r="O61" s="1">
        <v>919000000</v>
      </c>
      <c r="P61" s="1">
        <v>907000000</v>
      </c>
      <c r="Q61" s="1">
        <v>641000000</v>
      </c>
      <c r="R61" s="1">
        <v>843000000</v>
      </c>
      <c r="S61" s="1">
        <v>1203000000</v>
      </c>
      <c r="T61" s="1">
        <v>1289649000</v>
      </c>
      <c r="U61" s="1">
        <v>993746000</v>
      </c>
      <c r="V61" s="1">
        <v>710675000</v>
      </c>
      <c r="W61" s="1">
        <v>215369000</v>
      </c>
      <c r="X61" s="1">
        <v>2107978000</v>
      </c>
      <c r="Y61" s="1">
        <v>2205952000</v>
      </c>
      <c r="Z61" s="1">
        <v>2206000000</v>
      </c>
      <c r="AA61" s="1">
        <v>2141000000</v>
      </c>
      <c r="AB61" s="1">
        <v>1253000000</v>
      </c>
      <c r="AC61" s="1">
        <v>1381000000</v>
      </c>
      <c r="AD61" s="1">
        <v>4998000000</v>
      </c>
      <c r="AE61" s="1">
        <v>5093000000</v>
      </c>
      <c r="AF61" s="1">
        <v>4864000000</v>
      </c>
      <c r="AG61" s="1">
        <v>4061000000</v>
      </c>
      <c r="AH61" s="1">
        <v>6573000000</v>
      </c>
      <c r="AI61" s="1">
        <v>6487000000</v>
      </c>
      <c r="AJ61" s="1">
        <v>5124000000</v>
      </c>
      <c r="AK61" s="1">
        <v>10072000000</v>
      </c>
      <c r="AL61" s="1">
        <v>9334000000</v>
      </c>
      <c r="AM61" s="1">
        <v>8966000000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>
        <v>4200000</v>
      </c>
      <c r="C63" s="1">
        <v>5400000</v>
      </c>
      <c r="D63" s="1">
        <v>8300000</v>
      </c>
      <c r="E63" s="1">
        <v>7600000</v>
      </c>
      <c r="F63" s="1">
        <v>8300000</v>
      </c>
      <c r="G63" s="1">
        <v>8000000</v>
      </c>
      <c r="H63" s="1">
        <v>10700000</v>
      </c>
      <c r="I63" s="1">
        <v>18100000</v>
      </c>
      <c r="J63" s="1">
        <v>64200000</v>
      </c>
      <c r="K63" s="1" t="s">
        <v>92</v>
      </c>
      <c r="L63" s="1" t="s">
        <v>92</v>
      </c>
      <c r="M63" s="1" t="s">
        <v>92</v>
      </c>
      <c r="N63" s="1">
        <v>33500000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>
        <v>209835000</v>
      </c>
      <c r="U63" s="1">
        <v>244176000</v>
      </c>
      <c r="V63" s="1">
        <v>254270000</v>
      </c>
      <c r="W63" s="1">
        <v>253713000</v>
      </c>
      <c r="X63" s="1">
        <v>224197000</v>
      </c>
      <c r="Y63" s="1">
        <v>328313000</v>
      </c>
      <c r="Z63" s="1">
        <v>388000000</v>
      </c>
      <c r="AA63" s="1">
        <v>681000000</v>
      </c>
      <c r="AB63" s="1">
        <v>885000000</v>
      </c>
      <c r="AC63" s="1">
        <v>981000000</v>
      </c>
      <c r="AD63" s="1">
        <v>1016000000</v>
      </c>
      <c r="AE63" s="1">
        <v>1004000000</v>
      </c>
      <c r="AF63" s="1">
        <v>1193000000</v>
      </c>
      <c r="AG63" s="1" t="s">
        <v>92</v>
      </c>
      <c r="AH63" s="1" t="s">
        <v>92</v>
      </c>
      <c r="AI63" s="1" t="s">
        <v>92</v>
      </c>
      <c r="AJ63" s="1" t="s">
        <v>92</v>
      </c>
      <c r="AK63" s="1" t="s">
        <v>92</v>
      </c>
      <c r="AL63" s="1" t="s">
        <v>92</v>
      </c>
      <c r="AM63" s="1" t="s">
        <v>92</v>
      </c>
    </row>
    <row r="64" spans="1:39" ht="19" x14ac:dyDescent="0.25">
      <c r="A64" s="5" t="s">
        <v>55</v>
      </c>
      <c r="B64" s="1" t="s">
        <v>92</v>
      </c>
      <c r="C64" s="1">
        <v>100000</v>
      </c>
      <c r="D64" s="1" t="s">
        <v>92</v>
      </c>
      <c r="E64" s="1" t="s">
        <v>92</v>
      </c>
      <c r="F64" s="1" t="s">
        <v>92</v>
      </c>
      <c r="G64" s="1" t="s">
        <v>92</v>
      </c>
      <c r="H64" s="1">
        <v>6800000</v>
      </c>
      <c r="I64" s="1">
        <v>7200000</v>
      </c>
      <c r="J64" s="1">
        <v>8200000</v>
      </c>
      <c r="K64" s="1">
        <v>109000000</v>
      </c>
      <c r="L64" s="1">
        <v>120000000</v>
      </c>
      <c r="M64" s="1">
        <v>133000000</v>
      </c>
      <c r="N64" s="1">
        <v>5500000</v>
      </c>
      <c r="O64" s="1">
        <v>167000000</v>
      </c>
      <c r="P64" s="1">
        <v>188000000</v>
      </c>
      <c r="Q64" s="1">
        <v>200000000</v>
      </c>
      <c r="R64" s="1">
        <v>235000000</v>
      </c>
      <c r="S64" s="1">
        <v>266000000</v>
      </c>
      <c r="T64" s="1" t="s">
        <v>92</v>
      </c>
      <c r="U64" s="1" t="s">
        <v>92</v>
      </c>
      <c r="V64" s="1" t="s">
        <v>92</v>
      </c>
      <c r="W64" s="1" t="s">
        <v>92</v>
      </c>
      <c r="X64" s="1" t="s">
        <v>92</v>
      </c>
      <c r="Y64" s="1" t="s">
        <v>92</v>
      </c>
      <c r="Z64" s="1">
        <v>86000000</v>
      </c>
      <c r="AA64" s="1" t="s">
        <v>92</v>
      </c>
      <c r="AB64" s="1" t="s">
        <v>92</v>
      </c>
      <c r="AC64" s="1" t="s">
        <v>92</v>
      </c>
      <c r="AD64" s="1" t="s">
        <v>92</v>
      </c>
      <c r="AE64" s="1" t="s">
        <v>92</v>
      </c>
      <c r="AF64" s="1" t="s">
        <v>92</v>
      </c>
      <c r="AG64" s="1">
        <v>1195000000</v>
      </c>
      <c r="AH64" s="1">
        <v>1200000000</v>
      </c>
      <c r="AI64" s="1">
        <v>1314000000</v>
      </c>
      <c r="AJ64" s="1">
        <v>1455000000</v>
      </c>
      <c r="AK64" s="1">
        <v>1935000000</v>
      </c>
      <c r="AL64" s="1">
        <v>2415000000</v>
      </c>
      <c r="AM64" s="1">
        <v>2555000000</v>
      </c>
    </row>
    <row r="65" spans="1:39" ht="19" x14ac:dyDescent="0.25">
      <c r="A65" s="5" t="s">
        <v>56</v>
      </c>
      <c r="B65" s="1">
        <v>80600000</v>
      </c>
      <c r="C65" s="1">
        <v>8200000</v>
      </c>
      <c r="D65" s="1">
        <v>206100000</v>
      </c>
      <c r="E65" s="1">
        <v>207800000</v>
      </c>
      <c r="F65" s="1">
        <v>222900000</v>
      </c>
      <c r="G65" s="1">
        <v>201500000</v>
      </c>
      <c r="H65" s="1">
        <v>514000000</v>
      </c>
      <c r="I65" s="1">
        <v>534300000</v>
      </c>
      <c r="J65" s="1">
        <v>885000000</v>
      </c>
      <c r="K65" s="1">
        <v>904000000</v>
      </c>
      <c r="L65" s="1">
        <v>1209000000</v>
      </c>
      <c r="M65" s="1">
        <v>1353000000</v>
      </c>
      <c r="N65" s="1">
        <v>956000000</v>
      </c>
      <c r="O65" s="1">
        <v>1086000000</v>
      </c>
      <c r="P65" s="1">
        <v>1095000000</v>
      </c>
      <c r="Q65" s="1">
        <v>841000000</v>
      </c>
      <c r="R65" s="1">
        <v>1078000000</v>
      </c>
      <c r="S65" s="1">
        <v>1469000000</v>
      </c>
      <c r="T65" s="1">
        <v>1499484000</v>
      </c>
      <c r="U65" s="1">
        <v>1237922000</v>
      </c>
      <c r="V65" s="1">
        <v>964945000</v>
      </c>
      <c r="W65" s="1">
        <v>469082000</v>
      </c>
      <c r="X65" s="1">
        <v>2332175000</v>
      </c>
      <c r="Y65" s="1">
        <v>2534265000</v>
      </c>
      <c r="Z65" s="1">
        <v>2680000000</v>
      </c>
      <c r="AA65" s="1">
        <v>2822000000</v>
      </c>
      <c r="AB65" s="1">
        <v>2138000000</v>
      </c>
      <c r="AC65" s="1">
        <v>2362000000</v>
      </c>
      <c r="AD65" s="1">
        <v>6014000000</v>
      </c>
      <c r="AE65" s="1">
        <v>6097000000</v>
      </c>
      <c r="AF65" s="1">
        <v>6057000000</v>
      </c>
      <c r="AG65" s="1">
        <v>5256000000</v>
      </c>
      <c r="AH65" s="1">
        <v>7773000000</v>
      </c>
      <c r="AI65" s="1">
        <v>7801000000</v>
      </c>
      <c r="AJ65" s="1">
        <v>6579000000</v>
      </c>
      <c r="AK65" s="1">
        <v>12007000000</v>
      </c>
      <c r="AL65" s="1">
        <v>11749000000</v>
      </c>
      <c r="AM65" s="1">
        <v>11521000000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>
        <v>219300000</v>
      </c>
      <c r="C67" s="10">
        <v>191200000</v>
      </c>
      <c r="D67" s="10">
        <v>453700000</v>
      </c>
      <c r="E67" s="10">
        <v>513900000</v>
      </c>
      <c r="F67" s="10">
        <v>575200000</v>
      </c>
      <c r="G67" s="10">
        <v>579000000</v>
      </c>
      <c r="H67" s="10">
        <v>1069200000</v>
      </c>
      <c r="I67" s="10">
        <v>1100600000</v>
      </c>
      <c r="J67" s="10">
        <v>2125000000</v>
      </c>
      <c r="K67" s="10">
        <v>2551000000</v>
      </c>
      <c r="L67" s="10">
        <v>2907000000</v>
      </c>
      <c r="M67" s="10">
        <v>3134000000</v>
      </c>
      <c r="N67" s="10">
        <v>2920000000</v>
      </c>
      <c r="O67" s="10">
        <v>3294000000</v>
      </c>
      <c r="P67" s="10">
        <v>3973000000</v>
      </c>
      <c r="Q67" s="10">
        <v>4394000000</v>
      </c>
      <c r="R67" s="10">
        <v>5207000000</v>
      </c>
      <c r="S67" s="10">
        <v>5926000000</v>
      </c>
      <c r="T67" s="10">
        <v>6510591000</v>
      </c>
      <c r="U67" s="10">
        <v>7408472000</v>
      </c>
      <c r="V67" s="10">
        <v>7573919000</v>
      </c>
      <c r="W67" s="10">
        <v>8288273000</v>
      </c>
      <c r="X67" s="10">
        <v>10913928000</v>
      </c>
      <c r="Y67" s="10">
        <v>11408430000</v>
      </c>
      <c r="Z67" s="10">
        <v>11961000000</v>
      </c>
      <c r="AA67" s="10">
        <v>12885000000</v>
      </c>
      <c r="AB67" s="10">
        <v>14188000000</v>
      </c>
      <c r="AC67" s="10">
        <v>14622000000</v>
      </c>
      <c r="AD67" s="10">
        <v>19271000000</v>
      </c>
      <c r="AE67" s="10">
        <v>20509000000</v>
      </c>
      <c r="AF67" s="10">
        <v>22597000000</v>
      </c>
      <c r="AG67" s="10">
        <v>20831000000</v>
      </c>
      <c r="AH67" s="10">
        <v>25268000000</v>
      </c>
      <c r="AI67" s="10">
        <v>27727000000</v>
      </c>
      <c r="AJ67" s="10">
        <v>29816000000</v>
      </c>
      <c r="AK67" s="10">
        <v>36851000000</v>
      </c>
      <c r="AL67" s="10">
        <v>41190000000</v>
      </c>
      <c r="AM67" s="10">
        <v>43519000000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2000000</v>
      </c>
      <c r="L68" s="1">
        <v>2000000</v>
      </c>
      <c r="M68" s="1">
        <v>2000000</v>
      </c>
      <c r="N68" s="1" t="s">
        <v>92</v>
      </c>
      <c r="O68" s="1">
        <v>2000000</v>
      </c>
      <c r="P68" s="1">
        <v>2000000</v>
      </c>
      <c r="Q68" s="1">
        <v>2000000</v>
      </c>
      <c r="R68" s="1">
        <v>2000000</v>
      </c>
      <c r="S68" s="1">
        <v>2000000</v>
      </c>
      <c r="T68" s="1">
        <v>2287000</v>
      </c>
      <c r="U68" s="1">
        <v>2313000</v>
      </c>
      <c r="V68" s="1">
        <v>2362000</v>
      </c>
      <c r="W68" s="1">
        <v>2312000</v>
      </c>
      <c r="X68" s="1">
        <v>2185000</v>
      </c>
      <c r="Y68" s="1">
        <v>2163000</v>
      </c>
      <c r="Z68" s="1">
        <v>2000000</v>
      </c>
      <c r="AA68" s="1">
        <v>2000000</v>
      </c>
      <c r="AB68" s="1">
        <v>2000000</v>
      </c>
      <c r="AC68" s="1">
        <v>2000000</v>
      </c>
      <c r="AD68" s="1">
        <v>2000000</v>
      </c>
      <c r="AE68" s="1">
        <v>2000000</v>
      </c>
      <c r="AF68" s="1">
        <v>2000000</v>
      </c>
      <c r="AG68" s="1">
        <v>2000000</v>
      </c>
      <c r="AH68" s="1">
        <v>4000000</v>
      </c>
      <c r="AI68" s="1">
        <v>4000000</v>
      </c>
      <c r="AJ68" s="1">
        <v>4000000</v>
      </c>
      <c r="AK68" s="1">
        <v>4000000</v>
      </c>
      <c r="AL68" s="1">
        <v>4000000</v>
      </c>
      <c r="AM68" s="1">
        <v>2000000</v>
      </c>
    </row>
    <row r="69" spans="1:39" ht="19" x14ac:dyDescent="0.25">
      <c r="A69" s="5" t="s">
        <v>60</v>
      </c>
      <c r="B69" s="1">
        <v>105200000</v>
      </c>
      <c r="C69" s="1">
        <v>164100000</v>
      </c>
      <c r="D69" s="1">
        <v>237400000</v>
      </c>
      <c r="E69" s="1">
        <v>332600000</v>
      </c>
      <c r="F69" s="1">
        <v>374900000</v>
      </c>
      <c r="G69" s="1">
        <v>500300000</v>
      </c>
      <c r="H69" s="1">
        <v>634000000</v>
      </c>
      <c r="I69" s="1">
        <v>763100000</v>
      </c>
      <c r="J69" s="1">
        <v>1255600000</v>
      </c>
      <c r="K69" s="1">
        <v>1143000000</v>
      </c>
      <c r="L69" s="1">
        <v>1277000000</v>
      </c>
      <c r="M69" s="1">
        <v>1526000000</v>
      </c>
      <c r="N69" s="1">
        <v>1838100000</v>
      </c>
      <c r="O69" s="1">
        <v>2298000000</v>
      </c>
      <c r="P69" s="1">
        <v>2695000000</v>
      </c>
      <c r="Q69" s="1">
        <v>3327000000</v>
      </c>
      <c r="R69" s="1">
        <v>3929000000</v>
      </c>
      <c r="S69" s="1">
        <v>4629000000</v>
      </c>
      <c r="T69" s="1">
        <v>5349731000</v>
      </c>
      <c r="U69" s="1">
        <v>1466366000</v>
      </c>
      <c r="V69" s="1">
        <v>6624154000</v>
      </c>
      <c r="W69" s="1">
        <v>6041212000</v>
      </c>
      <c r="X69" s="1">
        <v>5132343000</v>
      </c>
      <c r="Y69" s="1">
        <v>5360854000</v>
      </c>
      <c r="Z69" s="1">
        <v>6101000000</v>
      </c>
      <c r="AA69" s="1">
        <v>6590000000</v>
      </c>
      <c r="AB69" s="1">
        <v>7111000000</v>
      </c>
      <c r="AC69" s="1">
        <v>7834000000</v>
      </c>
      <c r="AD69" s="1">
        <v>6283000000</v>
      </c>
      <c r="AE69" s="1">
        <v>7458000000</v>
      </c>
      <c r="AF69" s="1">
        <v>6518000000</v>
      </c>
      <c r="AG69" s="1">
        <v>7686000000</v>
      </c>
      <c r="AH69" s="1">
        <v>5988000000</v>
      </c>
      <c r="AI69" s="1">
        <v>7887000000</v>
      </c>
      <c r="AJ69" s="1">
        <v>10258000000</v>
      </c>
      <c r="AK69" s="1">
        <v>12879000000</v>
      </c>
      <c r="AL69" s="1">
        <v>11666000000</v>
      </c>
      <c r="AM69" s="1">
        <v>15585000000</v>
      </c>
    </row>
    <row r="70" spans="1:39" ht="19" x14ac:dyDescent="0.25">
      <c r="A70" s="5" t="s">
        <v>61</v>
      </c>
      <c r="B70" s="1">
        <v>-11300000</v>
      </c>
      <c r="C70" s="1">
        <v>-18700000</v>
      </c>
      <c r="D70" s="1">
        <v>-26800000</v>
      </c>
      <c r="E70" s="1">
        <v>-39500000</v>
      </c>
      <c r="F70" s="1">
        <v>-56500000</v>
      </c>
      <c r="G70" s="1">
        <v>-75600000</v>
      </c>
      <c r="H70" s="1">
        <v>-113800000</v>
      </c>
      <c r="I70" s="1">
        <v>-144000000</v>
      </c>
      <c r="J70" s="1">
        <v>-330200000</v>
      </c>
      <c r="K70" s="1">
        <v>-86000000</v>
      </c>
      <c r="L70" s="1">
        <v>-104000000</v>
      </c>
      <c r="M70" s="1">
        <v>-144000000</v>
      </c>
      <c r="N70" s="1">
        <v>-795700000</v>
      </c>
      <c r="O70" s="1">
        <v>-304000000</v>
      </c>
      <c r="P70" s="1">
        <v>-236000000</v>
      </c>
      <c r="Q70" s="1">
        <v>-234000000</v>
      </c>
      <c r="R70" s="1">
        <v>-348000000</v>
      </c>
      <c r="S70" s="1">
        <v>-316000000</v>
      </c>
      <c r="T70" s="1">
        <v>-77980000</v>
      </c>
      <c r="U70" s="1">
        <v>16144000</v>
      </c>
      <c r="V70" s="1">
        <v>158039000</v>
      </c>
      <c r="W70" s="1">
        <v>277263000</v>
      </c>
      <c r="X70" s="1">
        <v>370589000</v>
      </c>
      <c r="Y70" s="1">
        <v>285661000</v>
      </c>
      <c r="Z70" s="1">
        <v>104000000</v>
      </c>
      <c r="AA70" s="1">
        <v>122000000</v>
      </c>
      <c r="AB70" s="1">
        <v>373000000</v>
      </c>
      <c r="AC70" s="1">
        <v>156000000</v>
      </c>
      <c r="AD70" s="1">
        <v>-122000000</v>
      </c>
      <c r="AE70" s="1">
        <v>-76000000</v>
      </c>
      <c r="AF70" s="1">
        <v>-1121000000</v>
      </c>
      <c r="AG70" s="1">
        <v>-1099000000</v>
      </c>
      <c r="AH70" s="1">
        <v>-1014000000</v>
      </c>
      <c r="AI70" s="1">
        <v>-1199000000</v>
      </c>
      <c r="AJ70" s="1">
        <v>-1436000000</v>
      </c>
      <c r="AK70" s="1">
        <v>-1297000000</v>
      </c>
      <c r="AL70" s="1">
        <v>-1137000000</v>
      </c>
      <c r="AM70" s="1">
        <v>-1829000000</v>
      </c>
    </row>
    <row r="71" spans="1:39" ht="19" x14ac:dyDescent="0.25">
      <c r="A71" s="5" t="s">
        <v>62</v>
      </c>
      <c r="B71" s="1">
        <v>67400000</v>
      </c>
      <c r="C71" s="1">
        <v>156300000</v>
      </c>
      <c r="D71" s="1">
        <v>168700000</v>
      </c>
      <c r="E71" s="1">
        <v>186400000</v>
      </c>
      <c r="F71" s="1">
        <v>216700000</v>
      </c>
      <c r="G71" s="1">
        <v>191600000</v>
      </c>
      <c r="H71" s="1">
        <v>242800000</v>
      </c>
      <c r="I71" s="1">
        <v>182900000</v>
      </c>
      <c r="J71" s="1">
        <v>871300000</v>
      </c>
      <c r="K71" s="1">
        <v>626000000</v>
      </c>
      <c r="L71" s="1">
        <v>356000000</v>
      </c>
      <c r="M71" s="1">
        <v>394000000</v>
      </c>
      <c r="N71" s="1">
        <v>1513900000</v>
      </c>
      <c r="O71" s="1">
        <v>970000000</v>
      </c>
      <c r="P71" s="1">
        <v>1071000000</v>
      </c>
      <c r="Q71" s="1">
        <v>1145000000</v>
      </c>
      <c r="R71" s="1">
        <v>1300000000</v>
      </c>
      <c r="S71" s="1">
        <v>1379000000</v>
      </c>
      <c r="T71" s="1">
        <v>1280942000</v>
      </c>
      <c r="U71" s="1">
        <v>6139987000</v>
      </c>
      <c r="V71" s="1">
        <v>2096554000</v>
      </c>
      <c r="W71" s="1">
        <v>2822652000</v>
      </c>
      <c r="X71" s="1">
        <v>3118224000</v>
      </c>
      <c r="Y71" s="1">
        <v>3543383000</v>
      </c>
      <c r="Z71" s="1">
        <v>3811000000</v>
      </c>
      <c r="AA71" s="1">
        <v>4115000000</v>
      </c>
      <c r="AB71" s="1">
        <v>4516000000</v>
      </c>
      <c r="AC71" s="1">
        <v>4369000000</v>
      </c>
      <c r="AD71" s="1">
        <v>4670000000</v>
      </c>
      <c r="AE71" s="1">
        <v>4919000000</v>
      </c>
      <c r="AF71" s="1">
        <v>5218000000</v>
      </c>
      <c r="AG71" s="1">
        <v>5490000000</v>
      </c>
      <c r="AH71" s="1">
        <v>5800000000</v>
      </c>
      <c r="AI71" s="1">
        <v>6107000000</v>
      </c>
      <c r="AJ71" s="1">
        <v>6417000000</v>
      </c>
      <c r="AK71" s="1">
        <v>6698000000</v>
      </c>
      <c r="AL71" s="1">
        <v>7031000000</v>
      </c>
      <c r="AM71" s="1">
        <v>6884000000</v>
      </c>
    </row>
    <row r="72" spans="1:39" ht="19" x14ac:dyDescent="0.25">
      <c r="A72" s="6" t="s">
        <v>63</v>
      </c>
      <c r="B72" s="10">
        <v>161300000</v>
      </c>
      <c r="C72" s="10">
        <v>301700000</v>
      </c>
      <c r="D72" s="10">
        <v>379300000</v>
      </c>
      <c r="E72" s="10">
        <v>479500000</v>
      </c>
      <c r="F72" s="10">
        <v>535100000</v>
      </c>
      <c r="G72" s="10">
        <v>616300000</v>
      </c>
      <c r="H72" s="10">
        <v>763000000</v>
      </c>
      <c r="I72" s="10">
        <v>802000000</v>
      </c>
      <c r="J72" s="10">
        <v>1796700000</v>
      </c>
      <c r="K72" s="10">
        <v>1685000000</v>
      </c>
      <c r="L72" s="10">
        <v>1531000000</v>
      </c>
      <c r="M72" s="10">
        <v>1778000000</v>
      </c>
      <c r="N72" s="10">
        <v>2556300000</v>
      </c>
      <c r="O72" s="10">
        <v>2966000000</v>
      </c>
      <c r="P72" s="10">
        <v>3532000000</v>
      </c>
      <c r="Q72" s="10">
        <v>4240000000</v>
      </c>
      <c r="R72" s="10">
        <v>4883000000</v>
      </c>
      <c r="S72" s="10">
        <v>5694000000</v>
      </c>
      <c r="T72" s="10">
        <v>6554980000</v>
      </c>
      <c r="U72" s="10">
        <v>7624810000</v>
      </c>
      <c r="V72" s="10">
        <v>8881109000</v>
      </c>
      <c r="W72" s="10">
        <v>9143439000</v>
      </c>
      <c r="X72" s="10">
        <v>8623341000</v>
      </c>
      <c r="Y72" s="10">
        <v>9192061000</v>
      </c>
      <c r="Z72" s="10">
        <v>10018000000</v>
      </c>
      <c r="AA72" s="10">
        <v>10829000000</v>
      </c>
      <c r="AB72" s="10">
        <v>12002000000</v>
      </c>
      <c r="AC72" s="10">
        <v>12361000000</v>
      </c>
      <c r="AD72" s="10">
        <v>10833000000</v>
      </c>
      <c r="AE72" s="10">
        <v>12303000000</v>
      </c>
      <c r="AF72" s="10">
        <v>10617000000</v>
      </c>
      <c r="AG72" s="10">
        <v>12079000000</v>
      </c>
      <c r="AH72" s="10">
        <v>10778000000</v>
      </c>
      <c r="AI72" s="10">
        <v>12799000000</v>
      </c>
      <c r="AJ72" s="10">
        <v>15243000000</v>
      </c>
      <c r="AK72" s="10">
        <v>18284000000</v>
      </c>
      <c r="AL72" s="10">
        <v>17564000000</v>
      </c>
      <c r="AM72" s="10">
        <v>20642000000</v>
      </c>
    </row>
    <row r="73" spans="1:39" ht="20" thickBot="1" x14ac:dyDescent="0.3">
      <c r="A73" s="7" t="s">
        <v>64</v>
      </c>
      <c r="B73" s="11">
        <v>380600000</v>
      </c>
      <c r="C73" s="11">
        <v>492900000</v>
      </c>
      <c r="D73" s="11">
        <v>833000000</v>
      </c>
      <c r="E73" s="11">
        <v>993400000</v>
      </c>
      <c r="F73" s="11">
        <v>1110300000</v>
      </c>
      <c r="G73" s="11">
        <v>1195300000</v>
      </c>
      <c r="H73" s="11">
        <v>1832200000</v>
      </c>
      <c r="I73" s="11">
        <v>1902600000</v>
      </c>
      <c r="J73" s="11">
        <v>3921700000</v>
      </c>
      <c r="K73" s="11">
        <v>4236000000</v>
      </c>
      <c r="L73" s="11">
        <v>4438000000</v>
      </c>
      <c r="M73" s="11">
        <v>4912000000</v>
      </c>
      <c r="N73" s="11">
        <v>5476300000</v>
      </c>
      <c r="O73" s="11">
        <v>6260000000</v>
      </c>
      <c r="P73" s="11">
        <v>7505000000</v>
      </c>
      <c r="Q73" s="11">
        <v>8634000000</v>
      </c>
      <c r="R73" s="11">
        <v>10090000000</v>
      </c>
      <c r="S73" s="11">
        <v>11620000000</v>
      </c>
      <c r="T73" s="11">
        <v>13065571000</v>
      </c>
      <c r="U73" s="11">
        <v>15033282000</v>
      </c>
      <c r="V73" s="11">
        <v>16455028000</v>
      </c>
      <c r="W73" s="11">
        <v>17431712000</v>
      </c>
      <c r="X73" s="11">
        <v>19537269000</v>
      </c>
      <c r="Y73" s="11">
        <v>20600491000</v>
      </c>
      <c r="Z73" s="11">
        <v>21979000000</v>
      </c>
      <c r="AA73" s="11">
        <v>23714000000</v>
      </c>
      <c r="AB73" s="11">
        <v>26190000000</v>
      </c>
      <c r="AC73" s="11">
        <v>26983000000</v>
      </c>
      <c r="AD73" s="11">
        <v>30104000000</v>
      </c>
      <c r="AE73" s="11">
        <v>32812000000</v>
      </c>
      <c r="AF73" s="11">
        <v>33214000000</v>
      </c>
      <c r="AG73" s="11">
        <v>32910000000</v>
      </c>
      <c r="AH73" s="11">
        <v>36046000000</v>
      </c>
      <c r="AI73" s="11">
        <v>40526000000</v>
      </c>
      <c r="AJ73" s="11">
        <v>45059000000</v>
      </c>
      <c r="AK73" s="11">
        <v>55135000000</v>
      </c>
      <c r="AL73" s="11">
        <v>58754000000</v>
      </c>
      <c r="AM73" s="11">
        <v>64161000000</v>
      </c>
    </row>
    <row r="74" spans="1:39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117000000</v>
      </c>
      <c r="G76" s="1">
        <v>125400000</v>
      </c>
      <c r="H76" s="1">
        <v>134100000</v>
      </c>
      <c r="I76" s="1">
        <v>129100000</v>
      </c>
      <c r="J76" s="1">
        <v>223200000</v>
      </c>
      <c r="K76" s="1">
        <v>70100000</v>
      </c>
      <c r="L76" s="1">
        <v>217200000</v>
      </c>
      <c r="M76" s="1">
        <v>248800000</v>
      </c>
      <c r="N76" s="1">
        <v>312200000</v>
      </c>
      <c r="O76" s="1">
        <v>459800000</v>
      </c>
      <c r="P76" s="1">
        <v>515300000</v>
      </c>
      <c r="Q76" s="1">
        <v>631437000</v>
      </c>
      <c r="R76" s="1">
        <v>602089000</v>
      </c>
      <c r="S76" s="1">
        <v>699983000</v>
      </c>
      <c r="T76" s="1">
        <v>721000000</v>
      </c>
      <c r="U76" s="1">
        <v>882393000</v>
      </c>
      <c r="V76" s="1">
        <v>1063092000</v>
      </c>
      <c r="W76" s="1">
        <v>1103215000</v>
      </c>
      <c r="X76" s="1">
        <v>1082772000</v>
      </c>
      <c r="Y76" s="1">
        <v>1282725000</v>
      </c>
      <c r="Z76" s="1">
        <v>1086000000</v>
      </c>
      <c r="AA76" s="1">
        <v>1323000000</v>
      </c>
      <c r="AB76" s="1">
        <v>1542000000</v>
      </c>
      <c r="AC76" s="1">
        <v>1767000000</v>
      </c>
      <c r="AD76" s="1">
        <v>2061000000</v>
      </c>
      <c r="AE76" s="1">
        <v>2088000000</v>
      </c>
      <c r="AF76" s="1">
        <v>2409000000</v>
      </c>
      <c r="AG76" s="1">
        <v>2376000000</v>
      </c>
      <c r="AH76" s="1">
        <v>2714000000</v>
      </c>
      <c r="AI76" s="1">
        <v>3179000000</v>
      </c>
      <c r="AJ76" s="1">
        <v>3704000000</v>
      </c>
      <c r="AK76" s="1">
        <v>4059000000</v>
      </c>
      <c r="AL76" s="1">
        <v>5079000000</v>
      </c>
      <c r="AM76" s="1">
        <v>5915000000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 t="s">
        <v>92</v>
      </c>
      <c r="F77" s="1">
        <v>19500000</v>
      </c>
      <c r="G77" s="1">
        <v>27400000</v>
      </c>
      <c r="H77" s="1">
        <v>40600000</v>
      </c>
      <c r="I77" s="1">
        <v>54000000</v>
      </c>
      <c r="J77" s="1">
        <v>112100000</v>
      </c>
      <c r="K77" s="1">
        <v>143700000</v>
      </c>
      <c r="L77" s="1">
        <v>142000000</v>
      </c>
      <c r="M77" s="1">
        <v>161600000</v>
      </c>
      <c r="N77" s="1">
        <v>182300000</v>
      </c>
      <c r="O77" s="1">
        <v>196300000</v>
      </c>
      <c r="P77" s="1">
        <v>224800000</v>
      </c>
      <c r="Q77" s="1">
        <v>254397000</v>
      </c>
      <c r="R77" s="1">
        <v>301297000</v>
      </c>
      <c r="S77" s="1">
        <v>341781000</v>
      </c>
      <c r="T77" s="1">
        <v>391302000</v>
      </c>
      <c r="U77" s="1">
        <v>440721000</v>
      </c>
      <c r="V77" s="1">
        <v>477868000</v>
      </c>
      <c r="W77" s="1">
        <v>515285000</v>
      </c>
      <c r="X77" s="1">
        <v>566385000</v>
      </c>
      <c r="Y77" s="1">
        <v>653082000</v>
      </c>
      <c r="Z77" s="1">
        <v>728000000</v>
      </c>
      <c r="AA77" s="1">
        <v>795000000</v>
      </c>
      <c r="AB77" s="1">
        <v>855000000</v>
      </c>
      <c r="AC77" s="1">
        <v>908000000</v>
      </c>
      <c r="AD77" s="1">
        <v>946000000</v>
      </c>
      <c r="AE77" s="1">
        <v>1029000000</v>
      </c>
      <c r="AF77" s="1">
        <v>1127000000</v>
      </c>
      <c r="AG77" s="1">
        <v>1255000000</v>
      </c>
      <c r="AH77" s="1">
        <v>1370000000</v>
      </c>
      <c r="AI77" s="1">
        <v>1437000000</v>
      </c>
      <c r="AJ77" s="1">
        <v>1492000000</v>
      </c>
      <c r="AK77" s="1">
        <v>1645000000</v>
      </c>
      <c r="AL77" s="1">
        <v>1781000000</v>
      </c>
      <c r="AM77" s="1">
        <v>1900000000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-3200000</v>
      </c>
      <c r="G78" s="1">
        <v>600000</v>
      </c>
      <c r="H78" s="1">
        <v>4700000</v>
      </c>
      <c r="I78" s="1">
        <v>1200000</v>
      </c>
      <c r="J78" s="1">
        <v>11000000</v>
      </c>
      <c r="K78" s="1">
        <v>-41600000</v>
      </c>
      <c r="L78" s="1">
        <v>-3600000</v>
      </c>
      <c r="M78" s="1">
        <v>-4500000</v>
      </c>
      <c r="N78" s="1">
        <v>-4300000</v>
      </c>
      <c r="O78" s="1">
        <v>20400000</v>
      </c>
      <c r="P78" s="1">
        <v>-22700000</v>
      </c>
      <c r="Q78" s="1">
        <v>8264000</v>
      </c>
      <c r="R78" s="1">
        <v>40797000</v>
      </c>
      <c r="S78" s="1">
        <v>12179000</v>
      </c>
      <c r="T78" s="1">
        <v>68693000</v>
      </c>
      <c r="U78" s="1">
        <v>32496000</v>
      </c>
      <c r="V78" s="1">
        <v>-64690000</v>
      </c>
      <c r="W78" s="1">
        <v>-38311000</v>
      </c>
      <c r="X78" s="1">
        <v>-92739000</v>
      </c>
      <c r="Y78" s="1">
        <v>21288000</v>
      </c>
      <c r="Z78" s="1">
        <v>70000000</v>
      </c>
      <c r="AA78" s="1">
        <v>7000000</v>
      </c>
      <c r="AB78" s="1">
        <v>84000000</v>
      </c>
      <c r="AC78" s="1">
        <v>-3000000</v>
      </c>
      <c r="AD78" s="1">
        <v>7000000</v>
      </c>
      <c r="AE78" s="1">
        <v>-63000000</v>
      </c>
      <c r="AF78" s="1">
        <v>-101000000</v>
      </c>
      <c r="AG78" s="1">
        <v>269000000</v>
      </c>
      <c r="AH78" s="1">
        <v>-29000000</v>
      </c>
      <c r="AI78" s="1">
        <v>-49000000</v>
      </c>
      <c r="AJ78" s="1">
        <v>147000000</v>
      </c>
      <c r="AK78" s="1">
        <v>104000000</v>
      </c>
      <c r="AL78" s="1">
        <v>59000000</v>
      </c>
      <c r="AM78" s="1">
        <v>-37000000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>
        <v>181000000</v>
      </c>
      <c r="AA79" s="1">
        <v>190000000</v>
      </c>
      <c r="AB79" s="1">
        <v>207000000</v>
      </c>
      <c r="AC79" s="1">
        <v>241000000</v>
      </c>
      <c r="AD79" s="1">
        <v>285000000</v>
      </c>
      <c r="AE79" s="1">
        <v>327000000</v>
      </c>
      <c r="AF79" s="1">
        <v>394000000</v>
      </c>
      <c r="AG79" s="1">
        <v>459000000</v>
      </c>
      <c r="AH79" s="1">
        <v>514000000</v>
      </c>
      <c r="AI79" s="1">
        <v>544000000</v>
      </c>
      <c r="AJ79" s="1">
        <v>595000000</v>
      </c>
      <c r="AK79" s="1">
        <v>619000000</v>
      </c>
      <c r="AL79" s="1">
        <v>665000000</v>
      </c>
      <c r="AM79" s="1">
        <v>724000000</v>
      </c>
    </row>
    <row r="80" spans="1:39" ht="19" x14ac:dyDescent="0.25">
      <c r="A80" s="14" t="s">
        <v>105</v>
      </c>
      <c r="B80" s="15" t="e">
        <f t="shared" ref="B80:AM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 t="e">
        <f t="shared" si="12"/>
        <v>#VALUE!</v>
      </c>
      <c r="M80" s="15" t="e">
        <f t="shared" si="12"/>
        <v>#VALUE!</v>
      </c>
      <c r="N80" s="15" t="e">
        <f t="shared" si="12"/>
        <v>#VALUE!</v>
      </c>
      <c r="O80" s="15" t="e">
        <f t="shared" si="12"/>
        <v>#VALUE!</v>
      </c>
      <c r="P80" s="15" t="e">
        <f t="shared" si="12"/>
        <v>#VALUE!</v>
      </c>
      <c r="Q80" s="15" t="e">
        <f t="shared" si="12"/>
        <v>#VALUE!</v>
      </c>
      <c r="R80" s="15" t="e">
        <f t="shared" si="12"/>
        <v>#VALUE!</v>
      </c>
      <c r="S80" s="15" t="e">
        <f t="shared" si="12"/>
        <v>#VALUE!</v>
      </c>
      <c r="T80" s="15" t="e">
        <f t="shared" si="12"/>
        <v>#VALUE!</v>
      </c>
      <c r="U80" s="15" t="e">
        <f t="shared" si="12"/>
        <v>#VALUE!</v>
      </c>
      <c r="V80" s="15" t="e">
        <f t="shared" si="12"/>
        <v>#VALUE!</v>
      </c>
      <c r="W80" s="15" t="e">
        <f t="shared" si="12"/>
        <v>#VALUE!</v>
      </c>
      <c r="X80" s="15" t="e">
        <f t="shared" si="12"/>
        <v>#VALUE!</v>
      </c>
      <c r="Y80" s="15" t="e">
        <f t="shared" si="12"/>
        <v>#VALUE!</v>
      </c>
      <c r="Z80" s="15">
        <f t="shared" si="12"/>
        <v>2.5342331494497493E-3</v>
      </c>
      <c r="AA80" s="15">
        <f t="shared" si="12"/>
        <v>2.437584994739948E-3</v>
      </c>
      <c r="AB80" s="15">
        <f t="shared" si="12"/>
        <v>2.3280661305741437E-3</v>
      </c>
      <c r="AC80" s="15">
        <f t="shared" si="12"/>
        <v>2.4309793518060866E-3</v>
      </c>
      <c r="AD80" s="15">
        <f t="shared" si="12"/>
        <v>2.7102590437064933E-3</v>
      </c>
      <c r="AE80" s="15">
        <f t="shared" si="12"/>
        <v>2.9030539772727272E-3</v>
      </c>
      <c r="AF80" s="15">
        <f t="shared" si="12"/>
        <v>3.390734860024613E-3</v>
      </c>
      <c r="AG80" s="15">
        <f t="shared" si="12"/>
        <v>3.8662724584944282E-3</v>
      </c>
      <c r="AH80" s="15">
        <f t="shared" si="12"/>
        <v>3.9837240844797523E-3</v>
      </c>
      <c r="AI80" s="15">
        <f t="shared" si="12"/>
        <v>3.8424591738712775E-3</v>
      </c>
      <c r="AJ80" s="15">
        <f t="shared" si="12"/>
        <v>3.8964525909772566E-3</v>
      </c>
      <c r="AK80" s="15">
        <f t="shared" si="12"/>
        <v>3.7118990651291367E-3</v>
      </c>
      <c r="AL80" s="15">
        <f t="shared" si="12"/>
        <v>3.3940866334233317E-3</v>
      </c>
      <c r="AM80" s="15">
        <f t="shared" si="12"/>
        <v>3.1900737594402389E-3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-6000000</v>
      </c>
      <c r="G81" s="1">
        <v>-17800000</v>
      </c>
      <c r="H81" s="1">
        <v>61500000</v>
      </c>
      <c r="I81" s="1">
        <v>-7100000</v>
      </c>
      <c r="J81" s="1">
        <v>-27500000</v>
      </c>
      <c r="K81" s="1">
        <v>-12300000</v>
      </c>
      <c r="L81" s="1">
        <v>-85900000</v>
      </c>
      <c r="M81" s="1">
        <v>14500000</v>
      </c>
      <c r="N81" s="1">
        <v>35600000</v>
      </c>
      <c r="O81" s="1">
        <v>43000000</v>
      </c>
      <c r="P81" s="1">
        <v>186600000</v>
      </c>
      <c r="Q81" s="1">
        <v>88560000</v>
      </c>
      <c r="R81" s="1">
        <v>39877000</v>
      </c>
      <c r="S81" s="1">
        <v>-84105000</v>
      </c>
      <c r="T81" s="1">
        <v>295952000</v>
      </c>
      <c r="U81" s="1">
        <v>695579000</v>
      </c>
      <c r="V81" s="1">
        <v>199596000</v>
      </c>
      <c r="W81" s="1">
        <v>194373000</v>
      </c>
      <c r="X81" s="1">
        <v>446711000</v>
      </c>
      <c r="Y81" s="1">
        <v>131448000</v>
      </c>
      <c r="Z81" s="1">
        <v>3000000</v>
      </c>
      <c r="AA81" s="1">
        <v>515000000</v>
      </c>
      <c r="AB81" s="1">
        <v>532000000</v>
      </c>
      <c r="AC81" s="1">
        <v>180000000</v>
      </c>
      <c r="AD81" s="1">
        <v>206000000</v>
      </c>
      <c r="AE81" s="1">
        <v>665000000</v>
      </c>
      <c r="AF81" s="1">
        <v>547000000</v>
      </c>
      <c r="AG81" s="1">
        <v>-1010000000</v>
      </c>
      <c r="AH81" s="1">
        <v>2171000000</v>
      </c>
      <c r="AI81" s="1">
        <v>669000000</v>
      </c>
      <c r="AJ81" s="1">
        <v>409000000</v>
      </c>
      <c r="AK81" s="1">
        <v>2198000000</v>
      </c>
      <c r="AL81" s="1">
        <v>1003000000</v>
      </c>
      <c r="AM81" s="1">
        <v>-1563000000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 t="s">
        <v>92</v>
      </c>
      <c r="AA82" s="1" t="s">
        <v>92</v>
      </c>
      <c r="AB82" s="1" t="s">
        <v>92</v>
      </c>
      <c r="AC82" s="1" t="s">
        <v>92</v>
      </c>
      <c r="AD82" s="1" t="s">
        <v>92</v>
      </c>
      <c r="AE82" s="1" t="s">
        <v>92</v>
      </c>
      <c r="AF82" s="1" t="s">
        <v>92</v>
      </c>
      <c r="AG82" s="1" t="s">
        <v>92</v>
      </c>
      <c r="AH82" s="1" t="s">
        <v>92</v>
      </c>
      <c r="AI82" s="1" t="s">
        <v>92</v>
      </c>
      <c r="AJ82" s="1" t="s">
        <v>92</v>
      </c>
      <c r="AK82" s="1" t="s">
        <v>92</v>
      </c>
      <c r="AL82" s="1" t="s">
        <v>92</v>
      </c>
      <c r="AM82" s="1" t="s">
        <v>92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-49900000</v>
      </c>
      <c r="G83" s="1">
        <v>-6200000</v>
      </c>
      <c r="H83" s="1">
        <v>-33200000</v>
      </c>
      <c r="I83" s="1">
        <v>-43500000</v>
      </c>
      <c r="J83" s="1">
        <v>-137900000</v>
      </c>
      <c r="K83" s="1">
        <v>-271300000</v>
      </c>
      <c r="L83" s="1">
        <v>-160100000</v>
      </c>
      <c r="M83" s="1">
        <v>-82400000</v>
      </c>
      <c r="N83" s="1">
        <v>-189300000</v>
      </c>
      <c r="O83" s="1">
        <v>-255100000</v>
      </c>
      <c r="P83" s="1">
        <v>-286900000</v>
      </c>
      <c r="Q83" s="1">
        <v>-280380000</v>
      </c>
      <c r="R83" s="1">
        <v>-271355000</v>
      </c>
      <c r="S83" s="1">
        <v>-380158000</v>
      </c>
      <c r="T83" s="1">
        <v>-162759000</v>
      </c>
      <c r="U83" s="1">
        <v>-256438000</v>
      </c>
      <c r="V83" s="1">
        <v>-315793000</v>
      </c>
      <c r="W83" s="1">
        <v>-500602000</v>
      </c>
      <c r="X83" s="1">
        <v>-272513000</v>
      </c>
      <c r="Y83" s="1">
        <v>-191792000</v>
      </c>
      <c r="Z83" s="1">
        <v>-394000000</v>
      </c>
      <c r="AA83" s="1">
        <v>-213000000</v>
      </c>
      <c r="AB83" s="1">
        <v>-642000000</v>
      </c>
      <c r="AC83" s="1">
        <v>-490000000</v>
      </c>
      <c r="AD83" s="1">
        <v>-898000000</v>
      </c>
      <c r="AE83" s="1">
        <v>-563000000</v>
      </c>
      <c r="AF83" s="1">
        <v>-890000000</v>
      </c>
      <c r="AG83" s="1">
        <v>-25000000</v>
      </c>
      <c r="AH83" s="1">
        <v>-894000000</v>
      </c>
      <c r="AI83" s="1">
        <v>-1313000000</v>
      </c>
      <c r="AJ83" s="1">
        <v>-536000000</v>
      </c>
      <c r="AK83" s="1">
        <v>-791000000</v>
      </c>
      <c r="AL83" s="1">
        <v>-1892000000</v>
      </c>
      <c r="AM83" s="1">
        <v>-4003000000</v>
      </c>
      <c r="AT83" s="32" t="s">
        <v>127</v>
      </c>
      <c r="AU83" s="33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>
        <v>255000000</v>
      </c>
      <c r="AA84" s="1">
        <v>445000000</v>
      </c>
      <c r="AB84" s="1">
        <v>804000000</v>
      </c>
      <c r="AC84" s="1">
        <v>338000000</v>
      </c>
      <c r="AD84" s="1">
        <v>718000000</v>
      </c>
      <c r="AE84" s="1">
        <v>529000000</v>
      </c>
      <c r="AF84" s="1">
        <v>880000000</v>
      </c>
      <c r="AG84" s="1">
        <v>-1532000000</v>
      </c>
      <c r="AH84" s="1">
        <v>2258000000</v>
      </c>
      <c r="AI84" s="1">
        <v>1561000000</v>
      </c>
      <c r="AJ84" s="1">
        <v>322000000</v>
      </c>
      <c r="AK84" s="1">
        <v>2261000000</v>
      </c>
      <c r="AL84" s="1">
        <v>1838000000</v>
      </c>
      <c r="AM84" s="1">
        <v>1891000000</v>
      </c>
      <c r="AT84" s="34" t="s">
        <v>128</v>
      </c>
      <c r="AU84" s="35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>
        <v>-21485000</v>
      </c>
      <c r="T85" s="1" t="s">
        <v>92</v>
      </c>
      <c r="U85" s="1" t="s">
        <v>92</v>
      </c>
      <c r="V85" s="1" t="s">
        <v>92</v>
      </c>
      <c r="W85" s="1" t="s">
        <v>92</v>
      </c>
      <c r="X85" s="1" t="s">
        <v>92</v>
      </c>
      <c r="Y85" s="1" t="s">
        <v>92</v>
      </c>
      <c r="Z85" s="1" t="s">
        <v>92</v>
      </c>
      <c r="AA85" s="1">
        <v>283000000</v>
      </c>
      <c r="AB85" s="1">
        <v>370000000</v>
      </c>
      <c r="AC85" s="1">
        <v>332000000</v>
      </c>
      <c r="AD85" s="1">
        <v>386000000</v>
      </c>
      <c r="AE85" s="1">
        <v>699000000</v>
      </c>
      <c r="AF85" s="1">
        <v>557000000</v>
      </c>
      <c r="AG85" s="1">
        <v>547000000</v>
      </c>
      <c r="AH85" s="1">
        <v>807000000</v>
      </c>
      <c r="AI85" s="1">
        <v>421000000</v>
      </c>
      <c r="AJ85" s="1">
        <v>623000000</v>
      </c>
      <c r="AK85" s="1">
        <v>728000000</v>
      </c>
      <c r="AL85" s="1">
        <v>1057000000</v>
      </c>
      <c r="AM85" s="1">
        <v>549000000</v>
      </c>
      <c r="AT85" s="23" t="s">
        <v>129</v>
      </c>
      <c r="AU85" s="24">
        <f>AM17</f>
        <v>158000000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-4400000</v>
      </c>
      <c r="G86" s="1">
        <v>-9600000</v>
      </c>
      <c r="H86" s="1">
        <v>-3500000</v>
      </c>
      <c r="I86" s="1">
        <v>-22100000</v>
      </c>
      <c r="J86" s="1">
        <v>-23000000</v>
      </c>
      <c r="K86" s="1">
        <v>87900000</v>
      </c>
      <c r="L86" s="1">
        <v>8700000</v>
      </c>
      <c r="M86" s="1">
        <v>6000000</v>
      </c>
      <c r="N86" s="1">
        <v>64400000</v>
      </c>
      <c r="O86" s="1">
        <v>18100000</v>
      </c>
      <c r="P86" s="1">
        <v>36900000</v>
      </c>
      <c r="Q86" s="1">
        <v>87700000</v>
      </c>
      <c r="R86" s="1">
        <v>48503000</v>
      </c>
      <c r="S86" s="1">
        <v>48405000</v>
      </c>
      <c r="T86" s="1">
        <v>30261000</v>
      </c>
      <c r="U86" s="1">
        <v>47594000</v>
      </c>
      <c r="V86" s="1">
        <v>107311000</v>
      </c>
      <c r="W86" s="1">
        <v>52728000</v>
      </c>
      <c r="X86" s="1">
        <v>73275000</v>
      </c>
      <c r="Y86" s="1">
        <v>87630000</v>
      </c>
      <c r="Z86" s="1">
        <v>24000000</v>
      </c>
      <c r="AA86" s="1">
        <v>-50000000</v>
      </c>
      <c r="AB86" s="1">
        <v>-22000000</v>
      </c>
      <c r="AC86" s="1">
        <v>-36000000</v>
      </c>
      <c r="AD86" s="1">
        <v>-68000000</v>
      </c>
      <c r="AE86" s="1">
        <v>-62000000</v>
      </c>
      <c r="AF86" s="1">
        <v>-91000000</v>
      </c>
      <c r="AG86" s="1">
        <v>-57000000</v>
      </c>
      <c r="AH86" s="1">
        <v>-14000000</v>
      </c>
      <c r="AI86" s="1">
        <v>-6000000</v>
      </c>
      <c r="AJ86" s="1">
        <v>9000000</v>
      </c>
      <c r="AK86" s="1">
        <v>236000000</v>
      </c>
      <c r="AL86" s="1">
        <v>371000000</v>
      </c>
      <c r="AM86" s="1">
        <v>453000000</v>
      </c>
      <c r="AT86" s="23" t="s">
        <v>130</v>
      </c>
      <c r="AU86" s="24">
        <f>AM56</f>
        <v>73000000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 t="s">
        <v>92</v>
      </c>
      <c r="F87" s="10">
        <v>122900000</v>
      </c>
      <c r="G87" s="10">
        <v>126000000</v>
      </c>
      <c r="H87" s="10">
        <v>237400000</v>
      </c>
      <c r="I87" s="10">
        <v>155100000</v>
      </c>
      <c r="J87" s="10">
        <v>295800000</v>
      </c>
      <c r="K87" s="10">
        <v>247800000</v>
      </c>
      <c r="L87" s="10">
        <v>278400000</v>
      </c>
      <c r="M87" s="10">
        <v>426400000</v>
      </c>
      <c r="N87" s="10">
        <v>590200000</v>
      </c>
      <c r="O87" s="10">
        <v>737600000</v>
      </c>
      <c r="P87" s="10">
        <v>940900000</v>
      </c>
      <c r="Q87" s="10">
        <v>1070358000</v>
      </c>
      <c r="R87" s="10">
        <v>1032563000</v>
      </c>
      <c r="S87" s="10">
        <v>1018243000</v>
      </c>
      <c r="T87" s="10">
        <v>1507208000</v>
      </c>
      <c r="U87" s="10">
        <v>2098783000</v>
      </c>
      <c r="V87" s="10">
        <v>1783177000</v>
      </c>
      <c r="W87" s="10">
        <v>1827290000</v>
      </c>
      <c r="X87" s="10">
        <v>2076404000</v>
      </c>
      <c r="Y87" s="10">
        <v>2176173000</v>
      </c>
      <c r="Z87" s="10">
        <v>2092000000</v>
      </c>
      <c r="AA87" s="10">
        <v>2780000000</v>
      </c>
      <c r="AB87" s="10">
        <v>3198000000</v>
      </c>
      <c r="AC87" s="10">
        <v>3057000000</v>
      </c>
      <c r="AD87" s="10">
        <v>3437000000</v>
      </c>
      <c r="AE87" s="10">
        <v>3984000000</v>
      </c>
      <c r="AF87" s="10">
        <v>4285000000</v>
      </c>
      <c r="AG87" s="10">
        <v>3292000000</v>
      </c>
      <c r="AH87" s="10">
        <v>6726000000</v>
      </c>
      <c r="AI87" s="10">
        <v>5774000000</v>
      </c>
      <c r="AJ87" s="10">
        <v>6356000000</v>
      </c>
      <c r="AK87" s="10">
        <v>8861000000</v>
      </c>
      <c r="AL87" s="10">
        <v>8958000000</v>
      </c>
      <c r="AM87" s="10">
        <v>7392000000</v>
      </c>
      <c r="AT87" s="23" t="s">
        <v>131</v>
      </c>
      <c r="AU87" s="24">
        <f>AM61</f>
        <v>8966000000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 t="s">
        <v>92</v>
      </c>
      <c r="F88" s="1">
        <v>-160200000</v>
      </c>
      <c r="G88" s="1">
        <v>-161700000</v>
      </c>
      <c r="H88" s="1">
        <v>-257000000</v>
      </c>
      <c r="I88" s="1">
        <v>-434300000</v>
      </c>
      <c r="J88" s="1">
        <v>-533000000</v>
      </c>
      <c r="K88" s="1">
        <v>-474600000</v>
      </c>
      <c r="L88" s="1">
        <v>-530600000</v>
      </c>
      <c r="M88" s="1">
        <v>-506800000</v>
      </c>
      <c r="N88" s="1">
        <v>-553400000</v>
      </c>
      <c r="O88" s="1">
        <v>-571900000</v>
      </c>
      <c r="P88" s="1">
        <v>-787900000</v>
      </c>
      <c r="Q88" s="1">
        <v>-1228421000</v>
      </c>
      <c r="R88" s="1">
        <v>-1447549000</v>
      </c>
      <c r="S88" s="1">
        <v>-1038605000</v>
      </c>
      <c r="T88" s="1">
        <v>-810665000</v>
      </c>
      <c r="U88" s="1">
        <v>-705620000</v>
      </c>
      <c r="V88" s="1">
        <v>-995431000</v>
      </c>
      <c r="W88" s="1">
        <v>-1212567000</v>
      </c>
      <c r="X88" s="1">
        <v>-1385699000</v>
      </c>
      <c r="Y88" s="1">
        <v>-1598571000</v>
      </c>
      <c r="Z88" s="1">
        <v>-1250000000</v>
      </c>
      <c r="AA88" s="1">
        <v>-1055000000</v>
      </c>
      <c r="AB88" s="1">
        <v>-1290000000</v>
      </c>
      <c r="AC88" s="1">
        <v>-1480000000</v>
      </c>
      <c r="AD88" s="1">
        <v>-2083000000</v>
      </c>
      <c r="AE88" s="1">
        <v>-1993000000</v>
      </c>
      <c r="AF88" s="1">
        <v>-2393000000</v>
      </c>
      <c r="AG88" s="1">
        <v>-2649000000</v>
      </c>
      <c r="AH88" s="1">
        <v>-2502000000</v>
      </c>
      <c r="AI88" s="1">
        <v>-2969000000</v>
      </c>
      <c r="AJ88" s="1">
        <v>-2998000000</v>
      </c>
      <c r="AK88" s="1">
        <v>-2810000000</v>
      </c>
      <c r="AL88" s="1">
        <v>-3588000000</v>
      </c>
      <c r="AM88" s="1">
        <v>-3891000000</v>
      </c>
      <c r="AT88" s="36" t="s">
        <v>132</v>
      </c>
      <c r="AU88" s="37">
        <f>AU85/(AU86+AU87)</f>
        <v>1.7479809713463877E-2</v>
      </c>
    </row>
    <row r="89" spans="1:47" ht="20" customHeight="1" x14ac:dyDescent="0.25">
      <c r="A89" s="14" t="s">
        <v>106</v>
      </c>
      <c r="B89" s="15" t="e">
        <f t="shared" ref="B89:AM89" si="13">(-1*B88)/B3</f>
        <v>#VALUE!</v>
      </c>
      <c r="C89" s="15" t="e">
        <f t="shared" si="13"/>
        <v>#VALUE!</v>
      </c>
      <c r="D89" s="15" t="e">
        <f t="shared" si="13"/>
        <v>#VALUE!</v>
      </c>
      <c r="E89" s="15" t="e">
        <f t="shared" si="13"/>
        <v>#VALUE!</v>
      </c>
      <c r="F89" s="15">
        <f t="shared" si="13"/>
        <v>3.2685872847465929E-2</v>
      </c>
      <c r="G89" s="15">
        <f t="shared" si="13"/>
        <v>3.0587345124373402E-2</v>
      </c>
      <c r="H89" s="15">
        <f t="shared" si="13"/>
        <v>3.8950606992922202E-2</v>
      </c>
      <c r="I89" s="15">
        <f t="shared" si="13"/>
        <v>5.9328980082511404E-2</v>
      </c>
      <c r="J89" s="15">
        <f t="shared" si="13"/>
        <v>3.5170607138379516E-2</v>
      </c>
      <c r="K89" s="15">
        <f t="shared" si="13"/>
        <v>2.8797495236823904E-2</v>
      </c>
      <c r="L89" s="15">
        <f t="shared" si="13"/>
        <v>2.9632690900764553E-2</v>
      </c>
      <c r="M89" s="15">
        <f t="shared" si="13"/>
        <v>2.5901413129583727E-2</v>
      </c>
      <c r="N89" s="15">
        <f t="shared" si="13"/>
        <v>2.5298979629155543E-2</v>
      </c>
      <c r="O89" s="15">
        <f t="shared" si="13"/>
        <v>2.3564167961137045E-2</v>
      </c>
      <c r="P89" s="15">
        <f t="shared" si="13"/>
        <v>2.869682400932401E-2</v>
      </c>
      <c r="Q89" s="15">
        <f t="shared" si="13"/>
        <v>3.8192068621679141E-2</v>
      </c>
      <c r="R89" s="15">
        <f t="shared" si="13"/>
        <v>4.1599777590258617E-2</v>
      </c>
      <c r="S89" s="15">
        <f t="shared" si="13"/>
        <v>2.6794067121420628E-2</v>
      </c>
      <c r="T89" s="15">
        <f t="shared" si="13"/>
        <v>1.9054048235171563E-2</v>
      </c>
      <c r="U89" s="15">
        <f t="shared" si="13"/>
        <v>1.4667722313629587E-2</v>
      </c>
      <c r="V89" s="15">
        <f t="shared" si="13"/>
        <v>1.8804698451473562E-2</v>
      </c>
      <c r="W89" s="15">
        <f t="shared" si="13"/>
        <v>2.0158641152906158E-2</v>
      </c>
      <c r="X89" s="15">
        <f t="shared" si="13"/>
        <v>2.1517013429548423E-2</v>
      </c>
      <c r="Y89" s="15">
        <f t="shared" si="13"/>
        <v>2.205442046978727E-2</v>
      </c>
      <c r="Z89" s="15">
        <f t="shared" si="13"/>
        <v>1.7501610148133628E-2</v>
      </c>
      <c r="AA89" s="15">
        <f t="shared" si="13"/>
        <v>1.3535011418161292E-2</v>
      </c>
      <c r="AB89" s="15">
        <f t="shared" si="13"/>
        <v>1.4508238205027273E-2</v>
      </c>
      <c r="AC89" s="15">
        <f t="shared" si="13"/>
        <v>1.4928835853414972E-2</v>
      </c>
      <c r="AD89" s="15">
        <f t="shared" si="13"/>
        <v>1.9808665221195176E-2</v>
      </c>
      <c r="AE89" s="15">
        <f t="shared" si="13"/>
        <v>1.7693536931818181E-2</v>
      </c>
      <c r="AF89" s="15">
        <f t="shared" si="13"/>
        <v>2.0593981015327154E-2</v>
      </c>
      <c r="AG89" s="15">
        <f t="shared" si="13"/>
        <v>2.231319333889268E-2</v>
      </c>
      <c r="AH89" s="15">
        <f t="shared" si="13"/>
        <v>1.9391590776981205E-2</v>
      </c>
      <c r="AI89" s="15">
        <f t="shared" si="13"/>
        <v>2.0971068542690853E-2</v>
      </c>
      <c r="AJ89" s="15">
        <f t="shared" si="13"/>
        <v>1.9632882130671957E-2</v>
      </c>
      <c r="AK89" s="15">
        <f t="shared" si="13"/>
        <v>1.685046263814681E-2</v>
      </c>
      <c r="AL89" s="15">
        <f t="shared" si="13"/>
        <v>1.8312756151463029E-2</v>
      </c>
      <c r="AM89" s="15">
        <f t="shared" si="13"/>
        <v>1.7144443367378411E-2</v>
      </c>
      <c r="AT89" s="23" t="s">
        <v>107</v>
      </c>
      <c r="AU89" s="24">
        <f>AM27</f>
        <v>1925000000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  <c r="U90" s="1" t="s">
        <v>92</v>
      </c>
      <c r="V90" s="1" t="s">
        <v>92</v>
      </c>
      <c r="W90" s="1" t="s">
        <v>92</v>
      </c>
      <c r="X90" s="1" t="s">
        <v>92</v>
      </c>
      <c r="Y90" s="1" t="s">
        <v>92</v>
      </c>
      <c r="Z90" s="1" t="s">
        <v>92</v>
      </c>
      <c r="AA90" s="1" t="s">
        <v>92</v>
      </c>
      <c r="AB90" s="1">
        <v>165000000</v>
      </c>
      <c r="AC90" s="1" t="s">
        <v>92</v>
      </c>
      <c r="AD90" s="1" t="s">
        <v>92</v>
      </c>
      <c r="AE90" s="1" t="s">
        <v>92</v>
      </c>
      <c r="AF90" s="1" t="s">
        <v>92</v>
      </c>
      <c r="AG90" s="1" t="s">
        <v>92</v>
      </c>
      <c r="AH90" s="1" t="s">
        <v>92</v>
      </c>
      <c r="AI90" s="1" t="s">
        <v>92</v>
      </c>
      <c r="AJ90" s="1" t="s">
        <v>92</v>
      </c>
      <c r="AK90" s="1">
        <v>-1163000000</v>
      </c>
      <c r="AL90" s="1" t="s">
        <v>92</v>
      </c>
      <c r="AM90" s="1" t="s">
        <v>92</v>
      </c>
      <c r="AT90" s="23" t="s">
        <v>19</v>
      </c>
      <c r="AU90" s="24">
        <f>AM25</f>
        <v>7840000000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-842100000</v>
      </c>
      <c r="G91" s="1">
        <v>-1383100000</v>
      </c>
      <c r="H91" s="1">
        <v>-5935800000</v>
      </c>
      <c r="I91" s="1">
        <v>-7566300000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>
        <v>-75500000</v>
      </c>
      <c r="P91" s="1">
        <v>-181100000</v>
      </c>
      <c r="Q91" s="1" t="s">
        <v>92</v>
      </c>
      <c r="R91" s="1" t="s">
        <v>92</v>
      </c>
      <c r="S91" s="1" t="s">
        <v>92</v>
      </c>
      <c r="T91" s="1" t="s">
        <v>92</v>
      </c>
      <c r="U91" s="1">
        <v>-303945000</v>
      </c>
      <c r="V91" s="1">
        <v>-3741429000</v>
      </c>
      <c r="W91" s="1">
        <v>-2613355000</v>
      </c>
      <c r="X91" s="1">
        <v>-1160663000</v>
      </c>
      <c r="Y91" s="1">
        <v>-1506776000</v>
      </c>
      <c r="Z91" s="1">
        <v>-1812000000</v>
      </c>
      <c r="AA91" s="1">
        <v>-2693000000</v>
      </c>
      <c r="AB91" s="1">
        <v>-3276000000</v>
      </c>
      <c r="AC91" s="1">
        <v>-2048000000</v>
      </c>
      <c r="AD91" s="1">
        <v>-2572000000</v>
      </c>
      <c r="AE91" s="1">
        <v>-2503000000</v>
      </c>
      <c r="AF91" s="1">
        <v>-1501000000</v>
      </c>
      <c r="AG91" s="1">
        <v>-1432000000</v>
      </c>
      <c r="AH91" s="1">
        <v>-1279000000</v>
      </c>
      <c r="AI91" s="1">
        <v>-1060000000</v>
      </c>
      <c r="AJ91" s="1">
        <v>-1094000000</v>
      </c>
      <c r="AK91" s="1">
        <v>-1626000000</v>
      </c>
      <c r="AL91" s="1">
        <v>-1331000000</v>
      </c>
      <c r="AM91" s="1">
        <v>-1121000000</v>
      </c>
      <c r="AT91" s="36" t="s">
        <v>133</v>
      </c>
      <c r="AU91" s="37">
        <f>AU89/AU90</f>
        <v>0.24553571428571427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990200000</v>
      </c>
      <c r="G92" s="1">
        <v>1478600000</v>
      </c>
      <c r="H92" s="1">
        <v>5684700000</v>
      </c>
      <c r="I92" s="1">
        <v>7772300000</v>
      </c>
      <c r="J92" s="1">
        <v>31000000</v>
      </c>
      <c r="K92" s="1">
        <v>80800000</v>
      </c>
      <c r="L92" s="1">
        <v>9300000</v>
      </c>
      <c r="M92" s="1" t="s">
        <v>92</v>
      </c>
      <c r="N92" s="1" t="s">
        <v>92</v>
      </c>
      <c r="O92" s="1" t="s">
        <v>92</v>
      </c>
      <c r="P92" s="1" t="s">
        <v>92</v>
      </c>
      <c r="Q92" s="1">
        <v>208959000</v>
      </c>
      <c r="R92" s="1">
        <v>41599000</v>
      </c>
      <c r="S92" s="1">
        <v>4928000</v>
      </c>
      <c r="T92" s="1" t="s">
        <v>92</v>
      </c>
      <c r="U92" s="1" t="s">
        <v>92</v>
      </c>
      <c r="V92" s="1">
        <v>2668888000</v>
      </c>
      <c r="W92" s="1">
        <v>2687791000</v>
      </c>
      <c r="X92" s="1">
        <v>1913923000</v>
      </c>
      <c r="Y92" s="1">
        <v>1725924000</v>
      </c>
      <c r="Z92" s="1">
        <v>1963000000</v>
      </c>
      <c r="AA92" s="1">
        <v>1737000000</v>
      </c>
      <c r="AB92" s="1">
        <v>3216000000</v>
      </c>
      <c r="AC92" s="1">
        <v>2303000000</v>
      </c>
      <c r="AD92" s="1">
        <v>2385000000</v>
      </c>
      <c r="AE92" s="1">
        <v>2406000000</v>
      </c>
      <c r="AF92" s="1">
        <v>1434000000</v>
      </c>
      <c r="AG92" s="1">
        <v>1709000000</v>
      </c>
      <c r="AH92" s="1">
        <v>1385000000</v>
      </c>
      <c r="AI92" s="1">
        <v>1078000000</v>
      </c>
      <c r="AJ92" s="1">
        <v>1231000000</v>
      </c>
      <c r="AK92" s="1">
        <v>1678000000</v>
      </c>
      <c r="AL92" s="1">
        <v>1446000000</v>
      </c>
      <c r="AM92" s="1">
        <v>1145000000</v>
      </c>
      <c r="AT92" s="38" t="s">
        <v>134</v>
      </c>
      <c r="AU92" s="39">
        <f>AU88*(1-AU91)</f>
        <v>1.3187892149890157E-2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-44100000</v>
      </c>
      <c r="G93" s="1">
        <v>-5600000</v>
      </c>
      <c r="H93" s="1">
        <v>-32800000</v>
      </c>
      <c r="I93" s="1">
        <v>133300000</v>
      </c>
      <c r="J93" s="1">
        <v>51900000</v>
      </c>
      <c r="K93" s="1">
        <v>-65900000</v>
      </c>
      <c r="L93" s="1">
        <v>-15200000</v>
      </c>
      <c r="M93" s="1">
        <v>-36400000</v>
      </c>
      <c r="N93" s="1">
        <v>10200000</v>
      </c>
      <c r="O93" s="1">
        <v>38000000</v>
      </c>
      <c r="P93" s="1">
        <v>15100000</v>
      </c>
      <c r="Q93" s="1">
        <v>-26202000</v>
      </c>
      <c r="R93" s="1">
        <v>66107000</v>
      </c>
      <c r="S93" s="1">
        <v>-138000</v>
      </c>
      <c r="T93" s="1">
        <v>20077000</v>
      </c>
      <c r="U93" s="1">
        <v>-38916000</v>
      </c>
      <c r="V93" s="1">
        <v>9243000</v>
      </c>
      <c r="W93" s="1">
        <v>-15429000</v>
      </c>
      <c r="X93" s="1">
        <v>-22871000</v>
      </c>
      <c r="Y93" s="1">
        <v>-336969000</v>
      </c>
      <c r="Z93" s="1">
        <v>-2000000</v>
      </c>
      <c r="AA93" s="1">
        <v>-4000000</v>
      </c>
      <c r="AB93" s="1">
        <v>5000000</v>
      </c>
      <c r="AC93" s="1">
        <v>-11000000</v>
      </c>
      <c r="AD93" s="1">
        <v>19000000</v>
      </c>
      <c r="AE93" s="1">
        <v>-3000000</v>
      </c>
      <c r="AF93" s="1">
        <v>-20000000</v>
      </c>
      <c r="AG93" s="1">
        <v>27000000</v>
      </c>
      <c r="AH93" s="1">
        <v>30000000</v>
      </c>
      <c r="AI93" s="1">
        <v>4000000</v>
      </c>
      <c r="AJ93" s="1">
        <v>-4000000</v>
      </c>
      <c r="AK93" s="1">
        <v>30000000</v>
      </c>
      <c r="AL93" s="1">
        <v>-62000000</v>
      </c>
      <c r="AM93" s="1">
        <v>-48000000</v>
      </c>
      <c r="AT93" s="34" t="s">
        <v>135</v>
      </c>
      <c r="AU93" s="35"/>
    </row>
    <row r="94" spans="1:47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-56200000</v>
      </c>
      <c r="G94" s="10">
        <v>-71800000</v>
      </c>
      <c r="H94" s="10">
        <v>-540900000</v>
      </c>
      <c r="I94" s="10">
        <v>-95000000</v>
      </c>
      <c r="J94" s="10">
        <v>-450100000</v>
      </c>
      <c r="K94" s="10">
        <v>-459700000</v>
      </c>
      <c r="L94" s="10">
        <v>-536500000</v>
      </c>
      <c r="M94" s="10">
        <v>-543200000</v>
      </c>
      <c r="N94" s="10">
        <v>-543200000</v>
      </c>
      <c r="O94" s="10">
        <v>-609400000</v>
      </c>
      <c r="P94" s="10">
        <v>-953900000</v>
      </c>
      <c r="Q94" s="10">
        <v>-1045664000</v>
      </c>
      <c r="R94" s="10">
        <v>-1339843000</v>
      </c>
      <c r="S94" s="10">
        <v>-1033815000</v>
      </c>
      <c r="T94" s="10">
        <v>-790588000</v>
      </c>
      <c r="U94" s="10">
        <v>-1048481000</v>
      </c>
      <c r="V94" s="10">
        <v>-2058729000</v>
      </c>
      <c r="W94" s="10">
        <v>-1153560000</v>
      </c>
      <c r="X94" s="10">
        <v>-655310000</v>
      </c>
      <c r="Y94" s="10">
        <v>-1716392000</v>
      </c>
      <c r="Z94" s="10">
        <v>-1101000000</v>
      </c>
      <c r="AA94" s="10">
        <v>-2015000000</v>
      </c>
      <c r="AB94" s="10">
        <v>-1180000000</v>
      </c>
      <c r="AC94" s="10">
        <v>-1236000000</v>
      </c>
      <c r="AD94" s="10">
        <v>-2251000000</v>
      </c>
      <c r="AE94" s="10">
        <v>-2093000000</v>
      </c>
      <c r="AF94" s="10">
        <v>-2480000000</v>
      </c>
      <c r="AG94" s="10">
        <v>-2345000000</v>
      </c>
      <c r="AH94" s="10">
        <v>-2366000000</v>
      </c>
      <c r="AI94" s="10">
        <v>-2947000000</v>
      </c>
      <c r="AJ94" s="10">
        <v>-2865000000</v>
      </c>
      <c r="AK94" s="10">
        <v>-3891000000</v>
      </c>
      <c r="AL94" s="10">
        <v>-3535000000</v>
      </c>
      <c r="AM94" s="10">
        <v>-3915000000</v>
      </c>
      <c r="AT94" s="23" t="s">
        <v>136</v>
      </c>
      <c r="AU94" s="40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Z95" s="1">
        <v>-1805000000</v>
      </c>
      <c r="AA95" s="1">
        <v>-157000000</v>
      </c>
      <c r="AB95" s="1">
        <v>-619000000</v>
      </c>
      <c r="AC95" s="1">
        <v>-1014000000</v>
      </c>
      <c r="AD95" s="1">
        <v>-287000000</v>
      </c>
      <c r="AE95" s="1">
        <v>-103000000</v>
      </c>
      <c r="AF95" s="1">
        <v>-51000000</v>
      </c>
      <c r="AG95" s="1">
        <v>-1394000000</v>
      </c>
      <c r="AH95" s="1">
        <v>-2436000000</v>
      </c>
      <c r="AI95" s="1">
        <v>-86000000</v>
      </c>
      <c r="AJ95" s="1">
        <v>-89000000</v>
      </c>
      <c r="AK95" s="1">
        <v>-3200000000</v>
      </c>
      <c r="AL95" s="1">
        <v>-94000000</v>
      </c>
      <c r="AM95" s="1">
        <v>-800000000</v>
      </c>
      <c r="AT95" s="41" t="s">
        <v>137</v>
      </c>
      <c r="AU95" s="42">
        <v>0.79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>
        <v>13300000</v>
      </c>
      <c r="G96" s="1">
        <v>8100000</v>
      </c>
      <c r="H96" s="1">
        <v>21100000</v>
      </c>
      <c r="I96" s="1">
        <v>8500000</v>
      </c>
      <c r="J96" s="1">
        <v>13500000</v>
      </c>
      <c r="K96" s="1">
        <v>11400000</v>
      </c>
      <c r="L96" s="1">
        <v>4100000</v>
      </c>
      <c r="M96" s="1">
        <v>17900000</v>
      </c>
      <c r="N96" s="1">
        <v>62000000</v>
      </c>
      <c r="O96" s="1">
        <v>74100000</v>
      </c>
      <c r="P96" s="1">
        <v>61900000</v>
      </c>
      <c r="Q96" s="1">
        <v>98828000</v>
      </c>
      <c r="R96" s="1">
        <v>62000000</v>
      </c>
      <c r="S96" s="1">
        <v>66771000</v>
      </c>
      <c r="T96" s="1">
        <v>34667000</v>
      </c>
      <c r="U96" s="1">
        <v>124744000</v>
      </c>
      <c r="V96" s="1">
        <v>278253000</v>
      </c>
      <c r="W96" s="1">
        <v>372336000</v>
      </c>
      <c r="X96" s="1">
        <v>307988000</v>
      </c>
      <c r="Y96" s="1">
        <v>323632000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M96" s="1" t="s">
        <v>92</v>
      </c>
      <c r="AT96" s="23" t="s">
        <v>138</v>
      </c>
      <c r="AU96" s="40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>
        <v>-52200000</v>
      </c>
      <c r="H97" s="1">
        <v>-10900000</v>
      </c>
      <c r="I97" s="1">
        <v>-93500000</v>
      </c>
      <c r="J97" s="1">
        <v>-6500000</v>
      </c>
      <c r="K97" s="1">
        <v>-500000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>
        <v>-99946000</v>
      </c>
      <c r="R97" s="1" t="s">
        <v>92</v>
      </c>
      <c r="S97" s="1" t="s">
        <v>92</v>
      </c>
      <c r="T97" s="1" t="s">
        <v>92</v>
      </c>
      <c r="U97" s="1" t="s">
        <v>92</v>
      </c>
      <c r="V97" s="1">
        <v>-413252000</v>
      </c>
      <c r="W97" s="1">
        <v>-1442811000</v>
      </c>
      <c r="X97" s="1">
        <v>-1977607000</v>
      </c>
      <c r="Y97" s="1">
        <v>-895307000</v>
      </c>
      <c r="Z97" s="1">
        <v>-69000000</v>
      </c>
      <c r="AA97" s="1">
        <v>-551000000</v>
      </c>
      <c r="AB97" s="1">
        <v>-624000000</v>
      </c>
      <c r="AC97" s="1">
        <v>-632000000</v>
      </c>
      <c r="AD97" s="1">
        <v>-36000000</v>
      </c>
      <c r="AE97" s="1">
        <v>-334000000</v>
      </c>
      <c r="AF97" s="1">
        <v>-481000000</v>
      </c>
      <c r="AG97" s="1">
        <v>-486000000</v>
      </c>
      <c r="AH97" s="1">
        <v>-469000000</v>
      </c>
      <c r="AI97" s="1">
        <v>-328000000</v>
      </c>
      <c r="AJ97" s="1">
        <v>-247000000</v>
      </c>
      <c r="AK97" s="1">
        <v>-196000000</v>
      </c>
      <c r="AL97" s="1">
        <v>-496000000</v>
      </c>
      <c r="AM97" s="1">
        <v>-439000000</v>
      </c>
      <c r="AT97" s="38" t="s">
        <v>139</v>
      </c>
      <c r="AU97" s="39">
        <f>(AU94)+((AU95)*(AU96-AU94))</f>
        <v>7.4959500000000012E-2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-74600000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>
        <v>-92137000</v>
      </c>
      <c r="V98" s="1">
        <v>-204567000</v>
      </c>
      <c r="W98" s="1">
        <v>-230211000</v>
      </c>
      <c r="X98" s="1">
        <v>-245742000</v>
      </c>
      <c r="Y98" s="1">
        <v>-265029000</v>
      </c>
      <c r="Z98" s="1">
        <v>-296000000</v>
      </c>
      <c r="AA98" s="1">
        <v>-338000000</v>
      </c>
      <c r="AB98" s="1">
        <v>-389000000</v>
      </c>
      <c r="AC98" s="1">
        <v>-446000000</v>
      </c>
      <c r="AD98" s="1">
        <v>-3560000000</v>
      </c>
      <c r="AE98" s="1">
        <v>-584000000</v>
      </c>
      <c r="AF98" s="1">
        <v>-2865000000</v>
      </c>
      <c r="AG98" s="1">
        <v>-746000000</v>
      </c>
      <c r="AH98" s="1">
        <v>-3904000000</v>
      </c>
      <c r="AI98" s="1">
        <v>-689000000</v>
      </c>
      <c r="AJ98" s="1">
        <v>-1038000000</v>
      </c>
      <c r="AK98" s="1">
        <v>-1479000000</v>
      </c>
      <c r="AL98" s="1">
        <v>-5748000000</v>
      </c>
      <c r="AM98" s="1">
        <v>-1498000000</v>
      </c>
      <c r="AT98" s="34" t="s">
        <v>140</v>
      </c>
      <c r="AU98" s="35"/>
    </row>
    <row r="99" spans="1:47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-100000</v>
      </c>
      <c r="G99" s="1">
        <v>-18400000</v>
      </c>
      <c r="H99" s="1">
        <v>294900000</v>
      </c>
      <c r="I99" s="1">
        <v>17100000</v>
      </c>
      <c r="J99" s="1">
        <v>21300000</v>
      </c>
      <c r="K99" s="1">
        <v>135300000</v>
      </c>
      <c r="L99" s="1">
        <v>244900000</v>
      </c>
      <c r="M99" s="1">
        <v>155800000</v>
      </c>
      <c r="N99" s="1">
        <v>-36900000</v>
      </c>
      <c r="O99" s="1">
        <v>-7500000</v>
      </c>
      <c r="P99" s="1">
        <v>23900000</v>
      </c>
      <c r="Q99" s="1">
        <v>59723000</v>
      </c>
      <c r="R99" s="1">
        <v>332345000</v>
      </c>
      <c r="S99" s="1">
        <v>151057000</v>
      </c>
      <c r="T99" s="1">
        <v>-36095000</v>
      </c>
      <c r="U99" s="1">
        <v>176962000</v>
      </c>
      <c r="V99" s="1">
        <v>-179085000</v>
      </c>
      <c r="W99" s="1">
        <v>67459000</v>
      </c>
      <c r="X99" s="1">
        <v>1750729000</v>
      </c>
      <c r="Y99" s="1">
        <v>223709000</v>
      </c>
      <c r="Z99" s="1">
        <v>1731000000</v>
      </c>
      <c r="AA99" s="1">
        <v>327000000</v>
      </c>
      <c r="AB99" s="1">
        <v>355000000</v>
      </c>
      <c r="AC99" s="1">
        <v>-189000000</v>
      </c>
      <c r="AD99" s="1">
        <v>3927000000</v>
      </c>
      <c r="AE99" s="1">
        <v>235000000</v>
      </c>
      <c r="AF99" s="1">
        <v>1073000000</v>
      </c>
      <c r="AG99" s="1">
        <v>207000000</v>
      </c>
      <c r="AH99" s="1">
        <v>3591000000</v>
      </c>
      <c r="AI99" s="1">
        <v>-178000000</v>
      </c>
      <c r="AJ99" s="1">
        <v>227000000</v>
      </c>
      <c r="AK99" s="1">
        <v>3728000000</v>
      </c>
      <c r="AL99" s="1">
        <v>-150000000</v>
      </c>
      <c r="AM99" s="1">
        <v>-1546000000</v>
      </c>
      <c r="AT99" s="23" t="s">
        <v>141</v>
      </c>
      <c r="AU99" s="24">
        <f>AU86+AU87</f>
        <v>9039000000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 t="s">
        <v>92</v>
      </c>
      <c r="F100" s="10">
        <v>-61400000</v>
      </c>
      <c r="G100" s="10">
        <v>-62500000</v>
      </c>
      <c r="H100" s="10">
        <v>305100000</v>
      </c>
      <c r="I100" s="10">
        <v>-67900000</v>
      </c>
      <c r="J100" s="10">
        <v>28300000</v>
      </c>
      <c r="K100" s="10">
        <v>146200000</v>
      </c>
      <c r="L100" s="10">
        <v>249000000</v>
      </c>
      <c r="M100" s="10">
        <v>173700000</v>
      </c>
      <c r="N100" s="10">
        <v>25100000</v>
      </c>
      <c r="O100" s="10">
        <v>66600000</v>
      </c>
      <c r="P100" s="10">
        <v>85800000</v>
      </c>
      <c r="Q100" s="10">
        <v>58605000</v>
      </c>
      <c r="R100" s="10">
        <v>394345000</v>
      </c>
      <c r="S100" s="10">
        <v>217828000</v>
      </c>
      <c r="T100" s="10">
        <v>-1428000</v>
      </c>
      <c r="U100" s="10">
        <v>209569000</v>
      </c>
      <c r="V100" s="10">
        <v>-518651000</v>
      </c>
      <c r="W100" s="10">
        <v>-1233227000</v>
      </c>
      <c r="X100" s="10">
        <v>-164632000</v>
      </c>
      <c r="Y100" s="10">
        <v>-612995000</v>
      </c>
      <c r="Z100" s="10">
        <v>-439000000</v>
      </c>
      <c r="AA100" s="10">
        <v>-719000000</v>
      </c>
      <c r="AB100" s="10">
        <v>-1277000000</v>
      </c>
      <c r="AC100" s="10">
        <v>-2281000000</v>
      </c>
      <c r="AD100" s="10">
        <v>44000000</v>
      </c>
      <c r="AE100" s="10">
        <v>-786000000</v>
      </c>
      <c r="AF100" s="10">
        <v>-2324000000</v>
      </c>
      <c r="AG100" s="10">
        <v>-2419000000</v>
      </c>
      <c r="AH100" s="10">
        <v>-3218000000</v>
      </c>
      <c r="AI100" s="10">
        <v>-1281000000</v>
      </c>
      <c r="AJ100" s="10">
        <v>-1147000000</v>
      </c>
      <c r="AK100" s="10">
        <v>-1147000000</v>
      </c>
      <c r="AL100" s="10">
        <v>-6488000000</v>
      </c>
      <c r="AM100" s="10">
        <v>-4283000000</v>
      </c>
      <c r="AT100" s="36" t="s">
        <v>142</v>
      </c>
      <c r="AU100" s="37">
        <f>AU99/AU103</f>
        <v>4.007832723290683E-2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>
        <v>-5000000</v>
      </c>
      <c r="K101" s="1">
        <v>-900000</v>
      </c>
      <c r="L101" s="1">
        <v>1100000</v>
      </c>
      <c r="M101" s="1">
        <v>-600000</v>
      </c>
      <c r="N101" s="1">
        <v>1300000</v>
      </c>
      <c r="O101" s="1">
        <v>-8300000</v>
      </c>
      <c r="P101" s="1">
        <v>5800000</v>
      </c>
      <c r="Q101" s="1">
        <v>620000</v>
      </c>
      <c r="R101" s="1">
        <v>-8985000</v>
      </c>
      <c r="S101" s="1">
        <v>677000</v>
      </c>
      <c r="T101" s="1">
        <v>24729000</v>
      </c>
      <c r="U101" s="1">
        <v>17825000</v>
      </c>
      <c r="V101" s="1">
        <v>33653000</v>
      </c>
      <c r="W101" s="1">
        <v>7851000</v>
      </c>
      <c r="X101" s="1">
        <v>12332000</v>
      </c>
      <c r="Y101" s="1">
        <v>-7090000</v>
      </c>
      <c r="Z101" s="1">
        <v>-14000000</v>
      </c>
      <c r="AA101" s="1">
        <v>11000000</v>
      </c>
      <c r="AB101" s="1">
        <v>54000000</v>
      </c>
      <c r="AC101" s="1">
        <v>-21000000</v>
      </c>
      <c r="AD101" s="1">
        <v>-114000000</v>
      </c>
      <c r="AE101" s="1">
        <v>-11000000</v>
      </c>
      <c r="AF101" s="1">
        <v>-418000000</v>
      </c>
      <c r="AG101" s="1">
        <v>50000000</v>
      </c>
      <c r="AH101" s="1">
        <v>25000000</v>
      </c>
      <c r="AI101" s="1">
        <v>-37000000</v>
      </c>
      <c r="AJ101" s="1">
        <v>-15000000</v>
      </c>
      <c r="AK101" s="1">
        <v>70000000</v>
      </c>
      <c r="AL101" s="1">
        <v>46000000</v>
      </c>
      <c r="AM101" s="1">
        <v>-249000000</v>
      </c>
      <c r="AT101" s="66" t="s">
        <v>143</v>
      </c>
      <c r="AU101" s="57">
        <f>AO116*AM34</f>
        <v>216494364890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 t="s">
        <v>92</v>
      </c>
      <c r="F102" s="10">
        <v>-61400000</v>
      </c>
      <c r="G102" s="10">
        <v>-62500000</v>
      </c>
      <c r="H102" s="10">
        <v>305100000</v>
      </c>
      <c r="I102" s="10">
        <v>-67900000</v>
      </c>
      <c r="J102" s="10">
        <v>28300000</v>
      </c>
      <c r="K102" s="10">
        <v>146200000</v>
      </c>
      <c r="L102" s="10">
        <v>249000000</v>
      </c>
      <c r="M102" s="10">
        <v>173700000</v>
      </c>
      <c r="N102" s="10">
        <v>25100000</v>
      </c>
      <c r="O102" s="10">
        <v>66600000</v>
      </c>
      <c r="P102" s="10">
        <v>78600000</v>
      </c>
      <c r="Q102" s="10">
        <v>83919000</v>
      </c>
      <c r="R102" s="10">
        <v>78080000</v>
      </c>
      <c r="S102" s="10">
        <v>202933000</v>
      </c>
      <c r="T102" s="10">
        <v>739921000</v>
      </c>
      <c r="U102" s="10">
        <v>1277696000</v>
      </c>
      <c r="V102" s="10">
        <v>-760550000</v>
      </c>
      <c r="W102" s="10">
        <v>-551646000</v>
      </c>
      <c r="X102" s="10">
        <v>1268794000</v>
      </c>
      <c r="Y102" s="10">
        <v>-160304000</v>
      </c>
      <c r="Z102" s="10">
        <v>538000000</v>
      </c>
      <c r="AA102" s="10">
        <v>57000000</v>
      </c>
      <c r="AB102" s="10">
        <v>795000000</v>
      </c>
      <c r="AC102" s="10">
        <v>-481000000</v>
      </c>
      <c r="AD102" s="10">
        <v>1116000000</v>
      </c>
      <c r="AE102" s="10">
        <v>1094000000</v>
      </c>
      <c r="AF102" s="10">
        <v>-937000000</v>
      </c>
      <c r="AG102" s="10">
        <v>-1422000000</v>
      </c>
      <c r="AH102" s="10">
        <v>1167000000</v>
      </c>
      <c r="AI102" s="10">
        <v>1509000000</v>
      </c>
      <c r="AJ102" s="10">
        <v>2329000000</v>
      </c>
      <c r="AK102" s="10">
        <v>3893000000</v>
      </c>
      <c r="AL102" s="10">
        <v>-1019000000</v>
      </c>
      <c r="AM102" s="10">
        <v>-1055000000</v>
      </c>
      <c r="AT102" s="36" t="s">
        <v>144</v>
      </c>
      <c r="AU102" s="37">
        <f>AU101/AU103</f>
        <v>0.95992167276709317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 t="s">
        <v>92</v>
      </c>
      <c r="F103" s="1">
        <v>-11800000</v>
      </c>
      <c r="G103" s="1">
        <v>-6500000</v>
      </c>
      <c r="H103" s="1">
        <v>-14800000</v>
      </c>
      <c r="I103" s="1">
        <v>-13300000</v>
      </c>
      <c r="J103" s="1">
        <v>232900000</v>
      </c>
      <c r="K103" s="1">
        <v>120200000</v>
      </c>
      <c r="L103" s="1">
        <v>53600000</v>
      </c>
      <c r="M103" s="1">
        <v>45700000</v>
      </c>
      <c r="N103" s="1">
        <v>102000000</v>
      </c>
      <c r="O103" s="1">
        <v>175500000</v>
      </c>
      <c r="P103" s="1">
        <v>362000000</v>
      </c>
      <c r="Q103" s="1">
        <v>440586000</v>
      </c>
      <c r="R103" s="1">
        <v>524505000</v>
      </c>
      <c r="S103" s="1">
        <v>602585000</v>
      </c>
      <c r="T103" s="1">
        <v>805518000</v>
      </c>
      <c r="U103" s="1">
        <v>1545439000</v>
      </c>
      <c r="V103" s="1">
        <v>2823135000</v>
      </c>
      <c r="W103" s="1">
        <v>2062585000</v>
      </c>
      <c r="X103" s="1">
        <v>1510939000</v>
      </c>
      <c r="Y103" s="1">
        <v>2779733000</v>
      </c>
      <c r="Z103" s="1">
        <v>2619000000</v>
      </c>
      <c r="AA103" s="1">
        <v>3157000000</v>
      </c>
      <c r="AB103" s="1">
        <v>3214000000</v>
      </c>
      <c r="AC103" s="1">
        <v>4009000000</v>
      </c>
      <c r="AD103" s="1">
        <v>3528000000</v>
      </c>
      <c r="AE103" s="1">
        <v>4644000000</v>
      </c>
      <c r="AF103" s="1">
        <v>5738000000</v>
      </c>
      <c r="AG103" s="1">
        <v>4801000000</v>
      </c>
      <c r="AH103" s="1">
        <v>3379000000</v>
      </c>
      <c r="AI103" s="1">
        <v>4546000000</v>
      </c>
      <c r="AJ103" s="1">
        <v>6055000000</v>
      </c>
      <c r="AK103" s="1">
        <v>8384000000</v>
      </c>
      <c r="AL103" s="1">
        <v>12277000000</v>
      </c>
      <c r="AM103" s="1">
        <v>11258000000</v>
      </c>
      <c r="AT103" s="38" t="s">
        <v>145</v>
      </c>
      <c r="AU103" s="43">
        <f>AU99+AU101</f>
        <v>225533364890</v>
      </c>
    </row>
    <row r="104" spans="1:47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>
        <v>440600000</v>
      </c>
      <c r="Q104" s="11">
        <v>524505000</v>
      </c>
      <c r="R104" s="11">
        <v>602585000</v>
      </c>
      <c r="S104" s="11">
        <v>805518000</v>
      </c>
      <c r="T104" s="11">
        <v>1545439000</v>
      </c>
      <c r="U104" s="11">
        <v>2823135000</v>
      </c>
      <c r="V104" s="11">
        <v>2062585000</v>
      </c>
      <c r="W104" s="11">
        <v>1510939000</v>
      </c>
      <c r="X104" s="11">
        <v>2779733000</v>
      </c>
      <c r="Y104" s="11">
        <v>2619429000</v>
      </c>
      <c r="Z104" s="11">
        <v>3157000000</v>
      </c>
      <c r="AA104" s="11">
        <v>3214000000</v>
      </c>
      <c r="AB104" s="11">
        <v>4009000000</v>
      </c>
      <c r="AC104" s="11">
        <v>3528000000</v>
      </c>
      <c r="AD104" s="11">
        <v>4644000000</v>
      </c>
      <c r="AE104" s="11">
        <v>5738000000</v>
      </c>
      <c r="AF104" s="11">
        <v>4801000000</v>
      </c>
      <c r="AG104" s="11">
        <v>3379000000</v>
      </c>
      <c r="AH104" s="11">
        <v>4546000000</v>
      </c>
      <c r="AI104" s="11">
        <v>6055000000</v>
      </c>
      <c r="AJ104" s="11">
        <v>8384000000</v>
      </c>
      <c r="AK104" s="11">
        <v>12277000000</v>
      </c>
      <c r="AL104" s="11">
        <v>11258000000</v>
      </c>
      <c r="AM104" s="11">
        <v>10203000000</v>
      </c>
      <c r="AT104" s="34" t="s">
        <v>146</v>
      </c>
      <c r="AU104" s="35"/>
    </row>
    <row r="105" spans="1:47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 t="e">
        <f>(F106/E106)-1</f>
        <v>#VALUE!</v>
      </c>
      <c r="G105" s="15">
        <f>(G106/F106)-1</f>
        <v>-4.2895442359249358E-2</v>
      </c>
      <c r="H105" s="15">
        <f t="shared" ref="H105:AK105" si="14">(H106/G106)-1</f>
        <v>-0.4509803921568627</v>
      </c>
      <c r="I105" s="15">
        <f t="shared" si="14"/>
        <v>13.244897959183673</v>
      </c>
      <c r="J105" s="15">
        <f t="shared" si="14"/>
        <v>-0.15042979942693413</v>
      </c>
      <c r="K105" s="15">
        <f t="shared" si="14"/>
        <v>-4.3844856661045539E-2</v>
      </c>
      <c r="L105" s="15">
        <f t="shared" si="14"/>
        <v>0.11199294532627868</v>
      </c>
      <c r="M105" s="15">
        <f t="shared" si="14"/>
        <v>-0.68120539254559875</v>
      </c>
      <c r="N105" s="15">
        <f t="shared" si="14"/>
        <v>-1.4577114427860698</v>
      </c>
      <c r="O105" s="15">
        <f t="shared" si="14"/>
        <v>3.5027173913043477</v>
      </c>
      <c r="P105" s="15">
        <f t="shared" si="14"/>
        <v>-7.664453832226914E-2</v>
      </c>
      <c r="Q105" s="15">
        <f t="shared" si="14"/>
        <v>-2.0330915032679737</v>
      </c>
      <c r="R105" s="15">
        <f t="shared" si="14"/>
        <v>1.625446815510271</v>
      </c>
      <c r="S105" s="15">
        <f t="shared" si="14"/>
        <v>-0.95093328449634451</v>
      </c>
      <c r="T105" s="15">
        <f t="shared" si="14"/>
        <v>-35.207985463117573</v>
      </c>
      <c r="U105" s="15">
        <f t="shared" si="14"/>
        <v>1.000110545939016</v>
      </c>
      <c r="V105" s="15">
        <f t="shared" si="14"/>
        <v>-0.43456293341123764</v>
      </c>
      <c r="W105" s="15">
        <f t="shared" si="14"/>
        <v>-0.21964313370045674</v>
      </c>
      <c r="X105" s="15">
        <f t="shared" si="14"/>
        <v>0.12360363936276997</v>
      </c>
      <c r="Y105" s="15">
        <f t="shared" si="14"/>
        <v>-0.1637500814385302</v>
      </c>
      <c r="Z105" s="15">
        <f t="shared" si="14"/>
        <v>0.45775118507207391</v>
      </c>
      <c r="AA105" s="15">
        <f t="shared" si="14"/>
        <v>1.0486935866983371</v>
      </c>
      <c r="AB105" s="15">
        <f t="shared" si="14"/>
        <v>0.10608695652173905</v>
      </c>
      <c r="AC105" s="15">
        <f t="shared" si="14"/>
        <v>-0.1734800838574424</v>
      </c>
      <c r="AD105" s="15">
        <f t="shared" si="14"/>
        <v>-0.14140773620798985</v>
      </c>
      <c r="AE105" s="15">
        <f t="shared" si="14"/>
        <v>0.47045790251107822</v>
      </c>
      <c r="AF105" s="15">
        <f t="shared" si="14"/>
        <v>-4.9723756906077332E-2</v>
      </c>
      <c r="AG105" s="15">
        <f t="shared" si="14"/>
        <v>-0.66014799154334036</v>
      </c>
      <c r="AH105" s="15">
        <f t="shared" si="14"/>
        <v>5.5692068429237951</v>
      </c>
      <c r="AI105" s="15">
        <f t="shared" si="14"/>
        <v>-0.3359375</v>
      </c>
      <c r="AJ105" s="15">
        <f t="shared" si="14"/>
        <v>0.19714795008912667</v>
      </c>
      <c r="AK105" s="15">
        <f t="shared" si="14"/>
        <v>0.8019654556283502</v>
      </c>
      <c r="AL105" s="15">
        <f t="shared" ref="AL105" si="15">(AL106/AK106)-1</f>
        <v>-0.11254338125929597</v>
      </c>
      <c r="AM105" s="15">
        <f t="shared" ref="AM105" si="16">(AM106/AL106)-1</f>
        <v>-0.34804469273743022</v>
      </c>
      <c r="AN105" s="15"/>
      <c r="AO105" s="15"/>
      <c r="AP105" s="15"/>
      <c r="AQ105" s="15"/>
      <c r="AR105" s="15"/>
      <c r="AS105" s="15"/>
      <c r="AT105" s="25" t="s">
        <v>109</v>
      </c>
      <c r="AU105" s="26">
        <f>(AU100*AU92)+(AU102*AU97)</f>
        <v>7.2483797286880508E-2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 t="s">
        <v>92</v>
      </c>
      <c r="F106" s="1">
        <v>-37300000</v>
      </c>
      <c r="G106" s="1">
        <v>-35700000</v>
      </c>
      <c r="H106" s="1">
        <v>-19600000</v>
      </c>
      <c r="I106" s="1">
        <v>-279200000</v>
      </c>
      <c r="J106" s="1">
        <v>-237200000</v>
      </c>
      <c r="K106" s="1">
        <v>-226800000</v>
      </c>
      <c r="L106" s="1">
        <v>-252200000</v>
      </c>
      <c r="M106" s="1">
        <v>-80400000</v>
      </c>
      <c r="N106" s="1">
        <v>36800000</v>
      </c>
      <c r="O106" s="1">
        <v>165700000</v>
      </c>
      <c r="P106" s="1">
        <v>153000000</v>
      </c>
      <c r="Q106" s="1">
        <v>-158063000</v>
      </c>
      <c r="R106" s="1">
        <v>-414986000</v>
      </c>
      <c r="S106" s="1">
        <v>-20362000</v>
      </c>
      <c r="T106" s="1">
        <v>696543000</v>
      </c>
      <c r="U106" s="1">
        <v>1393163000</v>
      </c>
      <c r="V106" s="1">
        <v>787746000</v>
      </c>
      <c r="W106" s="1">
        <v>614723000</v>
      </c>
      <c r="X106" s="1">
        <v>690705000</v>
      </c>
      <c r="Y106" s="1">
        <v>577602000</v>
      </c>
      <c r="Z106" s="1">
        <v>842000000</v>
      </c>
      <c r="AA106" s="1">
        <v>1725000000</v>
      </c>
      <c r="AB106" s="1">
        <v>1908000000</v>
      </c>
      <c r="AC106" s="1">
        <v>1577000000</v>
      </c>
      <c r="AD106" s="1">
        <v>1354000000</v>
      </c>
      <c r="AE106" s="1">
        <v>1991000000</v>
      </c>
      <c r="AF106" s="1">
        <v>1892000000</v>
      </c>
      <c r="AG106" s="1">
        <v>643000000</v>
      </c>
      <c r="AH106" s="1">
        <v>4224000000</v>
      </c>
      <c r="AI106" s="1">
        <v>2805000000</v>
      </c>
      <c r="AJ106" s="1">
        <v>3358000000</v>
      </c>
      <c r="AK106" s="1">
        <v>6051000000</v>
      </c>
      <c r="AL106" s="1">
        <v>5370000000</v>
      </c>
      <c r="AM106" s="1">
        <v>3501000000</v>
      </c>
      <c r="AN106" s="44">
        <f>AM106*(1+$AU$106)</f>
        <v>3734982980.8982759</v>
      </c>
      <c r="AO106" s="44">
        <f t="shared" ref="AO106:AR106" si="17">AN106*(1+$AU$106)</f>
        <v>3984603789.6600313</v>
      </c>
      <c r="AP106" s="44">
        <f t="shared" si="17"/>
        <v>4250907552.1288176</v>
      </c>
      <c r="AQ106" s="44">
        <f t="shared" si="17"/>
        <v>4535009243.2370987</v>
      </c>
      <c r="AR106" s="44">
        <f t="shared" si="17"/>
        <v>4838098355.2433395</v>
      </c>
      <c r="AS106" s="45" t="s">
        <v>147</v>
      </c>
      <c r="AT106" s="46" t="s">
        <v>148</v>
      </c>
      <c r="AU106" s="47">
        <f>(SUM(AN4:AR4)/5)</f>
        <v>6.6833185060918551E-2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5"/>
      <c r="AO107" s="45"/>
      <c r="AP107" s="45"/>
      <c r="AQ107" s="45"/>
      <c r="AR107" s="48">
        <f>AR106*(1+AU107)/(AU108-AU107)</f>
        <v>104436694145.65923</v>
      </c>
      <c r="AS107" s="49" t="s">
        <v>149</v>
      </c>
      <c r="AT107" s="50" t="s">
        <v>150</v>
      </c>
      <c r="AU107" s="51">
        <v>2.5000000000000001E-2</v>
      </c>
    </row>
    <row r="108" spans="1:47" ht="19" x14ac:dyDescent="0.25">
      <c r="AN108" s="48">
        <f t="shared" ref="AN108:AP108" si="18">AN107+AN106</f>
        <v>3734982980.8982759</v>
      </c>
      <c r="AO108" s="48">
        <f t="shared" si="18"/>
        <v>3984603789.6600313</v>
      </c>
      <c r="AP108" s="48">
        <f t="shared" si="18"/>
        <v>4250907552.1288176</v>
      </c>
      <c r="AQ108" s="48">
        <f>AQ107+AQ106</f>
        <v>4535009243.2370987</v>
      </c>
      <c r="AR108" s="48">
        <f>AR107+AR106</f>
        <v>109274792500.90256</v>
      </c>
      <c r="AS108" s="49" t="s">
        <v>145</v>
      </c>
      <c r="AT108" s="52" t="s">
        <v>151</v>
      </c>
      <c r="AU108" s="53">
        <f>AU105</f>
        <v>7.2483797286880508E-2</v>
      </c>
    </row>
    <row r="109" spans="1:47" ht="19" x14ac:dyDescent="0.25">
      <c r="AN109" s="54" t="s">
        <v>152</v>
      </c>
      <c r="AO109" s="55"/>
    </row>
    <row r="110" spans="1:47" ht="20" x14ac:dyDescent="0.25">
      <c r="AN110" s="56" t="s">
        <v>153</v>
      </c>
      <c r="AO110" s="57">
        <f>NPV(AU108,AN108,AO108,AP108,AQ108,AR108)</f>
        <v>90833910620.268494</v>
      </c>
    </row>
    <row r="111" spans="1:47" ht="20" x14ac:dyDescent="0.25">
      <c r="AN111" s="56" t="s">
        <v>154</v>
      </c>
      <c r="AO111" s="57">
        <f>AM40</f>
        <v>11049000000</v>
      </c>
    </row>
    <row r="112" spans="1:47" ht="20" x14ac:dyDescent="0.25">
      <c r="AN112" s="56" t="s">
        <v>141</v>
      </c>
      <c r="AO112" s="57">
        <f>AU99</f>
        <v>9039000000</v>
      </c>
    </row>
    <row r="113" spans="40:41" ht="20" x14ac:dyDescent="0.25">
      <c r="AN113" s="56" t="s">
        <v>155</v>
      </c>
      <c r="AO113" s="57">
        <f>AO110+AO111-AO112</f>
        <v>92843910620.268494</v>
      </c>
    </row>
    <row r="114" spans="40:41" ht="20" x14ac:dyDescent="0.25">
      <c r="AN114" s="56" t="s">
        <v>156</v>
      </c>
      <c r="AO114" s="58">
        <f>AM34*(1+(5*AS16))</f>
        <v>448597263.29333401</v>
      </c>
    </row>
    <row r="115" spans="40:41" ht="20" x14ac:dyDescent="0.25">
      <c r="AN115" s="59" t="s">
        <v>157</v>
      </c>
      <c r="AO115" s="60">
        <f>AO113/AO114</f>
        <v>206.9649510089825</v>
      </c>
    </row>
    <row r="116" spans="40:41" ht="20" x14ac:dyDescent="0.25">
      <c r="AN116" s="61" t="s">
        <v>158</v>
      </c>
      <c r="AO116" s="62">
        <v>486.77</v>
      </c>
    </row>
    <row r="117" spans="40:41" ht="20" x14ac:dyDescent="0.25">
      <c r="AN117" s="63" t="s">
        <v>159</v>
      </c>
      <c r="AO117" s="64">
        <f>AO115/AO116-1</f>
        <v>-0.57481983070242104</v>
      </c>
    </row>
    <row r="118" spans="40:41" ht="20" x14ac:dyDescent="0.25">
      <c r="AN118" s="63" t="s">
        <v>160</v>
      </c>
      <c r="AO118" s="65" t="str">
        <f>IF(AO115&gt;AO116,"BUY","SELL")</f>
        <v>SELL</v>
      </c>
    </row>
  </sheetData>
  <mergeCells count="6">
    <mergeCell ref="AT83:AU83"/>
    <mergeCell ref="AT84:AU84"/>
    <mergeCell ref="AT93:AU93"/>
    <mergeCell ref="AT98:AU98"/>
    <mergeCell ref="AT104:AU104"/>
    <mergeCell ref="AN109:AO109"/>
  </mergeCells>
  <hyperlinks>
    <hyperlink ref="A1" r:id="rId1" tooltip="https://roic.ai/company/COST" display="ROIC.AI | COS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909832/000091205794003945/0000912057-94-003945-index.html" xr:uid="{00000000-0004-0000-0000-00001C000000}"/>
    <hyperlink ref="K74" r:id="rId21" tooltip="https://www.sec.gov/Archives/edgar/data/909832/000091205794003945/0000912057-94-003945-index.html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909832/000089102000002053/0000891020-00-002053-index.htm" xr:uid="{00000000-0004-0000-0000-00002E000000}"/>
    <hyperlink ref="Q74" r:id="rId33" tooltip="https://www.sec.gov/Archives/edgar/data/909832/000089102000002053/0000891020-00-002053-index.htm" xr:uid="{00000000-0004-0000-0000-00002F000000}"/>
    <hyperlink ref="R36" r:id="rId34" tooltip="https://www.sec.gov/Archives/edgar/data/909832/000091205701540243/0000912057-01-540243-index.htm" xr:uid="{00000000-0004-0000-0000-000031000000}"/>
    <hyperlink ref="R74" r:id="rId35" tooltip="https://www.sec.gov/Archives/edgar/data/909832/000091205701540243/0000912057-01-540243-index.htm" xr:uid="{00000000-0004-0000-0000-000032000000}"/>
    <hyperlink ref="S36" r:id="rId36" tooltip="https://www.sec.gov/Archives/edgar/data/909832/000103221002001631/0001032210-02-001631-index.htm" xr:uid="{00000000-0004-0000-0000-000034000000}"/>
    <hyperlink ref="S74" r:id="rId37" tooltip="https://www.sec.gov/Archives/edgar/data/909832/000103221002001631/0001032210-02-001631-index.htm" xr:uid="{00000000-0004-0000-0000-000035000000}"/>
    <hyperlink ref="T36" r:id="rId38" tooltip="https://www.sec.gov/Archives/edgar/data/909832/000119312503085292/0001193125-03-085292-index.htm" xr:uid="{00000000-0004-0000-0000-000037000000}"/>
    <hyperlink ref="T74" r:id="rId39" tooltip="https://www.sec.gov/Archives/edgar/data/909832/000119312503085292/0001193125-03-085292-index.htm" xr:uid="{00000000-0004-0000-0000-000038000000}"/>
    <hyperlink ref="U36" r:id="rId40" tooltip="https://www.sec.gov/Archives/edgar/data/909832/000119312504195535/0001193125-04-195535-index.htm" xr:uid="{00000000-0004-0000-0000-00003A000000}"/>
    <hyperlink ref="U74" r:id="rId41" tooltip="https://www.sec.gov/Archives/edgar/data/909832/000119312504195535/0001193125-04-195535-index.htm" xr:uid="{00000000-0004-0000-0000-00003B000000}"/>
    <hyperlink ref="V36" r:id="rId42" tooltip="https://www.sec.gov/Archives/edgar/data/909832/000119312505223245/0001193125-05-223245-index.htm" xr:uid="{00000000-0004-0000-0000-00003D000000}"/>
    <hyperlink ref="V74" r:id="rId43" tooltip="https://www.sec.gov/Archives/edgar/data/909832/000119312505223245/0001193125-05-223245-index.htm" xr:uid="{00000000-0004-0000-0000-00003E000000}"/>
    <hyperlink ref="W36" r:id="rId44" tooltip="https://www.sec.gov/Archives/edgar/data/909832/000119312506238399/0001193125-06-238399-index.htm" xr:uid="{00000000-0004-0000-0000-000040000000}"/>
    <hyperlink ref="W74" r:id="rId45" tooltip="https://www.sec.gov/Archives/edgar/data/909832/000119312506238399/0001193125-06-238399-index.htm" xr:uid="{00000000-0004-0000-0000-000041000000}"/>
    <hyperlink ref="X36" r:id="rId46" tooltip="https://www.sec.gov/Archives/edgar/data/909832/000119312507225805/0001193125-07-225805-index.htm" xr:uid="{00000000-0004-0000-0000-000043000000}"/>
    <hyperlink ref="X74" r:id="rId47" tooltip="https://www.sec.gov/Archives/edgar/data/909832/000119312507225805/0001193125-07-225805-index.htm" xr:uid="{00000000-0004-0000-0000-000044000000}"/>
    <hyperlink ref="Y36" r:id="rId48" tooltip="https://www.sec.gov/Archives/edgar/data/909832/000119312508211709/0001193125-08-211709-index.htm" xr:uid="{00000000-0004-0000-0000-000046000000}"/>
    <hyperlink ref="Y74" r:id="rId49" tooltip="https://www.sec.gov/Archives/edgar/data/909832/000119312508211709/0001193125-08-211709-index.htm" xr:uid="{00000000-0004-0000-0000-000047000000}"/>
    <hyperlink ref="Z36" r:id="rId50" tooltip="https://www.sec.gov/Archives/edgar/data/909832/000119312509208963/0001193125-09-208963-index.htm" xr:uid="{00000000-0004-0000-0000-000049000000}"/>
    <hyperlink ref="Z74" r:id="rId51" tooltip="https://www.sec.gov/Archives/edgar/data/909832/000119312509208963/0001193125-09-208963-index.htm" xr:uid="{00000000-0004-0000-0000-00004A000000}"/>
    <hyperlink ref="AA36" r:id="rId52" tooltip="https://www.sec.gov/Archives/edgar/data/909832/000119312510230379/0001193125-10-230379-index.htm" xr:uid="{00000000-0004-0000-0000-00004C000000}"/>
    <hyperlink ref="AA74" r:id="rId53" tooltip="https://www.sec.gov/Archives/edgar/data/909832/000119312510230379/0001193125-10-230379-index.htm" xr:uid="{00000000-0004-0000-0000-00004D000000}"/>
    <hyperlink ref="AB36" r:id="rId54" tooltip="https://www.sec.gov/Archives/edgar/data/909832/000119312511271844/0001193125-11-271844-index.htm" xr:uid="{00000000-0004-0000-0000-00004F000000}"/>
    <hyperlink ref="AB74" r:id="rId55" tooltip="https://www.sec.gov/Archives/edgar/data/909832/000119312511271844/0001193125-11-271844-index.htm" xr:uid="{00000000-0004-0000-0000-000050000000}"/>
    <hyperlink ref="AC36" r:id="rId56" tooltip="https://www.sec.gov/Archives/edgar/data/909832/000119312512428890/0001193125-12-428890-index.htm" xr:uid="{00000000-0004-0000-0000-000052000000}"/>
    <hyperlink ref="AC74" r:id="rId57" tooltip="https://www.sec.gov/Archives/edgar/data/909832/000119312512428890/0001193125-12-428890-index.htm" xr:uid="{00000000-0004-0000-0000-000053000000}"/>
    <hyperlink ref="AD36" r:id="rId58" tooltip="https://www.sec.gov/Archives/edgar/data/909832/000144530513002422/0001445305-13-002422-index.htm" xr:uid="{00000000-0004-0000-0000-000055000000}"/>
    <hyperlink ref="AD74" r:id="rId59" tooltip="https://www.sec.gov/Archives/edgar/data/909832/000144530513002422/0001445305-13-002422-index.htm" xr:uid="{00000000-0004-0000-0000-000056000000}"/>
    <hyperlink ref="AE36" r:id="rId60" tooltip="https://www.sec.gov/Archives/edgar/data/909832/000090983214000021/0000909832-14-000021-index.htm" xr:uid="{00000000-0004-0000-0000-000058000000}"/>
    <hyperlink ref="AE74" r:id="rId61" tooltip="https://www.sec.gov/Archives/edgar/data/909832/000090983214000021/0000909832-14-000021-index.htm" xr:uid="{00000000-0004-0000-0000-000059000000}"/>
    <hyperlink ref="AF36" r:id="rId62" tooltip="https://www.sec.gov/Archives/edgar/data/909832/000090983215000014/0000909832-15-000014-index.htm" xr:uid="{00000000-0004-0000-0000-00005B000000}"/>
    <hyperlink ref="AF74" r:id="rId63" tooltip="https://www.sec.gov/Archives/edgar/data/909832/000090983215000014/0000909832-15-000014-index.htm" xr:uid="{00000000-0004-0000-0000-00005C000000}"/>
    <hyperlink ref="AG36" r:id="rId64" tooltip="https://www.sec.gov/Archives/edgar/data/909832/000090983216000032/0000909832-16-000032-index.htm" xr:uid="{00000000-0004-0000-0000-00005E000000}"/>
    <hyperlink ref="AG74" r:id="rId65" tooltip="https://www.sec.gov/Archives/edgar/data/909832/000090983216000032/0000909832-16-000032-index.htm" xr:uid="{00000000-0004-0000-0000-00005F000000}"/>
    <hyperlink ref="AH36" r:id="rId66" tooltip="https://www.sec.gov/Archives/edgar/data/909832/000090983217000014/0000909832-17-000014-index.htm" xr:uid="{00000000-0004-0000-0000-000061000000}"/>
    <hyperlink ref="AH74" r:id="rId67" tooltip="https://www.sec.gov/Archives/edgar/data/909832/000090983217000014/0000909832-17-000014-index.htm" xr:uid="{00000000-0004-0000-0000-000062000000}"/>
    <hyperlink ref="AI36" r:id="rId68" tooltip="https://www.sec.gov/Archives/edgar/data/909832/000090983218000013/0000909832-18-000013-index.htm" xr:uid="{00000000-0004-0000-0000-000064000000}"/>
    <hyperlink ref="AI74" r:id="rId69" tooltip="https://www.sec.gov/Archives/edgar/data/909832/000090983218000013/0000909832-18-000013-index.htm" xr:uid="{00000000-0004-0000-0000-000065000000}"/>
    <hyperlink ref="AJ36" r:id="rId70" tooltip="https://www.sec.gov/Archives/edgar/data/909832/000090983219000019/0000909832-19-000019-index.htm" xr:uid="{00000000-0004-0000-0000-000067000000}"/>
    <hyperlink ref="AJ74" r:id="rId71" tooltip="https://www.sec.gov/Archives/edgar/data/909832/000090983219000019/0000909832-19-000019-index.htm" xr:uid="{00000000-0004-0000-0000-000068000000}"/>
    <hyperlink ref="AK36" r:id="rId72" tooltip="https://www.sec.gov/Archives/edgar/data/909832/000090983220000017/0000909832-20-000017-index.htm" xr:uid="{00000000-0004-0000-0000-00006A000000}"/>
    <hyperlink ref="AK74" r:id="rId73" tooltip="https://www.sec.gov/Archives/edgar/data/909832/000090983220000017/0000909832-20-000017-index.htm" xr:uid="{00000000-0004-0000-0000-00006B000000}"/>
    <hyperlink ref="AL36" r:id="rId74" tooltip="https://www.sec.gov/Archives/edgar/data/909832/000090983221000014/0000909832-21-000014-index.htm" xr:uid="{00000000-0004-0000-0000-00006D000000}"/>
    <hyperlink ref="AL74" r:id="rId75" tooltip="https://www.sec.gov/Archives/edgar/data/909832/000090983221000014/0000909832-21-000014-index.htm" xr:uid="{00000000-0004-0000-0000-00006E000000}"/>
    <hyperlink ref="AM36" r:id="rId76" tooltip="https://www.sec.gov/Archives/edgar/data/909832/000090983222000021/0000909832-22-000021-index.htm" xr:uid="{00000000-0004-0000-0000-000070000000}"/>
    <hyperlink ref="AM74" r:id="rId77" tooltip="https://www.sec.gov/Archives/edgar/data/909832/000090983222000021/0000909832-22-000021-index.htm" xr:uid="{00000000-0004-0000-0000-000071000000}"/>
    <hyperlink ref="AN1" r:id="rId78" display="https://finbox.com/NASDAQGS:COST/explorer/revenue_proj" xr:uid="{3D23BC3A-EC14-8140-A26E-80CF7A5E4A50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2023-03-15T15:14:23Z</dcterms:created>
  <dcterms:modified xsi:type="dcterms:W3CDTF">2023-03-29T05:58:18Z</dcterms:modified>
</cp:coreProperties>
</file>