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6257A754-997F-9943-9A26-689E71DEDA0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1'!$B$19:$AM$19</definedName>
    <definedName name="_xlchart.v1.11" hidden="1">'Sheet 1'!$B$3:$AM$3</definedName>
    <definedName name="_xlchart.v1.2" hidden="1">'Sheet 1'!$A$3</definedName>
    <definedName name="_xlchart.v1.3" hidden="1">'Sheet 1'!$B$106:$AM$106</definedName>
    <definedName name="_xlchart.v1.4" hidden="1">'Sheet 1'!$B$19:$AM$19</definedName>
    <definedName name="_xlchart.v1.5" hidden="1">'Sheet 1'!$B$3:$AM$3</definedName>
    <definedName name="_xlchart.v1.6" hidden="1">'Sheet 1'!$A$106</definedName>
    <definedName name="_xlchart.v1.7" hidden="1">'Sheet 1'!$A$19</definedName>
    <definedName name="_xlchart.v1.8" hidden="1">'Sheet 1'!$A$3</definedName>
    <definedName name="_xlchart.v1.9" hidden="1">'Sheet 1'!$B$106:$AM$106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06" i="1" l="1"/>
  <c r="AP106" i="1" s="1"/>
  <c r="AQ106" i="1" s="1"/>
  <c r="AR106" i="1" s="1"/>
  <c r="AN106" i="1"/>
  <c r="AO111" i="1"/>
  <c r="AU101" i="1"/>
  <c r="AU16" i="1" s="1"/>
  <c r="AU97" i="1"/>
  <c r="AU90" i="1"/>
  <c r="AU89" i="1"/>
  <c r="AU91" i="1" s="1"/>
  <c r="AU87" i="1"/>
  <c r="AU86" i="1"/>
  <c r="AU99" i="1" s="1"/>
  <c r="AU85" i="1"/>
  <c r="AU88" i="1" s="1"/>
  <c r="AS19" i="1"/>
  <c r="AV16" i="1"/>
  <c r="AS16" i="1"/>
  <c r="AO114" i="1" s="1"/>
  <c r="AV13" i="1"/>
  <c r="AU13" i="1"/>
  <c r="AT13" i="1"/>
  <c r="AS13" i="1"/>
  <c r="AV10" i="1"/>
  <c r="AU10" i="1"/>
  <c r="AT10" i="1"/>
  <c r="AS10" i="1"/>
  <c r="AV7" i="1"/>
  <c r="AU7" i="1"/>
  <c r="AT7" i="1"/>
  <c r="AS7" i="1"/>
  <c r="AV4" i="1"/>
  <c r="AU4" i="1"/>
  <c r="AT4" i="1"/>
  <c r="AS4" i="1"/>
  <c r="AR4" i="1"/>
  <c r="AQ4" i="1"/>
  <c r="AP4" i="1"/>
  <c r="AO4" i="1"/>
  <c r="AN4" i="1"/>
  <c r="AL29" i="1"/>
  <c r="AM29" i="1"/>
  <c r="AL20" i="1"/>
  <c r="AM20" i="1"/>
  <c r="AL13" i="1"/>
  <c r="AM13" i="1"/>
  <c r="AM9" i="1"/>
  <c r="AL9" i="1"/>
  <c r="AL35" i="1"/>
  <c r="AM35" i="1"/>
  <c r="AL80" i="1"/>
  <c r="AM80" i="1"/>
  <c r="AL89" i="1"/>
  <c r="AM89" i="1"/>
  <c r="AL105" i="1"/>
  <c r="AM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T16" i="1" l="1"/>
  <c r="AU106" i="1"/>
  <c r="AO108" i="1"/>
  <c r="AU92" i="1"/>
  <c r="AO112" i="1"/>
  <c r="AU103" i="1"/>
  <c r="AU102" i="1" s="1"/>
  <c r="AN108" i="1"/>
  <c r="AU100" i="1" l="1"/>
  <c r="AU105" i="1" s="1"/>
  <c r="AU108" i="1" s="1"/>
  <c r="AP108" i="1"/>
  <c r="AR107" i="1" l="1"/>
  <c r="AR108" i="1" s="1"/>
  <c r="AQ108" i="1"/>
  <c r="AO110" i="1" l="1"/>
  <c r="AO113" i="1" s="1"/>
  <c r="AO115" i="1" s="1"/>
  <c r="AO118" i="1" s="1"/>
  <c r="AO117" i="1" l="1"/>
</calcChain>
</file>

<file path=xl/sharedStrings.xml><?xml version="1.0" encoding="utf-8"?>
<sst xmlns="http://schemas.openxmlformats.org/spreadsheetml/2006/main" count="1378" uniqueCount="161">
  <si>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</si>
  <si>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</si>
  <si>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</si>
  <si>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</si>
  <si>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</si>
  <si>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</si>
  <si>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</si>
  <si>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</si>
  <si>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</si>
  <si>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</si>
  <si>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</si>
  <si>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</si>
  <si>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</si>
  <si>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</si>
  <si>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</si>
  <si>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</si>
  <si>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</si>
  <si>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</si>
  <si>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</si>
  <si>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</si>
  <si>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</si>
  <si>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</si>
  <si>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</si>
  <si>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</si>
  <si>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</si>
  <si>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</si>
  <si>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</si>
  <si>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</si>
  <si>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</si>
  <si>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</si>
  <si>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</si>
  <si>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</si>
  <si>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</si>
  <si>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</si>
  <si>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</si>
  <si>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</si>
  <si>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</si>
  <si>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</si>
  <si>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</si>
  <si>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</si>
  <si>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</si>
  <si>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</si>
  <si>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</si>
  <si>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</si>
  <si>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</si>
  <si>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</si>
  <si>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</si>
  <si>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</si>
  <si>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</si>
  <si>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</si>
  <si>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</si>
  <si>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</si>
  <si>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</si>
  <si>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</si>
  <si>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</si>
  <si>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</si>
  <si>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</si>
  <si>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</si>
  <si>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</si>
  <si>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</si>
  <si>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</si>
  <si>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</si>
  <si>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</si>
  <si>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</si>
  <si>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</si>
  <si>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</si>
  <si>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</si>
  <si>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</si>
  <si>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</si>
  <si>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</si>
  <si>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</si>
  <si>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</si>
  <si>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</si>
  <si>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</si>
  <si>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</si>
  <si>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</si>
  <si>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</si>
  <si>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</si>
  <si>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</si>
  <si>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</si>
  <si>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</si>
  <si>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</si>
  <si>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</si>
  <si>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</si>
  <si>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</si>
  <si>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</si>
  <si>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</si>
  <si>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</si>
  <si>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</si>
  <si>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</si>
  <si>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</si>
  <si>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</si>
  <si>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</si>
  <si>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</si>
  <si>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Hershey's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</si>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</sst>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1" fillId="8" borderId="9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16528925619828E-2"/>
          <c:y val="0.10822182079051315"/>
          <c:w val="0.87730247933884298"/>
          <c:h val="0.76912123909868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1'!$B$3:$AM$3</c:f>
              <c:numCache>
                <c:formatCode>#,###,,;\(#,###,,\);\ \-\ \-</c:formatCode>
                <c:ptCount val="38"/>
                <c:pt idx="0">
                  <c:v>1996200000</c:v>
                </c:pt>
                <c:pt idx="1">
                  <c:v>2169600000</c:v>
                </c:pt>
                <c:pt idx="2">
                  <c:v>2433800000</c:v>
                </c:pt>
                <c:pt idx="3">
                  <c:v>2168000000</c:v>
                </c:pt>
                <c:pt idx="4">
                  <c:v>2421000000</c:v>
                </c:pt>
                <c:pt idx="5">
                  <c:v>2715600000</c:v>
                </c:pt>
                <c:pt idx="6">
                  <c:v>2899200000</c:v>
                </c:pt>
                <c:pt idx="7">
                  <c:v>3219800000</c:v>
                </c:pt>
                <c:pt idx="8">
                  <c:v>3488200000</c:v>
                </c:pt>
                <c:pt idx="9">
                  <c:v>3606300000</c:v>
                </c:pt>
                <c:pt idx="10">
                  <c:v>3690700000</c:v>
                </c:pt>
                <c:pt idx="11">
                  <c:v>3989300000</c:v>
                </c:pt>
                <c:pt idx="12">
                  <c:v>4302200000</c:v>
                </c:pt>
                <c:pt idx="13">
                  <c:v>4435600000</c:v>
                </c:pt>
                <c:pt idx="14">
                  <c:v>3970900000</c:v>
                </c:pt>
                <c:pt idx="15">
                  <c:v>4220976000</c:v>
                </c:pt>
                <c:pt idx="16">
                  <c:v>4557241000</c:v>
                </c:pt>
                <c:pt idx="17">
                  <c:v>4120317000</c:v>
                </c:pt>
                <c:pt idx="18">
                  <c:v>4172551000</c:v>
                </c:pt>
                <c:pt idx="19">
                  <c:v>4429248000</c:v>
                </c:pt>
                <c:pt idx="20">
                  <c:v>4835974000</c:v>
                </c:pt>
                <c:pt idx="21">
                  <c:v>4944230000</c:v>
                </c:pt>
                <c:pt idx="22">
                  <c:v>4946716000</c:v>
                </c:pt>
                <c:pt idx="23">
                  <c:v>5132768000</c:v>
                </c:pt>
                <c:pt idx="24">
                  <c:v>5298668000</c:v>
                </c:pt>
                <c:pt idx="25">
                  <c:v>5671009000</c:v>
                </c:pt>
                <c:pt idx="26">
                  <c:v>6080788000</c:v>
                </c:pt>
                <c:pt idx="27">
                  <c:v>6644252000</c:v>
                </c:pt>
                <c:pt idx="28">
                  <c:v>7146079000</c:v>
                </c:pt>
                <c:pt idx="29">
                  <c:v>7421768000</c:v>
                </c:pt>
                <c:pt idx="30">
                  <c:v>7386626000</c:v>
                </c:pt>
                <c:pt idx="31">
                  <c:v>7440181000</c:v>
                </c:pt>
                <c:pt idx="32">
                  <c:v>7515426000</c:v>
                </c:pt>
                <c:pt idx="33">
                  <c:v>7791069000</c:v>
                </c:pt>
                <c:pt idx="34">
                  <c:v>7986252000</c:v>
                </c:pt>
                <c:pt idx="35">
                  <c:v>8149719000</c:v>
                </c:pt>
                <c:pt idx="36">
                  <c:v>8971337000</c:v>
                </c:pt>
                <c:pt idx="37">
                  <c:v>10419294000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E-F248-B5D8-A5330AA8A187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1'!$B$19:$AM$19</c:f>
              <c:numCache>
                <c:formatCode>#,###,,;\(#,###,,\);\ \-\ \-</c:formatCode>
                <c:ptCount val="38"/>
                <c:pt idx="0">
                  <c:v>274000000</c:v>
                </c:pt>
                <c:pt idx="1">
                  <c:v>319900000</c:v>
                </c:pt>
                <c:pt idx="2">
                  <c:v>340000000</c:v>
                </c:pt>
                <c:pt idx="3">
                  <c:v>357400000</c:v>
                </c:pt>
                <c:pt idx="4">
                  <c:v>355700000</c:v>
                </c:pt>
                <c:pt idx="5">
                  <c:v>435400000</c:v>
                </c:pt>
                <c:pt idx="6">
                  <c:v>448800000</c:v>
                </c:pt>
                <c:pt idx="7">
                  <c:v>498100000</c:v>
                </c:pt>
                <c:pt idx="8">
                  <c:v>520000000</c:v>
                </c:pt>
                <c:pt idx="9">
                  <c:v>462100000</c:v>
                </c:pt>
                <c:pt idx="10">
                  <c:v>599800000</c:v>
                </c:pt>
                <c:pt idx="11">
                  <c:v>613300000</c:v>
                </c:pt>
                <c:pt idx="12">
                  <c:v>706800000</c:v>
                </c:pt>
                <c:pt idx="13">
                  <c:v>715200000</c:v>
                </c:pt>
                <c:pt idx="14">
                  <c:v>891200000</c:v>
                </c:pt>
                <c:pt idx="15">
                  <c:v>722603000</c:v>
                </c:pt>
                <c:pt idx="16">
                  <c:v>534035000</c:v>
                </c:pt>
                <c:pt idx="17">
                  <c:v>815473000</c:v>
                </c:pt>
                <c:pt idx="18">
                  <c:v>906026000</c:v>
                </c:pt>
                <c:pt idx="19">
                  <c:v>1025309000</c:v>
                </c:pt>
                <c:pt idx="20">
                  <c:v>990958000</c:v>
                </c:pt>
                <c:pt idx="21">
                  <c:v>1076413000</c:v>
                </c:pt>
                <c:pt idx="22">
                  <c:v>651167000</c:v>
                </c:pt>
                <c:pt idx="23">
                  <c:v>841191000</c:v>
                </c:pt>
                <c:pt idx="24">
                  <c:v>944878000</c:v>
                </c:pt>
                <c:pt idx="25">
                  <c:v>1103684000</c:v>
                </c:pt>
                <c:pt idx="26">
                  <c:v>1273388000</c:v>
                </c:pt>
                <c:pt idx="27">
                  <c:v>1324125000</c:v>
                </c:pt>
                <c:pt idx="28">
                  <c:v>1543866000</c:v>
                </c:pt>
                <c:pt idx="29">
                  <c:v>1605173000</c:v>
                </c:pt>
                <c:pt idx="30">
                  <c:v>1227758000</c:v>
                </c:pt>
                <c:pt idx="31">
                  <c:v>1493266000</c:v>
                </c:pt>
                <c:pt idx="32">
                  <c:v>1499031000</c:v>
                </c:pt>
                <c:pt idx="33">
                  <c:v>1858574000</c:v>
                </c:pt>
                <c:pt idx="34">
                  <c:v>1827390000</c:v>
                </c:pt>
                <c:pt idx="35">
                  <c:v>1946670000</c:v>
                </c:pt>
                <c:pt idx="36">
                  <c:v>2236765000</c:v>
                </c:pt>
                <c:pt idx="37">
                  <c:v>2433587000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E-F248-B5D8-A5330AA8A187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1'!$B$106:$AM$106</c:f>
              <c:numCache>
                <c:formatCode>#,###,,;\(#,###,,\);\ \-\ \-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103600000</c:v>
                </c:pt>
                <c:pt idx="5">
                  <c:v>32400000</c:v>
                </c:pt>
                <c:pt idx="6">
                  <c:v>121200000</c:v>
                </c:pt>
                <c:pt idx="7">
                  <c:v>46400000</c:v>
                </c:pt>
                <c:pt idx="8">
                  <c:v>2500000</c:v>
                </c:pt>
                <c:pt idx="9">
                  <c:v>198600000</c:v>
                </c:pt>
                <c:pt idx="10">
                  <c:v>341800000</c:v>
                </c:pt>
                <c:pt idx="11">
                  <c:v>-132900000</c:v>
                </c:pt>
                <c:pt idx="12">
                  <c:v>304000000</c:v>
                </c:pt>
                <c:pt idx="13">
                  <c:v>228400000</c:v>
                </c:pt>
                <c:pt idx="14">
                  <c:v>212300000</c:v>
                </c:pt>
                <c:pt idx="15">
                  <c:v>273876000</c:v>
                </c:pt>
                <c:pt idx="16">
                  <c:v>546300000</c:v>
                </c:pt>
                <c:pt idx="17">
                  <c:v>492607000</c:v>
                </c:pt>
                <c:pt idx="18">
                  <c:v>374293000</c:v>
                </c:pt>
                <c:pt idx="19">
                  <c:v>601564000</c:v>
                </c:pt>
                <c:pt idx="20">
                  <c:v>267457000</c:v>
                </c:pt>
                <c:pt idx="21">
                  <c:v>524681000</c:v>
                </c:pt>
                <c:pt idx="22">
                  <c:v>574944000</c:v>
                </c:pt>
                <c:pt idx="23">
                  <c:v>236582000</c:v>
                </c:pt>
                <c:pt idx="24">
                  <c:v>920279000</c:v>
                </c:pt>
                <c:pt idx="25">
                  <c:v>699936000</c:v>
                </c:pt>
                <c:pt idx="26">
                  <c:v>233300000</c:v>
                </c:pt>
                <c:pt idx="27">
                  <c:v>816861000</c:v>
                </c:pt>
                <c:pt idx="28">
                  <c:v>837494000</c:v>
                </c:pt>
                <c:pt idx="29">
                  <c:v>467432000</c:v>
                </c:pt>
                <c:pt idx="30">
                  <c:v>857646000</c:v>
                </c:pt>
                <c:pt idx="31">
                  <c:v>713999000</c:v>
                </c:pt>
                <c:pt idx="32">
                  <c:v>991840000</c:v>
                </c:pt>
                <c:pt idx="33">
                  <c:v>1271392000</c:v>
                </c:pt>
                <c:pt idx="34">
                  <c:v>1445681000</c:v>
                </c:pt>
                <c:pt idx="35">
                  <c:v>1258031000</c:v>
                </c:pt>
                <c:pt idx="36">
                  <c:v>1587007000</c:v>
                </c:pt>
                <c:pt idx="37">
                  <c:v>1808356000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E-F248-B5D8-A5330AA8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4472463"/>
        <c:axId val="484613135"/>
      </c:barChart>
      <c:catAx>
        <c:axId val="48447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13135"/>
        <c:crosses val="autoZero"/>
        <c:auto val="1"/>
        <c:lblAlgn val="ctr"/>
        <c:lblOffset val="100"/>
        <c:noMultiLvlLbl val="0"/>
      </c:catAx>
      <c:valAx>
        <c:axId val="484613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7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15874</xdr:colOff>
      <xdr:row>108</xdr:row>
      <xdr:rowOff>41275</xdr:rowOff>
    </xdr:from>
    <xdr:to>
      <xdr:col>46</xdr:col>
      <xdr:colOff>1603374</xdr:colOff>
      <xdr:row>134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C3574-594B-D8F9-9E6A-2C28610D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47111/000004711195000004/0000047111-95-000004-index.html" TargetMode="External"/><Relationship Id="rId42" Type="http://schemas.openxmlformats.org/officeDocument/2006/relationships/hyperlink" Target="https://sec.gov/" TargetMode="External"/><Relationship Id="rId47" Type="http://schemas.openxmlformats.org/officeDocument/2006/relationships/hyperlink" Target="https://www.sec.gov/Archives/edgar/data/47111/000119312508033182/d10k.htm" TargetMode="External"/><Relationship Id="rId63" Type="http://schemas.openxmlformats.org/officeDocument/2006/relationships/hyperlink" Target="https://www.sec.gov/Archives/edgar/data/47111/000004711116000095/0000047111-16-000095-index.html" TargetMode="External"/><Relationship Id="rId68" Type="http://schemas.openxmlformats.org/officeDocument/2006/relationships/hyperlink" Target="https://www.sec.gov/Archives/edgar/data/47111/000004711119000010/0000047111-19-000010-index.html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47111/000004711197000008/0000047111-97-000008-index.html" TargetMode="External"/><Relationship Id="rId32" Type="http://schemas.openxmlformats.org/officeDocument/2006/relationships/hyperlink" Target="https://www.sec.gov/Archives/edgar/data/47111/000004711101500079/0000047111-01-500079-index.html" TargetMode="External"/><Relationship Id="rId37" Type="http://schemas.openxmlformats.org/officeDocument/2006/relationships/hyperlink" Target="https://sec.gov/" TargetMode="External"/><Relationship Id="rId40" Type="http://schemas.openxmlformats.org/officeDocument/2006/relationships/hyperlink" Target="https://sec.gov/" TargetMode="External"/><Relationship Id="rId45" Type="http://schemas.openxmlformats.org/officeDocument/2006/relationships/hyperlink" Target="https://www.sec.gov/Archives/edgar/data/47111/000119312507037921/d10k.htm" TargetMode="External"/><Relationship Id="rId53" Type="http://schemas.openxmlformats.org/officeDocument/2006/relationships/hyperlink" Target="https://www.sec.gov/Archives/edgar/data/47111/000119312511039789/d10k.htm" TargetMode="External"/><Relationship Id="rId58" Type="http://schemas.openxmlformats.org/officeDocument/2006/relationships/hyperlink" Target="https://www.sec.gov/Archives/edgar/data/47111/000004711114000006/a2013_form10-kxdraftq4.htm" TargetMode="External"/><Relationship Id="rId66" Type="http://schemas.openxmlformats.org/officeDocument/2006/relationships/hyperlink" Target="https://www.sec.gov/Archives/edgar/data/47111/000004711118000011/0000047111-18-000011-index.html" TargetMode="External"/><Relationship Id="rId74" Type="http://schemas.openxmlformats.org/officeDocument/2006/relationships/hyperlink" Target="https://www.sec.gov/Archives/edgar/data/47111/000004711122000017/0000047111-22-000017-index.htm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47111/000004711115000010/a2014_formx10-k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47111/000004711196000010/0000047111-96-000010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47111/000004711102000069/form10k_2001.htm" TargetMode="External"/><Relationship Id="rId43" Type="http://schemas.openxmlformats.org/officeDocument/2006/relationships/hyperlink" Target="https://sec.gov/" TargetMode="External"/><Relationship Id="rId48" Type="http://schemas.openxmlformats.org/officeDocument/2006/relationships/hyperlink" Target="https://www.sec.gov/Archives/edgar/data/47111/000119312509033670/0001193125-09-033670-index.html" TargetMode="External"/><Relationship Id="rId56" Type="http://schemas.openxmlformats.org/officeDocument/2006/relationships/hyperlink" Target="https://www.sec.gov/Archives/edgar/data/47111/000004711113000007/0000047111-13-000007-index.html" TargetMode="External"/><Relationship Id="rId64" Type="http://schemas.openxmlformats.org/officeDocument/2006/relationships/hyperlink" Target="https://www.sec.gov/Archives/edgar/data/47111/000004711117000005/0000047111-17-000005-index.html" TargetMode="External"/><Relationship Id="rId69" Type="http://schemas.openxmlformats.org/officeDocument/2006/relationships/hyperlink" Target="https://www.sec.gov/Archives/edgar/data/47111/000004711119000010/0000047111-19-000010-index.html" TargetMode="External"/><Relationship Id="rId77" Type="http://schemas.openxmlformats.org/officeDocument/2006/relationships/hyperlink" Target="https://www.sec.gov/Archives/edgar/data/47111/000004711123000012/0000047111-23-000012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47111/000119312510034780/0001193125-10-034780-index.html" TargetMode="External"/><Relationship Id="rId72" Type="http://schemas.openxmlformats.org/officeDocument/2006/relationships/hyperlink" Target="https://www.sec.gov/Archives/edgar/data/47111/000004711121000007/0000047111-21-000007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47111/000004711197000008/0000047111-97-000008-index.html" TargetMode="External"/><Relationship Id="rId33" Type="http://schemas.openxmlformats.org/officeDocument/2006/relationships/hyperlink" Target="https://www.sec.gov/Archives/edgar/data/47111/000004711101500079/0000047111-01-500079-index.html" TargetMode="External"/><Relationship Id="rId38" Type="http://schemas.openxmlformats.org/officeDocument/2006/relationships/hyperlink" Target="https://sec.gov/" TargetMode="External"/><Relationship Id="rId46" Type="http://schemas.openxmlformats.org/officeDocument/2006/relationships/hyperlink" Target="https://www.sec.gov/Archives/edgar/data/47111/000119312508033182/d10k.htm" TargetMode="External"/><Relationship Id="rId59" Type="http://schemas.openxmlformats.org/officeDocument/2006/relationships/hyperlink" Target="https://www.sec.gov/Archives/edgar/data/47111/000004711114000006/a2013_form10-kxdraftq4.htm" TargetMode="External"/><Relationship Id="rId67" Type="http://schemas.openxmlformats.org/officeDocument/2006/relationships/hyperlink" Target="https://www.sec.gov/Archives/edgar/data/47111/000004711118000011/0000047111-18-000011-index.html" TargetMode="External"/><Relationship Id="rId20" Type="http://schemas.openxmlformats.org/officeDocument/2006/relationships/hyperlink" Target="https://www.sec.gov/Archives/edgar/data/47111/000004711195000004/0000047111-95-000004-index.html" TargetMode="External"/><Relationship Id="rId41" Type="http://schemas.openxmlformats.org/officeDocument/2006/relationships/hyperlink" Target="https://sec.gov/" TargetMode="External"/><Relationship Id="rId54" Type="http://schemas.openxmlformats.org/officeDocument/2006/relationships/hyperlink" Target="https://www.sec.gov/Archives/edgar/data/47111/000119312512067143/0001193125-12-067143-index.html" TargetMode="External"/><Relationship Id="rId62" Type="http://schemas.openxmlformats.org/officeDocument/2006/relationships/hyperlink" Target="https://www.sec.gov/Archives/edgar/data/47111/000004711116000095/0000047111-16-000095-index.html" TargetMode="External"/><Relationship Id="rId70" Type="http://schemas.openxmlformats.org/officeDocument/2006/relationships/hyperlink" Target="https://www.sec.gov/Archives/edgar/data/47111/000004711120000007/0000047111-20-000007-index.html" TargetMode="External"/><Relationship Id="rId75" Type="http://schemas.openxmlformats.org/officeDocument/2006/relationships/hyperlink" Target="https://www.sec.gov/Archives/edgar/data/47111/000004711122000017/0000047111-22-000017-index.htm" TargetMode="External"/><Relationship Id="rId1" Type="http://schemas.openxmlformats.org/officeDocument/2006/relationships/hyperlink" Target="https://roic.ai/company/HSY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47111/000004711196000010/0000047111-96-000010-index.html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sec.gov/" TargetMode="External"/><Relationship Id="rId49" Type="http://schemas.openxmlformats.org/officeDocument/2006/relationships/hyperlink" Target="https://www.sec.gov/Archives/edgar/data/47111/000119312509033670/0001193125-09-033670-index.html" TargetMode="External"/><Relationship Id="rId57" Type="http://schemas.openxmlformats.org/officeDocument/2006/relationships/hyperlink" Target="https://www.sec.gov/Archives/edgar/data/47111/000004711113000007/0000047111-13-000007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47111/000119312507037921/d10k.htm" TargetMode="External"/><Relationship Id="rId52" Type="http://schemas.openxmlformats.org/officeDocument/2006/relationships/hyperlink" Target="https://www.sec.gov/Archives/edgar/data/47111/000119312511039789/d10k.htm" TargetMode="External"/><Relationship Id="rId60" Type="http://schemas.openxmlformats.org/officeDocument/2006/relationships/hyperlink" Target="https://www.sec.gov/Archives/edgar/data/47111/000004711115000010/a2014_formx10-k.htm" TargetMode="External"/><Relationship Id="rId65" Type="http://schemas.openxmlformats.org/officeDocument/2006/relationships/hyperlink" Target="https://www.sec.gov/Archives/edgar/data/47111/000004711117000005/0000047111-17-000005-index.html" TargetMode="External"/><Relationship Id="rId73" Type="http://schemas.openxmlformats.org/officeDocument/2006/relationships/hyperlink" Target="https://www.sec.gov/Archives/edgar/data/47111/000004711121000007/0000047111-21-000007-index.htm" TargetMode="External"/><Relationship Id="rId78" Type="http://schemas.openxmlformats.org/officeDocument/2006/relationships/hyperlink" Target="https://finbox.com/NYSE:HSY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sec.gov/" TargetMode="External"/><Relationship Id="rId34" Type="http://schemas.openxmlformats.org/officeDocument/2006/relationships/hyperlink" Target="https://www.sec.gov/Archives/edgar/data/47111/000004711102000069/form10k_2001.htm" TargetMode="External"/><Relationship Id="rId50" Type="http://schemas.openxmlformats.org/officeDocument/2006/relationships/hyperlink" Target="https://www.sec.gov/Archives/edgar/data/47111/000119312510034780/0001193125-10-034780-index.html" TargetMode="External"/><Relationship Id="rId55" Type="http://schemas.openxmlformats.org/officeDocument/2006/relationships/hyperlink" Target="https://www.sec.gov/Archives/edgar/data/47111/000119312512067143/0001193125-12-067143-index.html" TargetMode="External"/><Relationship Id="rId76" Type="http://schemas.openxmlformats.org/officeDocument/2006/relationships/hyperlink" Target="https://www.sec.gov/Archives/edgar/data/47111/000004711123000012/0000047111-23-000012-index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47111/000004711120000007/0000047111-20-000007-index.html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8"/>
  <sheetViews>
    <sheetView tabSelected="1" zoomScale="80" zoomScaleNormal="80" workbookViewId="0">
      <pane xSplit="1" ySplit="1" topLeftCell="AK86" activePane="bottomRight" state="frozen"/>
      <selection pane="topRight"/>
      <selection pane="bottomLeft"/>
      <selection pane="bottomRight" activeCell="AV113" sqref="AV113"/>
    </sheetView>
  </sheetViews>
  <sheetFormatPr baseColWidth="10" defaultRowHeight="16" x14ac:dyDescent="0.2"/>
  <cols>
    <col min="1" max="1" width="50" customWidth="1"/>
    <col min="2" max="39" width="15" customWidth="1"/>
    <col min="40" max="48" width="21" customWidth="1"/>
  </cols>
  <sheetData>
    <row r="1" spans="1:48" ht="22" thickBot="1" x14ac:dyDescent="0.3">
      <c r="A1" s="3" t="s">
        <v>94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8">
        <v>2022</v>
      </c>
      <c r="AN1" s="27">
        <v>2023</v>
      </c>
      <c r="AO1" s="27">
        <v>2024</v>
      </c>
      <c r="AP1" s="27">
        <v>2025</v>
      </c>
      <c r="AQ1" s="27">
        <v>2026</v>
      </c>
      <c r="AR1" s="27">
        <v>2027</v>
      </c>
    </row>
    <row r="2" spans="1:4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 t="s">
        <v>91</v>
      </c>
      <c r="AQ2" s="9"/>
      <c r="AR2" s="9"/>
    </row>
    <row r="3" spans="1:48" ht="40" x14ac:dyDescent="0.25">
      <c r="A3" s="5" t="s">
        <v>1</v>
      </c>
      <c r="B3" s="1">
        <v>1996200000</v>
      </c>
      <c r="C3" s="1">
        <v>2169600000</v>
      </c>
      <c r="D3" s="1">
        <v>2433800000</v>
      </c>
      <c r="E3" s="1">
        <v>2168000000</v>
      </c>
      <c r="F3" s="1">
        <v>2421000000</v>
      </c>
      <c r="G3" s="1">
        <v>2715600000</v>
      </c>
      <c r="H3" s="1">
        <v>2899200000</v>
      </c>
      <c r="I3" s="1">
        <v>3219800000</v>
      </c>
      <c r="J3" s="1">
        <v>3488200000</v>
      </c>
      <c r="K3" s="1">
        <v>3606300000</v>
      </c>
      <c r="L3" s="1">
        <v>3690700000</v>
      </c>
      <c r="M3" s="1">
        <v>3989300000</v>
      </c>
      <c r="N3" s="1">
        <v>4302200000</v>
      </c>
      <c r="O3" s="1">
        <v>4435600000</v>
      </c>
      <c r="P3" s="1">
        <v>3970900000</v>
      </c>
      <c r="Q3" s="1">
        <v>4220976000</v>
      </c>
      <c r="R3" s="1">
        <v>4557241000</v>
      </c>
      <c r="S3" s="1">
        <v>4120317000</v>
      </c>
      <c r="T3" s="1">
        <v>4172551000</v>
      </c>
      <c r="U3" s="1">
        <v>4429248000</v>
      </c>
      <c r="V3" s="1">
        <v>4835974000</v>
      </c>
      <c r="W3" s="1">
        <v>4944230000</v>
      </c>
      <c r="X3" s="1">
        <v>4946716000</v>
      </c>
      <c r="Y3" s="1">
        <v>5132768000</v>
      </c>
      <c r="Z3" s="1">
        <v>5298668000</v>
      </c>
      <c r="AA3" s="1">
        <v>5671009000</v>
      </c>
      <c r="AB3" s="1">
        <v>6080788000</v>
      </c>
      <c r="AC3" s="1">
        <v>6644252000</v>
      </c>
      <c r="AD3" s="1">
        <v>7146079000</v>
      </c>
      <c r="AE3" s="1">
        <v>7421768000</v>
      </c>
      <c r="AF3" s="1">
        <v>7386626000</v>
      </c>
      <c r="AG3" s="1">
        <v>7440181000</v>
      </c>
      <c r="AH3" s="1">
        <v>7515426000</v>
      </c>
      <c r="AI3" s="1">
        <v>7791069000</v>
      </c>
      <c r="AJ3" s="1">
        <v>7986252000</v>
      </c>
      <c r="AK3" s="1">
        <v>8149719000</v>
      </c>
      <c r="AL3" s="1">
        <v>8971337000</v>
      </c>
      <c r="AM3" s="1">
        <v>10419294000</v>
      </c>
      <c r="AN3" s="28">
        <v>11209000000</v>
      </c>
      <c r="AO3" s="28">
        <v>11632000000</v>
      </c>
      <c r="AP3" s="28">
        <v>12031000000</v>
      </c>
      <c r="AQ3" s="28">
        <v>12014000000</v>
      </c>
      <c r="AR3" s="28">
        <v>12417000000</v>
      </c>
      <c r="AS3" s="18" t="s">
        <v>110</v>
      </c>
      <c r="AT3" s="19" t="s">
        <v>111</v>
      </c>
      <c r="AU3" s="19" t="s">
        <v>112</v>
      </c>
      <c r="AV3" s="19" t="s">
        <v>113</v>
      </c>
    </row>
    <row r="4" spans="1:48" ht="19" x14ac:dyDescent="0.25">
      <c r="A4" s="14" t="s">
        <v>95</v>
      </c>
      <c r="B4" s="1"/>
      <c r="C4" s="15">
        <f>(C3/B3)-1</f>
        <v>8.6865043582807333E-2</v>
      </c>
      <c r="D4" s="15">
        <f>(D3/C3)-1</f>
        <v>0.121773598820059</v>
      </c>
      <c r="E4" s="15">
        <f>(E3/D3)-1</f>
        <v>-0.10921193195825463</v>
      </c>
      <c r="F4" s="15">
        <f t="shared" ref="F4:AR4" si="0">(F3/E3)-1</f>
        <v>0.11669741697416969</v>
      </c>
      <c r="G4" s="15">
        <f t="shared" si="0"/>
        <v>0.12168525402726149</v>
      </c>
      <c r="H4" s="16">
        <f t="shared" si="0"/>
        <v>6.7609368095448596E-2</v>
      </c>
      <c r="I4" s="16">
        <f t="shared" si="0"/>
        <v>0.11058222958057384</v>
      </c>
      <c r="J4" s="16">
        <f t="shared" si="0"/>
        <v>8.3359214858065744E-2</v>
      </c>
      <c r="K4" s="16">
        <f t="shared" si="0"/>
        <v>3.3857003612178138E-2</v>
      </c>
      <c r="L4" s="16">
        <f t="shared" si="0"/>
        <v>2.3403488339849732E-2</v>
      </c>
      <c r="M4" s="16">
        <f t="shared" si="0"/>
        <v>8.0906061180805899E-2</v>
      </c>
      <c r="N4" s="16">
        <f t="shared" si="0"/>
        <v>7.8434813125109581E-2</v>
      </c>
      <c r="O4" s="16">
        <f t="shared" si="0"/>
        <v>3.1007391567105191E-2</v>
      </c>
      <c r="P4" s="16">
        <f t="shared" si="0"/>
        <v>-0.10476598430877448</v>
      </c>
      <c r="Q4" s="16">
        <f t="shared" si="0"/>
        <v>6.2977158830491931E-2</v>
      </c>
      <c r="R4" s="16">
        <f t="shared" si="0"/>
        <v>7.9665224346217478E-2</v>
      </c>
      <c r="S4" s="16">
        <f t="shared" si="0"/>
        <v>-9.587467505010161E-2</v>
      </c>
      <c r="T4" s="16">
        <f t="shared" si="0"/>
        <v>1.2677179935427274E-2</v>
      </c>
      <c r="U4" s="16">
        <f t="shared" si="0"/>
        <v>6.1520398432517664E-2</v>
      </c>
      <c r="V4" s="16">
        <f t="shared" si="0"/>
        <v>9.1827325993035336E-2</v>
      </c>
      <c r="W4" s="16">
        <f t="shared" si="0"/>
        <v>2.238556286696336E-2</v>
      </c>
      <c r="X4" s="16">
        <f t="shared" si="0"/>
        <v>5.0280832404636655E-4</v>
      </c>
      <c r="Y4" s="16">
        <f t="shared" si="0"/>
        <v>3.7611215198123382E-2</v>
      </c>
      <c r="Z4" s="16">
        <f t="shared" si="0"/>
        <v>3.2321741407365323E-2</v>
      </c>
      <c r="AA4" s="16">
        <f t="shared" si="0"/>
        <v>7.0270679348092724E-2</v>
      </c>
      <c r="AB4" s="16">
        <f t="shared" si="0"/>
        <v>7.2258569859437793E-2</v>
      </c>
      <c r="AC4" s="16">
        <f t="shared" si="0"/>
        <v>9.2662990388745703E-2</v>
      </c>
      <c r="AD4" s="16">
        <f t="shared" si="0"/>
        <v>7.5527990208679618E-2</v>
      </c>
      <c r="AE4" s="16">
        <f t="shared" si="0"/>
        <v>3.8579058529859545E-2</v>
      </c>
      <c r="AF4" s="16">
        <f t="shared" si="0"/>
        <v>-4.7349903688717054E-3</v>
      </c>
      <c r="AG4" s="16">
        <f t="shared" si="0"/>
        <v>7.2502655474908639E-3</v>
      </c>
      <c r="AH4" s="16">
        <f t="shared" si="0"/>
        <v>1.0113329232178669E-2</v>
      </c>
      <c r="AI4" s="16">
        <f t="shared" si="0"/>
        <v>3.6676962822866033E-2</v>
      </c>
      <c r="AJ4" s="16">
        <f t="shared" si="0"/>
        <v>2.505214624591301E-2</v>
      </c>
      <c r="AK4" s="16">
        <f t="shared" si="0"/>
        <v>2.0468550203524671E-2</v>
      </c>
      <c r="AL4" s="16">
        <f t="shared" si="0"/>
        <v>0.10081550050989496</v>
      </c>
      <c r="AM4" s="16">
        <f t="shared" si="0"/>
        <v>0.16139812828344313</v>
      </c>
      <c r="AN4" s="16">
        <f t="shared" si="0"/>
        <v>7.5792659272307716E-2</v>
      </c>
      <c r="AO4" s="16">
        <f t="shared" si="0"/>
        <v>3.7737532340083924E-2</v>
      </c>
      <c r="AP4" s="16">
        <f t="shared" si="0"/>
        <v>3.4301925722145743E-2</v>
      </c>
      <c r="AQ4" s="16">
        <f t="shared" si="0"/>
        <v>-1.4130163743661939E-3</v>
      </c>
      <c r="AR4" s="16">
        <f t="shared" si="0"/>
        <v>3.3544198435158989E-2</v>
      </c>
      <c r="AS4" s="17">
        <f>(AM4+AL4+AK4)/3</f>
        <v>9.422739299895426E-2</v>
      </c>
      <c r="AT4" s="17">
        <f>(AM20+AL20+AK20)/3</f>
        <v>0.10076287221935543</v>
      </c>
      <c r="AU4" s="17">
        <f>(AM29+AL29+AK29)/3</f>
        <v>0.1269749036631421</v>
      </c>
      <c r="AV4" s="17">
        <f>(AM105+AL105+AK105)/3</f>
        <v>9.0392015408114187E-2</v>
      </c>
    </row>
    <row r="5" spans="1:48" ht="19" x14ac:dyDescent="0.25">
      <c r="A5" s="5" t="s">
        <v>2</v>
      </c>
      <c r="B5" s="1">
        <v>1306100000</v>
      </c>
      <c r="C5" s="1">
        <v>1394500000</v>
      </c>
      <c r="D5" s="1">
        <v>1541500000</v>
      </c>
      <c r="E5" s="1">
        <v>1274600000</v>
      </c>
      <c r="F5" s="1">
        <v>1389900000</v>
      </c>
      <c r="G5" s="1">
        <v>1514500000</v>
      </c>
      <c r="H5" s="1">
        <v>1609000000</v>
      </c>
      <c r="I5" s="1">
        <v>1736300000</v>
      </c>
      <c r="J5" s="1">
        <v>1882400000</v>
      </c>
      <c r="K5" s="1">
        <v>1968600000</v>
      </c>
      <c r="L5" s="1">
        <v>1992400000</v>
      </c>
      <c r="M5" s="1">
        <v>2168600000</v>
      </c>
      <c r="N5" s="1">
        <v>2336100000</v>
      </c>
      <c r="O5" s="1">
        <v>2466900000</v>
      </c>
      <c r="P5" s="1">
        <v>2191400000</v>
      </c>
      <c r="Q5" s="1">
        <v>2471151000</v>
      </c>
      <c r="R5" s="1">
        <v>2665566000</v>
      </c>
      <c r="S5" s="1">
        <v>2561052000</v>
      </c>
      <c r="T5" s="1">
        <v>2544726000</v>
      </c>
      <c r="U5" s="1">
        <v>2679531000</v>
      </c>
      <c r="V5" s="1">
        <v>2965540000</v>
      </c>
      <c r="W5" s="1">
        <v>3076718000</v>
      </c>
      <c r="X5" s="1">
        <v>3315147000</v>
      </c>
      <c r="Y5" s="1">
        <v>3375050000</v>
      </c>
      <c r="Z5" s="1">
        <v>3245531000</v>
      </c>
      <c r="AA5" s="1">
        <v>3255801000</v>
      </c>
      <c r="AB5" s="1">
        <v>3548896000</v>
      </c>
      <c r="AC5" s="1">
        <v>3784370000</v>
      </c>
      <c r="AD5" s="1">
        <v>3865231000</v>
      </c>
      <c r="AE5" s="1">
        <v>4085602000</v>
      </c>
      <c r="AF5" s="1">
        <v>4003951000</v>
      </c>
      <c r="AG5" s="1">
        <v>4282290000</v>
      </c>
      <c r="AH5" s="1">
        <v>4070907000</v>
      </c>
      <c r="AI5" s="1">
        <v>4215744000</v>
      </c>
      <c r="AJ5" s="1">
        <v>4363774000</v>
      </c>
      <c r="AK5" s="1">
        <v>4448450000</v>
      </c>
      <c r="AL5" s="1">
        <v>4922739000</v>
      </c>
      <c r="AM5" s="1">
        <v>5920509000</v>
      </c>
    </row>
    <row r="6" spans="1:48" ht="20" x14ac:dyDescent="0.25">
      <c r="A6" s="6" t="s">
        <v>3</v>
      </c>
      <c r="B6" s="10">
        <v>690100000</v>
      </c>
      <c r="C6" s="10">
        <v>775100000</v>
      </c>
      <c r="D6" s="10">
        <v>892300000</v>
      </c>
      <c r="E6" s="10">
        <v>893400000</v>
      </c>
      <c r="F6" s="10">
        <v>1031100000</v>
      </c>
      <c r="G6" s="10">
        <v>1201100000</v>
      </c>
      <c r="H6" s="10">
        <v>1290200000</v>
      </c>
      <c r="I6" s="10">
        <v>1483500000</v>
      </c>
      <c r="J6" s="10">
        <v>1605800000</v>
      </c>
      <c r="K6" s="10">
        <v>1637700000</v>
      </c>
      <c r="L6" s="10">
        <v>1698300000</v>
      </c>
      <c r="M6" s="10">
        <v>1820700000</v>
      </c>
      <c r="N6" s="10">
        <v>1966100000</v>
      </c>
      <c r="O6" s="10">
        <v>1968700000</v>
      </c>
      <c r="P6" s="10">
        <v>1779500000</v>
      </c>
      <c r="Q6" s="10">
        <v>1749825000</v>
      </c>
      <c r="R6" s="10">
        <v>1891675000</v>
      </c>
      <c r="S6" s="10">
        <v>1559265000</v>
      </c>
      <c r="T6" s="10">
        <v>1627825000</v>
      </c>
      <c r="U6" s="10">
        <v>1749717000</v>
      </c>
      <c r="V6" s="10">
        <v>1870434000</v>
      </c>
      <c r="W6" s="10">
        <v>1867512000</v>
      </c>
      <c r="X6" s="10">
        <v>1631569000</v>
      </c>
      <c r="Y6" s="10">
        <v>1757718000</v>
      </c>
      <c r="Z6" s="10">
        <v>2053137000</v>
      </c>
      <c r="AA6" s="10">
        <v>2415208000</v>
      </c>
      <c r="AB6" s="10">
        <v>2531892000</v>
      </c>
      <c r="AC6" s="10">
        <v>2859882000</v>
      </c>
      <c r="AD6" s="10">
        <v>3280848000</v>
      </c>
      <c r="AE6" s="10">
        <v>3336166000</v>
      </c>
      <c r="AF6" s="10">
        <v>3382675000</v>
      </c>
      <c r="AG6" s="10">
        <v>3157891000</v>
      </c>
      <c r="AH6" s="10">
        <v>3444519000</v>
      </c>
      <c r="AI6" s="10">
        <v>3575325000</v>
      </c>
      <c r="AJ6" s="10">
        <v>3622478000</v>
      </c>
      <c r="AK6" s="10">
        <v>3701269000</v>
      </c>
      <c r="AL6" s="10">
        <v>4048598000</v>
      </c>
      <c r="AM6" s="10">
        <v>4498785000</v>
      </c>
      <c r="AS6" s="18" t="s">
        <v>114</v>
      </c>
      <c r="AT6" s="19" t="s">
        <v>115</v>
      </c>
      <c r="AU6" s="19" t="s">
        <v>116</v>
      </c>
      <c r="AV6" s="19" t="s">
        <v>117</v>
      </c>
    </row>
    <row r="7" spans="1:48" ht="19" x14ac:dyDescent="0.25">
      <c r="A7" s="5" t="s">
        <v>4</v>
      </c>
      <c r="B7" s="2">
        <v>0.34570000000000001</v>
      </c>
      <c r="C7" s="2">
        <v>0.35730000000000001</v>
      </c>
      <c r="D7" s="2">
        <v>0.36659999999999998</v>
      </c>
      <c r="E7" s="2">
        <v>0.41210000000000002</v>
      </c>
      <c r="F7" s="2">
        <v>0.4259</v>
      </c>
      <c r="G7" s="2">
        <v>0.44230000000000003</v>
      </c>
      <c r="H7" s="2">
        <v>0.44500000000000001</v>
      </c>
      <c r="I7" s="2">
        <v>0.4607</v>
      </c>
      <c r="J7" s="2">
        <v>0.46039999999999998</v>
      </c>
      <c r="K7" s="2">
        <v>0.4541</v>
      </c>
      <c r="L7" s="2">
        <v>0.4602</v>
      </c>
      <c r="M7" s="2">
        <v>0.45639999999999997</v>
      </c>
      <c r="N7" s="2">
        <v>0.45700000000000002</v>
      </c>
      <c r="O7" s="2">
        <v>0.44379999999999997</v>
      </c>
      <c r="P7" s="2">
        <v>0.4481</v>
      </c>
      <c r="Q7" s="2">
        <v>0.41460000000000002</v>
      </c>
      <c r="R7" s="2">
        <v>0.41510000000000002</v>
      </c>
      <c r="S7" s="2">
        <v>0.37840000000000001</v>
      </c>
      <c r="T7" s="2">
        <v>0.3901</v>
      </c>
      <c r="U7" s="2">
        <v>0.39500000000000002</v>
      </c>
      <c r="V7" s="2">
        <v>0.38679999999999998</v>
      </c>
      <c r="W7" s="2">
        <v>0.37769999999999998</v>
      </c>
      <c r="X7" s="2">
        <v>0.32979999999999998</v>
      </c>
      <c r="Y7" s="2">
        <v>0.34250000000000003</v>
      </c>
      <c r="Z7" s="2">
        <v>0.38750000000000001</v>
      </c>
      <c r="AA7" s="2">
        <v>0.4259</v>
      </c>
      <c r="AB7" s="2">
        <v>0.41639999999999999</v>
      </c>
      <c r="AC7" s="2">
        <v>0.4304</v>
      </c>
      <c r="AD7" s="2">
        <v>0.45910000000000001</v>
      </c>
      <c r="AE7" s="2">
        <v>0.44950000000000001</v>
      </c>
      <c r="AF7" s="2">
        <v>0.45789999999999997</v>
      </c>
      <c r="AG7" s="2">
        <v>0.4244</v>
      </c>
      <c r="AH7" s="2">
        <v>0.45829999999999999</v>
      </c>
      <c r="AI7" s="2">
        <v>0.45889999999999997</v>
      </c>
      <c r="AJ7" s="2">
        <v>0.4536</v>
      </c>
      <c r="AK7" s="2">
        <v>0.45419999999999999</v>
      </c>
      <c r="AL7" s="2">
        <v>0.45129999999999998</v>
      </c>
      <c r="AM7" s="2">
        <v>0.43180000000000002</v>
      </c>
      <c r="AS7" s="17">
        <f>AM7</f>
        <v>0.43180000000000002</v>
      </c>
      <c r="AT7" s="20">
        <f>AM21</f>
        <v>0.2336</v>
      </c>
      <c r="AU7" s="20">
        <f>AM30</f>
        <v>0.15790000000000001</v>
      </c>
      <c r="AV7" s="20">
        <f>AM106/AM3</f>
        <v>0.173558400406016</v>
      </c>
    </row>
    <row r="8" spans="1:48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</row>
    <row r="9" spans="1:48" ht="19" customHeight="1" x14ac:dyDescent="0.25">
      <c r="A9" s="14" t="s">
        <v>96</v>
      </c>
      <c r="B9" s="15">
        <f>B8/B3</f>
        <v>0</v>
      </c>
      <c r="C9" s="15">
        <f t="shared" ref="C9:AM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X9" s="15">
        <f t="shared" si="1"/>
        <v>0</v>
      </c>
      <c r="Y9" s="15">
        <f t="shared" si="1"/>
        <v>0</v>
      </c>
      <c r="Z9" s="15">
        <f t="shared" si="1"/>
        <v>0</v>
      </c>
      <c r="AA9" s="15">
        <f t="shared" si="1"/>
        <v>0</v>
      </c>
      <c r="AB9" s="15">
        <f t="shared" si="1"/>
        <v>0</v>
      </c>
      <c r="AC9" s="15">
        <f t="shared" si="1"/>
        <v>0</v>
      </c>
      <c r="AD9" s="15">
        <f t="shared" si="1"/>
        <v>0</v>
      </c>
      <c r="AE9" s="15">
        <f t="shared" si="1"/>
        <v>0</v>
      </c>
      <c r="AF9" s="15">
        <f t="shared" si="1"/>
        <v>0</v>
      </c>
      <c r="AG9" s="15">
        <f t="shared" si="1"/>
        <v>0</v>
      </c>
      <c r="AH9" s="15">
        <f t="shared" si="1"/>
        <v>0</v>
      </c>
      <c r="AI9" s="15">
        <f t="shared" si="1"/>
        <v>0</v>
      </c>
      <c r="AJ9" s="15">
        <f t="shared" si="1"/>
        <v>0</v>
      </c>
      <c r="AK9" s="15">
        <f t="shared" si="1"/>
        <v>0</v>
      </c>
      <c r="AL9" s="15">
        <f t="shared" si="1"/>
        <v>0</v>
      </c>
      <c r="AM9" s="15">
        <f t="shared" si="1"/>
        <v>0</v>
      </c>
      <c r="AS9" s="18" t="s">
        <v>97</v>
      </c>
      <c r="AT9" s="19" t="s">
        <v>98</v>
      </c>
      <c r="AU9" s="19" t="s">
        <v>99</v>
      </c>
      <c r="AV9" s="19" t="s">
        <v>100</v>
      </c>
    </row>
    <row r="10" spans="1:48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 t="s">
        <v>92</v>
      </c>
      <c r="AD10" s="1" t="s">
        <v>92</v>
      </c>
      <c r="AE10" s="1" t="s">
        <v>92</v>
      </c>
      <c r="AF10" s="1" t="s">
        <v>92</v>
      </c>
      <c r="AG10" s="1" t="s">
        <v>92</v>
      </c>
      <c r="AH10" s="1" t="s">
        <v>92</v>
      </c>
      <c r="AI10" s="1" t="s">
        <v>92</v>
      </c>
      <c r="AJ10" s="1" t="s">
        <v>92</v>
      </c>
      <c r="AK10" s="1" t="s">
        <v>92</v>
      </c>
      <c r="AL10" s="1" t="s">
        <v>92</v>
      </c>
      <c r="AM10" s="1" t="s">
        <v>92</v>
      </c>
      <c r="AS10" s="17">
        <f>AM9</f>
        <v>0</v>
      </c>
      <c r="AT10" s="20">
        <f>AM13</f>
        <v>0.21460273603950517</v>
      </c>
      <c r="AU10" s="20">
        <f>AM80</f>
        <v>6.3335385295779159E-3</v>
      </c>
      <c r="AV10" s="20">
        <f>AM89</f>
        <v>0</v>
      </c>
    </row>
    <row r="11" spans="1:4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 t="s">
        <v>92</v>
      </c>
      <c r="AL11" s="1" t="s">
        <v>92</v>
      </c>
      <c r="AM11" s="1" t="s">
        <v>92</v>
      </c>
    </row>
    <row r="12" spans="1:48" ht="20" x14ac:dyDescent="0.25">
      <c r="A12" s="5" t="s">
        <v>8</v>
      </c>
      <c r="B12" s="1">
        <v>395500000</v>
      </c>
      <c r="C12" s="1">
        <v>445500000</v>
      </c>
      <c r="D12" s="1">
        <v>527600000</v>
      </c>
      <c r="E12" s="1">
        <v>575500000</v>
      </c>
      <c r="F12" s="1">
        <v>655000000</v>
      </c>
      <c r="G12" s="1">
        <v>776700000</v>
      </c>
      <c r="H12" s="1">
        <v>814500000</v>
      </c>
      <c r="I12" s="1">
        <v>958200000</v>
      </c>
      <c r="J12" s="1">
        <v>1035500000</v>
      </c>
      <c r="K12" s="1">
        <v>1034100000</v>
      </c>
      <c r="L12" s="1">
        <v>1053800000</v>
      </c>
      <c r="M12" s="1">
        <v>1124100000</v>
      </c>
      <c r="N12" s="1">
        <v>1183100000</v>
      </c>
      <c r="O12" s="1">
        <v>1167900000</v>
      </c>
      <c r="P12" s="1">
        <v>1057800000</v>
      </c>
      <c r="Q12" s="1">
        <v>1127175000</v>
      </c>
      <c r="R12" s="1">
        <v>1269964000</v>
      </c>
      <c r="S12" s="1">
        <v>833426000</v>
      </c>
      <c r="T12" s="1">
        <v>816442000</v>
      </c>
      <c r="U12" s="1">
        <v>847540000</v>
      </c>
      <c r="V12" s="1">
        <v>912986000</v>
      </c>
      <c r="W12" s="1">
        <v>860378000</v>
      </c>
      <c r="X12" s="1">
        <v>895874000</v>
      </c>
      <c r="Y12" s="1">
        <v>1073019000</v>
      </c>
      <c r="Z12" s="1">
        <v>1208672000</v>
      </c>
      <c r="AA12" s="1">
        <v>1426477000</v>
      </c>
      <c r="AB12" s="1">
        <v>1477750000</v>
      </c>
      <c r="AC12" s="1">
        <v>1703796000</v>
      </c>
      <c r="AD12" s="1">
        <v>1922508000</v>
      </c>
      <c r="AE12" s="1">
        <v>1900970000</v>
      </c>
      <c r="AF12" s="1">
        <v>1969308000</v>
      </c>
      <c r="AG12" s="1">
        <v>1915378000</v>
      </c>
      <c r="AH12" s="1">
        <v>1913403000</v>
      </c>
      <c r="AI12" s="1">
        <v>1874829000</v>
      </c>
      <c r="AJ12" s="1">
        <v>1905929000</v>
      </c>
      <c r="AK12" s="1">
        <v>1890925000</v>
      </c>
      <c r="AL12" s="1">
        <v>2001351000</v>
      </c>
      <c r="AM12" s="1">
        <v>2236009000</v>
      </c>
      <c r="AS12" s="18" t="s">
        <v>118</v>
      </c>
      <c r="AT12" s="19" t="s">
        <v>119</v>
      </c>
      <c r="AU12" s="19" t="s">
        <v>120</v>
      </c>
      <c r="AV12" s="19" t="s">
        <v>121</v>
      </c>
    </row>
    <row r="13" spans="1:48" ht="19" x14ac:dyDescent="0.25">
      <c r="A13" s="14" t="s">
        <v>101</v>
      </c>
      <c r="B13" s="15">
        <f>B12/B3</f>
        <v>0.19812644023644926</v>
      </c>
      <c r="C13" s="15">
        <f t="shared" ref="C13:AM13" si="2">C12/C3</f>
        <v>0.20533738938053098</v>
      </c>
      <c r="D13" s="15">
        <f t="shared" si="2"/>
        <v>0.21678034349576794</v>
      </c>
      <c r="E13" s="15">
        <f t="shared" si="2"/>
        <v>0.26545202952029523</v>
      </c>
      <c r="F13" s="15">
        <f t="shared" si="2"/>
        <v>0.2705493597686906</v>
      </c>
      <c r="G13" s="15">
        <f t="shared" si="2"/>
        <v>0.2860141405214317</v>
      </c>
      <c r="H13" s="15">
        <f t="shared" si="2"/>
        <v>0.28093956953642385</v>
      </c>
      <c r="I13" s="15">
        <f t="shared" si="2"/>
        <v>0.29759612398285606</v>
      </c>
      <c r="J13" s="15">
        <f t="shared" si="2"/>
        <v>0.29685797832693078</v>
      </c>
      <c r="K13" s="15">
        <f t="shared" si="2"/>
        <v>0.28674819066633389</v>
      </c>
      <c r="L13" s="15">
        <f t="shared" si="2"/>
        <v>0.2855284905302517</v>
      </c>
      <c r="M13" s="15">
        <f t="shared" si="2"/>
        <v>0.28177875817812648</v>
      </c>
      <c r="N13" s="15">
        <f t="shared" si="2"/>
        <v>0.27499883780391426</v>
      </c>
      <c r="O13" s="15">
        <f t="shared" si="2"/>
        <v>0.26330146992515108</v>
      </c>
      <c r="P13" s="15">
        <f t="shared" si="2"/>
        <v>0.26638797249993706</v>
      </c>
      <c r="Q13" s="15">
        <f t="shared" si="2"/>
        <v>0.26704131935362818</v>
      </c>
      <c r="R13" s="15">
        <f t="shared" si="2"/>
        <v>0.2786694844534226</v>
      </c>
      <c r="S13" s="15">
        <f t="shared" si="2"/>
        <v>0.2022723008933536</v>
      </c>
      <c r="T13" s="15">
        <f t="shared" si="2"/>
        <v>0.19566974735599396</v>
      </c>
      <c r="U13" s="15">
        <f t="shared" si="2"/>
        <v>0.19135076654095684</v>
      </c>
      <c r="V13" s="15">
        <f t="shared" si="2"/>
        <v>0.18879051045353015</v>
      </c>
      <c r="W13" s="15">
        <f t="shared" si="2"/>
        <v>0.17401658094384767</v>
      </c>
      <c r="X13" s="15">
        <f t="shared" si="2"/>
        <v>0.18110479760713977</v>
      </c>
      <c r="Y13" s="15">
        <f t="shared" si="2"/>
        <v>0.20905269827118622</v>
      </c>
      <c r="Z13" s="15">
        <f t="shared" si="2"/>
        <v>0.22810864919258952</v>
      </c>
      <c r="AA13" s="15">
        <f t="shared" si="2"/>
        <v>0.25153848283435981</v>
      </c>
      <c r="AB13" s="15">
        <f t="shared" si="2"/>
        <v>0.24301949023712058</v>
      </c>
      <c r="AC13" s="15">
        <f t="shared" si="2"/>
        <v>0.25643157423890606</v>
      </c>
      <c r="AD13" s="15">
        <f t="shared" si="2"/>
        <v>0.26902977143129819</v>
      </c>
      <c r="AE13" s="15">
        <f t="shared" si="2"/>
        <v>0.25613438738586275</v>
      </c>
      <c r="AF13" s="15">
        <f t="shared" si="2"/>
        <v>0.26660453636071463</v>
      </c>
      <c r="AG13" s="15">
        <f t="shared" si="2"/>
        <v>0.25743701665322388</v>
      </c>
      <c r="AH13" s="15">
        <f t="shared" si="2"/>
        <v>0.25459674541403243</v>
      </c>
      <c r="AI13" s="15">
        <f t="shared" si="2"/>
        <v>0.24063822307311103</v>
      </c>
      <c r="AJ13" s="15">
        <f t="shared" si="2"/>
        <v>0.23865124716825864</v>
      </c>
      <c r="AK13" s="15">
        <f t="shared" si="2"/>
        <v>0.23202333724635169</v>
      </c>
      <c r="AL13" s="15">
        <f t="shared" si="2"/>
        <v>0.22308280248529289</v>
      </c>
      <c r="AM13" s="15">
        <f t="shared" si="2"/>
        <v>0.21460273603950517</v>
      </c>
      <c r="AS13" s="17">
        <f>AM28/AM72</f>
        <v>0.49849827733771696</v>
      </c>
      <c r="AT13" s="20">
        <f>AM28/AM54</f>
        <v>0.15022778710399842</v>
      </c>
      <c r="AU13" s="20">
        <f>AM22/(AM72+AM56+AM61)</f>
        <v>0.27942380620967611</v>
      </c>
      <c r="AV13" s="21">
        <f>AM67/AM72</f>
        <v>2.3182827687704726</v>
      </c>
    </row>
    <row r="14" spans="1:48" ht="19" x14ac:dyDescent="0.25">
      <c r="A14" s="5" t="s">
        <v>9</v>
      </c>
      <c r="B14" s="1">
        <v>49600000</v>
      </c>
      <c r="C14" s="1">
        <v>59000000</v>
      </c>
      <c r="D14" s="1">
        <v>70600000</v>
      </c>
      <c r="E14" s="1">
        <v>51900000</v>
      </c>
      <c r="F14" s="1">
        <v>65700000</v>
      </c>
      <c r="G14" s="1">
        <v>73900000</v>
      </c>
      <c r="H14" s="1">
        <v>85400000</v>
      </c>
      <c r="I14" s="1">
        <v>97100000</v>
      </c>
      <c r="J14" s="1">
        <v>113100000</v>
      </c>
      <c r="K14" s="1">
        <v>129000000</v>
      </c>
      <c r="L14" s="1">
        <v>133900000</v>
      </c>
      <c r="M14" s="1">
        <v>133500000</v>
      </c>
      <c r="N14" s="1">
        <v>152800000</v>
      </c>
      <c r="O14" s="1">
        <v>158200000</v>
      </c>
      <c r="P14" s="1">
        <v>163300000</v>
      </c>
      <c r="Q14" s="1" t="s">
        <v>92</v>
      </c>
      <c r="R14" s="1" t="s">
        <v>92</v>
      </c>
      <c r="S14" s="1" t="s">
        <v>92</v>
      </c>
      <c r="T14" s="1">
        <v>-8330000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</row>
    <row r="15" spans="1:48" ht="20" x14ac:dyDescent="0.25">
      <c r="A15" s="5" t="s">
        <v>10</v>
      </c>
      <c r="B15" s="1">
        <v>445100000</v>
      </c>
      <c r="C15" s="1">
        <v>504500000</v>
      </c>
      <c r="D15" s="1">
        <v>598200000</v>
      </c>
      <c r="E15" s="1">
        <v>627400000</v>
      </c>
      <c r="F15" s="1">
        <v>720700000</v>
      </c>
      <c r="G15" s="1">
        <v>850600000</v>
      </c>
      <c r="H15" s="1">
        <v>899900000</v>
      </c>
      <c r="I15" s="1">
        <v>1055300000</v>
      </c>
      <c r="J15" s="1">
        <v>1148600000</v>
      </c>
      <c r="K15" s="1">
        <v>1163100000</v>
      </c>
      <c r="L15" s="1">
        <v>1187700000</v>
      </c>
      <c r="M15" s="1">
        <v>1257600000</v>
      </c>
      <c r="N15" s="1">
        <v>1335900000</v>
      </c>
      <c r="O15" s="1">
        <v>1326100000</v>
      </c>
      <c r="P15" s="1">
        <v>1221100000</v>
      </c>
      <c r="Q15" s="1">
        <v>1127175000</v>
      </c>
      <c r="R15" s="1">
        <v>1269964000</v>
      </c>
      <c r="S15" s="1">
        <v>833426000</v>
      </c>
      <c r="T15" s="1">
        <v>808112000</v>
      </c>
      <c r="U15" s="1">
        <v>847540000</v>
      </c>
      <c r="V15" s="1">
        <v>912986000</v>
      </c>
      <c r="W15" s="1">
        <v>860378000</v>
      </c>
      <c r="X15" s="1">
        <v>895874000</v>
      </c>
      <c r="Y15" s="1">
        <v>1073019000</v>
      </c>
      <c r="Z15" s="1">
        <v>1208672000</v>
      </c>
      <c r="AA15" s="1">
        <v>1426477000</v>
      </c>
      <c r="AB15" s="1">
        <v>1477750000</v>
      </c>
      <c r="AC15" s="1">
        <v>1703796000</v>
      </c>
      <c r="AD15" s="1">
        <v>1922508000</v>
      </c>
      <c r="AE15" s="1">
        <v>1900970000</v>
      </c>
      <c r="AF15" s="1">
        <v>1969308000</v>
      </c>
      <c r="AG15" s="1">
        <v>1915378000</v>
      </c>
      <c r="AH15" s="1">
        <v>1913403000</v>
      </c>
      <c r="AI15" s="1">
        <v>1874829000</v>
      </c>
      <c r="AJ15" s="1">
        <v>1905929000</v>
      </c>
      <c r="AK15" s="1">
        <v>1890925000</v>
      </c>
      <c r="AL15" s="1">
        <v>2001351000</v>
      </c>
      <c r="AM15" s="1">
        <v>2236009000</v>
      </c>
      <c r="AS15" s="18" t="s">
        <v>122</v>
      </c>
      <c r="AT15" s="19" t="s">
        <v>123</v>
      </c>
      <c r="AU15" s="19" t="s">
        <v>124</v>
      </c>
      <c r="AV15" s="19" t="s">
        <v>125</v>
      </c>
    </row>
    <row r="16" spans="1:48" ht="19" x14ac:dyDescent="0.25">
      <c r="A16" s="5" t="s">
        <v>11</v>
      </c>
      <c r="B16" s="1">
        <v>1751200000</v>
      </c>
      <c r="C16" s="1">
        <v>1899000000</v>
      </c>
      <c r="D16" s="1">
        <v>2139700000</v>
      </c>
      <c r="E16" s="1">
        <v>1902000000</v>
      </c>
      <c r="F16" s="1">
        <v>2110600000</v>
      </c>
      <c r="G16" s="1">
        <v>2365100000</v>
      </c>
      <c r="H16" s="1">
        <v>2508900000</v>
      </c>
      <c r="I16" s="1">
        <v>2791600000</v>
      </c>
      <c r="J16" s="1">
        <v>3031000000</v>
      </c>
      <c r="K16" s="1">
        <v>3131700000</v>
      </c>
      <c r="L16" s="1">
        <v>3180100000</v>
      </c>
      <c r="M16" s="1">
        <v>3426200000</v>
      </c>
      <c r="N16" s="1">
        <v>3672000000</v>
      </c>
      <c r="O16" s="1">
        <v>3793000000</v>
      </c>
      <c r="P16" s="1">
        <v>3412500000</v>
      </c>
      <c r="Q16" s="1">
        <v>3598326000</v>
      </c>
      <c r="R16" s="1">
        <v>3935530000</v>
      </c>
      <c r="S16" s="1">
        <v>3394478000</v>
      </c>
      <c r="T16" s="1">
        <v>3352838000</v>
      </c>
      <c r="U16" s="1">
        <v>3527071000</v>
      </c>
      <c r="V16" s="1">
        <v>3878526000</v>
      </c>
      <c r="W16" s="1">
        <v>3937096000</v>
      </c>
      <c r="X16" s="1">
        <v>4211021000</v>
      </c>
      <c r="Y16" s="1">
        <v>4448069000</v>
      </c>
      <c r="Z16" s="1">
        <v>4454203000</v>
      </c>
      <c r="AA16" s="1">
        <v>4682278000</v>
      </c>
      <c r="AB16" s="1">
        <v>5026646000</v>
      </c>
      <c r="AC16" s="1">
        <v>5488166000</v>
      </c>
      <c r="AD16" s="1">
        <v>5787739000</v>
      </c>
      <c r="AE16" s="1">
        <v>5986572000</v>
      </c>
      <c r="AF16" s="1">
        <v>5973259000</v>
      </c>
      <c r="AG16" s="1">
        <v>6197668000</v>
      </c>
      <c r="AH16" s="1">
        <v>5984310000</v>
      </c>
      <c r="AI16" s="1">
        <v>6090573000</v>
      </c>
      <c r="AJ16" s="1">
        <v>6269703000</v>
      </c>
      <c r="AK16" s="1">
        <v>6339375000</v>
      </c>
      <c r="AL16" s="1">
        <v>6924090000</v>
      </c>
      <c r="AM16" s="1">
        <v>8156518000</v>
      </c>
      <c r="AS16" s="29">
        <f>(AM35+AL35+AK35+AJ35+AI35)/5</f>
        <v>7.5383794892730453E-3</v>
      </c>
      <c r="AT16" s="30">
        <f>AU101/AM3</f>
        <v>5.0728689275876082</v>
      </c>
      <c r="AU16" s="30">
        <f>AU101/AM28</f>
        <v>32.134707253147312</v>
      </c>
      <c r="AV16" s="31">
        <f>AU101/AM106</f>
        <v>29.228599224931376</v>
      </c>
    </row>
    <row r="17" spans="1:45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>
        <v>99678000</v>
      </c>
      <c r="Z17" s="1">
        <v>91336000</v>
      </c>
      <c r="AA17" s="1">
        <v>97704000</v>
      </c>
      <c r="AB17" s="1">
        <v>94780000</v>
      </c>
      <c r="AC17" s="1">
        <v>98509000</v>
      </c>
      <c r="AD17" s="1">
        <v>91514000</v>
      </c>
      <c r="AE17" s="1">
        <v>87598000</v>
      </c>
      <c r="AF17" s="1">
        <v>80983000</v>
      </c>
      <c r="AG17" s="1">
        <v>91948000</v>
      </c>
      <c r="AH17" s="1">
        <v>100066000</v>
      </c>
      <c r="AI17" s="1">
        <v>146858000</v>
      </c>
      <c r="AJ17" s="1">
        <v>152122000</v>
      </c>
      <c r="AK17" s="1">
        <v>153471000</v>
      </c>
      <c r="AL17" s="1">
        <v>129846000</v>
      </c>
      <c r="AM17" s="1">
        <v>137557000</v>
      </c>
    </row>
    <row r="18" spans="1:45" ht="20" x14ac:dyDescent="0.25">
      <c r="A18" s="5" t="s">
        <v>13</v>
      </c>
      <c r="B18" s="1">
        <v>49600000</v>
      </c>
      <c r="C18" s="1">
        <v>59000000</v>
      </c>
      <c r="D18" s="1">
        <v>70600000</v>
      </c>
      <c r="E18" s="1">
        <v>51900000</v>
      </c>
      <c r="F18" s="1">
        <v>65700000</v>
      </c>
      <c r="G18" s="1">
        <v>73900000</v>
      </c>
      <c r="H18" s="1">
        <v>85400000</v>
      </c>
      <c r="I18" s="1">
        <v>97100000</v>
      </c>
      <c r="J18" s="1">
        <v>113100000</v>
      </c>
      <c r="K18" s="1">
        <v>129000000</v>
      </c>
      <c r="L18" s="1">
        <v>133900000</v>
      </c>
      <c r="M18" s="1">
        <v>133500000</v>
      </c>
      <c r="N18" s="1">
        <v>152800000</v>
      </c>
      <c r="O18" s="1">
        <v>158200000</v>
      </c>
      <c r="P18" s="1">
        <v>163300000</v>
      </c>
      <c r="Q18" s="1">
        <v>175964000</v>
      </c>
      <c r="R18" s="1">
        <v>190494000</v>
      </c>
      <c r="S18" s="1">
        <v>177908000</v>
      </c>
      <c r="T18" s="1">
        <v>180567000</v>
      </c>
      <c r="U18" s="1">
        <v>189665000</v>
      </c>
      <c r="V18" s="1">
        <v>218032000</v>
      </c>
      <c r="W18" s="1">
        <v>199911000</v>
      </c>
      <c r="X18" s="1">
        <v>310925000</v>
      </c>
      <c r="Y18" s="1">
        <v>249491000</v>
      </c>
      <c r="Z18" s="1">
        <v>182411000</v>
      </c>
      <c r="AA18" s="1">
        <v>197116000</v>
      </c>
      <c r="AB18" s="1">
        <v>215763000</v>
      </c>
      <c r="AC18" s="1">
        <v>210037000</v>
      </c>
      <c r="AD18" s="1">
        <v>201033000</v>
      </c>
      <c r="AE18" s="1">
        <v>211532000</v>
      </c>
      <c r="AF18" s="1">
        <v>244928000</v>
      </c>
      <c r="AG18" s="1">
        <v>301837000</v>
      </c>
      <c r="AH18" s="1">
        <v>261853000</v>
      </c>
      <c r="AI18" s="1">
        <v>295144000</v>
      </c>
      <c r="AJ18" s="1">
        <v>291544000</v>
      </c>
      <c r="AK18" s="1">
        <v>294907000</v>
      </c>
      <c r="AL18" s="1">
        <v>315002000</v>
      </c>
      <c r="AM18" s="1">
        <v>378959000</v>
      </c>
      <c r="AS18" s="18" t="s">
        <v>126</v>
      </c>
    </row>
    <row r="19" spans="1:45" ht="19" x14ac:dyDescent="0.25">
      <c r="A19" s="6" t="s">
        <v>14</v>
      </c>
      <c r="B19" s="10">
        <v>274000000</v>
      </c>
      <c r="C19" s="10">
        <v>319900000</v>
      </c>
      <c r="D19" s="10">
        <v>340000000</v>
      </c>
      <c r="E19" s="10">
        <v>357400000</v>
      </c>
      <c r="F19" s="10">
        <v>355700000</v>
      </c>
      <c r="G19" s="10">
        <v>435400000</v>
      </c>
      <c r="H19" s="10">
        <v>448800000</v>
      </c>
      <c r="I19" s="10">
        <v>498100000</v>
      </c>
      <c r="J19" s="10">
        <v>520000000</v>
      </c>
      <c r="K19" s="10">
        <v>462100000</v>
      </c>
      <c r="L19" s="10">
        <v>599800000</v>
      </c>
      <c r="M19" s="10">
        <v>613300000</v>
      </c>
      <c r="N19" s="10">
        <v>706800000</v>
      </c>
      <c r="O19" s="10">
        <v>715200000</v>
      </c>
      <c r="P19" s="10">
        <v>891200000</v>
      </c>
      <c r="Q19" s="10">
        <v>722603000</v>
      </c>
      <c r="R19" s="10">
        <v>534035000</v>
      </c>
      <c r="S19" s="10">
        <v>815473000</v>
      </c>
      <c r="T19" s="10">
        <v>906026000</v>
      </c>
      <c r="U19" s="10">
        <v>1025309000</v>
      </c>
      <c r="V19" s="10">
        <v>990958000</v>
      </c>
      <c r="W19" s="10">
        <v>1076413000</v>
      </c>
      <c r="X19" s="10">
        <v>651167000</v>
      </c>
      <c r="Y19" s="10">
        <v>841191000</v>
      </c>
      <c r="Z19" s="10">
        <v>944878000</v>
      </c>
      <c r="AA19" s="10">
        <v>1103684000</v>
      </c>
      <c r="AB19" s="10">
        <v>1273388000</v>
      </c>
      <c r="AC19" s="10">
        <v>1324125000</v>
      </c>
      <c r="AD19" s="10">
        <v>1543866000</v>
      </c>
      <c r="AE19" s="10">
        <v>1605173000</v>
      </c>
      <c r="AF19" s="10">
        <v>1227758000</v>
      </c>
      <c r="AG19" s="10">
        <v>1493266000</v>
      </c>
      <c r="AH19" s="10">
        <v>1499031000</v>
      </c>
      <c r="AI19" s="10">
        <v>1858574000</v>
      </c>
      <c r="AJ19" s="10">
        <v>1827390000</v>
      </c>
      <c r="AK19" s="10">
        <v>1946670000</v>
      </c>
      <c r="AL19" s="10">
        <v>2236765000</v>
      </c>
      <c r="AM19" s="10">
        <v>2433587000</v>
      </c>
      <c r="AS19" s="32">
        <f>AM40-AM56-AM61</f>
        <v>-4327456000</v>
      </c>
    </row>
    <row r="20" spans="1:45" ht="19" customHeight="1" x14ac:dyDescent="0.25">
      <c r="A20" s="14" t="s">
        <v>102</v>
      </c>
      <c r="B20" s="1"/>
      <c r="C20" s="15">
        <f>(C19/B19)-1</f>
        <v>0.16751824817518246</v>
      </c>
      <c r="D20" s="15">
        <f>(D19/C19)-1</f>
        <v>6.2832135042200754E-2</v>
      </c>
      <c r="E20" s="15">
        <f>(E19/D19)-1</f>
        <v>5.1176470588235379E-2</v>
      </c>
      <c r="F20" s="15">
        <f t="shared" ref="F20:AK20" si="3">(F19/E19)-1</f>
        <v>-4.756575265808638E-3</v>
      </c>
      <c r="G20" s="15">
        <f t="shared" si="3"/>
        <v>0.22406522350295188</v>
      </c>
      <c r="H20" s="15">
        <f t="shared" si="3"/>
        <v>3.0776297657326701E-2</v>
      </c>
      <c r="I20" s="15">
        <f t="shared" si="3"/>
        <v>0.10984848484848486</v>
      </c>
      <c r="J20" s="15">
        <f t="shared" si="3"/>
        <v>4.3967074884561308E-2</v>
      </c>
      <c r="K20" s="15">
        <f t="shared" si="3"/>
        <v>-0.11134615384615387</v>
      </c>
      <c r="L20" s="15">
        <f t="shared" si="3"/>
        <v>0.29798744860419824</v>
      </c>
      <c r="M20" s="15">
        <f t="shared" si="3"/>
        <v>2.2507502500833665E-2</v>
      </c>
      <c r="N20" s="15">
        <f t="shared" si="3"/>
        <v>0.15245393771400617</v>
      </c>
      <c r="O20" s="15">
        <f t="shared" si="3"/>
        <v>1.1884550084889645E-2</v>
      </c>
      <c r="P20" s="15">
        <f t="shared" si="3"/>
        <v>0.24608501118568227</v>
      </c>
      <c r="Q20" s="15">
        <f t="shared" si="3"/>
        <v>-0.18917975763016159</v>
      </c>
      <c r="R20" s="15">
        <f t="shared" si="3"/>
        <v>-0.26095656951327351</v>
      </c>
      <c r="S20" s="15">
        <f t="shared" si="3"/>
        <v>0.5270029117941708</v>
      </c>
      <c r="T20" s="15">
        <f t="shared" si="3"/>
        <v>0.11104352933818773</v>
      </c>
      <c r="U20" s="15">
        <f t="shared" si="3"/>
        <v>0.13165516221388796</v>
      </c>
      <c r="V20" s="15">
        <f t="shared" si="3"/>
        <v>-3.3503070781588762E-2</v>
      </c>
      <c r="W20" s="15">
        <f t="shared" si="3"/>
        <v>8.6234734469069263E-2</v>
      </c>
      <c r="X20" s="15">
        <f t="shared" si="3"/>
        <v>-0.39505840230469158</v>
      </c>
      <c r="Y20" s="15">
        <f t="shared" si="3"/>
        <v>0.29182068501628611</v>
      </c>
      <c r="Z20" s="15">
        <f t="shared" si="3"/>
        <v>0.12326213666099606</v>
      </c>
      <c r="AA20" s="15">
        <f t="shared" si="3"/>
        <v>0.16807037522304458</v>
      </c>
      <c r="AB20" s="15">
        <f t="shared" si="3"/>
        <v>0.15376140272034378</v>
      </c>
      <c r="AC20" s="15">
        <f t="shared" si="3"/>
        <v>3.9844100933886573E-2</v>
      </c>
      <c r="AD20" s="15">
        <f t="shared" si="3"/>
        <v>0.16595185499858389</v>
      </c>
      <c r="AE20" s="15">
        <f t="shared" si="3"/>
        <v>3.971005255637472E-2</v>
      </c>
      <c r="AF20" s="15">
        <f t="shared" si="3"/>
        <v>-0.23512418910609634</v>
      </c>
      <c r="AG20" s="15">
        <f t="shared" si="3"/>
        <v>0.21625434328263382</v>
      </c>
      <c r="AH20" s="15">
        <f t="shared" si="3"/>
        <v>3.8606651460624253E-3</v>
      </c>
      <c r="AI20" s="15">
        <f t="shared" si="3"/>
        <v>0.23985027661202474</v>
      </c>
      <c r="AJ20" s="15">
        <f t="shared" si="3"/>
        <v>-1.6778454879924021E-2</v>
      </c>
      <c r="AK20" s="15">
        <f t="shared" si="3"/>
        <v>6.5273422750480092E-2</v>
      </c>
      <c r="AL20" s="15">
        <f t="shared" ref="AL20" si="4">(AL19/AK19)-1</f>
        <v>0.14902114893638885</v>
      </c>
      <c r="AM20" s="15">
        <f t="shared" ref="AM20" si="5">(AM19/AL19)-1</f>
        <v>8.7994044971197338E-2</v>
      </c>
    </row>
    <row r="21" spans="1:45" ht="19" x14ac:dyDescent="0.25">
      <c r="A21" s="5" t="s">
        <v>15</v>
      </c>
      <c r="B21" s="2">
        <v>0.13730000000000001</v>
      </c>
      <c r="C21" s="2">
        <v>0.1474</v>
      </c>
      <c r="D21" s="2">
        <v>0.13969999999999999</v>
      </c>
      <c r="E21" s="2">
        <v>0.16489999999999999</v>
      </c>
      <c r="F21" s="2">
        <v>0.1469</v>
      </c>
      <c r="G21" s="2">
        <v>0.1603</v>
      </c>
      <c r="H21" s="2">
        <v>0.15479999999999999</v>
      </c>
      <c r="I21" s="2">
        <v>0.1547</v>
      </c>
      <c r="J21" s="2">
        <v>0.14910000000000001</v>
      </c>
      <c r="K21" s="2">
        <v>0.12809999999999999</v>
      </c>
      <c r="L21" s="2">
        <v>0.16250000000000001</v>
      </c>
      <c r="M21" s="2">
        <v>0.1537</v>
      </c>
      <c r="N21" s="2">
        <v>0.1643</v>
      </c>
      <c r="O21" s="2">
        <v>0.16120000000000001</v>
      </c>
      <c r="P21" s="2">
        <v>0.22439999999999999</v>
      </c>
      <c r="Q21" s="2">
        <v>0.17119999999999999</v>
      </c>
      <c r="R21" s="2">
        <v>0.1172</v>
      </c>
      <c r="S21" s="2">
        <v>0.19789999999999999</v>
      </c>
      <c r="T21" s="2">
        <v>0.21709999999999999</v>
      </c>
      <c r="U21" s="2">
        <v>0.23150000000000001</v>
      </c>
      <c r="V21" s="2">
        <v>0.2049</v>
      </c>
      <c r="W21" s="2">
        <v>0.2177</v>
      </c>
      <c r="X21" s="2">
        <v>0.13159999999999999</v>
      </c>
      <c r="Y21" s="2">
        <v>0.16389999999999999</v>
      </c>
      <c r="Z21" s="2">
        <v>0.17829999999999999</v>
      </c>
      <c r="AA21" s="2">
        <v>0.1946</v>
      </c>
      <c r="AB21" s="2">
        <v>0.2094</v>
      </c>
      <c r="AC21" s="2">
        <v>0.1993</v>
      </c>
      <c r="AD21" s="2">
        <v>0.216</v>
      </c>
      <c r="AE21" s="2">
        <v>0.21629999999999999</v>
      </c>
      <c r="AF21" s="2">
        <v>0.16619999999999999</v>
      </c>
      <c r="AG21" s="2">
        <v>0.20069999999999999</v>
      </c>
      <c r="AH21" s="2">
        <v>0.19950000000000001</v>
      </c>
      <c r="AI21" s="2">
        <v>0.23860000000000001</v>
      </c>
      <c r="AJ21" s="2">
        <v>0.2288</v>
      </c>
      <c r="AK21" s="2">
        <v>0.2389</v>
      </c>
      <c r="AL21" s="2">
        <v>0.24929999999999999</v>
      </c>
      <c r="AM21" s="2">
        <v>0.2336</v>
      </c>
    </row>
    <row r="22" spans="1:45" ht="19" x14ac:dyDescent="0.25">
      <c r="A22" s="6" t="s">
        <v>16</v>
      </c>
      <c r="B22" s="10">
        <v>245000000</v>
      </c>
      <c r="C22" s="10">
        <v>270600000</v>
      </c>
      <c r="D22" s="10">
        <v>294100000</v>
      </c>
      <c r="E22" s="10">
        <v>266000000</v>
      </c>
      <c r="F22" s="10">
        <v>310400000</v>
      </c>
      <c r="G22" s="10">
        <v>350500000</v>
      </c>
      <c r="H22" s="10">
        <v>390300000</v>
      </c>
      <c r="I22" s="10">
        <v>428200000</v>
      </c>
      <c r="J22" s="10">
        <v>457200000</v>
      </c>
      <c r="K22" s="10">
        <v>474600000</v>
      </c>
      <c r="L22" s="10">
        <v>510600000</v>
      </c>
      <c r="M22" s="10">
        <v>563100000</v>
      </c>
      <c r="N22" s="10">
        <v>630200000</v>
      </c>
      <c r="O22" s="10">
        <v>642600000</v>
      </c>
      <c r="P22" s="10">
        <v>558400000</v>
      </c>
      <c r="Q22" s="10">
        <v>622650000</v>
      </c>
      <c r="R22" s="10">
        <v>621711000</v>
      </c>
      <c r="S22" s="10">
        <v>698287000</v>
      </c>
      <c r="T22" s="10">
        <v>796356000</v>
      </c>
      <c r="U22" s="10">
        <v>902177000</v>
      </c>
      <c r="V22" s="10">
        <v>860911000</v>
      </c>
      <c r="W22" s="10">
        <v>992558000</v>
      </c>
      <c r="X22" s="10">
        <v>458827000</v>
      </c>
      <c r="Y22" s="10">
        <v>589898000</v>
      </c>
      <c r="Z22" s="10">
        <v>761590000</v>
      </c>
      <c r="AA22" s="10">
        <v>905298000</v>
      </c>
      <c r="AB22" s="10">
        <v>1055028000</v>
      </c>
      <c r="AC22" s="10">
        <v>1156086000</v>
      </c>
      <c r="AD22" s="10">
        <v>1358340000</v>
      </c>
      <c r="AE22" s="10">
        <v>1435196000</v>
      </c>
      <c r="AF22" s="10">
        <v>1037759000</v>
      </c>
      <c r="AG22" s="10">
        <v>1205783000</v>
      </c>
      <c r="AH22" s="10">
        <v>1274641000</v>
      </c>
      <c r="AI22" s="10">
        <v>1623664000</v>
      </c>
      <c r="AJ22" s="10">
        <v>1595952000</v>
      </c>
      <c r="AK22" s="10">
        <v>1782698000</v>
      </c>
      <c r="AL22" s="10">
        <v>2043722000</v>
      </c>
      <c r="AM22" s="10">
        <v>2260787000</v>
      </c>
    </row>
    <row r="23" spans="1:45" ht="19" x14ac:dyDescent="0.25">
      <c r="A23" s="5" t="s">
        <v>17</v>
      </c>
      <c r="B23" s="2">
        <v>0.1227</v>
      </c>
      <c r="C23" s="2">
        <v>0.12470000000000001</v>
      </c>
      <c r="D23" s="2">
        <v>0.1208</v>
      </c>
      <c r="E23" s="2">
        <v>0.1227</v>
      </c>
      <c r="F23" s="2">
        <v>0.12820000000000001</v>
      </c>
      <c r="G23" s="2">
        <v>0.12909999999999999</v>
      </c>
      <c r="H23" s="2">
        <v>0.1346</v>
      </c>
      <c r="I23" s="2">
        <v>0.13300000000000001</v>
      </c>
      <c r="J23" s="2">
        <v>0.13109999999999999</v>
      </c>
      <c r="K23" s="2">
        <v>0.13159999999999999</v>
      </c>
      <c r="L23" s="2">
        <v>0.13830000000000001</v>
      </c>
      <c r="M23" s="2">
        <v>0.14119999999999999</v>
      </c>
      <c r="N23" s="2">
        <v>0.14649999999999999</v>
      </c>
      <c r="O23" s="2">
        <v>0.1449</v>
      </c>
      <c r="P23" s="2">
        <v>0.1406</v>
      </c>
      <c r="Q23" s="2">
        <v>0.14749999999999999</v>
      </c>
      <c r="R23" s="2">
        <v>0.13639999999999999</v>
      </c>
      <c r="S23" s="2">
        <v>0.16950000000000001</v>
      </c>
      <c r="T23" s="2">
        <v>0.19089999999999999</v>
      </c>
      <c r="U23" s="2">
        <v>0.20369999999999999</v>
      </c>
      <c r="V23" s="2">
        <v>0.17799999999999999</v>
      </c>
      <c r="W23" s="2">
        <v>0.20080000000000001</v>
      </c>
      <c r="X23" s="2">
        <v>9.2799999999999994E-2</v>
      </c>
      <c r="Y23" s="2">
        <v>0.1149</v>
      </c>
      <c r="Z23" s="2">
        <v>0.14369999999999999</v>
      </c>
      <c r="AA23" s="2">
        <v>0.15959999999999999</v>
      </c>
      <c r="AB23" s="2">
        <v>0.17349999999999999</v>
      </c>
      <c r="AC23" s="2">
        <v>0.17399999999999999</v>
      </c>
      <c r="AD23" s="2">
        <v>0.19009999999999999</v>
      </c>
      <c r="AE23" s="2">
        <v>0.19339999999999999</v>
      </c>
      <c r="AF23" s="2">
        <v>0.14050000000000001</v>
      </c>
      <c r="AG23" s="2">
        <v>0.16209999999999999</v>
      </c>
      <c r="AH23" s="2">
        <v>0.1696</v>
      </c>
      <c r="AI23" s="2">
        <v>0.2084</v>
      </c>
      <c r="AJ23" s="2">
        <v>0.19980000000000001</v>
      </c>
      <c r="AK23" s="2">
        <v>0.21870000000000001</v>
      </c>
      <c r="AL23" s="2">
        <v>0.2278</v>
      </c>
      <c r="AM23" s="2">
        <v>0.217</v>
      </c>
    </row>
    <row r="24" spans="1:45" ht="19" x14ac:dyDescent="0.25">
      <c r="A24" s="5" t="s">
        <v>18</v>
      </c>
      <c r="B24" s="1">
        <v>-12100000</v>
      </c>
      <c r="C24" s="1">
        <v>-9700000</v>
      </c>
      <c r="D24" s="1">
        <v>-24700000</v>
      </c>
      <c r="E24" s="1">
        <v>-29900000</v>
      </c>
      <c r="F24" s="1">
        <v>-20400000</v>
      </c>
      <c r="G24" s="1">
        <v>11000000</v>
      </c>
      <c r="H24" s="1">
        <v>-26900000</v>
      </c>
      <c r="I24" s="1">
        <v>-27200000</v>
      </c>
      <c r="J24" s="1">
        <v>53600000</v>
      </c>
      <c r="K24" s="1">
        <v>-141500000</v>
      </c>
      <c r="L24" s="1">
        <v>-44700000</v>
      </c>
      <c r="M24" s="1">
        <v>-83300000</v>
      </c>
      <c r="N24" s="1">
        <v>-76200000</v>
      </c>
      <c r="O24" s="1">
        <v>-85600000</v>
      </c>
      <c r="P24" s="1">
        <v>169500000</v>
      </c>
      <c r="Q24" s="1">
        <v>-76011000</v>
      </c>
      <c r="R24" s="1">
        <v>-278170000</v>
      </c>
      <c r="S24" s="1">
        <v>-60722000</v>
      </c>
      <c r="T24" s="1">
        <v>-63529000</v>
      </c>
      <c r="U24" s="1">
        <v>-66533000</v>
      </c>
      <c r="V24" s="1">
        <v>-87985000</v>
      </c>
      <c r="W24" s="1">
        <v>-116056000</v>
      </c>
      <c r="X24" s="1">
        <v>-118585000</v>
      </c>
      <c r="Y24" s="1">
        <v>-97876000</v>
      </c>
      <c r="Z24" s="1">
        <v>-90459000</v>
      </c>
      <c r="AA24" s="1">
        <v>-96434000</v>
      </c>
      <c r="AB24" s="1">
        <v>-92183000</v>
      </c>
      <c r="AC24" s="1">
        <v>-140507000</v>
      </c>
      <c r="AD24" s="1">
        <v>-107021000</v>
      </c>
      <c r="AE24" s="1">
        <v>-129153000</v>
      </c>
      <c r="AF24" s="1">
        <v>-135912000</v>
      </c>
      <c r="AG24" s="1">
        <v>-106302000</v>
      </c>
      <c r="AH24" s="1">
        <v>-163973000</v>
      </c>
      <c r="AI24" s="1">
        <v>-213603000</v>
      </c>
      <c r="AJ24" s="1">
        <v>-215168000</v>
      </c>
      <c r="AK24" s="1">
        <v>-287701000</v>
      </c>
      <c r="AL24" s="1">
        <v>-246498000</v>
      </c>
      <c r="AM24" s="1">
        <v>-343716000</v>
      </c>
    </row>
    <row r="25" spans="1:45" ht="19" x14ac:dyDescent="0.25">
      <c r="A25" s="6" t="s">
        <v>19</v>
      </c>
      <c r="B25" s="10">
        <v>232900000</v>
      </c>
      <c r="C25" s="10">
        <v>260900000</v>
      </c>
      <c r="D25" s="10">
        <v>269400000</v>
      </c>
      <c r="E25" s="10">
        <v>236100000</v>
      </c>
      <c r="F25" s="10">
        <v>290000000</v>
      </c>
      <c r="G25" s="10">
        <v>361500000</v>
      </c>
      <c r="H25" s="10">
        <v>363400000</v>
      </c>
      <c r="I25" s="10">
        <v>401000000</v>
      </c>
      <c r="J25" s="10">
        <v>510800000</v>
      </c>
      <c r="K25" s="10">
        <v>333100000</v>
      </c>
      <c r="L25" s="10">
        <v>465900000</v>
      </c>
      <c r="M25" s="10">
        <v>479800000</v>
      </c>
      <c r="N25" s="10">
        <v>554000000</v>
      </c>
      <c r="O25" s="10">
        <v>557000000</v>
      </c>
      <c r="P25" s="10">
        <v>727900000</v>
      </c>
      <c r="Q25" s="10">
        <v>546639000</v>
      </c>
      <c r="R25" s="10">
        <v>343541000</v>
      </c>
      <c r="S25" s="10">
        <v>637565000</v>
      </c>
      <c r="T25" s="10">
        <v>732827000</v>
      </c>
      <c r="U25" s="10">
        <v>835644000</v>
      </c>
      <c r="V25" s="10">
        <v>772926000</v>
      </c>
      <c r="W25" s="10">
        <v>876502000</v>
      </c>
      <c r="X25" s="10">
        <v>340242000</v>
      </c>
      <c r="Y25" s="10">
        <v>492022000</v>
      </c>
      <c r="Z25" s="10">
        <v>671131000</v>
      </c>
      <c r="AA25" s="10">
        <v>808864000</v>
      </c>
      <c r="AB25" s="10">
        <v>962845000</v>
      </c>
      <c r="AC25" s="10">
        <v>1015579000</v>
      </c>
      <c r="AD25" s="10">
        <v>1251319000</v>
      </c>
      <c r="AE25" s="10">
        <v>1306043000</v>
      </c>
      <c r="AF25" s="10">
        <v>901847000</v>
      </c>
      <c r="AG25" s="10">
        <v>1099481000</v>
      </c>
      <c r="AH25" s="10">
        <v>1110668000</v>
      </c>
      <c r="AI25" s="10">
        <v>1410061000</v>
      </c>
      <c r="AJ25" s="10">
        <v>1380784000</v>
      </c>
      <c r="AK25" s="10">
        <v>1494997000</v>
      </c>
      <c r="AL25" s="10">
        <v>1797224000</v>
      </c>
      <c r="AM25" s="10">
        <v>1917071000</v>
      </c>
    </row>
    <row r="26" spans="1:45" ht="19" x14ac:dyDescent="0.25">
      <c r="A26" s="5" t="s">
        <v>20</v>
      </c>
      <c r="B26" s="2">
        <v>0.1167</v>
      </c>
      <c r="C26" s="2">
        <v>0.1203</v>
      </c>
      <c r="D26" s="2">
        <v>0.11070000000000001</v>
      </c>
      <c r="E26" s="2">
        <v>0.1089</v>
      </c>
      <c r="F26" s="2">
        <v>0.1198</v>
      </c>
      <c r="G26" s="2">
        <v>0.1331</v>
      </c>
      <c r="H26" s="2">
        <v>0.12529999999999999</v>
      </c>
      <c r="I26" s="2">
        <v>0.1245</v>
      </c>
      <c r="J26" s="2">
        <v>0.1464</v>
      </c>
      <c r="K26" s="2">
        <v>9.2399999999999996E-2</v>
      </c>
      <c r="L26" s="2">
        <v>0.12620000000000001</v>
      </c>
      <c r="M26" s="2">
        <v>0.1203</v>
      </c>
      <c r="N26" s="2">
        <v>0.1288</v>
      </c>
      <c r="O26" s="2">
        <v>0.12559999999999999</v>
      </c>
      <c r="P26" s="2">
        <v>0.18329999999999999</v>
      </c>
      <c r="Q26" s="2">
        <v>0.1295</v>
      </c>
      <c r="R26" s="2">
        <v>7.5399999999999995E-2</v>
      </c>
      <c r="S26" s="2">
        <v>0.1547</v>
      </c>
      <c r="T26" s="2">
        <v>0.17560000000000001</v>
      </c>
      <c r="U26" s="2">
        <v>0.18870000000000001</v>
      </c>
      <c r="V26" s="2">
        <v>0.1598</v>
      </c>
      <c r="W26" s="2">
        <v>0.17730000000000001</v>
      </c>
      <c r="X26" s="2">
        <v>6.88E-2</v>
      </c>
      <c r="Y26" s="2">
        <v>9.5899999999999999E-2</v>
      </c>
      <c r="Z26" s="2">
        <v>0.12670000000000001</v>
      </c>
      <c r="AA26" s="2">
        <v>0.1426</v>
      </c>
      <c r="AB26" s="2">
        <v>0.1583</v>
      </c>
      <c r="AC26" s="2">
        <v>0.15290000000000001</v>
      </c>
      <c r="AD26" s="2">
        <v>0.17510000000000001</v>
      </c>
      <c r="AE26" s="2">
        <v>0.17599999999999999</v>
      </c>
      <c r="AF26" s="2">
        <v>0.1221</v>
      </c>
      <c r="AG26" s="2">
        <v>0.14779999999999999</v>
      </c>
      <c r="AH26" s="2">
        <v>0.14779999999999999</v>
      </c>
      <c r="AI26" s="2">
        <v>0.18099999999999999</v>
      </c>
      <c r="AJ26" s="2">
        <v>0.1729</v>
      </c>
      <c r="AK26" s="2">
        <v>0.18340000000000001</v>
      </c>
      <c r="AL26" s="2">
        <v>0.20030000000000001</v>
      </c>
      <c r="AM26" s="2">
        <v>0.184</v>
      </c>
    </row>
    <row r="27" spans="1:45" ht="19" x14ac:dyDescent="0.25">
      <c r="A27" s="5" t="s">
        <v>21</v>
      </c>
      <c r="B27" s="1">
        <v>112300000</v>
      </c>
      <c r="C27" s="1">
        <v>128100000</v>
      </c>
      <c r="D27" s="1">
        <v>121200000</v>
      </c>
      <c r="E27" s="1">
        <v>91600000</v>
      </c>
      <c r="F27" s="1">
        <v>118900000</v>
      </c>
      <c r="G27" s="1">
        <v>145600000</v>
      </c>
      <c r="H27" s="1">
        <v>143900000</v>
      </c>
      <c r="I27" s="1">
        <v>158400000</v>
      </c>
      <c r="J27" s="1">
        <v>213600000</v>
      </c>
      <c r="K27" s="1">
        <v>148900000</v>
      </c>
      <c r="L27" s="1">
        <v>184000000</v>
      </c>
      <c r="M27" s="1">
        <v>206600000</v>
      </c>
      <c r="N27" s="1">
        <v>217700000</v>
      </c>
      <c r="O27" s="1">
        <v>216100000</v>
      </c>
      <c r="P27" s="1">
        <v>267600000</v>
      </c>
      <c r="Q27" s="1">
        <v>212096000</v>
      </c>
      <c r="R27" s="1">
        <v>136385000</v>
      </c>
      <c r="S27" s="1">
        <v>233987000</v>
      </c>
      <c r="T27" s="1">
        <v>267875000</v>
      </c>
      <c r="U27" s="1">
        <v>244765000</v>
      </c>
      <c r="V27" s="1">
        <v>279682000</v>
      </c>
      <c r="W27" s="1">
        <v>317441000</v>
      </c>
      <c r="X27" s="1">
        <v>126088000</v>
      </c>
      <c r="Y27" s="1">
        <v>180617000</v>
      </c>
      <c r="Z27" s="1">
        <v>235137000</v>
      </c>
      <c r="AA27" s="1">
        <v>299065000</v>
      </c>
      <c r="AB27" s="1">
        <v>333883000</v>
      </c>
      <c r="AC27" s="1">
        <v>354648000</v>
      </c>
      <c r="AD27" s="1">
        <v>430849000</v>
      </c>
      <c r="AE27" s="1">
        <v>459131000</v>
      </c>
      <c r="AF27" s="1">
        <v>388896000</v>
      </c>
      <c r="AG27" s="1">
        <v>379437000</v>
      </c>
      <c r="AH27" s="1">
        <v>354131000</v>
      </c>
      <c r="AI27" s="1">
        <v>239010000</v>
      </c>
      <c r="AJ27" s="1">
        <v>234032000</v>
      </c>
      <c r="AK27" s="1">
        <v>219584000</v>
      </c>
      <c r="AL27" s="1">
        <v>314405000</v>
      </c>
      <c r="AM27" s="1">
        <v>272254000</v>
      </c>
    </row>
    <row r="28" spans="1:45" ht="20" thickBot="1" x14ac:dyDescent="0.3">
      <c r="A28" s="7" t="s">
        <v>22</v>
      </c>
      <c r="B28" s="11">
        <v>112100000</v>
      </c>
      <c r="C28" s="11">
        <v>132800000</v>
      </c>
      <c r="D28" s="11">
        <v>148200000</v>
      </c>
      <c r="E28" s="11">
        <v>213900000</v>
      </c>
      <c r="F28" s="11">
        <v>171100000</v>
      </c>
      <c r="G28" s="11">
        <v>215900000</v>
      </c>
      <c r="H28" s="11">
        <v>219500000</v>
      </c>
      <c r="I28" s="11">
        <v>242600000</v>
      </c>
      <c r="J28" s="11">
        <v>193300000</v>
      </c>
      <c r="K28" s="11">
        <v>184200000</v>
      </c>
      <c r="L28" s="11">
        <v>281900000</v>
      </c>
      <c r="M28" s="11">
        <v>273200000</v>
      </c>
      <c r="N28" s="11">
        <v>336300000</v>
      </c>
      <c r="O28" s="11">
        <v>340900000</v>
      </c>
      <c r="P28" s="11">
        <v>460300000</v>
      </c>
      <c r="Q28" s="11">
        <v>334543000</v>
      </c>
      <c r="R28" s="11">
        <v>207156000</v>
      </c>
      <c r="S28" s="11">
        <v>403578000</v>
      </c>
      <c r="T28" s="11">
        <v>457584000</v>
      </c>
      <c r="U28" s="11">
        <v>590879000</v>
      </c>
      <c r="V28" s="11">
        <v>493244000</v>
      </c>
      <c r="W28" s="11">
        <v>559061000</v>
      </c>
      <c r="X28" s="11">
        <v>214154000</v>
      </c>
      <c r="Y28" s="11">
        <v>311405000</v>
      </c>
      <c r="Z28" s="11">
        <v>435994000</v>
      </c>
      <c r="AA28" s="11">
        <v>509799000</v>
      </c>
      <c r="AB28" s="11">
        <v>628962000</v>
      </c>
      <c r="AC28" s="11">
        <v>660931000</v>
      </c>
      <c r="AD28" s="11">
        <v>820470000</v>
      </c>
      <c r="AE28" s="11">
        <v>846912000</v>
      </c>
      <c r="AF28" s="11">
        <v>512951000</v>
      </c>
      <c r="AG28" s="11">
        <v>720044000</v>
      </c>
      <c r="AH28" s="11">
        <v>782981000</v>
      </c>
      <c r="AI28" s="11">
        <v>1177562000</v>
      </c>
      <c r="AJ28" s="11">
        <v>1149692000</v>
      </c>
      <c r="AK28" s="11">
        <v>1278708000</v>
      </c>
      <c r="AL28" s="11">
        <v>1477512000</v>
      </c>
      <c r="AM28" s="11">
        <v>1644817000</v>
      </c>
    </row>
    <row r="29" spans="1:45" ht="20" customHeight="1" thickTop="1" x14ac:dyDescent="0.25">
      <c r="A29" s="14" t="s">
        <v>103</v>
      </c>
      <c r="B29" s="1"/>
      <c r="C29" s="15">
        <f>(C28/B28)-1</f>
        <v>0.18465655664585201</v>
      </c>
      <c r="D29" s="15">
        <f>(D28/C28)-1</f>
        <v>0.11596385542168686</v>
      </c>
      <c r="E29" s="15">
        <f>(E28/D28)-1</f>
        <v>0.44331983805668007</v>
      </c>
      <c r="F29" s="15">
        <f t="shared" ref="F29:AK29" si="6">(F28/E28)-1</f>
        <v>-0.20009350163627859</v>
      </c>
      <c r="G29" s="15">
        <f t="shared" si="6"/>
        <v>0.26183518410286388</v>
      </c>
      <c r="H29" s="15">
        <f t="shared" si="6"/>
        <v>1.6674386289948995E-2</v>
      </c>
      <c r="I29" s="15">
        <f t="shared" si="6"/>
        <v>0.10523917995444187</v>
      </c>
      <c r="J29" s="15">
        <f t="shared" si="6"/>
        <v>-0.20321516900247316</v>
      </c>
      <c r="K29" s="15">
        <f t="shared" si="6"/>
        <v>-4.7077082255561287E-2</v>
      </c>
      <c r="L29" s="15">
        <f t="shared" si="6"/>
        <v>0.53040173724212814</v>
      </c>
      <c r="M29" s="15">
        <f t="shared" si="6"/>
        <v>-3.0862007804185909E-2</v>
      </c>
      <c r="N29" s="15">
        <f t="shared" si="6"/>
        <v>0.23096632503660319</v>
      </c>
      <c r="O29" s="15">
        <f t="shared" si="6"/>
        <v>1.3678263455248363E-2</v>
      </c>
      <c r="P29" s="15">
        <f t="shared" si="6"/>
        <v>0.3502493399823996</v>
      </c>
      <c r="Q29" s="15">
        <f t="shared" si="6"/>
        <v>-0.27320660438844235</v>
      </c>
      <c r="R29" s="15">
        <f t="shared" si="6"/>
        <v>-0.38077915245573812</v>
      </c>
      <c r="S29" s="15">
        <f t="shared" si="6"/>
        <v>0.94818397729247517</v>
      </c>
      <c r="T29" s="15">
        <f t="shared" si="6"/>
        <v>0.13381799800782002</v>
      </c>
      <c r="U29" s="15">
        <f t="shared" si="6"/>
        <v>0.29130170635336894</v>
      </c>
      <c r="V29" s="15">
        <f t="shared" si="6"/>
        <v>-0.16523687590860392</v>
      </c>
      <c r="W29" s="15">
        <f t="shared" si="6"/>
        <v>0.13343700075419052</v>
      </c>
      <c r="X29" s="15">
        <f t="shared" si="6"/>
        <v>-0.61693983304147493</v>
      </c>
      <c r="Y29" s="15">
        <f t="shared" si="6"/>
        <v>0.45411713066298076</v>
      </c>
      <c r="Z29" s="15">
        <f t="shared" si="6"/>
        <v>0.40008670381015077</v>
      </c>
      <c r="AA29" s="15">
        <f t="shared" si="6"/>
        <v>0.16927985247503408</v>
      </c>
      <c r="AB29" s="15">
        <f t="shared" si="6"/>
        <v>0.2337450642311969</v>
      </c>
      <c r="AC29" s="15">
        <f t="shared" si="6"/>
        <v>5.0828189938342927E-2</v>
      </c>
      <c r="AD29" s="15">
        <f t="shared" si="6"/>
        <v>0.24138525806778621</v>
      </c>
      <c r="AE29" s="15">
        <f t="shared" si="6"/>
        <v>3.2227869391933783E-2</v>
      </c>
      <c r="AF29" s="15">
        <f t="shared" si="6"/>
        <v>-0.39432786405199127</v>
      </c>
      <c r="AG29" s="15">
        <f t="shared" si="6"/>
        <v>0.40372862125232234</v>
      </c>
      <c r="AH29" s="15">
        <f t="shared" si="6"/>
        <v>8.7407158451427991E-2</v>
      </c>
      <c r="AI29" s="15">
        <f t="shared" si="6"/>
        <v>0.50394709450165465</v>
      </c>
      <c r="AJ29" s="15">
        <f t="shared" si="6"/>
        <v>-2.3667543619783959E-2</v>
      </c>
      <c r="AK29" s="15">
        <f t="shared" si="6"/>
        <v>0.11221788096290131</v>
      </c>
      <c r="AL29" s="15">
        <f t="shared" ref="AL29" si="7">(AL28/AK28)-1</f>
        <v>0.15547255511031444</v>
      </c>
      <c r="AM29" s="15">
        <f t="shared" ref="AM29" si="8">(AM28/AL28)-1</f>
        <v>0.11323427491621052</v>
      </c>
    </row>
    <row r="30" spans="1:45" ht="19" x14ac:dyDescent="0.25">
      <c r="A30" s="5" t="s">
        <v>23</v>
      </c>
      <c r="B30" s="2">
        <v>5.62E-2</v>
      </c>
      <c r="C30" s="2">
        <v>6.1199999999999997E-2</v>
      </c>
      <c r="D30" s="2">
        <v>6.0900000000000003E-2</v>
      </c>
      <c r="E30" s="2">
        <v>9.8699999999999996E-2</v>
      </c>
      <c r="F30" s="2">
        <v>7.0699999999999999E-2</v>
      </c>
      <c r="G30" s="2">
        <v>7.9500000000000001E-2</v>
      </c>
      <c r="H30" s="2">
        <v>7.5700000000000003E-2</v>
      </c>
      <c r="I30" s="2">
        <v>7.5300000000000006E-2</v>
      </c>
      <c r="J30" s="2">
        <v>5.5399999999999998E-2</v>
      </c>
      <c r="K30" s="2">
        <v>5.11E-2</v>
      </c>
      <c r="L30" s="2">
        <v>7.6399999999999996E-2</v>
      </c>
      <c r="M30" s="2">
        <v>6.8500000000000005E-2</v>
      </c>
      <c r="N30" s="2">
        <v>7.8200000000000006E-2</v>
      </c>
      <c r="O30" s="2">
        <v>7.6899999999999996E-2</v>
      </c>
      <c r="P30" s="2">
        <v>0.1159</v>
      </c>
      <c r="Q30" s="2">
        <v>7.9299999999999995E-2</v>
      </c>
      <c r="R30" s="2">
        <v>4.5499999999999999E-2</v>
      </c>
      <c r="S30" s="2">
        <v>9.7900000000000001E-2</v>
      </c>
      <c r="T30" s="2">
        <v>0.10970000000000001</v>
      </c>
      <c r="U30" s="2">
        <v>0.13339999999999999</v>
      </c>
      <c r="V30" s="2">
        <v>0.10199999999999999</v>
      </c>
      <c r="W30" s="2">
        <v>0.11310000000000001</v>
      </c>
      <c r="X30" s="2">
        <v>4.3299999999999998E-2</v>
      </c>
      <c r="Y30" s="2">
        <v>6.0699999999999997E-2</v>
      </c>
      <c r="Z30" s="2">
        <v>8.2299999999999998E-2</v>
      </c>
      <c r="AA30" s="2">
        <v>8.9899999999999994E-2</v>
      </c>
      <c r="AB30" s="2">
        <v>0.10340000000000001</v>
      </c>
      <c r="AC30" s="2">
        <v>9.9500000000000005E-2</v>
      </c>
      <c r="AD30" s="2">
        <v>0.1148</v>
      </c>
      <c r="AE30" s="2">
        <v>0.11409999999999999</v>
      </c>
      <c r="AF30" s="2">
        <v>6.9400000000000003E-2</v>
      </c>
      <c r="AG30" s="2">
        <v>9.6799999999999997E-2</v>
      </c>
      <c r="AH30" s="2">
        <v>0.1042</v>
      </c>
      <c r="AI30" s="2">
        <v>0.15110000000000001</v>
      </c>
      <c r="AJ30" s="2">
        <v>0.14399999999999999</v>
      </c>
      <c r="AK30" s="2">
        <v>0.15690000000000001</v>
      </c>
      <c r="AL30" s="2">
        <v>0.16470000000000001</v>
      </c>
      <c r="AM30" s="2">
        <v>0.15790000000000001</v>
      </c>
    </row>
    <row r="31" spans="1:45" ht="19" x14ac:dyDescent="0.25">
      <c r="A31" s="5" t="s">
        <v>24</v>
      </c>
      <c r="B31" s="12">
        <v>0.28999999999999998</v>
      </c>
      <c r="C31" s="12">
        <v>0.35</v>
      </c>
      <c r="D31" s="12">
        <v>0.41</v>
      </c>
      <c r="E31" s="12">
        <v>0.59</v>
      </c>
      <c r="F31" s="12">
        <v>0.47</v>
      </c>
      <c r="G31" s="12">
        <v>0.59</v>
      </c>
      <c r="H31" s="12">
        <v>0.6</v>
      </c>
      <c r="I31" s="12">
        <v>0.67</v>
      </c>
      <c r="J31" s="12">
        <v>0.54</v>
      </c>
      <c r="K31" s="12">
        <v>0.53</v>
      </c>
      <c r="L31" s="12">
        <v>0.85</v>
      </c>
      <c r="M31" s="12">
        <v>0.89</v>
      </c>
      <c r="N31" s="12">
        <v>1.1299999999999999</v>
      </c>
      <c r="O31" s="12">
        <v>1.19</v>
      </c>
      <c r="P31" s="12">
        <v>1.65</v>
      </c>
      <c r="Q31" s="12">
        <v>1.22</v>
      </c>
      <c r="R31" s="12">
        <v>0.76</v>
      </c>
      <c r="S31" s="12">
        <v>1.48</v>
      </c>
      <c r="T31" s="12">
        <v>1.74</v>
      </c>
      <c r="U31" s="12">
        <v>2.38</v>
      </c>
      <c r="V31" s="12">
        <v>2.0699999999999998</v>
      </c>
      <c r="W31" s="12">
        <v>2.44</v>
      </c>
      <c r="X31" s="12">
        <v>0.96</v>
      </c>
      <c r="Y31" s="12">
        <v>1.37</v>
      </c>
      <c r="Z31" s="12">
        <v>1.91</v>
      </c>
      <c r="AA31" s="12">
        <v>2.2400000000000002</v>
      </c>
      <c r="AB31" s="12">
        <v>2.78</v>
      </c>
      <c r="AC31" s="12">
        <v>3.01</v>
      </c>
      <c r="AD31" s="12">
        <v>3.76</v>
      </c>
      <c r="AE31" s="12">
        <v>3.91</v>
      </c>
      <c r="AF31" s="12">
        <v>2.4</v>
      </c>
      <c r="AG31" s="12">
        <v>3.45</v>
      </c>
      <c r="AH31" s="12">
        <v>3.79</v>
      </c>
      <c r="AI31" s="12">
        <v>5.76</v>
      </c>
      <c r="AJ31" s="12">
        <v>5.64</v>
      </c>
      <c r="AK31" s="12">
        <v>6.3</v>
      </c>
      <c r="AL31" s="12">
        <v>7.34</v>
      </c>
      <c r="AM31" s="12">
        <v>7.96</v>
      </c>
    </row>
    <row r="32" spans="1:45" ht="19" x14ac:dyDescent="0.25">
      <c r="A32" s="5" t="s">
        <v>25</v>
      </c>
      <c r="B32" s="12">
        <v>0.28999999999999998</v>
      </c>
      <c r="C32" s="12">
        <v>0.35</v>
      </c>
      <c r="D32" s="12">
        <v>0.41</v>
      </c>
      <c r="E32" s="12">
        <v>0.59</v>
      </c>
      <c r="F32" s="12">
        <v>0.47</v>
      </c>
      <c r="G32" s="12">
        <v>0.59</v>
      </c>
      <c r="H32" s="12">
        <v>0.6</v>
      </c>
      <c r="I32" s="12">
        <v>0.67</v>
      </c>
      <c r="J32" s="12">
        <v>0.54</v>
      </c>
      <c r="K32" s="12">
        <v>0.53</v>
      </c>
      <c r="L32" s="12">
        <v>0.85</v>
      </c>
      <c r="M32" s="12">
        <v>0.89</v>
      </c>
      <c r="N32" s="12">
        <v>1.1100000000000001</v>
      </c>
      <c r="O32" s="12">
        <v>1.17</v>
      </c>
      <c r="P32" s="12">
        <v>1.63</v>
      </c>
      <c r="Q32" s="12">
        <v>1.21</v>
      </c>
      <c r="R32" s="12">
        <v>0.75</v>
      </c>
      <c r="S32" s="12">
        <v>1.47</v>
      </c>
      <c r="T32" s="12">
        <v>1.73</v>
      </c>
      <c r="U32" s="12">
        <v>2.2999999999999998</v>
      </c>
      <c r="V32" s="12">
        <v>1.99</v>
      </c>
      <c r="W32" s="12">
        <v>2.34</v>
      </c>
      <c r="X32" s="12">
        <v>0.93</v>
      </c>
      <c r="Y32" s="12">
        <v>1.36</v>
      </c>
      <c r="Z32" s="12">
        <v>1.9</v>
      </c>
      <c r="AA32" s="12">
        <v>2.21</v>
      </c>
      <c r="AB32" s="12">
        <v>2.74</v>
      </c>
      <c r="AC32" s="12">
        <v>2.89</v>
      </c>
      <c r="AD32" s="12">
        <v>3.61</v>
      </c>
      <c r="AE32" s="12">
        <v>3.54</v>
      </c>
      <c r="AF32" s="12">
        <v>2.3199999999999998</v>
      </c>
      <c r="AG32" s="12">
        <v>3.34</v>
      </c>
      <c r="AH32" s="12">
        <v>3.66</v>
      </c>
      <c r="AI32" s="12">
        <v>5.58</v>
      </c>
      <c r="AJ32" s="12">
        <v>5.46</v>
      </c>
      <c r="AK32" s="12">
        <v>6.11</v>
      </c>
      <c r="AL32" s="12">
        <v>7.11</v>
      </c>
      <c r="AM32" s="12">
        <v>7.92</v>
      </c>
    </row>
    <row r="33" spans="1:39" ht="19" x14ac:dyDescent="0.25">
      <c r="A33" s="5" t="s">
        <v>26</v>
      </c>
      <c r="B33" s="1">
        <v>380000000</v>
      </c>
      <c r="C33" s="1">
        <v>374084507</v>
      </c>
      <c r="D33" s="1">
        <v>361463415</v>
      </c>
      <c r="E33" s="1">
        <v>362542373</v>
      </c>
      <c r="F33" s="1">
        <v>360210526</v>
      </c>
      <c r="G33" s="1">
        <v>362857143</v>
      </c>
      <c r="H33" s="1">
        <v>362809917</v>
      </c>
      <c r="I33" s="1">
        <v>362089552</v>
      </c>
      <c r="J33" s="1">
        <v>361308411</v>
      </c>
      <c r="K33" s="1">
        <v>347547170</v>
      </c>
      <c r="L33" s="1">
        <v>331647059</v>
      </c>
      <c r="M33" s="1">
        <v>308700565</v>
      </c>
      <c r="N33" s="1">
        <v>298933333</v>
      </c>
      <c r="O33" s="1">
        <v>286470588</v>
      </c>
      <c r="P33" s="1">
        <v>279817629</v>
      </c>
      <c r="Q33" s="1">
        <v>274215574</v>
      </c>
      <c r="R33" s="1">
        <v>272573684</v>
      </c>
      <c r="S33" s="1">
        <v>272687838</v>
      </c>
      <c r="T33" s="1">
        <v>262979310</v>
      </c>
      <c r="U33" s="1">
        <v>248268487</v>
      </c>
      <c r="V33" s="1">
        <v>238282126</v>
      </c>
      <c r="W33" s="1">
        <v>229123361</v>
      </c>
      <c r="X33" s="1">
        <v>223077083</v>
      </c>
      <c r="Y33" s="1">
        <v>227486000</v>
      </c>
      <c r="Z33" s="1">
        <v>227845000</v>
      </c>
      <c r="AA33" s="1">
        <v>227740000</v>
      </c>
      <c r="AB33" s="1">
        <v>226574000</v>
      </c>
      <c r="AC33" s="1">
        <v>225036000</v>
      </c>
      <c r="AD33" s="1">
        <v>224176000</v>
      </c>
      <c r="AE33" s="1">
        <v>222555000</v>
      </c>
      <c r="AF33" s="1">
        <v>219091000</v>
      </c>
      <c r="AG33" s="1">
        <v>214139000</v>
      </c>
      <c r="AH33" s="1">
        <v>212245000</v>
      </c>
      <c r="AI33" s="1">
        <v>209993000</v>
      </c>
      <c r="AJ33" s="1">
        <v>209455000</v>
      </c>
      <c r="AK33" s="1">
        <v>208446000</v>
      </c>
      <c r="AL33" s="1">
        <v>206734000</v>
      </c>
      <c r="AM33" s="1">
        <v>206734000</v>
      </c>
    </row>
    <row r="34" spans="1:39" ht="19" x14ac:dyDescent="0.25">
      <c r="A34" s="5" t="s">
        <v>27</v>
      </c>
      <c r="B34" s="1">
        <v>380000000</v>
      </c>
      <c r="C34" s="1">
        <v>374084507</v>
      </c>
      <c r="D34" s="1">
        <v>361463415</v>
      </c>
      <c r="E34" s="1">
        <v>362542373</v>
      </c>
      <c r="F34" s="1">
        <v>360210526</v>
      </c>
      <c r="G34" s="1">
        <v>362857143</v>
      </c>
      <c r="H34" s="1">
        <v>362809917</v>
      </c>
      <c r="I34" s="1">
        <v>362089552</v>
      </c>
      <c r="J34" s="1">
        <v>361308411</v>
      </c>
      <c r="K34" s="1">
        <v>347547170</v>
      </c>
      <c r="L34" s="1">
        <v>338653846</v>
      </c>
      <c r="M34" s="1">
        <v>311200000</v>
      </c>
      <c r="N34" s="1">
        <v>301614350</v>
      </c>
      <c r="O34" s="1">
        <v>291367521</v>
      </c>
      <c r="P34" s="1">
        <v>282392638</v>
      </c>
      <c r="Q34" s="1">
        <v>276481818</v>
      </c>
      <c r="R34" s="1">
        <v>276208000</v>
      </c>
      <c r="S34" s="1">
        <v>275479863</v>
      </c>
      <c r="T34" s="1">
        <v>264499422</v>
      </c>
      <c r="U34" s="1">
        <v>256903913</v>
      </c>
      <c r="V34" s="1">
        <v>247861307</v>
      </c>
      <c r="W34" s="1">
        <v>238914957</v>
      </c>
      <c r="X34" s="1">
        <v>230273118</v>
      </c>
      <c r="Y34" s="1">
        <v>228697000</v>
      </c>
      <c r="Z34" s="1">
        <v>228995000</v>
      </c>
      <c r="AA34" s="1">
        <v>230313000</v>
      </c>
      <c r="AB34" s="1">
        <v>229919000</v>
      </c>
      <c r="AC34" s="1">
        <v>228337000</v>
      </c>
      <c r="AD34" s="1">
        <v>227203000</v>
      </c>
      <c r="AE34" s="1">
        <v>224837000</v>
      </c>
      <c r="AF34" s="1">
        <v>220651000</v>
      </c>
      <c r="AG34" s="1">
        <v>215304000</v>
      </c>
      <c r="AH34" s="1">
        <v>213742000</v>
      </c>
      <c r="AI34" s="1">
        <v>210989000</v>
      </c>
      <c r="AJ34" s="1">
        <v>271316000</v>
      </c>
      <c r="AK34" s="1">
        <v>270028000</v>
      </c>
      <c r="AL34" s="1">
        <v>207758000</v>
      </c>
      <c r="AM34" s="1">
        <v>207758000</v>
      </c>
    </row>
    <row r="35" spans="1:39" ht="20" customHeight="1" x14ac:dyDescent="0.25">
      <c r="A35" s="14" t="s">
        <v>104</v>
      </c>
      <c r="B35" s="1"/>
      <c r="C35" s="22">
        <f>(C34-B34)/B34</f>
        <v>-1.5567086842105263E-2</v>
      </c>
      <c r="D35" s="22">
        <f t="shared" ref="D35:AK35" si="9">(D34-C34)/C34</f>
        <v>-3.3738611901401198E-2</v>
      </c>
      <c r="E35" s="22">
        <f t="shared" si="9"/>
        <v>2.9849715219450357E-3</v>
      </c>
      <c r="F35" s="22">
        <f t="shared" si="9"/>
        <v>-6.431929544412178E-3</v>
      </c>
      <c r="G35" s="22">
        <f t="shared" si="9"/>
        <v>7.3474171601526162E-3</v>
      </c>
      <c r="H35" s="22">
        <f t="shared" si="9"/>
        <v>-1.3015039364954709E-4</v>
      </c>
      <c r="I35" s="22">
        <f t="shared" si="9"/>
        <v>-1.9855162889607565E-3</v>
      </c>
      <c r="J35" s="22">
        <f t="shared" si="9"/>
        <v>-2.1573143872430762E-3</v>
      </c>
      <c r="K35" s="22">
        <f t="shared" si="9"/>
        <v>-3.8087242314433695E-2</v>
      </c>
      <c r="L35" s="22">
        <f t="shared" si="9"/>
        <v>-2.5588825827584784E-2</v>
      </c>
      <c r="M35" s="22">
        <f t="shared" si="9"/>
        <v>-8.1067574823880786E-2</v>
      </c>
      <c r="N35" s="22">
        <f t="shared" si="9"/>
        <v>-3.0802217223650386E-2</v>
      </c>
      <c r="O35" s="22">
        <f t="shared" si="9"/>
        <v>-3.3973280780572941E-2</v>
      </c>
      <c r="P35" s="22">
        <f t="shared" si="9"/>
        <v>-3.0802619898049652E-2</v>
      </c>
      <c r="Q35" s="22">
        <f t="shared" si="9"/>
        <v>-2.0931211386608455E-2</v>
      </c>
      <c r="R35" s="22">
        <f t="shared" si="9"/>
        <v>-9.9036530496193417E-4</v>
      </c>
      <c r="S35" s="22">
        <f t="shared" si="9"/>
        <v>-2.6361908416845277E-3</v>
      </c>
      <c r="T35" s="22">
        <f t="shared" si="9"/>
        <v>-3.9859323583299446E-2</v>
      </c>
      <c r="U35" s="22">
        <f t="shared" si="9"/>
        <v>-2.8716542904203397E-2</v>
      </c>
      <c r="V35" s="22">
        <f t="shared" si="9"/>
        <v>-3.5198397308958081E-2</v>
      </c>
      <c r="W35" s="22">
        <f t="shared" si="9"/>
        <v>-3.6094177458686601E-2</v>
      </c>
      <c r="X35" s="22">
        <f t="shared" si="9"/>
        <v>-3.6171192915310027E-2</v>
      </c>
      <c r="Y35" s="22">
        <f t="shared" si="9"/>
        <v>-6.8445592507241767E-3</v>
      </c>
      <c r="Z35" s="22">
        <f t="shared" si="9"/>
        <v>1.3030341456162521E-3</v>
      </c>
      <c r="AA35" s="22">
        <f t="shared" si="9"/>
        <v>5.7555841830607656E-3</v>
      </c>
      <c r="AB35" s="22">
        <f t="shared" si="9"/>
        <v>-1.7107154177141543E-3</v>
      </c>
      <c r="AC35" s="22">
        <f t="shared" si="9"/>
        <v>-6.880684066997508E-3</v>
      </c>
      <c r="AD35" s="22">
        <f t="shared" si="9"/>
        <v>-4.9663436061610691E-3</v>
      </c>
      <c r="AE35" s="22">
        <f t="shared" si="9"/>
        <v>-1.0413594890912531E-2</v>
      </c>
      <c r="AF35" s="22">
        <f t="shared" si="9"/>
        <v>-1.8617932101922727E-2</v>
      </c>
      <c r="AG35" s="22">
        <f t="shared" si="9"/>
        <v>-2.423283828308052E-2</v>
      </c>
      <c r="AH35" s="22">
        <f t="shared" si="9"/>
        <v>-7.2548582469438563E-3</v>
      </c>
      <c r="AI35" s="22">
        <f t="shared" si="9"/>
        <v>-1.2880014222754536E-2</v>
      </c>
      <c r="AJ35" s="22">
        <f t="shared" si="9"/>
        <v>0.28592485864191974</v>
      </c>
      <c r="AK35" s="22">
        <f t="shared" si="9"/>
        <v>-4.7472320099072665E-3</v>
      </c>
      <c r="AL35" s="22">
        <f t="shared" ref="AL35" si="10">(AL34-AK34)/AK34</f>
        <v>-0.23060571496289273</v>
      </c>
      <c r="AM35" s="22">
        <f t="shared" ref="AM35" si="11">(AM34-AL34)/AL34</f>
        <v>0</v>
      </c>
    </row>
    <row r="36" spans="1:3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  <c r="AM36" s="13" t="s">
        <v>93</v>
      </c>
    </row>
    <row r="37" spans="1:3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  <c r="AM37" s="9" t="s">
        <v>91</v>
      </c>
    </row>
    <row r="38" spans="1:39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>
        <v>26700000</v>
      </c>
      <c r="L38" s="1">
        <v>32300000</v>
      </c>
      <c r="M38" s="1">
        <v>61400000</v>
      </c>
      <c r="N38" s="1">
        <v>54200000</v>
      </c>
      <c r="O38" s="1">
        <v>39000000</v>
      </c>
      <c r="P38" s="1">
        <v>118100000</v>
      </c>
      <c r="Q38" s="1">
        <v>31969000</v>
      </c>
      <c r="R38" s="1">
        <v>134147000</v>
      </c>
      <c r="S38" s="1">
        <v>297743000</v>
      </c>
      <c r="T38" s="1">
        <v>114793000</v>
      </c>
      <c r="U38" s="1">
        <v>54837000</v>
      </c>
      <c r="V38" s="1">
        <v>67183000</v>
      </c>
      <c r="W38" s="1">
        <v>97141000</v>
      </c>
      <c r="X38" s="1">
        <v>129198000</v>
      </c>
      <c r="Y38" s="1">
        <v>37103000</v>
      </c>
      <c r="Z38" s="1">
        <v>253605000</v>
      </c>
      <c r="AA38" s="1">
        <v>884642000</v>
      </c>
      <c r="AB38" s="1">
        <v>693686000</v>
      </c>
      <c r="AC38" s="1">
        <v>728272000</v>
      </c>
      <c r="AD38" s="1">
        <v>1118508000</v>
      </c>
      <c r="AE38" s="1">
        <v>374854000</v>
      </c>
      <c r="AF38" s="1">
        <v>346529000</v>
      </c>
      <c r="AG38" s="1">
        <v>296967000</v>
      </c>
      <c r="AH38" s="1">
        <v>380179000</v>
      </c>
      <c r="AI38" s="1">
        <v>587998000</v>
      </c>
      <c r="AJ38" s="1">
        <v>493262000</v>
      </c>
      <c r="AK38" s="1">
        <v>1143987000</v>
      </c>
      <c r="AL38" s="1">
        <v>329266000</v>
      </c>
      <c r="AM38" s="1">
        <v>463889000</v>
      </c>
    </row>
    <row r="39" spans="1:3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  <c r="U39" s="1" t="s">
        <v>92</v>
      </c>
      <c r="V39" s="1" t="s">
        <v>92</v>
      </c>
      <c r="W39" s="1" t="s">
        <v>92</v>
      </c>
      <c r="X39" s="1" t="s">
        <v>92</v>
      </c>
      <c r="Y39" s="1" t="s">
        <v>92</v>
      </c>
      <c r="Z39" s="1" t="s">
        <v>92</v>
      </c>
      <c r="AA39" s="1" t="s">
        <v>92</v>
      </c>
      <c r="AB39" s="1" t="s">
        <v>92</v>
      </c>
      <c r="AC39" s="1" t="s">
        <v>92</v>
      </c>
      <c r="AD39" s="1" t="s">
        <v>92</v>
      </c>
      <c r="AE39" s="1">
        <v>97131000</v>
      </c>
      <c r="AF39" s="1" t="s">
        <v>92</v>
      </c>
      <c r="AG39" s="1" t="s">
        <v>92</v>
      </c>
      <c r="AH39" s="1" t="s">
        <v>92</v>
      </c>
      <c r="AI39" s="1" t="s">
        <v>92</v>
      </c>
      <c r="AJ39" s="1" t="s">
        <v>92</v>
      </c>
      <c r="AK39" s="1" t="s">
        <v>92</v>
      </c>
      <c r="AL39" s="1" t="s">
        <v>92</v>
      </c>
      <c r="AM39" s="1" t="s">
        <v>92</v>
      </c>
    </row>
    <row r="40" spans="1:39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 t="s">
        <v>92</v>
      </c>
      <c r="K40" s="1">
        <v>26700000</v>
      </c>
      <c r="L40" s="1">
        <v>32300000</v>
      </c>
      <c r="M40" s="1">
        <v>61400000</v>
      </c>
      <c r="N40" s="1">
        <v>54200000</v>
      </c>
      <c r="O40" s="1">
        <v>39000000</v>
      </c>
      <c r="P40" s="1">
        <v>118100000</v>
      </c>
      <c r="Q40" s="1">
        <v>31969000</v>
      </c>
      <c r="R40" s="1">
        <v>134147000</v>
      </c>
      <c r="S40" s="1">
        <v>297743000</v>
      </c>
      <c r="T40" s="1">
        <v>114793000</v>
      </c>
      <c r="U40" s="1">
        <v>54837000</v>
      </c>
      <c r="V40" s="1">
        <v>67183000</v>
      </c>
      <c r="W40" s="1">
        <v>97141000</v>
      </c>
      <c r="X40" s="1">
        <v>129198000</v>
      </c>
      <c r="Y40" s="1">
        <v>37103000</v>
      </c>
      <c r="Z40" s="1">
        <v>253605000</v>
      </c>
      <c r="AA40" s="1">
        <v>884642000</v>
      </c>
      <c r="AB40" s="1">
        <v>693686000</v>
      </c>
      <c r="AC40" s="1">
        <v>728272000</v>
      </c>
      <c r="AD40" s="1">
        <v>1118508000</v>
      </c>
      <c r="AE40" s="1">
        <v>471985000</v>
      </c>
      <c r="AF40" s="1">
        <v>346529000</v>
      </c>
      <c r="AG40" s="1">
        <v>296967000</v>
      </c>
      <c r="AH40" s="1">
        <v>380179000</v>
      </c>
      <c r="AI40" s="1">
        <v>587998000</v>
      </c>
      <c r="AJ40" s="1">
        <v>493262000</v>
      </c>
      <c r="AK40" s="1">
        <v>1143987000</v>
      </c>
      <c r="AL40" s="1">
        <v>329266000</v>
      </c>
      <c r="AM40" s="1">
        <v>463889000</v>
      </c>
    </row>
    <row r="41" spans="1:39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>
        <v>331700000</v>
      </c>
      <c r="L41" s="1">
        <v>326000000</v>
      </c>
      <c r="M41" s="1">
        <v>294600000</v>
      </c>
      <c r="N41" s="1">
        <v>360800000</v>
      </c>
      <c r="O41" s="1">
        <v>451300000</v>
      </c>
      <c r="P41" s="1">
        <v>352800000</v>
      </c>
      <c r="Q41" s="1">
        <v>379680000</v>
      </c>
      <c r="R41" s="1">
        <v>361726000</v>
      </c>
      <c r="S41" s="1">
        <v>370976000</v>
      </c>
      <c r="T41" s="1">
        <v>407612000</v>
      </c>
      <c r="U41" s="1">
        <v>408930000</v>
      </c>
      <c r="V41" s="1">
        <v>559289000</v>
      </c>
      <c r="W41" s="1">
        <v>522673000</v>
      </c>
      <c r="X41" s="1">
        <v>487285000</v>
      </c>
      <c r="Y41" s="1">
        <v>455153000</v>
      </c>
      <c r="Z41" s="1">
        <v>410390000</v>
      </c>
      <c r="AA41" s="1">
        <v>390061000</v>
      </c>
      <c r="AB41" s="1">
        <v>399499000</v>
      </c>
      <c r="AC41" s="1">
        <v>461383000</v>
      </c>
      <c r="AD41" s="1">
        <v>477912000</v>
      </c>
      <c r="AE41" s="1">
        <v>596940000</v>
      </c>
      <c r="AF41" s="1">
        <v>599073000</v>
      </c>
      <c r="AG41" s="1">
        <v>581381000</v>
      </c>
      <c r="AH41" s="1">
        <v>588262000</v>
      </c>
      <c r="AI41" s="1">
        <v>594145000</v>
      </c>
      <c r="AJ41" s="1">
        <v>568509000</v>
      </c>
      <c r="AK41" s="1">
        <v>615233000</v>
      </c>
      <c r="AL41" s="1">
        <v>671464000</v>
      </c>
      <c r="AM41" s="1">
        <v>711203000</v>
      </c>
    </row>
    <row r="42" spans="1:39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>
        <v>445700000</v>
      </c>
      <c r="L42" s="1">
        <v>397600000</v>
      </c>
      <c r="M42" s="1">
        <v>475000000</v>
      </c>
      <c r="N42" s="1">
        <v>505500000</v>
      </c>
      <c r="O42" s="1">
        <v>493200000</v>
      </c>
      <c r="P42" s="1">
        <v>602200000</v>
      </c>
      <c r="Q42" s="1">
        <v>605173000</v>
      </c>
      <c r="R42" s="1">
        <v>512134000</v>
      </c>
      <c r="S42" s="1">
        <v>503291000</v>
      </c>
      <c r="T42" s="1">
        <v>492859000</v>
      </c>
      <c r="U42" s="1">
        <v>557180000</v>
      </c>
      <c r="V42" s="1">
        <v>610284000</v>
      </c>
      <c r="W42" s="1">
        <v>648820000</v>
      </c>
      <c r="X42" s="1">
        <v>600185000</v>
      </c>
      <c r="Y42" s="1">
        <v>592530000</v>
      </c>
      <c r="Z42" s="1">
        <v>519712000</v>
      </c>
      <c r="AA42" s="1">
        <v>533622000</v>
      </c>
      <c r="AB42" s="1">
        <v>648953000</v>
      </c>
      <c r="AC42" s="1">
        <v>633262000</v>
      </c>
      <c r="AD42" s="1">
        <v>659541000</v>
      </c>
      <c r="AE42" s="1">
        <v>801036000</v>
      </c>
      <c r="AF42" s="1">
        <v>750970000</v>
      </c>
      <c r="AG42" s="1">
        <v>745678000</v>
      </c>
      <c r="AH42" s="1">
        <v>752836000</v>
      </c>
      <c r="AI42" s="1">
        <v>784879000</v>
      </c>
      <c r="AJ42" s="1">
        <v>815251000</v>
      </c>
      <c r="AK42" s="1">
        <v>964207000</v>
      </c>
      <c r="AL42" s="1">
        <v>988511000</v>
      </c>
      <c r="AM42" s="1">
        <v>1173119000</v>
      </c>
    </row>
    <row r="43" spans="1:39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>
        <v>144600000</v>
      </c>
      <c r="L43" s="1">
        <v>166400000</v>
      </c>
      <c r="M43" s="1">
        <v>155200000</v>
      </c>
      <c r="N43" s="1">
        <v>114300000</v>
      </c>
      <c r="O43" s="1">
        <v>150500000</v>
      </c>
      <c r="P43" s="1">
        <v>206900000</v>
      </c>
      <c r="Q43" s="1">
        <v>278526000</v>
      </c>
      <c r="R43" s="1">
        <v>159534000</v>
      </c>
      <c r="S43" s="1">
        <v>91608000</v>
      </c>
      <c r="T43" s="1">
        <v>116305000</v>
      </c>
      <c r="U43" s="1">
        <v>161494000</v>
      </c>
      <c r="V43" s="1">
        <v>172184000</v>
      </c>
      <c r="W43" s="1">
        <v>149178000</v>
      </c>
      <c r="X43" s="1">
        <v>209906000</v>
      </c>
      <c r="Y43" s="1">
        <v>260159000</v>
      </c>
      <c r="Z43" s="1">
        <v>201727000</v>
      </c>
      <c r="AA43" s="1">
        <v>196892000</v>
      </c>
      <c r="AB43" s="1">
        <v>304420000</v>
      </c>
      <c r="AC43" s="1">
        <v>290568000</v>
      </c>
      <c r="AD43" s="1">
        <v>231373000</v>
      </c>
      <c r="AE43" s="1">
        <v>377086000</v>
      </c>
      <c r="AF43" s="1">
        <v>152026000</v>
      </c>
      <c r="AG43" s="1">
        <v>192752000</v>
      </c>
      <c r="AH43" s="1">
        <v>280633000</v>
      </c>
      <c r="AI43" s="1">
        <v>272159000</v>
      </c>
      <c r="AJ43" s="1">
        <v>240080000</v>
      </c>
      <c r="AK43" s="1">
        <v>254478000</v>
      </c>
      <c r="AL43" s="1">
        <v>256965000</v>
      </c>
      <c r="AM43" s="1">
        <v>272195000</v>
      </c>
    </row>
    <row r="44" spans="1:39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 t="s">
        <v>92</v>
      </c>
      <c r="K44" s="10">
        <v>948700000</v>
      </c>
      <c r="L44" s="10">
        <v>922300000</v>
      </c>
      <c r="M44" s="10">
        <v>986200000</v>
      </c>
      <c r="N44" s="10">
        <v>1034800000</v>
      </c>
      <c r="O44" s="10">
        <v>1134000000</v>
      </c>
      <c r="P44" s="10">
        <v>1280000000</v>
      </c>
      <c r="Q44" s="10">
        <v>1295348000</v>
      </c>
      <c r="R44" s="10">
        <v>1167541000</v>
      </c>
      <c r="S44" s="10">
        <v>1263618000</v>
      </c>
      <c r="T44" s="10">
        <v>1131569000</v>
      </c>
      <c r="U44" s="10">
        <v>1182441000</v>
      </c>
      <c r="V44" s="10">
        <v>1408940000</v>
      </c>
      <c r="W44" s="10">
        <v>1417812000</v>
      </c>
      <c r="X44" s="10">
        <v>1426574000</v>
      </c>
      <c r="Y44" s="10">
        <v>1344945000</v>
      </c>
      <c r="Z44" s="10">
        <v>1385434000</v>
      </c>
      <c r="AA44" s="10">
        <v>2005217000</v>
      </c>
      <c r="AB44" s="10">
        <v>2046558000</v>
      </c>
      <c r="AC44" s="10">
        <v>2113485000</v>
      </c>
      <c r="AD44" s="10">
        <v>2487334000</v>
      </c>
      <c r="AE44" s="10">
        <v>2247047000</v>
      </c>
      <c r="AF44" s="10">
        <v>1848598000</v>
      </c>
      <c r="AG44" s="10">
        <v>1816778000</v>
      </c>
      <c r="AH44" s="10">
        <v>2001910000</v>
      </c>
      <c r="AI44" s="10">
        <v>2239181000</v>
      </c>
      <c r="AJ44" s="10">
        <v>2117102000</v>
      </c>
      <c r="AK44" s="10">
        <v>2977905000</v>
      </c>
      <c r="AL44" s="10">
        <v>2246206000</v>
      </c>
      <c r="AM44" s="10">
        <v>2620406000</v>
      </c>
    </row>
    <row r="45" spans="1:39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>
        <v>1468400000</v>
      </c>
      <c r="L45" s="1">
        <v>1436000000</v>
      </c>
      <c r="M45" s="1">
        <v>1601900000</v>
      </c>
      <c r="N45" s="1">
        <v>1648200000</v>
      </c>
      <c r="O45" s="1">
        <v>1648100000</v>
      </c>
      <c r="P45" s="1">
        <v>1510500000</v>
      </c>
      <c r="Q45" s="1">
        <v>1585388000</v>
      </c>
      <c r="R45" s="1">
        <v>1534901000</v>
      </c>
      <c r="S45" s="1">
        <v>1486055000</v>
      </c>
      <c r="T45" s="1">
        <v>1661939000</v>
      </c>
      <c r="U45" s="1">
        <v>1682698000</v>
      </c>
      <c r="V45" s="1">
        <v>1659138000</v>
      </c>
      <c r="W45" s="1">
        <v>1651300000</v>
      </c>
      <c r="X45" s="1">
        <v>1539715000</v>
      </c>
      <c r="Y45" s="1">
        <v>1458949000</v>
      </c>
      <c r="Z45" s="1">
        <v>1404767000</v>
      </c>
      <c r="AA45" s="1">
        <v>1437702000</v>
      </c>
      <c r="AB45" s="1">
        <v>1559717000</v>
      </c>
      <c r="AC45" s="1">
        <v>1674071000</v>
      </c>
      <c r="AD45" s="1">
        <v>1805345000</v>
      </c>
      <c r="AE45" s="1">
        <v>2151901000</v>
      </c>
      <c r="AF45" s="1">
        <v>2240460000</v>
      </c>
      <c r="AG45" s="1">
        <v>2177248000</v>
      </c>
      <c r="AH45" s="1">
        <v>2106697000</v>
      </c>
      <c r="AI45" s="1">
        <v>2130294000</v>
      </c>
      <c r="AJ45" s="1">
        <v>2373817000</v>
      </c>
      <c r="AK45" s="1">
        <v>2509523000</v>
      </c>
      <c r="AL45" s="1">
        <v>2937899000</v>
      </c>
      <c r="AM45" s="1">
        <v>2769702000</v>
      </c>
    </row>
    <row r="46" spans="1:3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 t="s">
        <v>92</v>
      </c>
      <c r="W46" s="1">
        <v>501955000</v>
      </c>
      <c r="X46" s="1">
        <v>584713000</v>
      </c>
      <c r="Y46" s="1">
        <v>554677000</v>
      </c>
      <c r="Z46" s="1">
        <v>571580000</v>
      </c>
      <c r="AA46" s="1">
        <v>524134000</v>
      </c>
      <c r="AB46" s="1">
        <v>516745000</v>
      </c>
      <c r="AC46" s="1">
        <v>588003000</v>
      </c>
      <c r="AD46" s="1">
        <v>576561000</v>
      </c>
      <c r="AE46" s="1">
        <v>792955000</v>
      </c>
      <c r="AF46" s="1">
        <v>684252000</v>
      </c>
      <c r="AG46" s="1">
        <v>812344000</v>
      </c>
      <c r="AH46" s="1">
        <v>821061000</v>
      </c>
      <c r="AI46" s="1">
        <v>1801103000</v>
      </c>
      <c r="AJ46" s="1">
        <v>1985955000</v>
      </c>
      <c r="AK46" s="1">
        <v>1988215000</v>
      </c>
      <c r="AL46" s="1">
        <v>2633174000</v>
      </c>
      <c r="AM46" s="1">
        <v>2606956000</v>
      </c>
    </row>
    <row r="47" spans="1:39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>
        <v>453600000</v>
      </c>
      <c r="L47" s="1">
        <v>428700000</v>
      </c>
      <c r="M47" s="1">
        <v>566000000</v>
      </c>
      <c r="N47" s="1">
        <v>551800000</v>
      </c>
      <c r="O47" s="1">
        <v>530500000</v>
      </c>
      <c r="P47" s="1">
        <v>450200000</v>
      </c>
      <c r="Q47" s="1">
        <v>474448000</v>
      </c>
      <c r="R47" s="1">
        <v>429128000</v>
      </c>
      <c r="S47" s="1">
        <v>418351000</v>
      </c>
      <c r="T47" s="1">
        <v>427471000</v>
      </c>
      <c r="U47" s="1">
        <v>589180000</v>
      </c>
      <c r="V47" s="1">
        <v>629964000</v>
      </c>
      <c r="W47" s="1">
        <v>140314000</v>
      </c>
      <c r="X47" s="1">
        <v>155862000</v>
      </c>
      <c r="Y47" s="1">
        <v>110772000</v>
      </c>
      <c r="Z47" s="1">
        <v>125520000</v>
      </c>
      <c r="AA47" s="1">
        <v>123080000</v>
      </c>
      <c r="AB47" s="1">
        <v>111913000</v>
      </c>
      <c r="AC47" s="1">
        <v>214713000</v>
      </c>
      <c r="AD47" s="1">
        <v>195244000</v>
      </c>
      <c r="AE47" s="1">
        <v>358093000</v>
      </c>
      <c r="AF47" s="1">
        <v>447309000</v>
      </c>
      <c r="AG47" s="1">
        <v>588038000</v>
      </c>
      <c r="AH47" s="1">
        <v>474037000</v>
      </c>
      <c r="AI47" s="1">
        <v>1404671000</v>
      </c>
      <c r="AJ47" s="1">
        <v>1495008000</v>
      </c>
      <c r="AK47" s="1">
        <v>1482887000</v>
      </c>
      <c r="AL47" s="1">
        <v>2298244000</v>
      </c>
      <c r="AM47" s="1">
        <v>1966269000</v>
      </c>
    </row>
    <row r="48" spans="1:39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>
        <v>453600000</v>
      </c>
      <c r="L48" s="1">
        <v>428700000</v>
      </c>
      <c r="M48" s="1">
        <v>566000000</v>
      </c>
      <c r="N48" s="1">
        <v>551800000</v>
      </c>
      <c r="O48" s="1">
        <v>530500000</v>
      </c>
      <c r="P48" s="1">
        <v>450200000</v>
      </c>
      <c r="Q48" s="1">
        <v>474448000</v>
      </c>
      <c r="R48" s="1">
        <v>429128000</v>
      </c>
      <c r="S48" s="1">
        <v>418351000</v>
      </c>
      <c r="T48" s="1">
        <v>427471000</v>
      </c>
      <c r="U48" s="1">
        <v>589180000</v>
      </c>
      <c r="V48" s="1">
        <v>629964000</v>
      </c>
      <c r="W48" s="1">
        <v>642269000</v>
      </c>
      <c r="X48" s="1">
        <v>740575000</v>
      </c>
      <c r="Y48" s="1">
        <v>665449000</v>
      </c>
      <c r="Z48" s="1">
        <v>697100000</v>
      </c>
      <c r="AA48" s="1">
        <v>647214000</v>
      </c>
      <c r="AB48" s="1">
        <v>628658000</v>
      </c>
      <c r="AC48" s="1">
        <v>802716000</v>
      </c>
      <c r="AD48" s="1">
        <v>771805000</v>
      </c>
      <c r="AE48" s="1">
        <v>1151048000</v>
      </c>
      <c r="AF48" s="1">
        <v>1131561000</v>
      </c>
      <c r="AG48" s="1">
        <v>1400382000</v>
      </c>
      <c r="AH48" s="1">
        <v>1295098000</v>
      </c>
      <c r="AI48" s="1">
        <v>3205774000</v>
      </c>
      <c r="AJ48" s="1">
        <v>3480963000</v>
      </c>
      <c r="AK48" s="1">
        <v>3471102000</v>
      </c>
      <c r="AL48" s="1">
        <v>4931418000</v>
      </c>
      <c r="AM48" s="1">
        <v>4573225000</v>
      </c>
    </row>
    <row r="49" spans="1:3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>
        <v>93089000</v>
      </c>
      <c r="AM49" s="1" t="s">
        <v>92</v>
      </c>
    </row>
    <row r="50" spans="1:3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  <c r="Y50" s="1">
        <v>13815000</v>
      </c>
      <c r="Z50" s="1">
        <v>4353000</v>
      </c>
      <c r="AA50" s="1">
        <v>21387000</v>
      </c>
      <c r="AB50" s="1">
        <v>38544000</v>
      </c>
      <c r="AC50" s="1">
        <v>12448000</v>
      </c>
      <c r="AD50" s="1" t="s">
        <v>92</v>
      </c>
      <c r="AE50" s="1" t="s">
        <v>92</v>
      </c>
      <c r="AF50" s="1">
        <v>36390000</v>
      </c>
      <c r="AG50" s="1">
        <v>56861000</v>
      </c>
      <c r="AH50" s="1">
        <v>3023000</v>
      </c>
      <c r="AI50" s="1">
        <v>1166000</v>
      </c>
      <c r="AJ50" s="1">
        <v>31033000</v>
      </c>
      <c r="AK50" s="1">
        <v>29369000</v>
      </c>
      <c r="AL50" s="1">
        <v>40873000</v>
      </c>
      <c r="AM50" s="1">
        <v>40498000</v>
      </c>
    </row>
    <row r="51" spans="1:39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>
        <v>20300000</v>
      </c>
      <c r="L51" s="1">
        <v>43600000</v>
      </c>
      <c r="M51" s="1">
        <v>30700000</v>
      </c>
      <c r="N51" s="1">
        <v>56400000</v>
      </c>
      <c r="O51" s="1">
        <v>91500000</v>
      </c>
      <c r="P51" s="1">
        <v>106000000</v>
      </c>
      <c r="Q51" s="1">
        <v>92580000</v>
      </c>
      <c r="R51" s="1">
        <v>115860000</v>
      </c>
      <c r="S51" s="1">
        <v>312527000</v>
      </c>
      <c r="T51" s="1">
        <v>361561000</v>
      </c>
      <c r="U51" s="1">
        <v>343212000</v>
      </c>
      <c r="V51" s="1">
        <v>597194000</v>
      </c>
      <c r="W51" s="1">
        <v>446184000</v>
      </c>
      <c r="X51" s="1">
        <v>540249000</v>
      </c>
      <c r="Y51" s="1">
        <v>151561000</v>
      </c>
      <c r="Z51" s="1">
        <v>183377000</v>
      </c>
      <c r="AA51" s="1">
        <v>161212000</v>
      </c>
      <c r="AB51" s="1">
        <v>138722000</v>
      </c>
      <c r="AC51" s="1">
        <v>152119000</v>
      </c>
      <c r="AD51" s="1">
        <v>293004000</v>
      </c>
      <c r="AE51" s="1">
        <v>79520000</v>
      </c>
      <c r="AF51" s="1">
        <v>87362000</v>
      </c>
      <c r="AG51" s="1">
        <v>73064000</v>
      </c>
      <c r="AH51" s="1">
        <v>146998000</v>
      </c>
      <c r="AI51" s="1">
        <v>126605000</v>
      </c>
      <c r="AJ51" s="1">
        <v>137480000</v>
      </c>
      <c r="AK51" s="1">
        <v>143946000</v>
      </c>
      <c r="AL51" s="1">
        <v>162746000</v>
      </c>
      <c r="AM51" s="1">
        <v>944989000</v>
      </c>
    </row>
    <row r="52" spans="1:39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>
        <v>1942300000</v>
      </c>
      <c r="L52" s="1">
        <v>1908300000</v>
      </c>
      <c r="M52" s="1">
        <v>2198600000</v>
      </c>
      <c r="N52" s="1">
        <v>2256400000</v>
      </c>
      <c r="O52" s="1">
        <v>2270100000</v>
      </c>
      <c r="P52" s="1">
        <v>2066700000</v>
      </c>
      <c r="Q52" s="1">
        <v>2152416000</v>
      </c>
      <c r="R52" s="1">
        <v>2079889000</v>
      </c>
      <c r="S52" s="1">
        <v>2216933000</v>
      </c>
      <c r="T52" s="1">
        <v>2450971000</v>
      </c>
      <c r="U52" s="1">
        <v>2615090000</v>
      </c>
      <c r="V52" s="1">
        <v>2886296000</v>
      </c>
      <c r="W52" s="1">
        <v>2739753000</v>
      </c>
      <c r="X52" s="1">
        <v>2820539000</v>
      </c>
      <c r="Y52" s="1">
        <v>2289774000</v>
      </c>
      <c r="Z52" s="1">
        <v>2289597000</v>
      </c>
      <c r="AA52" s="1">
        <v>2267515000</v>
      </c>
      <c r="AB52" s="1">
        <v>2365641000</v>
      </c>
      <c r="AC52" s="1">
        <v>2641354000</v>
      </c>
      <c r="AD52" s="1">
        <v>2870154000</v>
      </c>
      <c r="AE52" s="1">
        <v>3382469000</v>
      </c>
      <c r="AF52" s="1">
        <v>3495773000</v>
      </c>
      <c r="AG52" s="1">
        <v>3707555000</v>
      </c>
      <c r="AH52" s="1">
        <v>3551816000</v>
      </c>
      <c r="AI52" s="1">
        <v>5463839000</v>
      </c>
      <c r="AJ52" s="1">
        <v>6023293000</v>
      </c>
      <c r="AK52" s="1">
        <v>6153940000</v>
      </c>
      <c r="AL52" s="1">
        <v>8166025000</v>
      </c>
      <c r="AM52" s="1">
        <v>8328414000</v>
      </c>
    </row>
    <row r="53" spans="1:3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M53" s="1" t="s">
        <v>92</v>
      </c>
    </row>
    <row r="54" spans="1:39" ht="20" thickBot="1" x14ac:dyDescent="0.3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 t="s">
        <v>92</v>
      </c>
      <c r="J54" s="11" t="s">
        <v>92</v>
      </c>
      <c r="K54" s="11">
        <v>2891000000</v>
      </c>
      <c r="L54" s="11">
        <v>2830600000</v>
      </c>
      <c r="M54" s="11">
        <v>3184800000</v>
      </c>
      <c r="N54" s="11">
        <v>3291200000</v>
      </c>
      <c r="O54" s="11">
        <v>3404100000</v>
      </c>
      <c r="P54" s="11">
        <v>3346700000</v>
      </c>
      <c r="Q54" s="11">
        <v>3447764000</v>
      </c>
      <c r="R54" s="11">
        <v>3247430000</v>
      </c>
      <c r="S54" s="11">
        <v>3480551000</v>
      </c>
      <c r="T54" s="11">
        <v>3582540000</v>
      </c>
      <c r="U54" s="11">
        <v>3797531000</v>
      </c>
      <c r="V54" s="11">
        <v>4295236000</v>
      </c>
      <c r="W54" s="11">
        <v>4157565000</v>
      </c>
      <c r="X54" s="11">
        <v>4247113000</v>
      </c>
      <c r="Y54" s="11">
        <v>3634719000</v>
      </c>
      <c r="Z54" s="11">
        <v>3675031000</v>
      </c>
      <c r="AA54" s="11">
        <v>4272732000</v>
      </c>
      <c r="AB54" s="11">
        <v>4412199000</v>
      </c>
      <c r="AC54" s="11">
        <v>4754839000</v>
      </c>
      <c r="AD54" s="11">
        <v>5357488000</v>
      </c>
      <c r="AE54" s="11">
        <v>5629516000</v>
      </c>
      <c r="AF54" s="11">
        <v>5344371000</v>
      </c>
      <c r="AG54" s="11">
        <v>5524333000</v>
      </c>
      <c r="AH54" s="11">
        <v>5553726000</v>
      </c>
      <c r="AI54" s="11">
        <v>7703020000</v>
      </c>
      <c r="AJ54" s="11">
        <v>8140395000</v>
      </c>
      <c r="AK54" s="11">
        <v>9131845000</v>
      </c>
      <c r="AL54" s="11">
        <v>10412231000</v>
      </c>
      <c r="AM54" s="11">
        <v>10948820000</v>
      </c>
    </row>
    <row r="55" spans="1:39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>
        <v>115400000</v>
      </c>
      <c r="L55" s="1">
        <v>127100000</v>
      </c>
      <c r="M55" s="1">
        <v>134200000</v>
      </c>
      <c r="N55" s="1">
        <v>146900000</v>
      </c>
      <c r="O55" s="1">
        <v>156900000</v>
      </c>
      <c r="P55" s="1">
        <v>136600000</v>
      </c>
      <c r="Q55" s="1">
        <v>149232000</v>
      </c>
      <c r="R55" s="1">
        <v>133049000</v>
      </c>
      <c r="S55" s="1">
        <v>124507000</v>
      </c>
      <c r="T55" s="1">
        <v>132222000</v>
      </c>
      <c r="U55" s="1">
        <v>148686000</v>
      </c>
      <c r="V55" s="1">
        <v>167812000</v>
      </c>
      <c r="W55" s="1">
        <v>155517000</v>
      </c>
      <c r="X55" s="1">
        <v>223019000</v>
      </c>
      <c r="Y55" s="1">
        <v>249454000</v>
      </c>
      <c r="Z55" s="1">
        <v>287935000</v>
      </c>
      <c r="AA55" s="1">
        <v>410655000</v>
      </c>
      <c r="AB55" s="1">
        <v>420017000</v>
      </c>
      <c r="AC55" s="1">
        <v>441977000</v>
      </c>
      <c r="AD55" s="1">
        <v>461514000</v>
      </c>
      <c r="AE55" s="1">
        <v>482017000</v>
      </c>
      <c r="AF55" s="1">
        <v>474266000</v>
      </c>
      <c r="AG55" s="1">
        <v>522536000</v>
      </c>
      <c r="AH55" s="1">
        <v>523229000</v>
      </c>
      <c r="AI55" s="1">
        <v>502314000</v>
      </c>
      <c r="AJ55" s="1">
        <v>550828000</v>
      </c>
      <c r="AK55" s="1">
        <v>580058000</v>
      </c>
      <c r="AL55" s="1">
        <v>692338000</v>
      </c>
      <c r="AM55" s="1">
        <v>970558000</v>
      </c>
    </row>
    <row r="56" spans="1:39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>
        <v>324700000</v>
      </c>
      <c r="L56" s="1">
        <v>413700000</v>
      </c>
      <c r="M56" s="1">
        <v>315000000</v>
      </c>
      <c r="N56" s="1">
        <v>257500000</v>
      </c>
      <c r="O56" s="1">
        <v>346000000</v>
      </c>
      <c r="P56" s="1">
        <v>211600000</v>
      </c>
      <c r="Q56" s="1">
        <v>258123000</v>
      </c>
      <c r="R56" s="1">
        <v>7926000</v>
      </c>
      <c r="S56" s="1">
        <v>28124000</v>
      </c>
      <c r="T56" s="1">
        <v>12509000</v>
      </c>
      <c r="U56" s="1">
        <v>622320000</v>
      </c>
      <c r="V56" s="1">
        <v>819115000</v>
      </c>
      <c r="W56" s="1">
        <v>843998000</v>
      </c>
      <c r="X56" s="1">
        <v>856392000</v>
      </c>
      <c r="Y56" s="1">
        <v>501504000</v>
      </c>
      <c r="Z56" s="1">
        <v>39313000</v>
      </c>
      <c r="AA56" s="1">
        <v>285480000</v>
      </c>
      <c r="AB56" s="1">
        <v>139673000</v>
      </c>
      <c r="AC56" s="1">
        <v>375898000</v>
      </c>
      <c r="AD56" s="1">
        <v>166875000</v>
      </c>
      <c r="AE56" s="1">
        <v>635501000</v>
      </c>
      <c r="AF56" s="1">
        <v>863436000</v>
      </c>
      <c r="AG56" s="1">
        <v>632714000</v>
      </c>
      <c r="AH56" s="1">
        <v>859457000</v>
      </c>
      <c r="AI56" s="1">
        <v>1203316000</v>
      </c>
      <c r="AJ56" s="1">
        <v>764881000</v>
      </c>
      <c r="AK56" s="1">
        <v>549448000</v>
      </c>
      <c r="AL56" s="1">
        <v>978559000</v>
      </c>
      <c r="AM56" s="1">
        <v>1447368000</v>
      </c>
    </row>
    <row r="57" spans="1:3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>
        <v>15189000</v>
      </c>
      <c r="Z57" s="1">
        <v>36918000</v>
      </c>
      <c r="AA57" s="1">
        <v>9402000</v>
      </c>
      <c r="AB57" s="1">
        <v>1899000</v>
      </c>
      <c r="AC57" s="1">
        <v>2329000</v>
      </c>
      <c r="AD57" s="1">
        <v>79911000</v>
      </c>
      <c r="AE57" s="1">
        <v>4616000</v>
      </c>
      <c r="AF57" s="1">
        <v>23243000</v>
      </c>
      <c r="AG57" s="1">
        <v>3207000</v>
      </c>
      <c r="AH57" s="1">
        <v>17723000</v>
      </c>
      <c r="AI57" s="1">
        <v>33773000</v>
      </c>
      <c r="AJ57" s="1">
        <v>19921000</v>
      </c>
      <c r="AK57" s="1">
        <v>17051000</v>
      </c>
      <c r="AL57" s="1">
        <v>3070000</v>
      </c>
      <c r="AM57" s="1">
        <v>6710000</v>
      </c>
    </row>
    <row r="58" spans="1:39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 t="s">
        <v>92</v>
      </c>
      <c r="Z58" s="1" t="s">
        <v>92</v>
      </c>
      <c r="AA58" s="1" t="s">
        <v>92</v>
      </c>
      <c r="AB58" s="1" t="s">
        <v>92</v>
      </c>
      <c r="AC58" s="1" t="s">
        <v>92</v>
      </c>
      <c r="AD58" s="1" t="s">
        <v>92</v>
      </c>
      <c r="AE58" s="1" t="s">
        <v>92</v>
      </c>
      <c r="AF58" s="1" t="s">
        <v>92</v>
      </c>
      <c r="AG58" s="1" t="s">
        <v>92</v>
      </c>
      <c r="AH58" s="1" t="s">
        <v>92</v>
      </c>
      <c r="AI58" s="1" t="s">
        <v>92</v>
      </c>
      <c r="AJ58" s="1" t="s">
        <v>92</v>
      </c>
      <c r="AK58" s="1" t="s">
        <v>92</v>
      </c>
      <c r="AL58" s="1" t="s">
        <v>92</v>
      </c>
      <c r="AM58" s="1" t="s">
        <v>92</v>
      </c>
    </row>
    <row r="59" spans="1:39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>
        <v>356100000</v>
      </c>
      <c r="L59" s="1">
        <v>323600000</v>
      </c>
      <c r="M59" s="1">
        <v>368100000</v>
      </c>
      <c r="N59" s="1">
        <v>391300000</v>
      </c>
      <c r="O59" s="1">
        <v>311900000</v>
      </c>
      <c r="P59" s="1">
        <v>364600000</v>
      </c>
      <c r="Q59" s="1">
        <v>359546000</v>
      </c>
      <c r="R59" s="1">
        <v>465469000</v>
      </c>
      <c r="S59" s="1">
        <v>394215000</v>
      </c>
      <c r="T59" s="1">
        <v>441079000</v>
      </c>
      <c r="U59" s="1">
        <v>514376000</v>
      </c>
      <c r="V59" s="1">
        <v>531296000</v>
      </c>
      <c r="W59" s="1">
        <v>454023000</v>
      </c>
      <c r="X59" s="1">
        <v>539359000</v>
      </c>
      <c r="Y59" s="1">
        <v>504065000</v>
      </c>
      <c r="Z59" s="1">
        <v>546462000</v>
      </c>
      <c r="AA59" s="1">
        <v>593308000</v>
      </c>
      <c r="AB59" s="1">
        <v>612186000</v>
      </c>
      <c r="AC59" s="1">
        <v>650906000</v>
      </c>
      <c r="AD59" s="1">
        <v>699722000</v>
      </c>
      <c r="AE59" s="1">
        <v>813513000</v>
      </c>
      <c r="AF59" s="1">
        <v>856967000</v>
      </c>
      <c r="AG59" s="1">
        <v>750986000</v>
      </c>
      <c r="AH59" s="1">
        <v>676134000</v>
      </c>
      <c r="AI59" s="1">
        <v>679163000</v>
      </c>
      <c r="AJ59" s="1">
        <v>673163000</v>
      </c>
      <c r="AK59" s="1">
        <v>745188000</v>
      </c>
      <c r="AL59" s="1">
        <v>819346000</v>
      </c>
      <c r="AM59" s="1">
        <v>832518000</v>
      </c>
    </row>
    <row r="60" spans="1:39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 t="s">
        <v>92</v>
      </c>
      <c r="K60" s="10">
        <v>796200000</v>
      </c>
      <c r="L60" s="10">
        <v>864400000</v>
      </c>
      <c r="M60" s="10">
        <v>817300000</v>
      </c>
      <c r="N60" s="10">
        <v>795700000</v>
      </c>
      <c r="O60" s="10">
        <v>814800000</v>
      </c>
      <c r="P60" s="10">
        <v>712800000</v>
      </c>
      <c r="Q60" s="10">
        <v>766901000</v>
      </c>
      <c r="R60" s="10">
        <v>606444000</v>
      </c>
      <c r="S60" s="10">
        <v>546846000</v>
      </c>
      <c r="T60" s="10">
        <v>585810000</v>
      </c>
      <c r="U60" s="10">
        <v>1285382000</v>
      </c>
      <c r="V60" s="10">
        <v>1518223000</v>
      </c>
      <c r="W60" s="10">
        <v>1453538000</v>
      </c>
      <c r="X60" s="10">
        <v>1618770000</v>
      </c>
      <c r="Y60" s="10">
        <v>1270212000</v>
      </c>
      <c r="Z60" s="10">
        <v>910628000</v>
      </c>
      <c r="AA60" s="10">
        <v>1298845000</v>
      </c>
      <c r="AB60" s="10">
        <v>1173775000</v>
      </c>
      <c r="AC60" s="10">
        <v>1471110000</v>
      </c>
      <c r="AD60" s="10">
        <v>1408022000</v>
      </c>
      <c r="AE60" s="10">
        <v>1935647000</v>
      </c>
      <c r="AF60" s="10">
        <v>2217912000</v>
      </c>
      <c r="AG60" s="10">
        <v>1909443000</v>
      </c>
      <c r="AH60" s="10">
        <v>2076543000</v>
      </c>
      <c r="AI60" s="10">
        <v>2418566000</v>
      </c>
      <c r="AJ60" s="10">
        <v>2008793000</v>
      </c>
      <c r="AK60" s="10">
        <v>1891745000</v>
      </c>
      <c r="AL60" s="10">
        <v>2493313000</v>
      </c>
      <c r="AM60" s="10">
        <v>3257154000</v>
      </c>
    </row>
    <row r="61" spans="1:39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>
        <v>157200000</v>
      </c>
      <c r="L61" s="1">
        <v>357000000</v>
      </c>
      <c r="M61" s="1">
        <v>655300000</v>
      </c>
      <c r="N61" s="1">
        <v>1029100000</v>
      </c>
      <c r="O61" s="1">
        <v>879100000</v>
      </c>
      <c r="P61" s="1">
        <v>878200000</v>
      </c>
      <c r="Q61" s="1">
        <v>877654000</v>
      </c>
      <c r="R61" s="1">
        <v>876972000</v>
      </c>
      <c r="S61" s="1">
        <v>851800000</v>
      </c>
      <c r="T61" s="1">
        <v>968499000</v>
      </c>
      <c r="U61" s="1">
        <v>690602000</v>
      </c>
      <c r="V61" s="1">
        <v>942755000</v>
      </c>
      <c r="W61" s="1">
        <v>1248128000</v>
      </c>
      <c r="X61" s="1">
        <v>1279965000</v>
      </c>
      <c r="Y61" s="1">
        <v>1505954000</v>
      </c>
      <c r="Z61" s="1">
        <v>1502730000</v>
      </c>
      <c r="AA61" s="1">
        <v>1541825000</v>
      </c>
      <c r="AB61" s="1">
        <v>1748500000</v>
      </c>
      <c r="AC61" s="1">
        <v>1530967000</v>
      </c>
      <c r="AD61" s="1">
        <v>1795142000</v>
      </c>
      <c r="AE61" s="1">
        <v>1548963000</v>
      </c>
      <c r="AF61" s="1">
        <v>1557091000</v>
      </c>
      <c r="AG61" s="1">
        <v>2347455000</v>
      </c>
      <c r="AH61" s="1">
        <v>2061023000</v>
      </c>
      <c r="AI61" s="1">
        <v>3254280000</v>
      </c>
      <c r="AJ61" s="1">
        <v>3714976000</v>
      </c>
      <c r="AK61" s="1">
        <v>4271626000</v>
      </c>
      <c r="AL61" s="1">
        <v>4397526000</v>
      </c>
      <c r="AM61" s="1">
        <v>3343977000</v>
      </c>
    </row>
    <row r="62" spans="1:39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  <c r="AM62" s="1" t="s">
        <v>92</v>
      </c>
    </row>
    <row r="63" spans="1:39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>
        <v>193400000</v>
      </c>
      <c r="L63" s="1">
        <v>192500000</v>
      </c>
      <c r="M63" s="1">
        <v>224000000</v>
      </c>
      <c r="N63" s="1">
        <v>267100000</v>
      </c>
      <c r="O63" s="1">
        <v>321100000</v>
      </c>
      <c r="P63" s="1">
        <v>326000000</v>
      </c>
      <c r="Q63" s="1">
        <v>300499000</v>
      </c>
      <c r="R63" s="1">
        <v>255769000</v>
      </c>
      <c r="S63" s="1">
        <v>348040000</v>
      </c>
      <c r="T63" s="1">
        <v>377589000</v>
      </c>
      <c r="U63" s="1">
        <v>328889000</v>
      </c>
      <c r="V63" s="1">
        <v>400253000</v>
      </c>
      <c r="W63" s="1">
        <v>286003000</v>
      </c>
      <c r="X63" s="1">
        <v>180842000</v>
      </c>
      <c r="Y63" s="1">
        <v>3646000</v>
      </c>
      <c r="Z63" s="1" t="s">
        <v>92</v>
      </c>
      <c r="AA63" s="1" t="s">
        <v>92</v>
      </c>
      <c r="AB63" s="1" t="s">
        <v>92</v>
      </c>
      <c r="AC63" s="1">
        <v>35657000</v>
      </c>
      <c r="AD63" s="1">
        <v>104204000</v>
      </c>
      <c r="AE63" s="1">
        <v>99373000</v>
      </c>
      <c r="AF63" s="1">
        <v>53188000</v>
      </c>
      <c r="AG63" s="1">
        <v>39587000</v>
      </c>
      <c r="AH63" s="1">
        <v>45656000</v>
      </c>
      <c r="AI63" s="1">
        <v>176860000</v>
      </c>
      <c r="AJ63" s="1">
        <v>200018000</v>
      </c>
      <c r="AK63" s="1">
        <v>229028000</v>
      </c>
      <c r="AL63" s="1">
        <v>288004000</v>
      </c>
      <c r="AM63" s="1">
        <v>328403000</v>
      </c>
    </row>
    <row r="64" spans="1:39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>
        <v>303100000</v>
      </c>
      <c r="L64" s="1">
        <v>333700000</v>
      </c>
      <c r="M64" s="1">
        <v>327200000</v>
      </c>
      <c r="N64" s="1">
        <v>346500000</v>
      </c>
      <c r="O64" s="1">
        <v>346800000</v>
      </c>
      <c r="P64" s="1">
        <v>331100000</v>
      </c>
      <c r="Q64" s="1">
        <v>327674000</v>
      </c>
      <c r="R64" s="1">
        <v>361041000</v>
      </c>
      <c r="S64" s="1">
        <v>362162000</v>
      </c>
      <c r="T64" s="1">
        <v>370776000</v>
      </c>
      <c r="U64" s="1">
        <v>403356000</v>
      </c>
      <c r="V64" s="1">
        <v>412929000</v>
      </c>
      <c r="W64" s="1">
        <v>486473000</v>
      </c>
      <c r="X64" s="1">
        <v>544016000</v>
      </c>
      <c r="Y64" s="1">
        <v>504963000</v>
      </c>
      <c r="Z64" s="1">
        <v>501334000</v>
      </c>
      <c r="AA64" s="1">
        <v>494461000</v>
      </c>
      <c r="AB64" s="1">
        <v>617276000</v>
      </c>
      <c r="AC64" s="1">
        <v>668732000</v>
      </c>
      <c r="AD64" s="1">
        <v>434068000</v>
      </c>
      <c r="AE64" s="1">
        <v>526003000</v>
      </c>
      <c r="AF64" s="1">
        <v>468718000</v>
      </c>
      <c r="AG64" s="1">
        <v>400161000</v>
      </c>
      <c r="AH64" s="1">
        <v>438939000</v>
      </c>
      <c r="AI64" s="1">
        <v>446048000</v>
      </c>
      <c r="AJ64" s="1">
        <v>471614000</v>
      </c>
      <c r="AK64" s="1">
        <v>501563000</v>
      </c>
      <c r="AL64" s="1">
        <v>476159000</v>
      </c>
      <c r="AM64" s="1">
        <v>719742000</v>
      </c>
    </row>
    <row r="65" spans="1:39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92</v>
      </c>
      <c r="K65" s="1">
        <v>653700000</v>
      </c>
      <c r="L65" s="1">
        <v>883200000</v>
      </c>
      <c r="M65" s="1">
        <v>1206500000</v>
      </c>
      <c r="N65" s="1">
        <v>1642700000</v>
      </c>
      <c r="O65" s="1">
        <v>1547000000</v>
      </c>
      <c r="P65" s="1">
        <v>1535300000</v>
      </c>
      <c r="Q65" s="1">
        <v>1505827000</v>
      </c>
      <c r="R65" s="1">
        <v>1493782000</v>
      </c>
      <c r="S65" s="1">
        <v>1562002000</v>
      </c>
      <c r="T65" s="1">
        <v>1716864000</v>
      </c>
      <c r="U65" s="1">
        <v>1422847000</v>
      </c>
      <c r="V65" s="1">
        <v>1755937000</v>
      </c>
      <c r="W65" s="1">
        <v>2020604000</v>
      </c>
      <c r="X65" s="1">
        <v>2004823000</v>
      </c>
      <c r="Y65" s="1">
        <v>2014563000</v>
      </c>
      <c r="Z65" s="1">
        <v>2004064000</v>
      </c>
      <c r="AA65" s="1">
        <v>2036286000</v>
      </c>
      <c r="AB65" s="1">
        <v>2365776000</v>
      </c>
      <c r="AC65" s="1">
        <v>2235356000</v>
      </c>
      <c r="AD65" s="1">
        <v>2333414000</v>
      </c>
      <c r="AE65" s="1">
        <v>2174339000</v>
      </c>
      <c r="AF65" s="1">
        <v>2078997000</v>
      </c>
      <c r="AG65" s="1">
        <v>2787203000</v>
      </c>
      <c r="AH65" s="1">
        <v>2545618000</v>
      </c>
      <c r="AI65" s="1">
        <v>3877188000</v>
      </c>
      <c r="AJ65" s="1">
        <v>4386608000</v>
      </c>
      <c r="AK65" s="1">
        <v>5002217000</v>
      </c>
      <c r="AL65" s="1">
        <v>5161689000</v>
      </c>
      <c r="AM65" s="1">
        <v>4392122000</v>
      </c>
    </row>
    <row r="66" spans="1:3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  <c r="AM66" s="1" t="s">
        <v>92</v>
      </c>
    </row>
    <row r="67" spans="1:39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 t="s">
        <v>92</v>
      </c>
      <c r="J67" s="10" t="s">
        <v>92</v>
      </c>
      <c r="K67" s="10">
        <v>1449900000</v>
      </c>
      <c r="L67" s="10">
        <v>1747600000</v>
      </c>
      <c r="M67" s="10">
        <v>2023800000</v>
      </c>
      <c r="N67" s="10">
        <v>2438400000</v>
      </c>
      <c r="O67" s="10">
        <v>2361800000</v>
      </c>
      <c r="P67" s="10">
        <v>2248100000</v>
      </c>
      <c r="Q67" s="10">
        <v>2272728000</v>
      </c>
      <c r="R67" s="10">
        <v>2100226000</v>
      </c>
      <c r="S67" s="10">
        <v>2108848000</v>
      </c>
      <c r="T67" s="10">
        <v>2302674000</v>
      </c>
      <c r="U67" s="10">
        <v>2708229000</v>
      </c>
      <c r="V67" s="10">
        <v>3274160000</v>
      </c>
      <c r="W67" s="10">
        <v>3474142000</v>
      </c>
      <c r="X67" s="10">
        <v>3623593000</v>
      </c>
      <c r="Y67" s="10">
        <v>3284775000</v>
      </c>
      <c r="Z67" s="10">
        <v>2914692000</v>
      </c>
      <c r="AA67" s="10">
        <v>3335131000</v>
      </c>
      <c r="AB67" s="10">
        <v>3539551000</v>
      </c>
      <c r="AC67" s="10">
        <v>3706466000</v>
      </c>
      <c r="AD67" s="10">
        <v>3741436000</v>
      </c>
      <c r="AE67" s="10">
        <v>4109986000</v>
      </c>
      <c r="AF67" s="10">
        <v>4296909000</v>
      </c>
      <c r="AG67" s="10">
        <v>4696646000</v>
      </c>
      <c r="AH67" s="10">
        <v>4622161000</v>
      </c>
      <c r="AI67" s="10">
        <v>6295754000</v>
      </c>
      <c r="AJ67" s="10">
        <v>6395401000</v>
      </c>
      <c r="AK67" s="10">
        <v>6893962000</v>
      </c>
      <c r="AL67" s="10">
        <v>7655002000</v>
      </c>
      <c r="AM67" s="10">
        <v>7649276000</v>
      </c>
    </row>
    <row r="68" spans="1:39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 t="s">
        <v>92</v>
      </c>
      <c r="O68" s="1" t="s">
        <v>92</v>
      </c>
      <c r="P68" s="1">
        <v>180000000</v>
      </c>
      <c r="Q68" s="1">
        <v>179950000</v>
      </c>
      <c r="R68" s="1">
        <v>179950000</v>
      </c>
      <c r="S68" s="1">
        <v>179950000</v>
      </c>
      <c r="T68" s="1">
        <v>179950000</v>
      </c>
      <c r="U68" s="1">
        <v>359901000</v>
      </c>
      <c r="V68" s="1">
        <v>359901000</v>
      </c>
      <c r="W68" s="1">
        <v>359901000</v>
      </c>
      <c r="X68" s="1">
        <v>359901000</v>
      </c>
      <c r="Y68" s="1">
        <v>359901000</v>
      </c>
      <c r="Z68" s="1">
        <v>359901000</v>
      </c>
      <c r="AA68" s="1">
        <v>359901000</v>
      </c>
      <c r="AB68" s="1">
        <v>359901000</v>
      </c>
      <c r="AC68" s="1">
        <v>359901000</v>
      </c>
      <c r="AD68" s="1">
        <v>359901000</v>
      </c>
      <c r="AE68" s="1">
        <v>359901000</v>
      </c>
      <c r="AF68" s="1">
        <v>359901000</v>
      </c>
      <c r="AG68" s="1">
        <v>359901000</v>
      </c>
      <c r="AH68" s="1">
        <v>359901000</v>
      </c>
      <c r="AI68" s="1">
        <v>359901000</v>
      </c>
      <c r="AJ68" s="1">
        <v>221553000</v>
      </c>
      <c r="AK68" s="1">
        <v>221553000</v>
      </c>
      <c r="AL68" s="1">
        <v>221553000</v>
      </c>
      <c r="AM68" s="1">
        <v>163439000</v>
      </c>
    </row>
    <row r="69" spans="1:39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 t="s">
        <v>92</v>
      </c>
      <c r="J69" s="1" t="s">
        <v>92</v>
      </c>
      <c r="K69" s="1">
        <v>1522900000</v>
      </c>
      <c r="L69" s="1">
        <v>1694700000</v>
      </c>
      <c r="M69" s="1">
        <v>1763100000</v>
      </c>
      <c r="N69" s="1">
        <v>1977800000</v>
      </c>
      <c r="O69" s="1">
        <v>2189700000</v>
      </c>
      <c r="P69" s="1">
        <v>2513300000</v>
      </c>
      <c r="Q69" s="1">
        <v>2702927000</v>
      </c>
      <c r="R69" s="1">
        <v>2755333000</v>
      </c>
      <c r="S69" s="1">
        <v>2991090000</v>
      </c>
      <c r="T69" s="1">
        <v>3263988000</v>
      </c>
      <c r="U69" s="1">
        <v>3469169000</v>
      </c>
      <c r="V69" s="1">
        <v>3646179000</v>
      </c>
      <c r="W69" s="1">
        <v>3965415000</v>
      </c>
      <c r="X69" s="1">
        <v>3927306000</v>
      </c>
      <c r="Y69" s="1">
        <v>3975762000</v>
      </c>
      <c r="Z69" s="1">
        <v>4148353000</v>
      </c>
      <c r="AA69" s="1">
        <v>4374718000</v>
      </c>
      <c r="AB69" s="1">
        <v>4699597000</v>
      </c>
      <c r="AC69" s="1">
        <v>5027617000</v>
      </c>
      <c r="AD69" s="1">
        <v>5454286000</v>
      </c>
      <c r="AE69" s="1">
        <v>5860784000</v>
      </c>
      <c r="AF69" s="1">
        <v>5897603000</v>
      </c>
      <c r="AG69" s="1">
        <v>6115961000</v>
      </c>
      <c r="AH69" s="1">
        <v>6371082000</v>
      </c>
      <c r="AI69" s="1">
        <v>7032020000</v>
      </c>
      <c r="AJ69" s="1">
        <v>1290461000</v>
      </c>
      <c r="AK69" s="1">
        <v>1928673000</v>
      </c>
      <c r="AL69" s="1">
        <v>2719936000</v>
      </c>
      <c r="AM69" s="1">
        <v>3589781000</v>
      </c>
    </row>
    <row r="70" spans="1:39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>
        <v>-655100000</v>
      </c>
      <c r="L70" s="1">
        <v>-754400000</v>
      </c>
      <c r="M70" s="1">
        <v>-820800000</v>
      </c>
      <c r="N70" s="1">
        <v>-939000000</v>
      </c>
      <c r="O70" s="1">
        <v>-1054700000</v>
      </c>
      <c r="P70" s="1">
        <v>-1061800000</v>
      </c>
      <c r="Q70" s="1">
        <v>-1061800000</v>
      </c>
      <c r="R70" s="1">
        <v>-1365855000</v>
      </c>
      <c r="S70" s="1">
        <v>8297000</v>
      </c>
      <c r="T70" s="1">
        <v>-20665000</v>
      </c>
      <c r="U70" s="1">
        <v>-6078000</v>
      </c>
      <c r="V70" s="1">
        <v>-12515000</v>
      </c>
      <c r="W70" s="1">
        <v>-138189000</v>
      </c>
      <c r="X70" s="1">
        <v>-27979000</v>
      </c>
      <c r="Y70" s="1">
        <v>-359908000</v>
      </c>
      <c r="Z70" s="1">
        <v>-202844000</v>
      </c>
      <c r="AA70" s="1">
        <v>-215067000</v>
      </c>
      <c r="AB70" s="1">
        <v>-442331000</v>
      </c>
      <c r="AC70" s="1">
        <v>-385076000</v>
      </c>
      <c r="AD70" s="1">
        <v>-166567000</v>
      </c>
      <c r="AE70" s="1">
        <v>-358573000</v>
      </c>
      <c r="AF70" s="1">
        <v>-371025000</v>
      </c>
      <c r="AG70" s="1">
        <v>-375888000</v>
      </c>
      <c r="AH70" s="1">
        <v>-313746000</v>
      </c>
      <c r="AI70" s="1">
        <v>-356780000</v>
      </c>
      <c r="AJ70" s="1">
        <v>-323966000</v>
      </c>
      <c r="AK70" s="1">
        <v>-338082000</v>
      </c>
      <c r="AL70" s="1">
        <v>-249215000</v>
      </c>
      <c r="AM70" s="1">
        <v>-252333000</v>
      </c>
    </row>
    <row r="71" spans="1:39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 t="s">
        <v>92</v>
      </c>
      <c r="J71" s="1" t="s">
        <v>92</v>
      </c>
      <c r="K71" s="1">
        <v>573300000</v>
      </c>
      <c r="L71" s="1">
        <v>142700000</v>
      </c>
      <c r="M71" s="1">
        <v>218700000</v>
      </c>
      <c r="N71" s="1">
        <v>-186000000</v>
      </c>
      <c r="O71" s="1">
        <v>-92700000</v>
      </c>
      <c r="P71" s="1">
        <v>-532900000</v>
      </c>
      <c r="Q71" s="1">
        <v>-646041000</v>
      </c>
      <c r="R71" s="1">
        <v>-422224000</v>
      </c>
      <c r="S71" s="1">
        <v>-1807634000</v>
      </c>
      <c r="T71" s="1">
        <v>-2143407000</v>
      </c>
      <c r="U71" s="1">
        <v>-2733690000</v>
      </c>
      <c r="V71" s="1">
        <v>-2972489000</v>
      </c>
      <c r="W71" s="1">
        <v>-3503704000</v>
      </c>
      <c r="X71" s="1">
        <v>-3666306000</v>
      </c>
      <c r="Y71" s="1">
        <v>-3657556000</v>
      </c>
      <c r="Z71" s="1">
        <v>-3584951000</v>
      </c>
      <c r="AA71" s="1">
        <v>-3617236000</v>
      </c>
      <c r="AB71" s="1">
        <v>-3768145000</v>
      </c>
      <c r="AC71" s="1">
        <v>-3965693000</v>
      </c>
      <c r="AD71" s="1">
        <v>-4042786000</v>
      </c>
      <c r="AE71" s="1">
        <v>-4407050000</v>
      </c>
      <c r="AF71" s="1">
        <v>-4888482000</v>
      </c>
      <c r="AG71" s="1">
        <v>-5314118000</v>
      </c>
      <c r="AH71" s="1">
        <v>-5501899000</v>
      </c>
      <c r="AI71" s="1">
        <v>-5636420000</v>
      </c>
      <c r="AJ71" s="1">
        <v>551174000</v>
      </c>
      <c r="AK71" s="1">
        <v>422208000</v>
      </c>
      <c r="AL71" s="1">
        <v>64955000</v>
      </c>
      <c r="AM71" s="1" t="s">
        <v>92</v>
      </c>
    </row>
    <row r="72" spans="1:39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 t="s">
        <v>92</v>
      </c>
      <c r="J72" s="10" t="s">
        <v>92</v>
      </c>
      <c r="K72" s="10">
        <v>1441100000</v>
      </c>
      <c r="L72" s="10">
        <v>1083000000</v>
      </c>
      <c r="M72" s="10">
        <v>1161000000</v>
      </c>
      <c r="N72" s="10">
        <v>852800000</v>
      </c>
      <c r="O72" s="10">
        <v>1042300000</v>
      </c>
      <c r="P72" s="10">
        <v>1098600000</v>
      </c>
      <c r="Q72" s="10">
        <v>1175036000</v>
      </c>
      <c r="R72" s="10">
        <v>1147204000</v>
      </c>
      <c r="S72" s="10">
        <v>1371703000</v>
      </c>
      <c r="T72" s="10">
        <v>1279866000</v>
      </c>
      <c r="U72" s="10">
        <v>1089302000</v>
      </c>
      <c r="V72" s="10">
        <v>1021076000</v>
      </c>
      <c r="W72" s="10">
        <v>683423000</v>
      </c>
      <c r="X72" s="10">
        <v>592922000</v>
      </c>
      <c r="Y72" s="10">
        <v>318199000</v>
      </c>
      <c r="Z72" s="10">
        <v>720459000</v>
      </c>
      <c r="AA72" s="10">
        <v>902316000</v>
      </c>
      <c r="AB72" s="10">
        <v>849022000</v>
      </c>
      <c r="AC72" s="10">
        <v>1036749000</v>
      </c>
      <c r="AD72" s="10">
        <v>1604834000</v>
      </c>
      <c r="AE72" s="10">
        <v>1455062000</v>
      </c>
      <c r="AF72" s="10">
        <v>997997000</v>
      </c>
      <c r="AG72" s="10">
        <v>785856000</v>
      </c>
      <c r="AH72" s="10">
        <v>915338000</v>
      </c>
      <c r="AI72" s="10">
        <v>1398721000</v>
      </c>
      <c r="AJ72" s="10">
        <v>1739222000</v>
      </c>
      <c r="AK72" s="10">
        <v>2234352000</v>
      </c>
      <c r="AL72" s="10">
        <v>2757229000</v>
      </c>
      <c r="AM72" s="10">
        <v>3299544000</v>
      </c>
    </row>
    <row r="73" spans="1:39" ht="20" thickBot="1" x14ac:dyDescent="0.3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 t="s">
        <v>92</v>
      </c>
      <c r="J73" s="11" t="s">
        <v>92</v>
      </c>
      <c r="K73" s="11">
        <v>2891000000</v>
      </c>
      <c r="L73" s="11">
        <v>2830600000</v>
      </c>
      <c r="M73" s="11">
        <v>3184800000</v>
      </c>
      <c r="N73" s="11">
        <v>3291200000</v>
      </c>
      <c r="O73" s="11">
        <v>3404100000</v>
      </c>
      <c r="P73" s="11">
        <v>3346700000</v>
      </c>
      <c r="Q73" s="11">
        <v>3447764000</v>
      </c>
      <c r="R73" s="11">
        <v>3247430000</v>
      </c>
      <c r="S73" s="11">
        <v>3480551000</v>
      </c>
      <c r="T73" s="11">
        <v>3582540000</v>
      </c>
      <c r="U73" s="11">
        <v>3797531000</v>
      </c>
      <c r="V73" s="11">
        <v>4295236000</v>
      </c>
      <c r="W73" s="11">
        <v>4157565000</v>
      </c>
      <c r="X73" s="11">
        <v>4216515000</v>
      </c>
      <c r="Y73" s="11">
        <v>3602974000</v>
      </c>
      <c r="Z73" s="11">
        <v>3635151000</v>
      </c>
      <c r="AA73" s="11">
        <v>4237447000</v>
      </c>
      <c r="AB73" s="11">
        <v>4388573000</v>
      </c>
      <c r="AC73" s="11">
        <v>4743215000</v>
      </c>
      <c r="AD73" s="11">
        <v>5346270000</v>
      </c>
      <c r="AE73" s="11">
        <v>5565048000</v>
      </c>
      <c r="AF73" s="11">
        <v>5294906000</v>
      </c>
      <c r="AG73" s="11">
        <v>5482502000</v>
      </c>
      <c r="AH73" s="11">
        <v>5537499000</v>
      </c>
      <c r="AI73" s="11">
        <v>7694475000</v>
      </c>
      <c r="AJ73" s="11">
        <v>8134623000</v>
      </c>
      <c r="AK73" s="11">
        <v>9128314000</v>
      </c>
      <c r="AL73" s="11">
        <v>10412231000</v>
      </c>
      <c r="AM73" s="11">
        <v>10948820000</v>
      </c>
    </row>
    <row r="74" spans="1:39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  <c r="AM74" s="13" t="s">
        <v>93</v>
      </c>
    </row>
    <row r="75" spans="1:3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  <c r="AM75" s="9" t="s">
        <v>91</v>
      </c>
    </row>
    <row r="76" spans="1:39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171100000</v>
      </c>
      <c r="G76" s="1">
        <v>215900000</v>
      </c>
      <c r="H76" s="1">
        <v>219500000</v>
      </c>
      <c r="I76" s="1">
        <v>242600000</v>
      </c>
      <c r="J76" s="1">
        <v>297200000</v>
      </c>
      <c r="K76" s="1">
        <v>184200000</v>
      </c>
      <c r="L76" s="1">
        <v>281900000</v>
      </c>
      <c r="M76" s="1">
        <v>273200000</v>
      </c>
      <c r="N76" s="1">
        <v>336300000</v>
      </c>
      <c r="O76" s="1">
        <v>340900000</v>
      </c>
      <c r="P76" s="1">
        <v>460300000</v>
      </c>
      <c r="Q76" s="1">
        <v>334543000</v>
      </c>
      <c r="R76" s="1">
        <v>207156000</v>
      </c>
      <c r="S76" s="1">
        <v>403578000</v>
      </c>
      <c r="T76" s="1">
        <v>457584000</v>
      </c>
      <c r="U76" s="1">
        <v>590879000</v>
      </c>
      <c r="V76" s="1">
        <v>493244000</v>
      </c>
      <c r="W76" s="1">
        <v>559061000</v>
      </c>
      <c r="X76" s="1">
        <v>214154000</v>
      </c>
      <c r="Y76" s="1">
        <v>311405000</v>
      </c>
      <c r="Z76" s="1">
        <v>435994000</v>
      </c>
      <c r="AA76" s="1">
        <v>509799000</v>
      </c>
      <c r="AB76" s="1">
        <v>628962000</v>
      </c>
      <c r="AC76" s="1">
        <v>660931000</v>
      </c>
      <c r="AD76" s="1">
        <v>820470000</v>
      </c>
      <c r="AE76" s="1">
        <v>846912000</v>
      </c>
      <c r="AF76" s="1">
        <v>512951000</v>
      </c>
      <c r="AG76" s="1">
        <v>720044000</v>
      </c>
      <c r="AH76" s="1">
        <v>756537000</v>
      </c>
      <c r="AI76" s="1">
        <v>1171051000</v>
      </c>
      <c r="AJ76" s="1">
        <v>1146752000</v>
      </c>
      <c r="AK76" s="1">
        <v>1275413000</v>
      </c>
      <c r="AL76" s="1">
        <v>1482819000</v>
      </c>
      <c r="AM76" s="1">
        <v>1644817000</v>
      </c>
    </row>
    <row r="77" spans="1:39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 t="s">
        <v>92</v>
      </c>
      <c r="F77" s="1">
        <v>65700000</v>
      </c>
      <c r="G77" s="1">
        <v>73900000</v>
      </c>
      <c r="H77" s="1">
        <v>85400000</v>
      </c>
      <c r="I77" s="1">
        <v>97100000</v>
      </c>
      <c r="J77" s="1">
        <v>113100000</v>
      </c>
      <c r="K77" s="1">
        <v>129000000</v>
      </c>
      <c r="L77" s="1">
        <v>133900000</v>
      </c>
      <c r="M77" s="1">
        <v>133500000</v>
      </c>
      <c r="N77" s="1">
        <v>152800000</v>
      </c>
      <c r="O77" s="1">
        <v>158200000</v>
      </c>
      <c r="P77" s="1">
        <v>163300000</v>
      </c>
      <c r="Q77" s="1">
        <v>175964000</v>
      </c>
      <c r="R77" s="1">
        <v>190494000</v>
      </c>
      <c r="S77" s="1">
        <v>177908000</v>
      </c>
      <c r="T77" s="1">
        <v>180567000</v>
      </c>
      <c r="U77" s="1">
        <v>189665000</v>
      </c>
      <c r="V77" s="1">
        <v>218032000</v>
      </c>
      <c r="W77" s="1">
        <v>199911000</v>
      </c>
      <c r="X77" s="1">
        <v>310925000</v>
      </c>
      <c r="Y77" s="1">
        <v>249491000</v>
      </c>
      <c r="Z77" s="1">
        <v>182411000</v>
      </c>
      <c r="AA77" s="1">
        <v>197116000</v>
      </c>
      <c r="AB77" s="1">
        <v>215763000</v>
      </c>
      <c r="AC77" s="1">
        <v>210037000</v>
      </c>
      <c r="AD77" s="1">
        <v>201033000</v>
      </c>
      <c r="AE77" s="1">
        <v>211532000</v>
      </c>
      <c r="AF77" s="1">
        <v>244928000</v>
      </c>
      <c r="AG77" s="1">
        <v>301837000</v>
      </c>
      <c r="AH77" s="1">
        <v>261853000</v>
      </c>
      <c r="AI77" s="1">
        <v>295144000</v>
      </c>
      <c r="AJ77" s="1">
        <v>291544000</v>
      </c>
      <c r="AK77" s="1">
        <v>294907000</v>
      </c>
      <c r="AL77" s="1">
        <v>315002000</v>
      </c>
      <c r="AM77" s="1">
        <v>378959000</v>
      </c>
    </row>
    <row r="78" spans="1:39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3400000</v>
      </c>
      <c r="G78" s="1">
        <v>-8300000</v>
      </c>
      <c r="H78" s="1">
        <v>20700000</v>
      </c>
      <c r="I78" s="1">
        <v>21400000</v>
      </c>
      <c r="J78" s="1">
        <v>11000000</v>
      </c>
      <c r="K78" s="1">
        <v>-2300000</v>
      </c>
      <c r="L78" s="1">
        <v>26400000</v>
      </c>
      <c r="M78" s="1">
        <v>22900000</v>
      </c>
      <c r="N78" s="1">
        <v>16900000</v>
      </c>
      <c r="O78" s="1">
        <v>82200000</v>
      </c>
      <c r="P78" s="1">
        <v>-8300000</v>
      </c>
      <c r="Q78" s="1">
        <v>-16400000</v>
      </c>
      <c r="R78" s="1">
        <v>-49342000</v>
      </c>
      <c r="S78" s="1">
        <v>137817000</v>
      </c>
      <c r="T78" s="1">
        <v>38895000</v>
      </c>
      <c r="U78" s="1">
        <v>-81931000</v>
      </c>
      <c r="V78" s="1">
        <v>71038000</v>
      </c>
      <c r="W78" s="1">
        <v>4173000</v>
      </c>
      <c r="X78" s="1">
        <v>-124276000</v>
      </c>
      <c r="Y78" s="1">
        <v>-17125000</v>
      </c>
      <c r="Z78" s="1">
        <v>-40578000</v>
      </c>
      <c r="AA78" s="1">
        <v>-18654000</v>
      </c>
      <c r="AB78" s="1">
        <v>33611000</v>
      </c>
      <c r="AC78" s="1">
        <v>13785000</v>
      </c>
      <c r="AD78" s="1">
        <v>7457000</v>
      </c>
      <c r="AE78" s="1">
        <v>18796000</v>
      </c>
      <c r="AF78" s="1">
        <v>-38537000</v>
      </c>
      <c r="AG78" s="1">
        <v>-38097000</v>
      </c>
      <c r="AH78" s="1">
        <v>18582000</v>
      </c>
      <c r="AI78" s="1">
        <v>36255000</v>
      </c>
      <c r="AJ78" s="1">
        <v>-15072000</v>
      </c>
      <c r="AK78" s="1">
        <v>26880000</v>
      </c>
      <c r="AL78" s="1">
        <v>13374000</v>
      </c>
      <c r="AM78" s="1">
        <v>36889000</v>
      </c>
    </row>
    <row r="79" spans="1:39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>
        <v>23583000</v>
      </c>
      <c r="Z79" s="1">
        <v>34927000</v>
      </c>
      <c r="AA79" s="1">
        <v>32055000</v>
      </c>
      <c r="AB79" s="1">
        <v>28341000</v>
      </c>
      <c r="AC79" s="1">
        <v>50482000</v>
      </c>
      <c r="AD79" s="1">
        <v>53967000</v>
      </c>
      <c r="AE79" s="1">
        <v>54068000</v>
      </c>
      <c r="AF79" s="1">
        <v>51533000</v>
      </c>
      <c r="AG79" s="1">
        <v>54785000</v>
      </c>
      <c r="AH79" s="1">
        <v>51061000</v>
      </c>
      <c r="AI79" s="1">
        <v>49286000</v>
      </c>
      <c r="AJ79" s="1">
        <v>51899000</v>
      </c>
      <c r="AK79" s="1">
        <v>57584000</v>
      </c>
      <c r="AL79" s="1">
        <v>66711000</v>
      </c>
      <c r="AM79" s="1">
        <v>65991000</v>
      </c>
    </row>
    <row r="80" spans="1:39" ht="19" x14ac:dyDescent="0.25">
      <c r="A80" s="14" t="s">
        <v>105</v>
      </c>
      <c r="B80" s="15" t="e">
        <f t="shared" ref="B80:AM80" si="12">B79/B3</f>
        <v>#VALUE!</v>
      </c>
      <c r="C80" s="15" t="e">
        <f t="shared" si="12"/>
        <v>#VALUE!</v>
      </c>
      <c r="D80" s="15" t="e">
        <f t="shared" si="12"/>
        <v>#VALUE!</v>
      </c>
      <c r="E80" s="15" t="e">
        <f t="shared" si="12"/>
        <v>#VALUE!</v>
      </c>
      <c r="F80" s="15" t="e">
        <f t="shared" si="12"/>
        <v>#VALUE!</v>
      </c>
      <c r="G80" s="15" t="e">
        <f t="shared" si="12"/>
        <v>#VALUE!</v>
      </c>
      <c r="H80" s="15" t="e">
        <f t="shared" si="12"/>
        <v>#VALUE!</v>
      </c>
      <c r="I80" s="15" t="e">
        <f t="shared" si="12"/>
        <v>#VALUE!</v>
      </c>
      <c r="J80" s="15" t="e">
        <f t="shared" si="12"/>
        <v>#VALUE!</v>
      </c>
      <c r="K80" s="15" t="e">
        <f t="shared" si="12"/>
        <v>#VALUE!</v>
      </c>
      <c r="L80" s="15" t="e">
        <f t="shared" si="12"/>
        <v>#VALUE!</v>
      </c>
      <c r="M80" s="15" t="e">
        <f t="shared" si="12"/>
        <v>#VALUE!</v>
      </c>
      <c r="N80" s="15" t="e">
        <f t="shared" si="12"/>
        <v>#VALUE!</v>
      </c>
      <c r="O80" s="15" t="e">
        <f t="shared" si="12"/>
        <v>#VALUE!</v>
      </c>
      <c r="P80" s="15" t="e">
        <f t="shared" si="12"/>
        <v>#VALUE!</v>
      </c>
      <c r="Q80" s="15" t="e">
        <f t="shared" si="12"/>
        <v>#VALUE!</v>
      </c>
      <c r="R80" s="15" t="e">
        <f t="shared" si="12"/>
        <v>#VALUE!</v>
      </c>
      <c r="S80" s="15" t="e">
        <f t="shared" si="12"/>
        <v>#VALUE!</v>
      </c>
      <c r="T80" s="15" t="e">
        <f t="shared" si="12"/>
        <v>#VALUE!</v>
      </c>
      <c r="U80" s="15" t="e">
        <f t="shared" si="12"/>
        <v>#VALUE!</v>
      </c>
      <c r="V80" s="15" t="e">
        <f t="shared" si="12"/>
        <v>#VALUE!</v>
      </c>
      <c r="W80" s="15" t="e">
        <f t="shared" si="12"/>
        <v>#VALUE!</v>
      </c>
      <c r="X80" s="15" t="e">
        <f t="shared" si="12"/>
        <v>#VALUE!</v>
      </c>
      <c r="Y80" s="15">
        <f t="shared" si="12"/>
        <v>4.594596911452066E-3</v>
      </c>
      <c r="Z80" s="15">
        <f t="shared" si="12"/>
        <v>6.5916566201166026E-3</v>
      </c>
      <c r="AA80" s="15">
        <f t="shared" si="12"/>
        <v>5.652433279509872E-3</v>
      </c>
      <c r="AB80" s="15">
        <f t="shared" si="12"/>
        <v>4.6607446271766098E-3</v>
      </c>
      <c r="AC80" s="15">
        <f t="shared" si="12"/>
        <v>7.5978454760596073E-3</v>
      </c>
      <c r="AD80" s="15">
        <f t="shared" si="12"/>
        <v>7.5519736067849235E-3</v>
      </c>
      <c r="AE80" s="15">
        <f t="shared" si="12"/>
        <v>7.2850566064581916E-3</v>
      </c>
      <c r="AF80" s="15">
        <f t="shared" si="12"/>
        <v>6.9765275783558013E-3</v>
      </c>
      <c r="AG80" s="15">
        <f t="shared" si="12"/>
        <v>7.3633961324327995E-3</v>
      </c>
      <c r="AH80" s="15">
        <f t="shared" si="12"/>
        <v>6.7941591068822974E-3</v>
      </c>
      <c r="AI80" s="15">
        <f t="shared" si="12"/>
        <v>6.3259611742624792E-3</v>
      </c>
      <c r="AJ80" s="15">
        <f t="shared" si="12"/>
        <v>6.4985427457084997E-3</v>
      </c>
      <c r="AK80" s="15">
        <f t="shared" si="12"/>
        <v>7.0657650895693458E-3</v>
      </c>
      <c r="AL80" s="15">
        <f t="shared" si="12"/>
        <v>7.4360153899023082E-3</v>
      </c>
      <c r="AM80" s="15">
        <f t="shared" si="12"/>
        <v>6.3335385295779159E-3</v>
      </c>
    </row>
    <row r="81" spans="1:47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20300000</v>
      </c>
      <c r="G81" s="1">
        <v>-64500000</v>
      </c>
      <c r="H81" s="1">
        <v>48100000</v>
      </c>
      <c r="I81" s="1">
        <v>-65500000</v>
      </c>
      <c r="J81" s="1">
        <v>28800000</v>
      </c>
      <c r="K81" s="1">
        <v>-99800000</v>
      </c>
      <c r="L81" s="1">
        <v>33300000</v>
      </c>
      <c r="M81" s="1">
        <v>-6700000</v>
      </c>
      <c r="N81" s="1">
        <v>-33000000</v>
      </c>
      <c r="O81" s="1">
        <v>-192300000</v>
      </c>
      <c r="P81" s="1">
        <v>-122500000</v>
      </c>
      <c r="Q81" s="1">
        <v>-81898000</v>
      </c>
      <c r="R81" s="1">
        <v>134248000</v>
      </c>
      <c r="S81" s="1">
        <v>-115469000</v>
      </c>
      <c r="T81" s="1">
        <v>-101253000</v>
      </c>
      <c r="U81" s="1">
        <v>98837000</v>
      </c>
      <c r="V81" s="1">
        <v>-151530000</v>
      </c>
      <c r="W81" s="1">
        <v>-40278000</v>
      </c>
      <c r="X81" s="1">
        <v>116690000</v>
      </c>
      <c r="Y81" s="1">
        <v>-132764000</v>
      </c>
      <c r="Z81" s="1">
        <v>451084000</v>
      </c>
      <c r="AA81" s="1">
        <v>110630000</v>
      </c>
      <c r="AB81" s="1">
        <v>-322718000</v>
      </c>
      <c r="AC81" s="1">
        <v>199532000</v>
      </c>
      <c r="AD81" s="1">
        <v>211087000</v>
      </c>
      <c r="AE81" s="1">
        <v>-226468000</v>
      </c>
      <c r="AF81" s="1">
        <v>170409000</v>
      </c>
      <c r="AG81" s="1">
        <v>-63746000</v>
      </c>
      <c r="AH81" s="1">
        <v>-134297000</v>
      </c>
      <c r="AI81" s="1">
        <v>-71215000</v>
      </c>
      <c r="AJ81" s="1">
        <v>88516000</v>
      </c>
      <c r="AK81" s="1">
        <v>-191648000</v>
      </c>
      <c r="AL81" s="1">
        <v>46306000</v>
      </c>
      <c r="AM81" s="1">
        <v>201181000</v>
      </c>
    </row>
    <row r="82" spans="1:47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>
        <v>31675000</v>
      </c>
      <c r="Z82" s="1">
        <v>46584000</v>
      </c>
      <c r="AA82" s="1">
        <v>20329000</v>
      </c>
      <c r="AB82" s="1">
        <v>-9438000</v>
      </c>
      <c r="AC82" s="1">
        <v>-50470000</v>
      </c>
      <c r="AD82" s="1">
        <v>-16529000</v>
      </c>
      <c r="AE82" s="1">
        <v>-67464000</v>
      </c>
      <c r="AF82" s="1">
        <v>-24440000</v>
      </c>
      <c r="AG82" s="1">
        <v>21096000</v>
      </c>
      <c r="AH82" s="1">
        <v>-6881000</v>
      </c>
      <c r="AI82" s="1">
        <v>8585000</v>
      </c>
      <c r="AJ82" s="1">
        <v>40252000</v>
      </c>
      <c r="AK82" s="1">
        <v>-55537000</v>
      </c>
      <c r="AL82" s="1">
        <v>-14642000</v>
      </c>
      <c r="AM82" s="1">
        <v>-38165000</v>
      </c>
    </row>
    <row r="83" spans="1:47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-1100000</v>
      </c>
      <c r="G83" s="1">
        <v>-61400000</v>
      </c>
      <c r="H83" s="1">
        <v>-43900000</v>
      </c>
      <c r="I83" s="1">
        <v>-20300000</v>
      </c>
      <c r="J83" s="1">
        <v>32300000</v>
      </c>
      <c r="K83" s="1">
        <v>7700000</v>
      </c>
      <c r="L83" s="1">
        <v>28100000</v>
      </c>
      <c r="M83" s="1">
        <v>-41000000</v>
      </c>
      <c r="N83" s="1">
        <v>-33500000</v>
      </c>
      <c r="O83" s="1">
        <v>12300000</v>
      </c>
      <c r="P83" s="1">
        <v>-136500000</v>
      </c>
      <c r="Q83" s="1">
        <v>28029000</v>
      </c>
      <c r="R83" s="1">
        <v>94405000</v>
      </c>
      <c r="S83" s="1">
        <v>8843000</v>
      </c>
      <c r="T83" s="1">
        <v>9095000</v>
      </c>
      <c r="U83" s="1">
        <v>-40043000</v>
      </c>
      <c r="V83" s="1">
        <v>-51204000</v>
      </c>
      <c r="W83" s="1">
        <v>-12461000</v>
      </c>
      <c r="X83" s="1">
        <v>45348000</v>
      </c>
      <c r="Y83" s="1">
        <v>7681000</v>
      </c>
      <c r="Z83" s="1">
        <v>74000000</v>
      </c>
      <c r="AA83" s="1">
        <v>-13910000</v>
      </c>
      <c r="AB83" s="1">
        <v>-115331000</v>
      </c>
      <c r="AC83" s="1">
        <v>26598000</v>
      </c>
      <c r="AD83" s="1">
        <v>-26279000</v>
      </c>
      <c r="AE83" s="1">
        <v>-88497000</v>
      </c>
      <c r="AF83" s="1">
        <v>52049000</v>
      </c>
      <c r="AG83" s="1">
        <v>13965000</v>
      </c>
      <c r="AH83" s="1">
        <v>-71404000</v>
      </c>
      <c r="AI83" s="1">
        <v>-12746000</v>
      </c>
      <c r="AJ83" s="1">
        <v>-21194000</v>
      </c>
      <c r="AK83" s="1">
        <v>-151918000</v>
      </c>
      <c r="AL83" s="1">
        <v>21457000</v>
      </c>
      <c r="AM83" s="1">
        <v>-186963000</v>
      </c>
      <c r="AT83" s="33" t="s">
        <v>127</v>
      </c>
      <c r="AU83" s="34"/>
    </row>
    <row r="84" spans="1:47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>
        <v>26435000</v>
      </c>
      <c r="Z84" s="1">
        <v>37228000</v>
      </c>
      <c r="AA84" s="1">
        <v>90434000</v>
      </c>
      <c r="AB84" s="1">
        <v>7860000</v>
      </c>
      <c r="AC84" s="1">
        <v>21739000</v>
      </c>
      <c r="AD84" s="1">
        <v>13417000</v>
      </c>
      <c r="AE84" s="1">
        <v>-13847000</v>
      </c>
      <c r="AF84" s="1">
        <v>-1017000</v>
      </c>
      <c r="AG84" s="1">
        <v>-72295000</v>
      </c>
      <c r="AH84" s="1">
        <v>-52960000</v>
      </c>
      <c r="AI84" s="1">
        <v>-100252000</v>
      </c>
      <c r="AJ84" s="1">
        <v>41101000</v>
      </c>
      <c r="AK84" s="1">
        <v>41470000</v>
      </c>
      <c r="AL84" s="1">
        <v>39732000</v>
      </c>
      <c r="AM84" s="1" t="s">
        <v>92</v>
      </c>
      <c r="AT84" s="35" t="s">
        <v>128</v>
      </c>
      <c r="AU84" s="36"/>
    </row>
    <row r="85" spans="1:47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>
        <v>-106520000</v>
      </c>
      <c r="T85" s="1">
        <v>-81427000</v>
      </c>
      <c r="U85" s="1" t="s">
        <v>92</v>
      </c>
      <c r="V85" s="1" t="s">
        <v>92</v>
      </c>
      <c r="W85" s="1">
        <v>275000</v>
      </c>
      <c r="X85" s="1">
        <v>-31329000</v>
      </c>
      <c r="Y85" s="1">
        <v>-198555000</v>
      </c>
      <c r="Z85" s="1">
        <v>293272000</v>
      </c>
      <c r="AA85" s="1">
        <v>13777000</v>
      </c>
      <c r="AB85" s="1">
        <v>-205809000</v>
      </c>
      <c r="AC85" s="1">
        <v>201665000</v>
      </c>
      <c r="AD85" s="1">
        <v>240478000</v>
      </c>
      <c r="AE85" s="1">
        <v>-56660000</v>
      </c>
      <c r="AF85" s="1">
        <v>143817000</v>
      </c>
      <c r="AG85" s="1">
        <v>16443000</v>
      </c>
      <c r="AH85" s="1">
        <v>49761000</v>
      </c>
      <c r="AI85" s="1">
        <v>-2471000</v>
      </c>
      <c r="AJ85" s="1">
        <v>24308000</v>
      </c>
      <c r="AK85" s="1">
        <v>-11998000</v>
      </c>
      <c r="AL85" s="1">
        <v>20822000</v>
      </c>
      <c r="AM85" s="1" t="s">
        <v>92</v>
      </c>
      <c r="AT85" s="23" t="s">
        <v>129</v>
      </c>
      <c r="AU85" s="24">
        <f>AM17</f>
        <v>137557000</v>
      </c>
    </row>
    <row r="86" spans="1:47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5100000</v>
      </c>
      <c r="G86" s="1">
        <v>-5200000</v>
      </c>
      <c r="H86" s="1">
        <v>-26400000</v>
      </c>
      <c r="I86" s="1">
        <v>600000</v>
      </c>
      <c r="J86" s="1">
        <v>-71200000</v>
      </c>
      <c r="K86" s="1">
        <v>126200000</v>
      </c>
      <c r="L86" s="1">
        <v>19400000</v>
      </c>
      <c r="M86" s="1">
        <v>40800000</v>
      </c>
      <c r="N86" s="1">
        <v>3900000</v>
      </c>
      <c r="O86" s="1">
        <v>700000</v>
      </c>
      <c r="P86" s="1">
        <v>-165100000</v>
      </c>
      <c r="Q86" s="1" t="s">
        <v>92</v>
      </c>
      <c r="R86" s="1">
        <v>223849000</v>
      </c>
      <c r="S86" s="1">
        <v>21509000</v>
      </c>
      <c r="T86" s="1">
        <v>17150000</v>
      </c>
      <c r="U86" s="1" t="s">
        <v>92</v>
      </c>
      <c r="V86" s="1">
        <v>-169022000</v>
      </c>
      <c r="W86" s="1">
        <v>326000</v>
      </c>
      <c r="X86" s="1">
        <v>261343000</v>
      </c>
      <c r="Y86" s="1">
        <v>84971000</v>
      </c>
      <c r="Z86" s="1">
        <v>1911000</v>
      </c>
      <c r="AA86" s="1">
        <v>70477000</v>
      </c>
      <c r="AB86" s="1">
        <v>-3092000</v>
      </c>
      <c r="AC86" s="1">
        <v>-39940000</v>
      </c>
      <c r="AD86" s="1">
        <v>-105609000</v>
      </c>
      <c r="AE86" s="1">
        <v>-66619000</v>
      </c>
      <c r="AF86" s="1">
        <v>273172000</v>
      </c>
      <c r="AG86" s="1">
        <v>8652000</v>
      </c>
      <c r="AH86" s="1">
        <v>295779000</v>
      </c>
      <c r="AI86" s="1">
        <v>119472000</v>
      </c>
      <c r="AJ86" s="1">
        <v>200234000</v>
      </c>
      <c r="AK86" s="1">
        <v>236521000</v>
      </c>
      <c r="AL86" s="1">
        <v>158672000</v>
      </c>
      <c r="AM86" s="1" t="s">
        <v>92</v>
      </c>
      <c r="AT86" s="23" t="s">
        <v>130</v>
      </c>
      <c r="AU86" s="24">
        <f>AM56</f>
        <v>1447368000</v>
      </c>
    </row>
    <row r="87" spans="1:47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 t="s">
        <v>92</v>
      </c>
      <c r="F87" s="10">
        <v>265600000</v>
      </c>
      <c r="G87" s="10">
        <v>211800000</v>
      </c>
      <c r="H87" s="10">
        <v>347300000</v>
      </c>
      <c r="I87" s="10">
        <v>296200000</v>
      </c>
      <c r="J87" s="10">
        <v>378900000</v>
      </c>
      <c r="K87" s="10">
        <v>337300000</v>
      </c>
      <c r="L87" s="10">
        <v>494900000</v>
      </c>
      <c r="M87" s="10">
        <v>463700000</v>
      </c>
      <c r="N87" s="10">
        <v>476900000</v>
      </c>
      <c r="O87" s="10">
        <v>389700000</v>
      </c>
      <c r="P87" s="10">
        <v>327700000</v>
      </c>
      <c r="Q87" s="10">
        <v>412209000</v>
      </c>
      <c r="R87" s="10">
        <v>706405000</v>
      </c>
      <c r="S87" s="10">
        <v>625343000</v>
      </c>
      <c r="T87" s="10">
        <v>592943000</v>
      </c>
      <c r="U87" s="10">
        <v>797450000</v>
      </c>
      <c r="V87" s="10">
        <v>461762000</v>
      </c>
      <c r="W87" s="10">
        <v>723193000</v>
      </c>
      <c r="X87" s="10">
        <v>778836000</v>
      </c>
      <c r="Y87" s="10">
        <v>519561000</v>
      </c>
      <c r="Z87" s="10">
        <v>1065749000</v>
      </c>
      <c r="AA87" s="10">
        <v>901423000</v>
      </c>
      <c r="AB87" s="10">
        <v>580867000</v>
      </c>
      <c r="AC87" s="10">
        <v>1094827000</v>
      </c>
      <c r="AD87" s="10">
        <v>1188405000</v>
      </c>
      <c r="AE87" s="10">
        <v>838221000</v>
      </c>
      <c r="AF87" s="10">
        <v>1214456000</v>
      </c>
      <c r="AG87" s="10">
        <v>983475000</v>
      </c>
      <c r="AH87" s="10">
        <v>1249515000</v>
      </c>
      <c r="AI87" s="10">
        <v>1599993000</v>
      </c>
      <c r="AJ87" s="10">
        <v>1763873000</v>
      </c>
      <c r="AK87" s="10">
        <v>1699657000</v>
      </c>
      <c r="AL87" s="10">
        <v>2082884000</v>
      </c>
      <c r="AM87" s="10">
        <v>2327837000</v>
      </c>
      <c r="AT87" s="23" t="s">
        <v>131</v>
      </c>
      <c r="AU87" s="24">
        <f>AM61</f>
        <v>3343977000</v>
      </c>
    </row>
    <row r="88" spans="1:47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 t="s">
        <v>92</v>
      </c>
      <c r="F88" s="1">
        <v>-162000000</v>
      </c>
      <c r="G88" s="1">
        <v>-179400000</v>
      </c>
      <c r="H88" s="1">
        <v>-226100000</v>
      </c>
      <c r="I88" s="1">
        <v>-249800000</v>
      </c>
      <c r="J88" s="1">
        <v>-376400000</v>
      </c>
      <c r="K88" s="1">
        <v>-138700000</v>
      </c>
      <c r="L88" s="1">
        <v>-153100000</v>
      </c>
      <c r="M88" s="1">
        <v>-596600000</v>
      </c>
      <c r="N88" s="1">
        <v>-172900000</v>
      </c>
      <c r="O88" s="1">
        <v>-161300000</v>
      </c>
      <c r="P88" s="1">
        <v>-115400000</v>
      </c>
      <c r="Q88" s="1">
        <v>-138333000</v>
      </c>
      <c r="R88" s="1">
        <v>-160105000</v>
      </c>
      <c r="S88" s="1">
        <v>-132736000</v>
      </c>
      <c r="T88" s="1">
        <v>-218650000</v>
      </c>
      <c r="U88" s="1">
        <v>-195886000</v>
      </c>
      <c r="V88" s="1">
        <v>-194305000</v>
      </c>
      <c r="W88" s="1">
        <v>-198512000</v>
      </c>
      <c r="X88" s="1">
        <v>-203892000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T88" s="37" t="s">
        <v>132</v>
      </c>
      <c r="AU88" s="38">
        <f>AU85/(AU86+AU87)</f>
        <v>2.8709475105633177E-2</v>
      </c>
    </row>
    <row r="89" spans="1:47" ht="20" customHeight="1" x14ac:dyDescent="0.25">
      <c r="A89" s="14" t="s">
        <v>106</v>
      </c>
      <c r="B89" s="15" t="e">
        <f t="shared" ref="B89:AM89" si="13">(-1*B88)/B3</f>
        <v>#VALUE!</v>
      </c>
      <c r="C89" s="15" t="e">
        <f t="shared" si="13"/>
        <v>#VALUE!</v>
      </c>
      <c r="D89" s="15" t="e">
        <f t="shared" si="13"/>
        <v>#VALUE!</v>
      </c>
      <c r="E89" s="15" t="e">
        <f t="shared" si="13"/>
        <v>#VALUE!</v>
      </c>
      <c r="F89" s="15">
        <f t="shared" si="13"/>
        <v>6.6914498141263934E-2</v>
      </c>
      <c r="G89" s="15">
        <f t="shared" si="13"/>
        <v>6.6062748563853288E-2</v>
      </c>
      <c r="H89" s="15">
        <f t="shared" si="13"/>
        <v>7.7987030905077262E-2</v>
      </c>
      <c r="I89" s="15">
        <f t="shared" si="13"/>
        <v>7.7582458537797383E-2</v>
      </c>
      <c r="J89" s="15">
        <f t="shared" si="13"/>
        <v>0.1079066567283986</v>
      </c>
      <c r="K89" s="15">
        <f t="shared" si="13"/>
        <v>3.8460471951862016E-2</v>
      </c>
      <c r="L89" s="15">
        <f t="shared" si="13"/>
        <v>4.1482645568591325E-2</v>
      </c>
      <c r="M89" s="15">
        <f t="shared" si="13"/>
        <v>0.14955004637405059</v>
      </c>
      <c r="N89" s="15">
        <f t="shared" si="13"/>
        <v>4.0188740644321513E-2</v>
      </c>
      <c r="O89" s="15">
        <f t="shared" si="13"/>
        <v>3.6364866083506177E-2</v>
      </c>
      <c r="P89" s="15">
        <f t="shared" si="13"/>
        <v>2.9061421843914477E-2</v>
      </c>
      <c r="Q89" s="15">
        <f t="shared" si="13"/>
        <v>3.2772752083878233E-2</v>
      </c>
      <c r="R89" s="15">
        <f t="shared" si="13"/>
        <v>3.5132002016132126E-2</v>
      </c>
      <c r="S89" s="15">
        <f t="shared" si="13"/>
        <v>3.2214997049984262E-2</v>
      </c>
      <c r="T89" s="15">
        <f t="shared" si="13"/>
        <v>5.2401995805443718E-2</v>
      </c>
      <c r="U89" s="15">
        <f t="shared" si="13"/>
        <v>4.4225566055456821E-2</v>
      </c>
      <c r="V89" s="15">
        <f t="shared" si="13"/>
        <v>4.0179082848667093E-2</v>
      </c>
      <c r="W89" s="15">
        <f t="shared" si="13"/>
        <v>4.0150235729324892E-2</v>
      </c>
      <c r="X89" s="15">
        <f t="shared" si="13"/>
        <v>4.1217648233696863E-2</v>
      </c>
      <c r="Y89" s="15">
        <f t="shared" si="13"/>
        <v>0</v>
      </c>
      <c r="Z89" s="15">
        <f t="shared" si="13"/>
        <v>0</v>
      </c>
      <c r="AA89" s="15">
        <f t="shared" si="13"/>
        <v>0</v>
      </c>
      <c r="AB89" s="15">
        <f t="shared" si="13"/>
        <v>0</v>
      </c>
      <c r="AC89" s="15">
        <f t="shared" si="13"/>
        <v>0</v>
      </c>
      <c r="AD89" s="15">
        <f t="shared" si="13"/>
        <v>0</v>
      </c>
      <c r="AE89" s="15">
        <f t="shared" si="13"/>
        <v>0</v>
      </c>
      <c r="AF89" s="15">
        <f t="shared" si="13"/>
        <v>0</v>
      </c>
      <c r="AG89" s="15">
        <f t="shared" si="13"/>
        <v>0</v>
      </c>
      <c r="AH89" s="15">
        <f t="shared" si="13"/>
        <v>0</v>
      </c>
      <c r="AI89" s="15">
        <f t="shared" si="13"/>
        <v>0</v>
      </c>
      <c r="AJ89" s="15">
        <f t="shared" si="13"/>
        <v>0</v>
      </c>
      <c r="AK89" s="15">
        <f t="shared" si="13"/>
        <v>0</v>
      </c>
      <c r="AL89" s="15">
        <f t="shared" si="13"/>
        <v>0</v>
      </c>
      <c r="AM89" s="15">
        <f t="shared" si="13"/>
        <v>0</v>
      </c>
      <c r="AT89" s="23" t="s">
        <v>107</v>
      </c>
      <c r="AU89" s="24">
        <f>AM27</f>
        <v>272254000</v>
      </c>
    </row>
    <row r="90" spans="1:4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>
        <v>-135000000</v>
      </c>
      <c r="R90" s="1">
        <v>-17079000</v>
      </c>
      <c r="S90" s="1" t="s">
        <v>92</v>
      </c>
      <c r="T90" s="1" t="s">
        <v>92</v>
      </c>
      <c r="U90" s="1">
        <v>-166859000</v>
      </c>
      <c r="V90" s="1">
        <v>-47074000</v>
      </c>
      <c r="W90" s="1">
        <v>-17000000</v>
      </c>
      <c r="X90" s="1">
        <v>-100461000</v>
      </c>
      <c r="Y90" s="1" t="s">
        <v>92</v>
      </c>
      <c r="Z90" s="1">
        <v>-15220000</v>
      </c>
      <c r="AA90" s="1" t="s">
        <v>92</v>
      </c>
      <c r="AB90" s="1">
        <v>-5750000</v>
      </c>
      <c r="AC90" s="1">
        <v>-172856000</v>
      </c>
      <c r="AD90" s="1" t="s">
        <v>92</v>
      </c>
      <c r="AE90" s="1">
        <v>-396265000</v>
      </c>
      <c r="AF90" s="1">
        <v>-216966000</v>
      </c>
      <c r="AG90" s="1">
        <v>-329629000</v>
      </c>
      <c r="AH90" s="1">
        <v>-78598000</v>
      </c>
      <c r="AI90" s="1">
        <v>-1224052000</v>
      </c>
      <c r="AJ90" s="1">
        <v>-482390000</v>
      </c>
      <c r="AK90" s="1">
        <v>-87211000</v>
      </c>
      <c r="AL90" s="1">
        <v>-1729490000</v>
      </c>
      <c r="AM90" s="1" t="s">
        <v>92</v>
      </c>
      <c r="AT90" s="23" t="s">
        <v>19</v>
      </c>
      <c r="AU90" s="24">
        <f>AM25</f>
        <v>1917071000</v>
      </c>
    </row>
    <row r="91" spans="1:47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>
        <v>-179100000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 t="s">
        <v>92</v>
      </c>
      <c r="Q91" s="1" t="s">
        <v>92</v>
      </c>
      <c r="R91" s="1" t="s">
        <v>92</v>
      </c>
      <c r="S91" s="1" t="s">
        <v>92</v>
      </c>
      <c r="T91" s="1" t="s">
        <v>92</v>
      </c>
      <c r="U91" s="1" t="s">
        <v>92</v>
      </c>
      <c r="V91" s="1" t="s">
        <v>92</v>
      </c>
      <c r="W91" s="1" t="s">
        <v>92</v>
      </c>
      <c r="X91" s="1" t="s">
        <v>92</v>
      </c>
      <c r="Y91" s="1" t="s">
        <v>92</v>
      </c>
      <c r="Z91" s="1" t="s">
        <v>92</v>
      </c>
      <c r="AA91" s="1" t="s">
        <v>92</v>
      </c>
      <c r="AB91" s="1" t="s">
        <v>92</v>
      </c>
      <c r="AC91" s="1" t="s">
        <v>92</v>
      </c>
      <c r="AD91" s="1" t="s">
        <v>92</v>
      </c>
      <c r="AE91" s="1">
        <v>-97131000</v>
      </c>
      <c r="AF91" s="1" t="s">
        <v>92</v>
      </c>
      <c r="AG91" s="1" t="s">
        <v>92</v>
      </c>
      <c r="AH91" s="1" t="s">
        <v>92</v>
      </c>
      <c r="AI91" s="1" t="s">
        <v>92</v>
      </c>
      <c r="AJ91" s="1" t="s">
        <v>92</v>
      </c>
      <c r="AK91" s="1" t="s">
        <v>92</v>
      </c>
      <c r="AL91" s="1" t="s">
        <v>92</v>
      </c>
      <c r="AM91" s="1" t="s">
        <v>92</v>
      </c>
      <c r="AT91" s="37" t="s">
        <v>133</v>
      </c>
      <c r="AU91" s="38">
        <f>AU89/AU90</f>
        <v>0.14201560609909597</v>
      </c>
    </row>
    <row r="92" spans="1:47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>
        <v>78000000</v>
      </c>
      <c r="H92" s="1" t="s">
        <v>92</v>
      </c>
      <c r="I92" s="1" t="s">
        <v>92</v>
      </c>
      <c r="J92" s="1">
        <v>259700000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  <c r="Q92" s="1" t="s">
        <v>92</v>
      </c>
      <c r="R92" s="1" t="s">
        <v>92</v>
      </c>
      <c r="S92" s="1" t="s">
        <v>92</v>
      </c>
      <c r="T92" s="1" t="s">
        <v>92</v>
      </c>
      <c r="U92" s="1" t="s">
        <v>92</v>
      </c>
      <c r="V92" s="1" t="s">
        <v>92</v>
      </c>
      <c r="W92" s="1" t="s">
        <v>92</v>
      </c>
      <c r="X92" s="1" t="s">
        <v>92</v>
      </c>
      <c r="Y92" s="1" t="s">
        <v>92</v>
      </c>
      <c r="Z92" s="1" t="s">
        <v>92</v>
      </c>
      <c r="AA92" s="1" t="s">
        <v>92</v>
      </c>
      <c r="AB92" s="1" t="s">
        <v>92</v>
      </c>
      <c r="AC92" s="1" t="s">
        <v>92</v>
      </c>
      <c r="AD92" s="1" t="s">
        <v>92</v>
      </c>
      <c r="AE92" s="1" t="s">
        <v>92</v>
      </c>
      <c r="AF92" s="1">
        <v>95316000</v>
      </c>
      <c r="AG92" s="1" t="s">
        <v>92</v>
      </c>
      <c r="AH92" s="1" t="s">
        <v>92</v>
      </c>
      <c r="AI92" s="1" t="s">
        <v>92</v>
      </c>
      <c r="AJ92" s="1" t="s">
        <v>92</v>
      </c>
      <c r="AK92" s="1" t="s">
        <v>92</v>
      </c>
      <c r="AL92" s="1" t="s">
        <v>92</v>
      </c>
      <c r="AM92" s="1" t="s">
        <v>92</v>
      </c>
      <c r="AT92" s="39" t="s">
        <v>134</v>
      </c>
      <c r="AU92" s="40">
        <f>AU88*(1-AU91)</f>
        <v>2.4632281597719772E-2</v>
      </c>
    </row>
    <row r="93" spans="1:47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-2300000</v>
      </c>
      <c r="G93" s="1">
        <v>-107900000</v>
      </c>
      <c r="H93" s="1">
        <v>-45600000</v>
      </c>
      <c r="I93" s="1">
        <v>6600000</v>
      </c>
      <c r="J93" s="1">
        <v>-1900000</v>
      </c>
      <c r="K93" s="1">
        <v>-6300000</v>
      </c>
      <c r="L93" s="1">
        <v>8700000</v>
      </c>
      <c r="M93" s="1">
        <v>158500000</v>
      </c>
      <c r="N93" s="1">
        <v>21300000</v>
      </c>
      <c r="O93" s="1">
        <v>-33600000</v>
      </c>
      <c r="P93" s="1">
        <v>438100000</v>
      </c>
      <c r="Q93" s="1">
        <v>1520000</v>
      </c>
      <c r="R93" s="1">
        <v>53197000</v>
      </c>
      <c r="S93" s="1">
        <v>164000</v>
      </c>
      <c r="T93" s="1">
        <v>1645000</v>
      </c>
      <c r="U93" s="1" t="s">
        <v>92</v>
      </c>
      <c r="V93" s="1">
        <v>2713000</v>
      </c>
      <c r="W93" s="1" t="s">
        <v>92</v>
      </c>
      <c r="X93" s="1" t="s">
        <v>92</v>
      </c>
      <c r="Y93" s="1">
        <v>-198204000</v>
      </c>
      <c r="Z93" s="1">
        <v>-135106000</v>
      </c>
      <c r="AA93" s="1">
        <v>-199286000</v>
      </c>
      <c r="AB93" s="1">
        <v>-327255000</v>
      </c>
      <c r="AC93" s="1">
        <v>-300513000</v>
      </c>
      <c r="AD93" s="1">
        <v>-351580000</v>
      </c>
      <c r="AE93" s="1">
        <v>-369177000</v>
      </c>
      <c r="AF93" s="1">
        <v>-355605000</v>
      </c>
      <c r="AG93" s="1">
        <v>-265825000</v>
      </c>
      <c r="AH93" s="1">
        <v>-250066000</v>
      </c>
      <c r="AI93" s="1">
        <v>-278842000</v>
      </c>
      <c r="AJ93" s="1">
        <v>-298090000</v>
      </c>
      <c r="AK93" s="1">
        <v>-444069000</v>
      </c>
      <c r="AL93" s="1">
        <v>-493338000</v>
      </c>
      <c r="AM93" s="1">
        <v>-787376000</v>
      </c>
      <c r="AT93" s="35" t="s">
        <v>135</v>
      </c>
      <c r="AU93" s="36"/>
    </row>
    <row r="94" spans="1:47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-164300000</v>
      </c>
      <c r="G94" s="10">
        <v>-209300000</v>
      </c>
      <c r="H94" s="10">
        <v>-271700000</v>
      </c>
      <c r="I94" s="10">
        <v>-422300000</v>
      </c>
      <c r="J94" s="10">
        <v>-118600000</v>
      </c>
      <c r="K94" s="10">
        <v>-145000000</v>
      </c>
      <c r="L94" s="10">
        <v>-144400000</v>
      </c>
      <c r="M94" s="10">
        <v>-438100000</v>
      </c>
      <c r="N94" s="10">
        <v>-151600000</v>
      </c>
      <c r="O94" s="10">
        <v>-194900000</v>
      </c>
      <c r="P94" s="10">
        <v>322700000</v>
      </c>
      <c r="Q94" s="10">
        <v>-271813000</v>
      </c>
      <c r="R94" s="10">
        <v>-123987000</v>
      </c>
      <c r="S94" s="10">
        <v>-132572000</v>
      </c>
      <c r="T94" s="10">
        <v>-217005000</v>
      </c>
      <c r="U94" s="10">
        <v>-362745000</v>
      </c>
      <c r="V94" s="10">
        <v>-238666000</v>
      </c>
      <c r="W94" s="10">
        <v>-215512000</v>
      </c>
      <c r="X94" s="10">
        <v>-304353000</v>
      </c>
      <c r="Y94" s="10">
        <v>-198204000</v>
      </c>
      <c r="Z94" s="10">
        <v>-150326000</v>
      </c>
      <c r="AA94" s="10">
        <v>-199286000</v>
      </c>
      <c r="AB94" s="10">
        <v>-333005000</v>
      </c>
      <c r="AC94" s="10">
        <v>-473369000</v>
      </c>
      <c r="AD94" s="10">
        <v>-351580000</v>
      </c>
      <c r="AE94" s="10">
        <v>-862573000</v>
      </c>
      <c r="AF94" s="10">
        <v>-477255000</v>
      </c>
      <c r="AG94" s="10">
        <v>-595454000</v>
      </c>
      <c r="AH94" s="10">
        <v>-328664000</v>
      </c>
      <c r="AI94" s="10">
        <v>-1502894000</v>
      </c>
      <c r="AJ94" s="10">
        <v>-780480000</v>
      </c>
      <c r="AK94" s="10">
        <v>-531280000</v>
      </c>
      <c r="AL94" s="10">
        <v>-2222828000</v>
      </c>
      <c r="AM94" s="10">
        <v>-787376000</v>
      </c>
      <c r="AT94" s="23" t="s">
        <v>136</v>
      </c>
      <c r="AU94" s="41">
        <v>4.095E-2</v>
      </c>
    </row>
    <row r="95" spans="1:47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>
        <v>-376370000</v>
      </c>
      <c r="Z95" s="1">
        <v>-466299000</v>
      </c>
      <c r="AA95" s="1">
        <v>-71548000</v>
      </c>
      <c r="AB95" s="1">
        <v>-256189000</v>
      </c>
      <c r="AC95" s="1">
        <v>-99381000</v>
      </c>
      <c r="AD95" s="1">
        <v>-250761000</v>
      </c>
      <c r="AE95" s="1">
        <v>-1442000</v>
      </c>
      <c r="AF95" s="1">
        <v>-355446000</v>
      </c>
      <c r="AG95" s="1">
        <v>-500000000</v>
      </c>
      <c r="AH95" s="1" t="s">
        <v>92</v>
      </c>
      <c r="AI95" s="1">
        <v>-910844000</v>
      </c>
      <c r="AJ95" s="1">
        <v>-6151000</v>
      </c>
      <c r="AK95" s="1">
        <v>-704467000</v>
      </c>
      <c r="AL95" s="1">
        <v>-439444000</v>
      </c>
      <c r="AM95" s="1">
        <v>-4741000</v>
      </c>
      <c r="AT95" s="42" t="s">
        <v>137</v>
      </c>
      <c r="AU95" s="43">
        <v>0.31</v>
      </c>
    </row>
    <row r="96" spans="1:47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 t="s">
        <v>92</v>
      </c>
      <c r="G96" s="1" t="s">
        <v>92</v>
      </c>
      <c r="H96" s="1">
        <v>47900000</v>
      </c>
      <c r="I96" s="1" t="s">
        <v>92</v>
      </c>
      <c r="J96" s="1" t="s">
        <v>92</v>
      </c>
      <c r="K96" s="1" t="s">
        <v>92</v>
      </c>
      <c r="L96" s="1">
        <v>15100000</v>
      </c>
      <c r="M96" s="1">
        <v>22000000</v>
      </c>
      <c r="N96" s="1">
        <v>14400000</v>
      </c>
      <c r="O96" s="1">
        <v>19400000</v>
      </c>
      <c r="P96" s="1">
        <v>18900000</v>
      </c>
      <c r="Q96" s="1">
        <v>24376000</v>
      </c>
      <c r="R96" s="1">
        <v>30210000</v>
      </c>
      <c r="S96" s="1">
        <v>86491000</v>
      </c>
      <c r="T96" s="1">
        <v>55120000</v>
      </c>
      <c r="U96" s="1">
        <v>79634000</v>
      </c>
      <c r="V96" s="1">
        <v>81632000</v>
      </c>
      <c r="W96" s="1">
        <v>37111000</v>
      </c>
      <c r="X96" s="1">
        <v>50497000</v>
      </c>
      <c r="Y96" s="1" t="s">
        <v>92</v>
      </c>
      <c r="Z96" s="1" t="s">
        <v>92</v>
      </c>
      <c r="AA96" s="1" t="s">
        <v>92</v>
      </c>
      <c r="AB96" s="1" t="s">
        <v>92</v>
      </c>
      <c r="AC96" s="1" t="s">
        <v>92</v>
      </c>
      <c r="AD96" s="1" t="s">
        <v>92</v>
      </c>
      <c r="AE96" s="1" t="s">
        <v>92</v>
      </c>
      <c r="AF96" s="1" t="s">
        <v>92</v>
      </c>
      <c r="AG96" s="1" t="s">
        <v>92</v>
      </c>
      <c r="AH96" s="1" t="s">
        <v>92</v>
      </c>
      <c r="AI96" s="1" t="s">
        <v>92</v>
      </c>
      <c r="AJ96" s="1" t="s">
        <v>92</v>
      </c>
      <c r="AK96" s="1" t="s">
        <v>92</v>
      </c>
      <c r="AL96" s="1" t="s">
        <v>92</v>
      </c>
      <c r="AM96" s="1" t="s">
        <v>92</v>
      </c>
      <c r="AT96" s="23" t="s">
        <v>138</v>
      </c>
      <c r="AU96" s="41">
        <v>8.4000000000000005E-2</v>
      </c>
    </row>
    <row r="97" spans="1:4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>
        <v>-47900000</v>
      </c>
      <c r="I97" s="1" t="s">
        <v>92</v>
      </c>
      <c r="J97" s="1">
        <v>-131800000</v>
      </c>
      <c r="K97" s="1">
        <v>-39700000</v>
      </c>
      <c r="L97" s="1">
        <v>-526100000</v>
      </c>
      <c r="M97" s="1">
        <v>-66100000</v>
      </c>
      <c r="N97" s="1">
        <v>-507700000</v>
      </c>
      <c r="O97" s="1">
        <v>-16200000</v>
      </c>
      <c r="P97" s="1">
        <v>-318000000</v>
      </c>
      <c r="Q97" s="1">
        <v>-99931000</v>
      </c>
      <c r="R97" s="1">
        <v>-40322000</v>
      </c>
      <c r="S97" s="1">
        <v>-84194000</v>
      </c>
      <c r="T97" s="1">
        <v>-329433000</v>
      </c>
      <c r="U97" s="1">
        <v>-616977000</v>
      </c>
      <c r="V97" s="1">
        <v>-536997000</v>
      </c>
      <c r="W97" s="1">
        <v>-621648000</v>
      </c>
      <c r="X97" s="1">
        <v>-256285000</v>
      </c>
      <c r="Y97" s="1">
        <v>-60361000</v>
      </c>
      <c r="Z97" s="1">
        <v>-9314000</v>
      </c>
      <c r="AA97" s="1">
        <v>-169099000</v>
      </c>
      <c r="AB97" s="1">
        <v>-384515000</v>
      </c>
      <c r="AC97" s="1">
        <v>-510630000</v>
      </c>
      <c r="AD97" s="1">
        <v>-305564000</v>
      </c>
      <c r="AE97" s="1">
        <v>-576755000</v>
      </c>
      <c r="AF97" s="1">
        <v>-582623000</v>
      </c>
      <c r="AG97" s="1">
        <v>-592550000</v>
      </c>
      <c r="AH97" s="1">
        <v>-300312000</v>
      </c>
      <c r="AI97" s="1">
        <v>-247500000</v>
      </c>
      <c r="AJ97" s="1">
        <v>-527211000</v>
      </c>
      <c r="AK97" s="1">
        <v>-211196000</v>
      </c>
      <c r="AL97" s="1">
        <v>-457946000</v>
      </c>
      <c r="AM97" s="1">
        <v>-388964000</v>
      </c>
      <c r="AT97" s="39" t="s">
        <v>139</v>
      </c>
      <c r="AU97" s="40">
        <f>(AU94)+((AU95)*(AU96-AU94))</f>
        <v>5.4295500000000003E-2</v>
      </c>
    </row>
    <row r="98" spans="1:4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-65600000</v>
      </c>
      <c r="G98" s="1">
        <v>-87800000</v>
      </c>
      <c r="H98" s="1">
        <v>-83400000</v>
      </c>
      <c r="I98" s="1">
        <v>-91400000</v>
      </c>
      <c r="J98" s="1">
        <v>-100500000</v>
      </c>
      <c r="K98" s="1">
        <v>-107000000</v>
      </c>
      <c r="L98" s="1">
        <v>-110100000</v>
      </c>
      <c r="M98" s="1">
        <v>-114800000</v>
      </c>
      <c r="N98" s="1">
        <v>-121500000</v>
      </c>
      <c r="O98" s="1">
        <v>-129000000</v>
      </c>
      <c r="P98" s="1">
        <v>-136700000</v>
      </c>
      <c r="Q98" s="1">
        <v>-144891000</v>
      </c>
      <c r="R98" s="1">
        <v>-154750000</v>
      </c>
      <c r="S98" s="1">
        <v>-167821000</v>
      </c>
      <c r="T98" s="1">
        <v>-184686000</v>
      </c>
      <c r="U98" s="1">
        <v>-205747000</v>
      </c>
      <c r="V98" s="1">
        <v>-221235000</v>
      </c>
      <c r="W98" s="1">
        <v>-235129000</v>
      </c>
      <c r="X98" s="1">
        <v>-252263000</v>
      </c>
      <c r="Y98" s="1">
        <v>-262949000</v>
      </c>
      <c r="Z98" s="1">
        <v>-256081000</v>
      </c>
      <c r="AA98" s="1">
        <v>-273235000</v>
      </c>
      <c r="AB98" s="1">
        <v>-304083000</v>
      </c>
      <c r="AC98" s="1">
        <v>-341206000</v>
      </c>
      <c r="AD98" s="1">
        <v>-393801000</v>
      </c>
      <c r="AE98" s="1">
        <v>-440414000</v>
      </c>
      <c r="AF98" s="1">
        <v>-476132000</v>
      </c>
      <c r="AG98" s="1">
        <v>-499475000</v>
      </c>
      <c r="AH98" s="1">
        <v>-526272000</v>
      </c>
      <c r="AI98" s="1">
        <v>-562521000</v>
      </c>
      <c r="AJ98" s="1">
        <v>-610312000</v>
      </c>
      <c r="AK98" s="1">
        <v>-640732000</v>
      </c>
      <c r="AL98" s="1">
        <v>-685987000</v>
      </c>
      <c r="AM98" s="1">
        <v>-775030000</v>
      </c>
      <c r="AT98" s="35" t="s">
        <v>140</v>
      </c>
      <c r="AU98" s="36"/>
    </row>
    <row r="99" spans="1:47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-53300000</v>
      </c>
      <c r="G99" s="1">
        <v>59500000</v>
      </c>
      <c r="H99" s="1">
        <v>52200000</v>
      </c>
      <c r="I99" s="1">
        <v>170500000</v>
      </c>
      <c r="J99" s="1">
        <v>-36200000</v>
      </c>
      <c r="K99" s="1">
        <v>-34800000</v>
      </c>
      <c r="L99" s="1">
        <v>276200000</v>
      </c>
      <c r="M99" s="1">
        <v>162300000</v>
      </c>
      <c r="N99" s="1">
        <v>282300000</v>
      </c>
      <c r="O99" s="1">
        <v>-84200000</v>
      </c>
      <c r="P99" s="1">
        <v>-135500000</v>
      </c>
      <c r="Q99" s="1">
        <v>-6059000</v>
      </c>
      <c r="R99" s="1">
        <v>-315378000</v>
      </c>
      <c r="S99" s="1">
        <v>-163651000</v>
      </c>
      <c r="T99" s="1">
        <v>-99889000</v>
      </c>
      <c r="U99" s="1">
        <v>248429000</v>
      </c>
      <c r="V99" s="1">
        <v>465850000</v>
      </c>
      <c r="W99" s="1">
        <v>341943000</v>
      </c>
      <c r="X99" s="1">
        <v>15625000</v>
      </c>
      <c r="Y99" s="1">
        <v>286228000</v>
      </c>
      <c r="Z99" s="1">
        <v>32773000</v>
      </c>
      <c r="AA99" s="1">
        <v>442782000</v>
      </c>
      <c r="AB99" s="1">
        <v>505969000</v>
      </c>
      <c r="AC99" s="1">
        <v>364345000</v>
      </c>
      <c r="AD99" s="1">
        <v>503537000</v>
      </c>
      <c r="AE99" s="1">
        <v>299309000</v>
      </c>
      <c r="AF99" s="1">
        <v>659039000</v>
      </c>
      <c r="AG99" s="1">
        <v>1157582000</v>
      </c>
      <c r="AH99" s="1">
        <v>-17184000</v>
      </c>
      <c r="AI99" s="1">
        <v>1836973000</v>
      </c>
      <c r="AJ99" s="1">
        <v>62219000</v>
      </c>
      <c r="AK99" s="1">
        <v>1057167000</v>
      </c>
      <c r="AL99" s="1">
        <v>902241000</v>
      </c>
      <c r="AM99" s="1">
        <v>-246990000</v>
      </c>
      <c r="AT99" s="23" t="s">
        <v>141</v>
      </c>
      <c r="AU99" s="24">
        <f>AU86+AU87</f>
        <v>4791345000</v>
      </c>
    </row>
    <row r="100" spans="1:47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 t="s">
        <v>92</v>
      </c>
      <c r="F100" s="10">
        <v>-118900000</v>
      </c>
      <c r="G100" s="10">
        <v>-28300000</v>
      </c>
      <c r="H100" s="10">
        <v>-31200000</v>
      </c>
      <c r="I100" s="10">
        <v>79100000</v>
      </c>
      <c r="J100" s="10">
        <v>-268500000</v>
      </c>
      <c r="K100" s="10">
        <v>-181500000</v>
      </c>
      <c r="L100" s="10">
        <v>-344900000</v>
      </c>
      <c r="M100" s="10">
        <v>3400000</v>
      </c>
      <c r="N100" s="10">
        <v>-332500000</v>
      </c>
      <c r="O100" s="10">
        <v>-210000000</v>
      </c>
      <c r="P100" s="10">
        <v>-571300000</v>
      </c>
      <c r="Q100" s="10">
        <v>-226505000</v>
      </c>
      <c r="R100" s="10">
        <v>-480240000</v>
      </c>
      <c r="S100" s="10">
        <v>-329175000</v>
      </c>
      <c r="T100" s="10">
        <v>-558888000</v>
      </c>
      <c r="U100" s="10">
        <v>-494661000</v>
      </c>
      <c r="V100" s="10">
        <v>-210750000</v>
      </c>
      <c r="W100" s="10">
        <v>-477723000</v>
      </c>
      <c r="X100" s="10">
        <v>-442426000</v>
      </c>
      <c r="Y100" s="10">
        <v>-413452000</v>
      </c>
      <c r="Z100" s="10">
        <v>-698921000</v>
      </c>
      <c r="AA100" s="10">
        <v>-71100000</v>
      </c>
      <c r="AB100" s="10">
        <v>-438818000</v>
      </c>
      <c r="AC100" s="10">
        <v>-586872000</v>
      </c>
      <c r="AD100" s="10">
        <v>-446589000</v>
      </c>
      <c r="AE100" s="10">
        <v>-719302000</v>
      </c>
      <c r="AF100" s="10">
        <v>-755162000</v>
      </c>
      <c r="AG100" s="10">
        <v>-434443000</v>
      </c>
      <c r="AH100" s="10">
        <v>-843768000</v>
      </c>
      <c r="AI100" s="10">
        <v>116108000</v>
      </c>
      <c r="AJ100" s="10">
        <v>-1081455000</v>
      </c>
      <c r="AK100" s="10">
        <v>-499228000</v>
      </c>
      <c r="AL100" s="10">
        <v>-681136000</v>
      </c>
      <c r="AM100" s="10">
        <v>-1415725000</v>
      </c>
      <c r="AT100" s="37" t="s">
        <v>142</v>
      </c>
      <c r="AU100" s="38">
        <f>AU99/AU103</f>
        <v>8.3115169871901137E-2</v>
      </c>
    </row>
    <row r="101" spans="1:47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R101" s="1" t="s">
        <v>92</v>
      </c>
      <c r="S101" s="1" t="s">
        <v>92</v>
      </c>
      <c r="T101" s="1" t="s">
        <v>92</v>
      </c>
      <c r="U101" s="1" t="s">
        <v>92</v>
      </c>
      <c r="V101" s="1" t="s">
        <v>92</v>
      </c>
      <c r="W101" s="1" t="s">
        <v>92</v>
      </c>
      <c r="X101" s="1" t="s">
        <v>92</v>
      </c>
      <c r="Y101" s="1" t="s">
        <v>92</v>
      </c>
      <c r="Z101" s="1" t="s">
        <v>92</v>
      </c>
      <c r="AA101" s="1" t="s">
        <v>92</v>
      </c>
      <c r="AB101" s="1" t="s">
        <v>92</v>
      </c>
      <c r="AC101" s="1" t="s">
        <v>92</v>
      </c>
      <c r="AD101" s="1" t="s">
        <v>92</v>
      </c>
      <c r="AE101" s="1" t="s">
        <v>92</v>
      </c>
      <c r="AF101" s="1">
        <v>-10364000</v>
      </c>
      <c r="AG101" s="1">
        <v>-3140000</v>
      </c>
      <c r="AH101" s="1">
        <v>6129000</v>
      </c>
      <c r="AI101" s="1">
        <v>-5388000</v>
      </c>
      <c r="AJ101" s="1">
        <v>3326000</v>
      </c>
      <c r="AK101" s="1">
        <v>-6990000</v>
      </c>
      <c r="AL101" s="1">
        <v>-5075000</v>
      </c>
      <c r="AM101" s="1">
        <v>9887000</v>
      </c>
      <c r="AT101" s="67" t="s">
        <v>143</v>
      </c>
      <c r="AU101" s="58">
        <f>AO116*AM34</f>
        <v>52855712780</v>
      </c>
    </row>
    <row r="102" spans="1:47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 t="s">
        <v>92</v>
      </c>
      <c r="F102" s="10">
        <v>-118900000</v>
      </c>
      <c r="G102" s="10">
        <v>-28300000</v>
      </c>
      <c r="H102" s="10">
        <v>-31200000</v>
      </c>
      <c r="I102" s="10">
        <v>79100000</v>
      </c>
      <c r="J102" s="10">
        <v>-268500000</v>
      </c>
      <c r="K102" s="10">
        <v>-181500000</v>
      </c>
      <c r="L102" s="10">
        <v>-344900000</v>
      </c>
      <c r="M102" s="10">
        <v>3400000</v>
      </c>
      <c r="N102" s="10">
        <v>-332500000</v>
      </c>
      <c r="O102" s="10">
        <v>-210000000</v>
      </c>
      <c r="P102" s="10">
        <v>79100000</v>
      </c>
      <c r="Q102" s="10">
        <v>-86109000</v>
      </c>
      <c r="R102" s="10">
        <v>102178000</v>
      </c>
      <c r="S102" s="10">
        <v>163596000</v>
      </c>
      <c r="T102" s="10">
        <v>-182950000</v>
      </c>
      <c r="U102" s="10">
        <v>-59956000</v>
      </c>
      <c r="V102" s="10">
        <v>12346000</v>
      </c>
      <c r="W102" s="10">
        <v>29958000</v>
      </c>
      <c r="X102" s="10">
        <v>32057000</v>
      </c>
      <c r="Y102" s="10">
        <v>-92095000</v>
      </c>
      <c r="Z102" s="10">
        <v>216502000</v>
      </c>
      <c r="AA102" s="10">
        <v>631037000</v>
      </c>
      <c r="AB102" s="10">
        <v>-190956000</v>
      </c>
      <c r="AC102" s="10">
        <v>34586000</v>
      </c>
      <c r="AD102" s="10">
        <v>390236000</v>
      </c>
      <c r="AE102" s="10">
        <v>-743654000</v>
      </c>
      <c r="AF102" s="10">
        <v>-28325000</v>
      </c>
      <c r="AG102" s="10">
        <v>-49562000</v>
      </c>
      <c r="AH102" s="10">
        <v>83212000</v>
      </c>
      <c r="AI102" s="10">
        <v>207819000</v>
      </c>
      <c r="AJ102" s="10">
        <v>-94736000</v>
      </c>
      <c r="AK102" s="10">
        <v>650725000</v>
      </c>
      <c r="AL102" s="10">
        <v>-814721000</v>
      </c>
      <c r="AM102" s="10">
        <v>134623000</v>
      </c>
      <c r="AT102" s="37" t="s">
        <v>144</v>
      </c>
      <c r="AU102" s="38">
        <f>AU101/AU103</f>
        <v>0.91688483012809885</v>
      </c>
    </row>
    <row r="103" spans="1:47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>
        <v>70100000</v>
      </c>
      <c r="G103" s="1">
        <v>52500000</v>
      </c>
      <c r="H103" s="1">
        <v>26600000</v>
      </c>
      <c r="I103" s="1">
        <v>71100000</v>
      </c>
      <c r="J103" s="1">
        <v>24100000</v>
      </c>
      <c r="K103" s="1">
        <v>16000000</v>
      </c>
      <c r="L103" s="1">
        <v>26700000</v>
      </c>
      <c r="M103" s="1">
        <v>32300000</v>
      </c>
      <c r="N103" s="1">
        <v>61400000</v>
      </c>
      <c r="O103" s="1">
        <v>54200000</v>
      </c>
      <c r="P103" s="1">
        <v>39000000</v>
      </c>
      <c r="Q103" s="1">
        <v>118078000</v>
      </c>
      <c r="R103" s="1">
        <v>31969000</v>
      </c>
      <c r="S103" s="1">
        <v>134147000</v>
      </c>
      <c r="T103" s="1">
        <v>297743000</v>
      </c>
      <c r="U103" s="1">
        <v>114793000</v>
      </c>
      <c r="V103" s="1">
        <v>54837000</v>
      </c>
      <c r="W103" s="1">
        <v>67183000</v>
      </c>
      <c r="X103" s="1">
        <v>97141000</v>
      </c>
      <c r="Y103" s="1">
        <v>129198000</v>
      </c>
      <c r="Z103" s="1">
        <v>37103000</v>
      </c>
      <c r="AA103" s="1">
        <v>253605000</v>
      </c>
      <c r="AB103" s="1">
        <v>884642000</v>
      </c>
      <c r="AC103" s="1">
        <v>693686000</v>
      </c>
      <c r="AD103" s="1">
        <v>728272000</v>
      </c>
      <c r="AE103" s="1">
        <v>1118508000</v>
      </c>
      <c r="AF103" s="1">
        <v>374854000</v>
      </c>
      <c r="AG103" s="1">
        <v>346529000</v>
      </c>
      <c r="AH103" s="1">
        <v>296967000</v>
      </c>
      <c r="AI103" s="1">
        <v>380179000</v>
      </c>
      <c r="AJ103" s="1">
        <v>587998000</v>
      </c>
      <c r="AK103" s="1">
        <v>493262000</v>
      </c>
      <c r="AL103" s="1">
        <v>1143987000</v>
      </c>
      <c r="AM103" s="1">
        <v>329266000</v>
      </c>
      <c r="AT103" s="39" t="s">
        <v>145</v>
      </c>
      <c r="AU103" s="44">
        <f>AU99+AU101</f>
        <v>57647057780</v>
      </c>
    </row>
    <row r="104" spans="1:47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 t="s">
        <v>92</v>
      </c>
      <c r="O104" s="11" t="s">
        <v>92</v>
      </c>
      <c r="P104" s="11">
        <v>118100000</v>
      </c>
      <c r="Q104" s="11">
        <v>31969000</v>
      </c>
      <c r="R104" s="11">
        <v>134147000</v>
      </c>
      <c r="S104" s="11">
        <v>297743000</v>
      </c>
      <c r="T104" s="11">
        <v>114793000</v>
      </c>
      <c r="U104" s="11">
        <v>54837000</v>
      </c>
      <c r="V104" s="11">
        <v>67183000</v>
      </c>
      <c r="W104" s="11">
        <v>97141000</v>
      </c>
      <c r="X104" s="11">
        <v>129198000</v>
      </c>
      <c r="Y104" s="11">
        <v>37103000</v>
      </c>
      <c r="Z104" s="11">
        <v>253605000</v>
      </c>
      <c r="AA104" s="11">
        <v>884642000</v>
      </c>
      <c r="AB104" s="11">
        <v>693686000</v>
      </c>
      <c r="AC104" s="11">
        <v>728272000</v>
      </c>
      <c r="AD104" s="11">
        <v>1118508000</v>
      </c>
      <c r="AE104" s="11">
        <v>374854000</v>
      </c>
      <c r="AF104" s="11">
        <v>346529000</v>
      </c>
      <c r="AG104" s="11">
        <v>296967000</v>
      </c>
      <c r="AH104" s="11">
        <v>380179000</v>
      </c>
      <c r="AI104" s="11">
        <v>587998000</v>
      </c>
      <c r="AJ104" s="11">
        <v>493262000</v>
      </c>
      <c r="AK104" s="11">
        <v>1143987000</v>
      </c>
      <c r="AL104" s="11">
        <v>329266000</v>
      </c>
      <c r="AM104" s="11">
        <v>463889000</v>
      </c>
      <c r="AT104" s="35" t="s">
        <v>146</v>
      </c>
      <c r="AU104" s="36"/>
    </row>
    <row r="105" spans="1:47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 t="e">
        <f>(F106/E106)-1</f>
        <v>#VALUE!</v>
      </c>
      <c r="G105" s="15">
        <f>(G106/F106)-1</f>
        <v>-0.68725868725868722</v>
      </c>
      <c r="H105" s="15">
        <f t="shared" ref="H105:AK105" si="14">(H106/G106)-1</f>
        <v>2.7407407407407409</v>
      </c>
      <c r="I105" s="15">
        <f t="shared" si="14"/>
        <v>-0.61716171617161719</v>
      </c>
      <c r="J105" s="15">
        <f t="shared" si="14"/>
        <v>-0.94612068965517238</v>
      </c>
      <c r="K105" s="15">
        <f t="shared" si="14"/>
        <v>78.44</v>
      </c>
      <c r="L105" s="15">
        <f t="shared" si="14"/>
        <v>0.72104733131923471</v>
      </c>
      <c r="M105" s="15">
        <f t="shared" si="14"/>
        <v>-1.3888238736102985</v>
      </c>
      <c r="N105" s="15">
        <f t="shared" si="14"/>
        <v>-3.287434161023326</v>
      </c>
      <c r="O105" s="15">
        <f t="shared" si="14"/>
        <v>-0.24868421052631584</v>
      </c>
      <c r="P105" s="15">
        <f t="shared" si="14"/>
        <v>-7.0490367775831841E-2</v>
      </c>
      <c r="Q105" s="15">
        <f t="shared" si="14"/>
        <v>0.29004239284032041</v>
      </c>
      <c r="R105" s="15">
        <f t="shared" si="14"/>
        <v>0.99469833063138058</v>
      </c>
      <c r="S105" s="15">
        <f t="shared" si="14"/>
        <v>-9.8284825187625824E-2</v>
      </c>
      <c r="T105" s="15">
        <f t="shared" si="14"/>
        <v>-0.2401792909966769</v>
      </c>
      <c r="U105" s="15">
        <f t="shared" si="14"/>
        <v>0.60720077586276</v>
      </c>
      <c r="V105" s="15">
        <f t="shared" si="14"/>
        <v>-0.55539726446396398</v>
      </c>
      <c r="W105" s="15">
        <f t="shared" si="14"/>
        <v>0.96173964412971058</v>
      </c>
      <c r="X105" s="15">
        <f t="shared" si="14"/>
        <v>9.579725585641552E-2</v>
      </c>
      <c r="Y105" s="15">
        <f t="shared" si="14"/>
        <v>-0.5885129682195136</v>
      </c>
      <c r="Z105" s="15">
        <f t="shared" si="14"/>
        <v>2.8898944129308233</v>
      </c>
      <c r="AA105" s="15">
        <f t="shared" si="14"/>
        <v>-0.23943065092216598</v>
      </c>
      <c r="AB105" s="15">
        <f t="shared" si="14"/>
        <v>-0.66668381109129982</v>
      </c>
      <c r="AC105" s="15">
        <f t="shared" si="14"/>
        <v>2.5013330475782256</v>
      </c>
      <c r="AD105" s="15">
        <f t="shared" si="14"/>
        <v>2.5258887374963512E-2</v>
      </c>
      <c r="AE105" s="15">
        <f t="shared" si="14"/>
        <v>-0.44186824025007942</v>
      </c>
      <c r="AF105" s="15">
        <f t="shared" si="14"/>
        <v>0.8348037789453866</v>
      </c>
      <c r="AG105" s="15">
        <f t="shared" si="14"/>
        <v>-0.16748985012464346</v>
      </c>
      <c r="AH105" s="15">
        <f t="shared" si="14"/>
        <v>0.38913359822632798</v>
      </c>
      <c r="AI105" s="15">
        <f t="shared" si="14"/>
        <v>0.28185191159864487</v>
      </c>
      <c r="AJ105" s="15">
        <f t="shared" si="14"/>
        <v>0.13708517907930839</v>
      </c>
      <c r="AK105" s="15">
        <f t="shared" si="14"/>
        <v>-0.12980041931795461</v>
      </c>
      <c r="AL105" s="15">
        <f t="shared" ref="AL105" si="15">(AL106/AK106)-1</f>
        <v>0.26150071023687005</v>
      </c>
      <c r="AM105" s="15">
        <f t="shared" ref="AM105" si="16">(AM106/AL106)-1</f>
        <v>0.13947575530542711</v>
      </c>
      <c r="AN105" s="15"/>
      <c r="AO105" s="15"/>
      <c r="AP105" s="15"/>
      <c r="AQ105" s="15"/>
      <c r="AR105" s="15"/>
      <c r="AS105" s="15"/>
      <c r="AT105" s="25" t="s">
        <v>109</v>
      </c>
      <c r="AU105" s="26">
        <f>(AU100*AU92)+(AU102*AU97)</f>
        <v>5.1830036563547177E-2</v>
      </c>
    </row>
    <row r="106" spans="1:47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 t="s">
        <v>92</v>
      </c>
      <c r="F106" s="1">
        <v>103600000</v>
      </c>
      <c r="G106" s="1">
        <v>32400000</v>
      </c>
      <c r="H106" s="1">
        <v>121200000</v>
      </c>
      <c r="I106" s="1">
        <v>46400000</v>
      </c>
      <c r="J106" s="1">
        <v>2500000</v>
      </c>
      <c r="K106" s="1">
        <v>198600000</v>
      </c>
      <c r="L106" s="1">
        <v>341800000</v>
      </c>
      <c r="M106" s="1">
        <v>-132900000</v>
      </c>
      <c r="N106" s="1">
        <v>304000000</v>
      </c>
      <c r="O106" s="1">
        <v>228400000</v>
      </c>
      <c r="P106" s="1">
        <v>212300000</v>
      </c>
      <c r="Q106" s="1">
        <v>273876000</v>
      </c>
      <c r="R106" s="1">
        <v>546300000</v>
      </c>
      <c r="S106" s="1">
        <v>492607000</v>
      </c>
      <c r="T106" s="1">
        <v>374293000</v>
      </c>
      <c r="U106" s="1">
        <v>601564000</v>
      </c>
      <c r="V106" s="1">
        <v>267457000</v>
      </c>
      <c r="W106" s="1">
        <v>524681000</v>
      </c>
      <c r="X106" s="1">
        <v>574944000</v>
      </c>
      <c r="Y106" s="1">
        <v>236582000</v>
      </c>
      <c r="Z106" s="1">
        <v>920279000</v>
      </c>
      <c r="AA106" s="1">
        <v>699936000</v>
      </c>
      <c r="AB106" s="1">
        <v>233300000</v>
      </c>
      <c r="AC106" s="1">
        <v>816861000</v>
      </c>
      <c r="AD106" s="1">
        <v>837494000</v>
      </c>
      <c r="AE106" s="1">
        <v>467432000</v>
      </c>
      <c r="AF106" s="1">
        <v>857646000</v>
      </c>
      <c r="AG106" s="1">
        <v>713999000</v>
      </c>
      <c r="AH106" s="1">
        <v>991840000</v>
      </c>
      <c r="AI106" s="1">
        <v>1271392000</v>
      </c>
      <c r="AJ106" s="1">
        <v>1445681000</v>
      </c>
      <c r="AK106" s="1">
        <v>1258031000</v>
      </c>
      <c r="AL106" s="1">
        <v>1587007000</v>
      </c>
      <c r="AM106" s="1">
        <v>1808356000</v>
      </c>
      <c r="AN106" s="45">
        <f>AM106*(1+$AU$106)</f>
        <v>1873443542.4482684</v>
      </c>
      <c r="AO106" s="45">
        <f t="shared" ref="AO106:AR106" si="17">AN106*(1+$AU$106)</f>
        <v>1940873758.6742415</v>
      </c>
      <c r="AP106" s="45">
        <f t="shared" si="17"/>
        <v>2010730967.7384081</v>
      </c>
      <c r="AQ106" s="45">
        <f t="shared" si="17"/>
        <v>2083102523.568522</v>
      </c>
      <c r="AR106" s="45">
        <f t="shared" si="17"/>
        <v>2158078924.1925478</v>
      </c>
      <c r="AS106" s="46" t="s">
        <v>147</v>
      </c>
      <c r="AT106" s="47" t="s">
        <v>148</v>
      </c>
      <c r="AU106" s="48">
        <f>(SUM(AN4:AR4)/5)</f>
        <v>3.5992659879066038E-2</v>
      </c>
    </row>
    <row r="107" spans="1:47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46"/>
      <c r="AO107" s="46"/>
      <c r="AP107" s="46"/>
      <c r="AQ107" s="46"/>
      <c r="AR107" s="49">
        <f>AR106*(1+AU107)/(AU108-AU107)</f>
        <v>82446063465.405533</v>
      </c>
      <c r="AS107" s="50" t="s">
        <v>149</v>
      </c>
      <c r="AT107" s="51" t="s">
        <v>150</v>
      </c>
      <c r="AU107" s="52">
        <v>2.5000000000000001E-2</v>
      </c>
    </row>
    <row r="108" spans="1:47" ht="19" x14ac:dyDescent="0.25">
      <c r="AN108" s="49">
        <f t="shared" ref="AN108:AP108" si="18">AN107+AN106</f>
        <v>1873443542.4482684</v>
      </c>
      <c r="AO108" s="49">
        <f t="shared" si="18"/>
        <v>1940873758.6742415</v>
      </c>
      <c r="AP108" s="49">
        <f t="shared" si="18"/>
        <v>2010730967.7384081</v>
      </c>
      <c r="AQ108" s="49">
        <f>AQ107+AQ106</f>
        <v>2083102523.568522</v>
      </c>
      <c r="AR108" s="49">
        <f>AR107+AR106</f>
        <v>84604142389.598083</v>
      </c>
      <c r="AS108" s="50" t="s">
        <v>145</v>
      </c>
      <c r="AT108" s="53" t="s">
        <v>151</v>
      </c>
      <c r="AU108" s="54">
        <f>AU105</f>
        <v>5.1830036563547177E-2</v>
      </c>
    </row>
    <row r="109" spans="1:47" ht="19" x14ac:dyDescent="0.25">
      <c r="AN109" s="55" t="s">
        <v>152</v>
      </c>
      <c r="AO109" s="56"/>
    </row>
    <row r="110" spans="1:47" ht="20" x14ac:dyDescent="0.25">
      <c r="AN110" s="57" t="s">
        <v>153</v>
      </c>
      <c r="AO110" s="58">
        <f>NPV(AU108,AN108,AO108,AP108,AQ108,AR108)</f>
        <v>72680099218.010956</v>
      </c>
    </row>
    <row r="111" spans="1:47" ht="20" x14ac:dyDescent="0.25">
      <c r="AN111" s="57" t="s">
        <v>154</v>
      </c>
      <c r="AO111" s="58">
        <f>AM40</f>
        <v>463889000</v>
      </c>
    </row>
    <row r="112" spans="1:47" ht="20" x14ac:dyDescent="0.25">
      <c r="AN112" s="57" t="s">
        <v>141</v>
      </c>
      <c r="AO112" s="58">
        <f>AU99</f>
        <v>4791345000</v>
      </c>
    </row>
    <row r="113" spans="40:41" ht="20" x14ac:dyDescent="0.25">
      <c r="AN113" s="57" t="s">
        <v>155</v>
      </c>
      <c r="AO113" s="58">
        <f>AO110+AO111-AO112</f>
        <v>68352643218.010956</v>
      </c>
    </row>
    <row r="114" spans="40:41" ht="20" x14ac:dyDescent="0.25">
      <c r="AN114" s="57" t="s">
        <v>156</v>
      </c>
      <c r="AO114" s="59">
        <f>AM34*(1+(5*AS16))</f>
        <v>215588793.22966194</v>
      </c>
    </row>
    <row r="115" spans="40:41" ht="20" x14ac:dyDescent="0.25">
      <c r="AN115" s="60" t="s">
        <v>157</v>
      </c>
      <c r="AO115" s="61">
        <f>AO113/AO114</f>
        <v>317.05100341276278</v>
      </c>
    </row>
    <row r="116" spans="40:41" ht="20" x14ac:dyDescent="0.25">
      <c r="AN116" s="62" t="s">
        <v>158</v>
      </c>
      <c r="AO116" s="63">
        <v>254.41</v>
      </c>
    </row>
    <row r="117" spans="40:41" ht="20" x14ac:dyDescent="0.25">
      <c r="AN117" s="64" t="s">
        <v>159</v>
      </c>
      <c r="AO117" s="65">
        <f>AO115/AO116-1</f>
        <v>0.24622068084101567</v>
      </c>
    </row>
    <row r="118" spans="40:41" ht="20" x14ac:dyDescent="0.25">
      <c r="AN118" s="64" t="s">
        <v>160</v>
      </c>
      <c r="AO118" s="66" t="str">
        <f>IF(AO115&gt;AO116,"BUY","SELL")</f>
        <v>BUY</v>
      </c>
    </row>
  </sheetData>
  <mergeCells count="6">
    <mergeCell ref="AT83:AU83"/>
    <mergeCell ref="AT84:AU84"/>
    <mergeCell ref="AT93:AU93"/>
    <mergeCell ref="AT98:AU98"/>
    <mergeCell ref="AT104:AU104"/>
    <mergeCell ref="AN109:AO109"/>
  </mergeCells>
  <hyperlinks>
    <hyperlink ref="A1" r:id="rId1" tooltip="https://roic.ai/company/HSY" display="ROIC.AI | HSY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47111/000004711195000004/0000047111-95-000004-index.html" xr:uid="{00000000-0004-0000-0000-00001C000000}"/>
    <hyperlink ref="K74" r:id="rId21" tooltip="https://www.sec.gov/Archives/edgar/data/47111/000004711195000004/0000047111-95-000004-index.html" xr:uid="{00000000-0004-0000-0000-00001D000000}"/>
    <hyperlink ref="L36" r:id="rId22" tooltip="https://www.sec.gov/Archives/edgar/data/47111/000004711196000010/0000047111-96-000010-index.html" xr:uid="{00000000-0004-0000-0000-00001F000000}"/>
    <hyperlink ref="L74" r:id="rId23" tooltip="https://www.sec.gov/Archives/edgar/data/47111/000004711196000010/0000047111-96-000010-index.html" xr:uid="{00000000-0004-0000-0000-000020000000}"/>
    <hyperlink ref="M36" r:id="rId24" tooltip="https://www.sec.gov/Archives/edgar/data/47111/000004711197000008/0000047111-97-000008-index.html" xr:uid="{00000000-0004-0000-0000-000022000000}"/>
    <hyperlink ref="M74" r:id="rId25" tooltip="https://www.sec.gov/Archives/edgar/data/47111/000004711197000008/0000047111-97-000008-index.html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www.sec.gov/Archives/edgar/data/47111/000004711101500079/0000047111-01-500079-index.html" xr:uid="{00000000-0004-0000-0000-00002E000000}"/>
    <hyperlink ref="Q74" r:id="rId33" tooltip="https://www.sec.gov/Archives/edgar/data/47111/000004711101500079/0000047111-01-500079-index.html" xr:uid="{00000000-0004-0000-0000-00002F000000}"/>
    <hyperlink ref="R36" r:id="rId34" tooltip="https://www.sec.gov/Archives/edgar/data/47111/000004711102000069/form10k_2001.htm" xr:uid="{00000000-0004-0000-0000-000031000000}"/>
    <hyperlink ref="R74" r:id="rId35" tooltip="https://www.sec.gov/Archives/edgar/data/47111/000004711102000069/form10k_2001.htm" xr:uid="{00000000-0004-0000-0000-000032000000}"/>
    <hyperlink ref="S36" r:id="rId36" tooltip="https://sec.gov" xr:uid="{00000000-0004-0000-0000-000034000000}"/>
    <hyperlink ref="S74" r:id="rId37" tooltip="https://sec.gov" xr:uid="{00000000-0004-0000-0000-000035000000}"/>
    <hyperlink ref="T36" r:id="rId38" tooltip="https://sec.gov" xr:uid="{00000000-0004-0000-0000-000037000000}"/>
    <hyperlink ref="T74" r:id="rId39" tooltip="https://sec.gov" xr:uid="{00000000-0004-0000-0000-000038000000}"/>
    <hyperlink ref="U36" r:id="rId40" tooltip="https://sec.gov" xr:uid="{00000000-0004-0000-0000-00003A000000}"/>
    <hyperlink ref="U74" r:id="rId41" tooltip="https://sec.gov" xr:uid="{00000000-0004-0000-0000-00003B000000}"/>
    <hyperlink ref="V36" r:id="rId42" tooltip="https://sec.gov" xr:uid="{00000000-0004-0000-0000-00003D000000}"/>
    <hyperlink ref="V74" r:id="rId43" tooltip="https://sec.gov" xr:uid="{00000000-0004-0000-0000-00003E000000}"/>
    <hyperlink ref="W36" r:id="rId44" tooltip="https://www.sec.gov/Archives/edgar/data/47111/000119312507037921/d10k.htm" xr:uid="{00000000-0004-0000-0000-000040000000}"/>
    <hyperlink ref="W74" r:id="rId45" tooltip="https://www.sec.gov/Archives/edgar/data/47111/000119312507037921/d10k.htm" xr:uid="{00000000-0004-0000-0000-000041000000}"/>
    <hyperlink ref="X36" r:id="rId46" tooltip="https://www.sec.gov/Archives/edgar/data/47111/000119312508033182/d10k.htm" xr:uid="{00000000-0004-0000-0000-000043000000}"/>
    <hyperlink ref="X74" r:id="rId47" tooltip="https://www.sec.gov/Archives/edgar/data/47111/000119312508033182/d10k.htm" xr:uid="{00000000-0004-0000-0000-000044000000}"/>
    <hyperlink ref="Y36" r:id="rId48" tooltip="https://www.sec.gov/Archives/edgar/data/47111/000119312509033670/0001193125-09-033670-index.html" xr:uid="{00000000-0004-0000-0000-000046000000}"/>
    <hyperlink ref="Y74" r:id="rId49" tooltip="https://www.sec.gov/Archives/edgar/data/47111/000119312509033670/0001193125-09-033670-index.html" xr:uid="{00000000-0004-0000-0000-000047000000}"/>
    <hyperlink ref="Z36" r:id="rId50" tooltip="https://www.sec.gov/Archives/edgar/data/47111/000119312510034780/0001193125-10-034780-index.html" xr:uid="{00000000-0004-0000-0000-000049000000}"/>
    <hyperlink ref="Z74" r:id="rId51" tooltip="https://www.sec.gov/Archives/edgar/data/47111/000119312510034780/0001193125-10-034780-index.html" xr:uid="{00000000-0004-0000-0000-00004A000000}"/>
    <hyperlink ref="AA36" r:id="rId52" tooltip="https://www.sec.gov/Archives/edgar/data/47111/000119312511039789/d10k.htm" xr:uid="{00000000-0004-0000-0000-00004C000000}"/>
    <hyperlink ref="AA74" r:id="rId53" tooltip="https://www.sec.gov/Archives/edgar/data/47111/000119312511039789/d10k.htm" xr:uid="{00000000-0004-0000-0000-00004D000000}"/>
    <hyperlink ref="AB36" r:id="rId54" tooltip="https://www.sec.gov/Archives/edgar/data/47111/000119312512067143/0001193125-12-067143-index.html" xr:uid="{00000000-0004-0000-0000-00004F000000}"/>
    <hyperlink ref="AB74" r:id="rId55" tooltip="https://www.sec.gov/Archives/edgar/data/47111/000119312512067143/0001193125-12-067143-index.html" xr:uid="{00000000-0004-0000-0000-000050000000}"/>
    <hyperlink ref="AC36" r:id="rId56" tooltip="https://www.sec.gov/Archives/edgar/data/47111/000004711113000007/0000047111-13-000007-index.html" xr:uid="{00000000-0004-0000-0000-000052000000}"/>
    <hyperlink ref="AC74" r:id="rId57" tooltip="https://www.sec.gov/Archives/edgar/data/47111/000004711113000007/0000047111-13-000007-index.html" xr:uid="{00000000-0004-0000-0000-000053000000}"/>
    <hyperlink ref="AD36" r:id="rId58" tooltip="https://www.sec.gov/Archives/edgar/data/47111/000004711114000006/a2013_form10-kxdraftq4.htm" xr:uid="{00000000-0004-0000-0000-000055000000}"/>
    <hyperlink ref="AD74" r:id="rId59" tooltip="https://www.sec.gov/Archives/edgar/data/47111/000004711114000006/a2013_form10-kxdraftq4.htm" xr:uid="{00000000-0004-0000-0000-000056000000}"/>
    <hyperlink ref="AE36" r:id="rId60" tooltip="https://www.sec.gov/Archives/edgar/data/47111/000004711115000010/a2014_formx10-k.htm" xr:uid="{00000000-0004-0000-0000-000058000000}"/>
    <hyperlink ref="AE74" r:id="rId61" tooltip="https://www.sec.gov/Archives/edgar/data/47111/000004711115000010/a2014_formx10-k.htm" xr:uid="{00000000-0004-0000-0000-000059000000}"/>
    <hyperlink ref="AF36" r:id="rId62" tooltip="https://www.sec.gov/Archives/edgar/data/47111/000004711116000095/0000047111-16-000095-index.html" xr:uid="{00000000-0004-0000-0000-00005B000000}"/>
    <hyperlink ref="AF74" r:id="rId63" tooltip="https://www.sec.gov/Archives/edgar/data/47111/000004711116000095/0000047111-16-000095-index.html" xr:uid="{00000000-0004-0000-0000-00005C000000}"/>
    <hyperlink ref="AG36" r:id="rId64" tooltip="https://www.sec.gov/Archives/edgar/data/47111/000004711117000005/0000047111-17-000005-index.html" xr:uid="{00000000-0004-0000-0000-00005E000000}"/>
    <hyperlink ref="AG74" r:id="rId65" tooltip="https://www.sec.gov/Archives/edgar/data/47111/000004711117000005/0000047111-17-000005-index.html" xr:uid="{00000000-0004-0000-0000-00005F000000}"/>
    <hyperlink ref="AH36" r:id="rId66" tooltip="https://www.sec.gov/Archives/edgar/data/47111/000004711118000011/0000047111-18-000011-index.html" xr:uid="{00000000-0004-0000-0000-000061000000}"/>
    <hyperlink ref="AH74" r:id="rId67" tooltip="https://www.sec.gov/Archives/edgar/data/47111/000004711118000011/0000047111-18-000011-index.html" xr:uid="{00000000-0004-0000-0000-000062000000}"/>
    <hyperlink ref="AI36" r:id="rId68" tooltip="https://www.sec.gov/Archives/edgar/data/47111/000004711119000010/0000047111-19-000010-index.html" xr:uid="{00000000-0004-0000-0000-000064000000}"/>
    <hyperlink ref="AI74" r:id="rId69" tooltip="https://www.sec.gov/Archives/edgar/data/47111/000004711119000010/0000047111-19-000010-index.html" xr:uid="{00000000-0004-0000-0000-000065000000}"/>
    <hyperlink ref="AJ36" r:id="rId70" tooltip="https://www.sec.gov/Archives/edgar/data/47111/000004711120000007/0000047111-20-000007-index.html" xr:uid="{00000000-0004-0000-0000-000067000000}"/>
    <hyperlink ref="AJ74" r:id="rId71" tooltip="https://www.sec.gov/Archives/edgar/data/47111/000004711120000007/0000047111-20-000007-index.html" xr:uid="{00000000-0004-0000-0000-000068000000}"/>
    <hyperlink ref="AK36" r:id="rId72" tooltip="https://www.sec.gov/Archives/edgar/data/47111/000004711121000007/0000047111-21-000007-index.htm" xr:uid="{00000000-0004-0000-0000-00006A000000}"/>
    <hyperlink ref="AK74" r:id="rId73" tooltip="https://www.sec.gov/Archives/edgar/data/47111/000004711121000007/0000047111-21-000007-index.htm" xr:uid="{00000000-0004-0000-0000-00006B000000}"/>
    <hyperlink ref="AL36" r:id="rId74" tooltip="https://www.sec.gov/Archives/edgar/data/47111/000004711122000017/0000047111-22-000017-index.htm" xr:uid="{00000000-0004-0000-0000-00006D000000}"/>
    <hyperlink ref="AL74" r:id="rId75" tooltip="https://www.sec.gov/Archives/edgar/data/47111/000004711122000017/0000047111-22-000017-index.htm" xr:uid="{00000000-0004-0000-0000-00006E000000}"/>
    <hyperlink ref="AM36" r:id="rId76" tooltip="https://www.sec.gov/Archives/edgar/data/47111/000004711123000012/0000047111-23-000012-index.htm" xr:uid="{00000000-0004-0000-0000-000070000000}"/>
    <hyperlink ref="AM74" r:id="rId77" tooltip="https://www.sec.gov/Archives/edgar/data/47111/000004711123000012/0000047111-23-000012-index.htm" xr:uid="{00000000-0004-0000-0000-000071000000}"/>
    <hyperlink ref="AN1" r:id="rId78" display="https://finbox.com/NYSE:HSY/explorer/revenue_proj" xr:uid="{E846C8AB-18C0-7D49-AFC4-C6B38068DA1E}"/>
  </hyperlinks>
  <pageMargins left="0.7" right="0.7" top="0.75" bottom="0.75" header="0.3" footer="0.3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2023-03-13T20:58:02Z</dcterms:created>
  <dcterms:modified xsi:type="dcterms:W3CDTF">2023-04-02T02:25:02Z</dcterms:modified>
</cp:coreProperties>
</file>