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C94668DA-F0AB-B740-BD07-53676A77891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1'!$B$19:$AL$19</definedName>
    <definedName name="_xlchart.v1.11" hidden="1">'Sheet 1'!$B$3:$AL$3</definedName>
    <definedName name="_xlchart.v1.2" hidden="1">'Sheet 1'!$A$3</definedName>
    <definedName name="_xlchart.v1.3" hidden="1">'Sheet 1'!$B$106:$AL$106</definedName>
    <definedName name="_xlchart.v1.4" hidden="1">'Sheet 1'!$B$19:$AL$19</definedName>
    <definedName name="_xlchart.v1.5" hidden="1">'Sheet 1'!$B$3:$AL$3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6" i="1" l="1"/>
  <c r="AO106" i="1"/>
  <c r="AP106" i="1" s="1"/>
  <c r="AQ106" i="1" s="1"/>
  <c r="AM106" i="1"/>
  <c r="AN111" i="1"/>
  <c r="AT101" i="1"/>
  <c r="AU16" i="1" s="1"/>
  <c r="AT97" i="1"/>
  <c r="AT90" i="1"/>
  <c r="AT89" i="1"/>
  <c r="AT91" i="1" s="1"/>
  <c r="AT87" i="1"/>
  <c r="AT86" i="1"/>
  <c r="AT99" i="1" s="1"/>
  <c r="AT85" i="1"/>
  <c r="AT88" i="1" s="1"/>
  <c r="AR19" i="1"/>
  <c r="AS16" i="1"/>
  <c r="AR16" i="1"/>
  <c r="AN114" i="1" s="1"/>
  <c r="AU13" i="1"/>
  <c r="AT13" i="1"/>
  <c r="AS13" i="1"/>
  <c r="AR13" i="1"/>
  <c r="AU10" i="1"/>
  <c r="AT10" i="1"/>
  <c r="AS10" i="1"/>
  <c r="AR10" i="1"/>
  <c r="AU7" i="1"/>
  <c r="AT7" i="1"/>
  <c r="AS7" i="1"/>
  <c r="AR7" i="1"/>
  <c r="AU4" i="1"/>
  <c r="AT4" i="1"/>
  <c r="AS4" i="1"/>
  <c r="AR4" i="1"/>
  <c r="AQ4" i="1"/>
  <c r="AP4" i="1"/>
  <c r="AO4" i="1"/>
  <c r="AN4" i="1"/>
  <c r="AM4" i="1"/>
  <c r="AL9" i="1"/>
  <c r="AL13" i="1"/>
  <c r="AL20" i="1"/>
  <c r="AL35" i="1"/>
  <c r="AL29" i="1"/>
  <c r="AL80" i="1"/>
  <c r="AL89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T16" i="1" l="1"/>
  <c r="AT106" i="1"/>
  <c r="AN108" i="1"/>
  <c r="AT92" i="1"/>
  <c r="AN112" i="1"/>
  <c r="AT103" i="1"/>
  <c r="AT102" i="1" s="1"/>
  <c r="AM108" i="1"/>
  <c r="AT100" i="1" l="1"/>
  <c r="AT105" i="1" s="1"/>
  <c r="AT108" i="1" s="1"/>
  <c r="AO108" i="1"/>
  <c r="AQ107" i="1" l="1"/>
  <c r="AQ108" i="1" s="1"/>
  <c r="AP108" i="1"/>
  <c r="AN110" i="1" l="1"/>
  <c r="AN113" i="1" s="1"/>
  <c r="AN115" i="1" s="1"/>
  <c r="AN118" i="1" s="1"/>
  <c r="AN117" i="1" l="1"/>
</calcChain>
</file>

<file path=xl/sharedStrings.xml><?xml version="1.0" encoding="utf-8"?>
<sst xmlns="http://schemas.openxmlformats.org/spreadsheetml/2006/main" count="1287" uniqueCount="161">
  <si>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</si>
  <si>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</si>
  <si>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</si>
  <si>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</si>
  <si>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</si>
  <si>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</si>
  <si>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</si>
  <si>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</si>
  <si>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</si>
  <si>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</si>
  <si>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</si>
  <si>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</si>
  <si>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</si>
  <si>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</si>
  <si>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</si>
  <si>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</si>
  <si>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</si>
  <si>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</si>
  <si>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</si>
  <si>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</si>
  <si>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</si>
  <si>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</si>
  <si>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</si>
  <si>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</si>
  <si>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</si>
  <si>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</si>
  <si>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</si>
  <si>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</si>
  <si>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</si>
  <si>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</si>
  <si>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</si>
  <si>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</si>
  <si>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</si>
  <si>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</si>
  <si>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</si>
  <si>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</si>
  <si>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</si>
  <si>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</si>
  <si>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</si>
  <si>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</si>
  <si>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</si>
  <si>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</si>
  <si>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</si>
  <si>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</si>
  <si>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</si>
  <si>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</si>
  <si>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</si>
  <si>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</si>
  <si>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</si>
  <si>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</si>
  <si>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</si>
  <si>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</si>
  <si>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</si>
  <si>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</si>
  <si>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</si>
  <si>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</si>
  <si>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</si>
  <si>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</si>
  <si>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</si>
  <si>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</si>
  <si>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</si>
  <si>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</si>
  <si>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</si>
  <si>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</si>
  <si>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</si>
  <si>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</si>
  <si>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</si>
  <si>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</si>
  <si>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</si>
  <si>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</si>
  <si>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</si>
  <si>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</si>
  <si>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</si>
  <si>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</si>
  <si>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</si>
  <si>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</si>
  <si>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</si>
  <si>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</si>
  <si>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</si>
  <si>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</si>
  <si>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</si>
  <si>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</si>
  <si>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</si>
  <si>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</si>
  <si>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</si>
  <si>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</si>
  <si>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</si>
  <si>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</si>
  <si>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</si>
  <si>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</si>
  <si>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</si>
  <si>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</si>
  <si>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</si>
  <si>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</si>
  <si>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</si>
  <si>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</si>
  <si>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</si>
  <si>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</si>
  <si>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</si>
  <si>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</si>
  <si>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</si>
  <si>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</si>
  <si>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</si>
  <si>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</si>
  <si>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</si>
  <si>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</si>
  <si>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</si>
  <si>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</si>
  <si>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</si>
  <si>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Nike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</si>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</sst>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1" fillId="8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02653399668325E-2"/>
          <c:y val="0.11170387779083431"/>
          <c:w val="0.87676285240464347"/>
          <c:h val="0.7541945094701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1'!$B$3:$AL$3</c:f>
              <c:numCache>
                <c:formatCode>#,###,,;\(#,###,,\);\ \-\ \-</c:formatCode>
                <c:ptCount val="37"/>
                <c:pt idx="0">
                  <c:v>1069200000</c:v>
                </c:pt>
                <c:pt idx="1">
                  <c:v>877400000</c:v>
                </c:pt>
                <c:pt idx="2">
                  <c:v>1203400000</c:v>
                </c:pt>
                <c:pt idx="3">
                  <c:v>1710800000</c:v>
                </c:pt>
                <c:pt idx="4">
                  <c:v>2235200000</c:v>
                </c:pt>
                <c:pt idx="5">
                  <c:v>3003600000</c:v>
                </c:pt>
                <c:pt idx="6">
                  <c:v>3405200000</c:v>
                </c:pt>
                <c:pt idx="7">
                  <c:v>3931000000</c:v>
                </c:pt>
                <c:pt idx="8">
                  <c:v>3789700000</c:v>
                </c:pt>
                <c:pt idx="9">
                  <c:v>4760800000</c:v>
                </c:pt>
                <c:pt idx="10">
                  <c:v>6470600000</c:v>
                </c:pt>
                <c:pt idx="11">
                  <c:v>9186500000</c:v>
                </c:pt>
                <c:pt idx="12">
                  <c:v>9553100000</c:v>
                </c:pt>
                <c:pt idx="13">
                  <c:v>8776900000</c:v>
                </c:pt>
                <c:pt idx="14">
                  <c:v>8995100000</c:v>
                </c:pt>
                <c:pt idx="15">
                  <c:v>9488800000</c:v>
                </c:pt>
                <c:pt idx="16">
                  <c:v>9893000000</c:v>
                </c:pt>
                <c:pt idx="17">
                  <c:v>10697000000</c:v>
                </c:pt>
                <c:pt idx="18">
                  <c:v>12253100000</c:v>
                </c:pt>
                <c:pt idx="19">
                  <c:v>13739700000</c:v>
                </c:pt>
                <c:pt idx="20">
                  <c:v>14954900000</c:v>
                </c:pt>
                <c:pt idx="21">
                  <c:v>16325900000</c:v>
                </c:pt>
                <c:pt idx="22">
                  <c:v>18627000000</c:v>
                </c:pt>
                <c:pt idx="23">
                  <c:v>19176100000</c:v>
                </c:pt>
                <c:pt idx="24">
                  <c:v>19014000000</c:v>
                </c:pt>
                <c:pt idx="25">
                  <c:v>20862000000</c:v>
                </c:pt>
                <c:pt idx="26">
                  <c:v>24128000000</c:v>
                </c:pt>
                <c:pt idx="27">
                  <c:v>25313000000</c:v>
                </c:pt>
                <c:pt idx="28">
                  <c:v>27799000000</c:v>
                </c:pt>
                <c:pt idx="29">
                  <c:v>30601000000</c:v>
                </c:pt>
                <c:pt idx="30">
                  <c:v>32376000000</c:v>
                </c:pt>
                <c:pt idx="31">
                  <c:v>34350000000</c:v>
                </c:pt>
                <c:pt idx="32">
                  <c:v>36397000000</c:v>
                </c:pt>
                <c:pt idx="33">
                  <c:v>39117000000</c:v>
                </c:pt>
                <c:pt idx="34">
                  <c:v>37403000000</c:v>
                </c:pt>
                <c:pt idx="35">
                  <c:v>44538000000</c:v>
                </c:pt>
                <c:pt idx="36">
                  <c:v>46710000000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A-2940-94A8-2585F13A4664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1'!$B$19:$AL$19</c:f>
              <c:numCache>
                <c:formatCode>#,###,,;\(#,###,,\);\ \-\ \-</c:formatCode>
                <c:ptCount val="37"/>
                <c:pt idx="0">
                  <c:v>117000000</c:v>
                </c:pt>
                <c:pt idx="1">
                  <c:v>73700000</c:v>
                </c:pt>
                <c:pt idx="2">
                  <c:v>166200000</c:v>
                </c:pt>
                <c:pt idx="3">
                  <c:v>285400000</c:v>
                </c:pt>
                <c:pt idx="4">
                  <c:v>410500000</c:v>
                </c:pt>
                <c:pt idx="5">
                  <c:v>496200000</c:v>
                </c:pt>
                <c:pt idx="6">
                  <c:v>569500000</c:v>
                </c:pt>
                <c:pt idx="7">
                  <c:v>654900000</c:v>
                </c:pt>
                <c:pt idx="8">
                  <c:v>555100000</c:v>
                </c:pt>
                <c:pt idx="9">
                  <c:v>740100000</c:v>
                </c:pt>
                <c:pt idx="10">
                  <c:v>1031500000</c:v>
                </c:pt>
                <c:pt idx="11">
                  <c:v>1463500000</c:v>
                </c:pt>
                <c:pt idx="12">
                  <c:v>886500000</c:v>
                </c:pt>
                <c:pt idx="13">
                  <c:v>974900000</c:v>
                </c:pt>
                <c:pt idx="14">
                  <c:v>1142800000</c:v>
                </c:pt>
                <c:pt idx="15">
                  <c:v>1135500000</c:v>
                </c:pt>
                <c:pt idx="16">
                  <c:v>1288900000</c:v>
                </c:pt>
                <c:pt idx="17">
                  <c:v>1119400000</c:v>
                </c:pt>
                <c:pt idx="18">
                  <c:v>1760400000</c:v>
                </c:pt>
                <c:pt idx="19">
                  <c:v>2147500000</c:v>
                </c:pt>
                <c:pt idx="20">
                  <c:v>2432500000</c:v>
                </c:pt>
                <c:pt idx="21">
                  <c:v>2470100000</c:v>
                </c:pt>
                <c:pt idx="22">
                  <c:v>2824400000</c:v>
                </c:pt>
                <c:pt idx="23">
                  <c:v>2339800000</c:v>
                </c:pt>
                <c:pt idx="24">
                  <c:v>2912400000</c:v>
                </c:pt>
                <c:pt idx="25">
                  <c:v>3206000000</c:v>
                </c:pt>
                <c:pt idx="26">
                  <c:v>3391000000</c:v>
                </c:pt>
                <c:pt idx="27">
                  <c:v>3806000000</c:v>
                </c:pt>
                <c:pt idx="28">
                  <c:v>4176000000</c:v>
                </c:pt>
                <c:pt idx="29">
                  <c:v>4854000000</c:v>
                </c:pt>
                <c:pt idx="30">
                  <c:v>5285000000</c:v>
                </c:pt>
                <c:pt idx="31">
                  <c:v>5602000000</c:v>
                </c:pt>
                <c:pt idx="32">
                  <c:v>5099000000</c:v>
                </c:pt>
                <c:pt idx="33">
                  <c:v>5521000000</c:v>
                </c:pt>
                <c:pt idx="34">
                  <c:v>4006000000</c:v>
                </c:pt>
                <c:pt idx="35">
                  <c:v>7458000000</c:v>
                </c:pt>
                <c:pt idx="36">
                  <c:v>7286000000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A-2940-94A8-2585F13A4664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1'!$B$106:$AL$106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127400000</c:v>
                </c:pt>
                <c:pt idx="4">
                  <c:v>39900000</c:v>
                </c:pt>
                <c:pt idx="5">
                  <c:v>-150600000</c:v>
                </c:pt>
                <c:pt idx="6">
                  <c:v>330100000</c:v>
                </c:pt>
                <c:pt idx="7">
                  <c:v>168300000</c:v>
                </c:pt>
                <c:pt idx="8">
                  <c:v>481200000</c:v>
                </c:pt>
                <c:pt idx="9">
                  <c:v>100800000</c:v>
                </c:pt>
                <c:pt idx="10">
                  <c:v>113600000</c:v>
                </c:pt>
                <c:pt idx="11">
                  <c:v>-142800000</c:v>
                </c:pt>
                <c:pt idx="12">
                  <c:v>11600000</c:v>
                </c:pt>
                <c:pt idx="13">
                  <c:v>576900000</c:v>
                </c:pt>
                <c:pt idx="14">
                  <c:v>340000000</c:v>
                </c:pt>
                <c:pt idx="15">
                  <c:v>338900000</c:v>
                </c:pt>
                <c:pt idx="16">
                  <c:v>798700000</c:v>
                </c:pt>
                <c:pt idx="17">
                  <c:v>731500000</c:v>
                </c:pt>
                <c:pt idx="18">
                  <c:v>1300500000</c:v>
                </c:pt>
                <c:pt idx="19">
                  <c:v>1313600000</c:v>
                </c:pt>
                <c:pt idx="20">
                  <c:v>1334200000</c:v>
                </c:pt>
                <c:pt idx="21">
                  <c:v>1565200000</c:v>
                </c:pt>
                <c:pt idx="22">
                  <c:v>1487100000</c:v>
                </c:pt>
                <c:pt idx="23">
                  <c:v>1280400000</c:v>
                </c:pt>
                <c:pt idx="24">
                  <c:v>2829100000</c:v>
                </c:pt>
                <c:pt idx="25">
                  <c:v>1380000000</c:v>
                </c:pt>
                <c:pt idx="26">
                  <c:v>1302000000</c:v>
                </c:pt>
                <c:pt idx="27">
                  <c:v>2391000000</c:v>
                </c:pt>
                <c:pt idx="28">
                  <c:v>2123000000</c:v>
                </c:pt>
                <c:pt idx="29">
                  <c:v>3717000000</c:v>
                </c:pt>
                <c:pt idx="30">
                  <c:v>1953000000</c:v>
                </c:pt>
                <c:pt idx="31">
                  <c:v>2535000000</c:v>
                </c:pt>
                <c:pt idx="32">
                  <c:v>3927000000</c:v>
                </c:pt>
                <c:pt idx="33">
                  <c:v>4784000000</c:v>
                </c:pt>
                <c:pt idx="34">
                  <c:v>1399000000</c:v>
                </c:pt>
                <c:pt idx="35">
                  <c:v>5962000000</c:v>
                </c:pt>
                <c:pt idx="36">
                  <c:v>4430000000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A-2940-94A8-2585F13A4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7557632"/>
        <c:axId val="987554896"/>
      </c:barChart>
      <c:catAx>
        <c:axId val="9875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54896"/>
        <c:crosses val="autoZero"/>
        <c:auto val="1"/>
        <c:lblAlgn val="ctr"/>
        <c:lblOffset val="100"/>
        <c:noMultiLvlLbl val="0"/>
      </c:catAx>
      <c:valAx>
        <c:axId val="987554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25738760266906"/>
          <c:y val="0.92597296372031057"/>
          <c:w val="0.30405891800838331"/>
          <c:h val="4.8175097384272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31749</xdr:colOff>
      <xdr:row>108</xdr:row>
      <xdr:rowOff>25400</xdr:rowOff>
    </xdr:from>
    <xdr:to>
      <xdr:col>45</xdr:col>
      <xdr:colOff>1587499</xdr:colOff>
      <xdr:row>132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A4AD8-9B40-3850-2A08-A4184750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320187/000032018795000013/0000320187-95-000013-index.html" TargetMode="External"/><Relationship Id="rId42" Type="http://schemas.openxmlformats.org/officeDocument/2006/relationships/hyperlink" Target="https://www.sec.gov/Archives/edgar/data/320187/000119312506156152/0001193125-06-156152-index.htm" TargetMode="External"/><Relationship Id="rId47" Type="http://schemas.openxmlformats.org/officeDocument/2006/relationships/hyperlink" Target="https://www.sec.gov/Archives/edgar/data/320187/000119312508159004/0001193125-08-159004-index.htm" TargetMode="External"/><Relationship Id="rId63" Type="http://schemas.openxmlformats.org/officeDocument/2006/relationships/hyperlink" Target="https://www.sec.gov/Archives/edgar/data/320187/000032018716000336/0000320187-16-000336-index.htm" TargetMode="External"/><Relationship Id="rId68" Type="http://schemas.openxmlformats.org/officeDocument/2006/relationships/hyperlink" Target="https://www.sec.gov/Archives/edgar/data/320187/000032018719000051/0000320187-19-000051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320187/000091205797029601/0000912057-97-029601-index.html" TargetMode="External"/><Relationship Id="rId32" Type="http://schemas.openxmlformats.org/officeDocument/2006/relationships/hyperlink" Target="https://www.sec.gov/Archives/edgar/data/320187/000109581101503828/0001095811-01-503828-index.html" TargetMode="External"/><Relationship Id="rId37" Type="http://schemas.openxmlformats.org/officeDocument/2006/relationships/hyperlink" Target="https://www.sec.gov/Archives/edgar/data/320187/000119312503031022/0001193125-03-031022-index.htm" TargetMode="External"/><Relationship Id="rId40" Type="http://schemas.openxmlformats.org/officeDocument/2006/relationships/hyperlink" Target="https://www.sec.gov/Archives/edgar/data/320187/000095012405004551/0000950124-05-004551-index.htm" TargetMode="External"/><Relationship Id="rId45" Type="http://schemas.openxmlformats.org/officeDocument/2006/relationships/hyperlink" Target="https://www.sec.gov/Archives/edgar/data/320187/000119312507164166/0001193125-07-164166-index.htm" TargetMode="External"/><Relationship Id="rId53" Type="http://schemas.openxmlformats.org/officeDocument/2006/relationships/hyperlink" Target="https://www.sec.gov/Archives/edgar/data/320187/000119312511194791/0001193125-11-194791-index.htm" TargetMode="External"/><Relationship Id="rId58" Type="http://schemas.openxmlformats.org/officeDocument/2006/relationships/hyperlink" Target="https://www.sec.gov/Archives/edgar/data/320187/000032018714000097/0000320187-14-000097-index.htm" TargetMode="External"/><Relationship Id="rId66" Type="http://schemas.openxmlformats.org/officeDocument/2006/relationships/hyperlink" Target="https://www.sec.gov/Archives/edgar/data/320187/000032018718000142/0000320187-18-000142-index.htm" TargetMode="External"/><Relationship Id="rId74" Type="http://schemas.openxmlformats.org/officeDocument/2006/relationships/hyperlink" Target="https://www.sec.gov/Archives/edgar/data/320187/000032018722000038/0000320187-22-000038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320187/000032018715000113/0000320187-15-000113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320187/000032018796000014/0000320187-96-000014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www.sec.gov/Archives/edgar/data/320187/000091205700039514/0000912057-00-039514-index.htm" TargetMode="External"/><Relationship Id="rId35" Type="http://schemas.openxmlformats.org/officeDocument/2006/relationships/hyperlink" Target="https://www.sec.gov/Archives/edgar/data/320187/000089102002001248/0000891020-02-001248-index.html" TargetMode="External"/><Relationship Id="rId43" Type="http://schemas.openxmlformats.org/officeDocument/2006/relationships/hyperlink" Target="https://www.sec.gov/Archives/edgar/data/320187/000119312506156152/0001193125-06-156152-index.htm" TargetMode="External"/><Relationship Id="rId48" Type="http://schemas.openxmlformats.org/officeDocument/2006/relationships/hyperlink" Target="https://sec.gov/" TargetMode="External"/><Relationship Id="rId56" Type="http://schemas.openxmlformats.org/officeDocument/2006/relationships/hyperlink" Target="https://www.sec.gov/Archives/edgar/data/320187/000032018713000092/0000320187-13-000092-index.htm" TargetMode="External"/><Relationship Id="rId64" Type="http://schemas.openxmlformats.org/officeDocument/2006/relationships/hyperlink" Target="https://www.sec.gov/Archives/edgar/data/320187/000032018717000090/0000320187-17-000090-index.htm" TargetMode="External"/><Relationship Id="rId69" Type="http://schemas.openxmlformats.org/officeDocument/2006/relationships/hyperlink" Target="https://www.sec.gov/Archives/edgar/data/320187/000032018719000051/0000320187-19-000051-index.htm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320187/000119312510161874/0001193125-10-161874-index.htm" TargetMode="External"/><Relationship Id="rId72" Type="http://schemas.openxmlformats.org/officeDocument/2006/relationships/hyperlink" Target="https://www.sec.gov/Archives/edgar/data/320187/000032018721000028/0000320187-21-000028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320187/000091205797029601/0000912057-97-029601-index.html" TargetMode="External"/><Relationship Id="rId33" Type="http://schemas.openxmlformats.org/officeDocument/2006/relationships/hyperlink" Target="https://www.sec.gov/Archives/edgar/data/320187/000109581101503828/0001095811-01-503828-index.html" TargetMode="External"/><Relationship Id="rId38" Type="http://schemas.openxmlformats.org/officeDocument/2006/relationships/hyperlink" Target="https://www.sec.gov/Archives/edgar/data/320187/000119312504128270/0001193125-04-128270-index.htm" TargetMode="External"/><Relationship Id="rId46" Type="http://schemas.openxmlformats.org/officeDocument/2006/relationships/hyperlink" Target="https://www.sec.gov/Archives/edgar/data/320187/000119312508159004/0001193125-08-159004-index.htm" TargetMode="External"/><Relationship Id="rId59" Type="http://schemas.openxmlformats.org/officeDocument/2006/relationships/hyperlink" Target="https://www.sec.gov/Archives/edgar/data/320187/000032018714000097/0000320187-14-000097-index.htm" TargetMode="External"/><Relationship Id="rId67" Type="http://schemas.openxmlformats.org/officeDocument/2006/relationships/hyperlink" Target="https://www.sec.gov/Archives/edgar/data/320187/000032018718000142/0000320187-18-000142-index.htm" TargetMode="External"/><Relationship Id="rId20" Type="http://schemas.openxmlformats.org/officeDocument/2006/relationships/hyperlink" Target="https://www.sec.gov/Archives/edgar/data/320187/000032018795000013/0000320187-95-000013-index.html" TargetMode="External"/><Relationship Id="rId41" Type="http://schemas.openxmlformats.org/officeDocument/2006/relationships/hyperlink" Target="https://www.sec.gov/Archives/edgar/data/320187/000095012405004551/0000950124-05-004551-index.htm" TargetMode="External"/><Relationship Id="rId54" Type="http://schemas.openxmlformats.org/officeDocument/2006/relationships/hyperlink" Target="https://www.sec.gov/Archives/edgar/data/320187/000119312512312306/0001193125-12-312306-index.htm" TargetMode="External"/><Relationship Id="rId62" Type="http://schemas.openxmlformats.org/officeDocument/2006/relationships/hyperlink" Target="https://www.sec.gov/Archives/edgar/data/320187/000032018716000336/0000320187-16-000336-index.htm" TargetMode="External"/><Relationship Id="rId70" Type="http://schemas.openxmlformats.org/officeDocument/2006/relationships/hyperlink" Target="https://www.sec.gov/Archives/edgar/data/320187/000032018720000047/0000320187-20-000047-index.htm" TargetMode="External"/><Relationship Id="rId75" Type="http://schemas.openxmlformats.org/officeDocument/2006/relationships/hyperlink" Target="https://www.sec.gov/Archives/edgar/data/320187/000032018722000038/0000320187-22-000038-index.htm" TargetMode="External"/><Relationship Id="rId1" Type="http://schemas.openxmlformats.org/officeDocument/2006/relationships/hyperlink" Target="https://roic.ai/company/NKE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320187/000032018796000014/0000320187-96-000014-index.html" TargetMode="External"/><Relationship Id="rId28" Type="http://schemas.openxmlformats.org/officeDocument/2006/relationships/hyperlink" Target="https://www.sec.gov/Archives/edgar/data/320187/000032018799000010/0000320187-99-000010-index.html" TargetMode="External"/><Relationship Id="rId36" Type="http://schemas.openxmlformats.org/officeDocument/2006/relationships/hyperlink" Target="https://www.sec.gov/Archives/edgar/data/320187/000119312503031022/0001193125-03-031022-index.htm" TargetMode="External"/><Relationship Id="rId49" Type="http://schemas.openxmlformats.org/officeDocument/2006/relationships/hyperlink" Target="https://sec.gov/" TargetMode="External"/><Relationship Id="rId57" Type="http://schemas.openxmlformats.org/officeDocument/2006/relationships/hyperlink" Target="https://www.sec.gov/Archives/edgar/data/320187/000032018713000092/0000320187-13-000092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320187/000091205700039514/0000912057-00-039514-index.htm" TargetMode="External"/><Relationship Id="rId44" Type="http://schemas.openxmlformats.org/officeDocument/2006/relationships/hyperlink" Target="https://www.sec.gov/Archives/edgar/data/320187/000119312507164166/0001193125-07-164166-index.htm" TargetMode="External"/><Relationship Id="rId52" Type="http://schemas.openxmlformats.org/officeDocument/2006/relationships/hyperlink" Target="https://www.sec.gov/Archives/edgar/data/320187/000119312511194791/0001193125-11-194791-index.htm" TargetMode="External"/><Relationship Id="rId60" Type="http://schemas.openxmlformats.org/officeDocument/2006/relationships/hyperlink" Target="https://www.sec.gov/Archives/edgar/data/320187/000032018715000113/0000320187-15-000113-index.htm" TargetMode="External"/><Relationship Id="rId65" Type="http://schemas.openxmlformats.org/officeDocument/2006/relationships/hyperlink" Target="https://www.sec.gov/Archives/edgar/data/320187/000032018717000090/0000320187-17-000090-index.htm" TargetMode="External"/><Relationship Id="rId73" Type="http://schemas.openxmlformats.org/officeDocument/2006/relationships/hyperlink" Target="https://www.sec.gov/Archives/edgar/data/320187/000032018721000028/0000320187-21-000028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320187/000119312504128270/0001193125-04-128270-index.htm" TargetMode="External"/><Relationship Id="rId34" Type="http://schemas.openxmlformats.org/officeDocument/2006/relationships/hyperlink" Target="https://www.sec.gov/Archives/edgar/data/320187/000089102002001248/0000891020-02-001248-index.html" TargetMode="External"/><Relationship Id="rId50" Type="http://schemas.openxmlformats.org/officeDocument/2006/relationships/hyperlink" Target="https://www.sec.gov/Archives/edgar/data/320187/000119312510161874/0001193125-10-161874-index.htm" TargetMode="External"/><Relationship Id="rId55" Type="http://schemas.openxmlformats.org/officeDocument/2006/relationships/hyperlink" Target="https://www.sec.gov/Archives/edgar/data/320187/000119312512312306/0001193125-12-312306-index.htm" TargetMode="External"/><Relationship Id="rId76" Type="http://schemas.openxmlformats.org/officeDocument/2006/relationships/hyperlink" Target="https://finbox.com/NYSE:NKE/explorer/revenue_proj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320187/000032018720000047/0000320187-20-000047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320187/000032018799000010/0000320187-99-000010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AJ101" activePane="bottomRight" state="frozen"/>
      <selection pane="topRight"/>
      <selection pane="bottomLeft"/>
      <selection pane="bottomRight" activeCell="AM128" sqref="AM128"/>
    </sheetView>
  </sheetViews>
  <sheetFormatPr baseColWidth="10" defaultRowHeight="16" x14ac:dyDescent="0.2"/>
  <cols>
    <col min="1" max="1" width="50" customWidth="1"/>
    <col min="2" max="38" width="15" customWidth="1"/>
    <col min="39" max="47" width="21" customWidth="1"/>
  </cols>
  <sheetData>
    <row r="1" spans="1:47" ht="22" thickBot="1" x14ac:dyDescent="0.3">
      <c r="A1" s="3" t="s">
        <v>109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27">
        <v>2023</v>
      </c>
      <c r="AN1" s="27">
        <v>2024</v>
      </c>
      <c r="AO1" s="27">
        <v>2025</v>
      </c>
      <c r="AP1" s="27">
        <v>2026</v>
      </c>
      <c r="AQ1" s="27">
        <v>2027</v>
      </c>
    </row>
    <row r="2" spans="1:47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/>
      <c r="AQ2" s="9"/>
    </row>
    <row r="3" spans="1:47" ht="40" x14ac:dyDescent="0.25">
      <c r="A3" s="5" t="s">
        <v>1</v>
      </c>
      <c r="B3" s="1">
        <v>1069200000</v>
      </c>
      <c r="C3" s="1">
        <v>877400000</v>
      </c>
      <c r="D3" s="1">
        <v>1203400000</v>
      </c>
      <c r="E3" s="1">
        <v>1710800000</v>
      </c>
      <c r="F3" s="1">
        <v>2235200000</v>
      </c>
      <c r="G3" s="1">
        <v>3003600000</v>
      </c>
      <c r="H3" s="1">
        <v>3405200000</v>
      </c>
      <c r="I3" s="1">
        <v>3931000000</v>
      </c>
      <c r="J3" s="1">
        <v>3789700000</v>
      </c>
      <c r="K3" s="1">
        <v>4760800000</v>
      </c>
      <c r="L3" s="1">
        <v>6470600000</v>
      </c>
      <c r="M3" s="1">
        <v>9186500000</v>
      </c>
      <c r="N3" s="1">
        <v>9553100000</v>
      </c>
      <c r="O3" s="1">
        <v>8776900000</v>
      </c>
      <c r="P3" s="1">
        <v>8995100000</v>
      </c>
      <c r="Q3" s="1">
        <v>9488800000</v>
      </c>
      <c r="R3" s="1">
        <v>9893000000</v>
      </c>
      <c r="S3" s="1">
        <v>10697000000</v>
      </c>
      <c r="T3" s="1">
        <v>12253100000</v>
      </c>
      <c r="U3" s="1">
        <v>13739700000</v>
      </c>
      <c r="V3" s="1">
        <v>14954900000</v>
      </c>
      <c r="W3" s="1">
        <v>16325900000</v>
      </c>
      <c r="X3" s="1">
        <v>18627000000</v>
      </c>
      <c r="Y3" s="1">
        <v>19176100000</v>
      </c>
      <c r="Z3" s="1">
        <v>19014000000</v>
      </c>
      <c r="AA3" s="1">
        <v>20862000000</v>
      </c>
      <c r="AB3" s="1">
        <v>24128000000</v>
      </c>
      <c r="AC3" s="1">
        <v>25313000000</v>
      </c>
      <c r="AD3" s="1">
        <v>27799000000</v>
      </c>
      <c r="AE3" s="1">
        <v>30601000000</v>
      </c>
      <c r="AF3" s="1">
        <v>32376000000</v>
      </c>
      <c r="AG3" s="1">
        <v>34350000000</v>
      </c>
      <c r="AH3" s="1">
        <v>36397000000</v>
      </c>
      <c r="AI3" s="1">
        <v>39117000000</v>
      </c>
      <c r="AJ3" s="1">
        <v>37403000000</v>
      </c>
      <c r="AK3" s="1">
        <v>44538000000</v>
      </c>
      <c r="AL3" s="1">
        <v>46710000000</v>
      </c>
      <c r="AM3" s="28">
        <v>50936000000</v>
      </c>
      <c r="AN3" s="28">
        <v>54556000000</v>
      </c>
      <c r="AO3" s="28">
        <v>59140000000</v>
      </c>
      <c r="AP3" s="28">
        <v>62126000000</v>
      </c>
      <c r="AQ3" s="28">
        <v>69000000000</v>
      </c>
      <c r="AR3" s="18" t="s">
        <v>110</v>
      </c>
      <c r="AS3" s="19" t="s">
        <v>111</v>
      </c>
      <c r="AT3" s="19" t="s">
        <v>112</v>
      </c>
      <c r="AU3" s="19" t="s">
        <v>113</v>
      </c>
    </row>
    <row r="4" spans="1:47" ht="19" x14ac:dyDescent="0.25">
      <c r="A4" s="14" t="s">
        <v>94</v>
      </c>
      <c r="B4" s="1"/>
      <c r="C4" s="15">
        <f>(C3/B3)-1</f>
        <v>-0.17938645716423496</v>
      </c>
      <c r="D4" s="15">
        <f>(D3/C3)-1</f>
        <v>0.37155231365397756</v>
      </c>
      <c r="E4" s="15">
        <f>(E3/D3)-1</f>
        <v>0.42163869037726442</v>
      </c>
      <c r="F4" s="15">
        <f t="shared" ref="F4:AQ4" si="0">(F3/E3)-1</f>
        <v>0.30652326397007257</v>
      </c>
      <c r="G4" s="15">
        <f t="shared" si="0"/>
        <v>0.34377236936292044</v>
      </c>
      <c r="H4" s="16">
        <f t="shared" si="0"/>
        <v>0.13370621920362225</v>
      </c>
      <c r="I4" s="16">
        <f t="shared" si="0"/>
        <v>0.15441090097497945</v>
      </c>
      <c r="J4" s="16">
        <f t="shared" si="0"/>
        <v>-3.5945052149580214E-2</v>
      </c>
      <c r="K4" s="16">
        <f t="shared" si="0"/>
        <v>0.25624719634799598</v>
      </c>
      <c r="L4" s="16">
        <f t="shared" si="0"/>
        <v>0.35914132078642247</v>
      </c>
      <c r="M4" s="16">
        <f t="shared" si="0"/>
        <v>0.41972923685593289</v>
      </c>
      <c r="N4" s="16">
        <f t="shared" si="0"/>
        <v>3.9906384368366687E-2</v>
      </c>
      <c r="O4" s="16">
        <f t="shared" si="0"/>
        <v>-8.1251112204415277E-2</v>
      </c>
      <c r="P4" s="16">
        <f t="shared" si="0"/>
        <v>2.4860713919493183E-2</v>
      </c>
      <c r="Q4" s="16">
        <f t="shared" si="0"/>
        <v>5.4885437627152589E-2</v>
      </c>
      <c r="R4" s="16">
        <f t="shared" si="0"/>
        <v>4.2597588736194236E-2</v>
      </c>
      <c r="S4" s="16">
        <f t="shared" si="0"/>
        <v>8.1269584554735763E-2</v>
      </c>
      <c r="T4" s="16">
        <f t="shared" si="0"/>
        <v>0.14547069271758439</v>
      </c>
      <c r="U4" s="16">
        <f t="shared" si="0"/>
        <v>0.12132439953970842</v>
      </c>
      <c r="V4" s="16">
        <f t="shared" si="0"/>
        <v>8.8444434740205358E-2</v>
      </c>
      <c r="W4" s="16">
        <f t="shared" si="0"/>
        <v>9.1675638085176203E-2</v>
      </c>
      <c r="X4" s="16">
        <f t="shared" si="0"/>
        <v>0.14094781910951304</v>
      </c>
      <c r="Y4" s="16">
        <f t="shared" si="0"/>
        <v>2.9478713695173742E-2</v>
      </c>
      <c r="Z4" s="16">
        <f t="shared" si="0"/>
        <v>-8.4532308446451099E-3</v>
      </c>
      <c r="AA4" s="16">
        <f t="shared" si="0"/>
        <v>9.7191543073524844E-2</v>
      </c>
      <c r="AB4" s="16">
        <f t="shared" si="0"/>
        <v>0.15655258364490465</v>
      </c>
      <c r="AC4" s="16">
        <f t="shared" si="0"/>
        <v>4.9113063660477518E-2</v>
      </c>
      <c r="AD4" s="16">
        <f t="shared" si="0"/>
        <v>9.8210405720380756E-2</v>
      </c>
      <c r="AE4" s="16">
        <f t="shared" si="0"/>
        <v>0.10079499262563396</v>
      </c>
      <c r="AF4" s="16">
        <f t="shared" si="0"/>
        <v>5.8004640371229765E-2</v>
      </c>
      <c r="AG4" s="16">
        <f t="shared" si="0"/>
        <v>6.0971089696071123E-2</v>
      </c>
      <c r="AH4" s="16">
        <f t="shared" si="0"/>
        <v>5.95924308588065E-2</v>
      </c>
      <c r="AI4" s="16">
        <f t="shared" si="0"/>
        <v>7.4731433909388079E-2</v>
      </c>
      <c r="AJ4" s="16">
        <f t="shared" si="0"/>
        <v>-4.3817266150267153E-2</v>
      </c>
      <c r="AK4" s="16">
        <f t="shared" si="0"/>
        <v>0.19076009945726269</v>
      </c>
      <c r="AL4" s="16">
        <f t="shared" si="0"/>
        <v>4.8767344739323759E-2</v>
      </c>
      <c r="AM4" s="16">
        <f t="shared" si="0"/>
        <v>9.0473132091629216E-2</v>
      </c>
      <c r="AN4" s="16">
        <f t="shared" si="0"/>
        <v>7.1069577509030868E-2</v>
      </c>
      <c r="AO4" s="16">
        <f t="shared" si="0"/>
        <v>8.4023755407288014E-2</v>
      </c>
      <c r="AP4" s="16">
        <f t="shared" si="0"/>
        <v>5.0490361853229526E-2</v>
      </c>
      <c r="AQ4" s="16">
        <f t="shared" si="0"/>
        <v>0.11064610630009986</v>
      </c>
      <c r="AR4" s="17">
        <f>(AL4+AK4+AJ4)/3</f>
        <v>6.5236726015439769E-2</v>
      </c>
      <c r="AS4" s="17">
        <f>(AL20+AK20+AJ20)/3</f>
        <v>0.18807938174727371</v>
      </c>
      <c r="AT4" s="17">
        <f>(AL29+AK29+AJ29)/3</f>
        <v>0.31383156579117216</v>
      </c>
      <c r="AU4" s="17">
        <f>(AL105+AK105+AJ105)/3</f>
        <v>0.76569593284730353</v>
      </c>
    </row>
    <row r="5" spans="1:47" ht="19" x14ac:dyDescent="0.25">
      <c r="A5" s="5" t="s">
        <v>2</v>
      </c>
      <c r="B5" s="1">
        <v>712400000</v>
      </c>
      <c r="C5" s="1">
        <v>584600000</v>
      </c>
      <c r="D5" s="1">
        <v>789400000</v>
      </c>
      <c r="E5" s="1">
        <v>1060100000</v>
      </c>
      <c r="F5" s="1">
        <v>1367000000</v>
      </c>
      <c r="G5" s="1">
        <v>1816100000</v>
      </c>
      <c r="H5" s="1">
        <v>2041400000</v>
      </c>
      <c r="I5" s="1">
        <v>2326600000</v>
      </c>
      <c r="J5" s="1">
        <v>2236900000</v>
      </c>
      <c r="K5" s="1">
        <v>2775100000</v>
      </c>
      <c r="L5" s="1">
        <v>3774300000</v>
      </c>
      <c r="M5" s="1">
        <v>5334700000</v>
      </c>
      <c r="N5" s="1">
        <v>5832000000</v>
      </c>
      <c r="O5" s="1">
        <v>5264700000</v>
      </c>
      <c r="P5" s="1">
        <v>5180200000</v>
      </c>
      <c r="Q5" s="1">
        <v>5784900000</v>
      </c>
      <c r="R5" s="1">
        <v>6004700000</v>
      </c>
      <c r="S5" s="1">
        <v>6313600000</v>
      </c>
      <c r="T5" s="1">
        <v>7001400000</v>
      </c>
      <c r="U5" s="1">
        <v>7624300000</v>
      </c>
      <c r="V5" s="1">
        <v>8367900000</v>
      </c>
      <c r="W5" s="1">
        <v>9165400000</v>
      </c>
      <c r="X5" s="1">
        <v>10239600000</v>
      </c>
      <c r="Y5" s="1">
        <v>10571700000</v>
      </c>
      <c r="Z5" s="1">
        <v>10213600000</v>
      </c>
      <c r="AA5" s="1">
        <v>11354000000</v>
      </c>
      <c r="AB5" s="1">
        <v>13657000000</v>
      </c>
      <c r="AC5" s="1">
        <v>14279000000</v>
      </c>
      <c r="AD5" s="1">
        <v>15353000000</v>
      </c>
      <c r="AE5" s="1">
        <v>16534000000</v>
      </c>
      <c r="AF5" s="1">
        <v>17405000000</v>
      </c>
      <c r="AG5" s="1">
        <v>19038000000</v>
      </c>
      <c r="AH5" s="1">
        <v>20441000000</v>
      </c>
      <c r="AI5" s="1">
        <v>21643000000</v>
      </c>
      <c r="AJ5" s="1">
        <v>21162000000</v>
      </c>
      <c r="AK5" s="1">
        <v>24576000000</v>
      </c>
      <c r="AL5" s="1">
        <v>25231000000</v>
      </c>
    </row>
    <row r="6" spans="1:47" ht="20" x14ac:dyDescent="0.25">
      <c r="A6" s="6" t="s">
        <v>3</v>
      </c>
      <c r="B6" s="10">
        <v>356800000</v>
      </c>
      <c r="C6" s="10">
        <v>292800000</v>
      </c>
      <c r="D6" s="10">
        <v>414000000</v>
      </c>
      <c r="E6" s="10">
        <v>650700000</v>
      </c>
      <c r="F6" s="10">
        <v>868200000</v>
      </c>
      <c r="G6" s="10">
        <v>1187500000</v>
      </c>
      <c r="H6" s="10">
        <v>1363800000</v>
      </c>
      <c r="I6" s="10">
        <v>1604400000</v>
      </c>
      <c r="J6" s="10">
        <v>1552800000</v>
      </c>
      <c r="K6" s="10">
        <v>1985700000</v>
      </c>
      <c r="L6" s="10">
        <v>2696300000</v>
      </c>
      <c r="M6" s="10">
        <v>3851800000</v>
      </c>
      <c r="N6" s="10">
        <v>3721100000</v>
      </c>
      <c r="O6" s="10">
        <v>3512200000</v>
      </c>
      <c r="P6" s="10">
        <v>3814900000</v>
      </c>
      <c r="Q6" s="10">
        <v>3703900000</v>
      </c>
      <c r="R6" s="10">
        <v>3888300000</v>
      </c>
      <c r="S6" s="10">
        <v>4383400000</v>
      </c>
      <c r="T6" s="10">
        <v>5251700000</v>
      </c>
      <c r="U6" s="10">
        <v>6115400000</v>
      </c>
      <c r="V6" s="10">
        <v>6587000000</v>
      </c>
      <c r="W6" s="10">
        <v>7160500000</v>
      </c>
      <c r="X6" s="10">
        <v>8387400000</v>
      </c>
      <c r="Y6" s="10">
        <v>8604400000</v>
      </c>
      <c r="Z6" s="10">
        <v>8800400000</v>
      </c>
      <c r="AA6" s="10">
        <v>9508000000</v>
      </c>
      <c r="AB6" s="10">
        <v>10471000000</v>
      </c>
      <c r="AC6" s="10">
        <v>11034000000</v>
      </c>
      <c r="AD6" s="10">
        <v>12446000000</v>
      </c>
      <c r="AE6" s="10">
        <v>14067000000</v>
      </c>
      <c r="AF6" s="10">
        <v>14971000000</v>
      </c>
      <c r="AG6" s="10">
        <v>15312000000</v>
      </c>
      <c r="AH6" s="10">
        <v>15956000000</v>
      </c>
      <c r="AI6" s="10">
        <v>17474000000</v>
      </c>
      <c r="AJ6" s="10">
        <v>16241000000</v>
      </c>
      <c r="AK6" s="10">
        <v>19962000000</v>
      </c>
      <c r="AL6" s="10">
        <v>21479000000</v>
      </c>
      <c r="AR6" s="18" t="s">
        <v>114</v>
      </c>
      <c r="AS6" s="19" t="s">
        <v>115</v>
      </c>
      <c r="AT6" s="19" t="s">
        <v>116</v>
      </c>
      <c r="AU6" s="19" t="s">
        <v>117</v>
      </c>
    </row>
    <row r="7" spans="1:47" ht="19" x14ac:dyDescent="0.25">
      <c r="A7" s="5" t="s">
        <v>4</v>
      </c>
      <c r="B7" s="2">
        <v>0.3337</v>
      </c>
      <c r="C7" s="2">
        <v>0.3337</v>
      </c>
      <c r="D7" s="2">
        <v>0.34399999999999997</v>
      </c>
      <c r="E7" s="2">
        <v>0.38030000000000003</v>
      </c>
      <c r="F7" s="2">
        <v>0.38840000000000002</v>
      </c>
      <c r="G7" s="2">
        <v>0.39539999999999997</v>
      </c>
      <c r="H7" s="2">
        <v>0.40050000000000002</v>
      </c>
      <c r="I7" s="2">
        <v>0.40810000000000002</v>
      </c>
      <c r="J7" s="2">
        <v>0.40970000000000001</v>
      </c>
      <c r="K7" s="2">
        <v>0.41710000000000003</v>
      </c>
      <c r="L7" s="2">
        <v>0.41670000000000001</v>
      </c>
      <c r="M7" s="2">
        <v>0.41930000000000001</v>
      </c>
      <c r="N7" s="2">
        <v>0.38950000000000001</v>
      </c>
      <c r="O7" s="2">
        <v>0.4002</v>
      </c>
      <c r="P7" s="2">
        <v>0.42409999999999998</v>
      </c>
      <c r="Q7" s="2">
        <v>0.39029999999999998</v>
      </c>
      <c r="R7" s="2">
        <v>0.39300000000000002</v>
      </c>
      <c r="S7" s="2">
        <v>0.4098</v>
      </c>
      <c r="T7" s="2">
        <v>0.42859999999999998</v>
      </c>
      <c r="U7" s="2">
        <v>0.4451</v>
      </c>
      <c r="V7" s="2">
        <v>0.4405</v>
      </c>
      <c r="W7" s="2">
        <v>0.43859999999999999</v>
      </c>
      <c r="X7" s="2">
        <v>0.45029999999999998</v>
      </c>
      <c r="Y7" s="2">
        <v>0.44869999999999999</v>
      </c>
      <c r="Z7" s="2">
        <v>0.46279999999999999</v>
      </c>
      <c r="AA7" s="2">
        <v>0.45579999999999998</v>
      </c>
      <c r="AB7" s="2">
        <v>0.434</v>
      </c>
      <c r="AC7" s="2">
        <v>0.43590000000000001</v>
      </c>
      <c r="AD7" s="2">
        <v>0.44769999999999999</v>
      </c>
      <c r="AE7" s="2">
        <v>0.4597</v>
      </c>
      <c r="AF7" s="2">
        <v>0.46239999999999998</v>
      </c>
      <c r="AG7" s="2">
        <v>0.44579999999999997</v>
      </c>
      <c r="AH7" s="2">
        <v>0.43840000000000001</v>
      </c>
      <c r="AI7" s="2">
        <v>0.44669999999999999</v>
      </c>
      <c r="AJ7" s="2">
        <v>0.43419999999999997</v>
      </c>
      <c r="AK7" s="2">
        <v>0.44819999999999999</v>
      </c>
      <c r="AL7" s="2">
        <v>0.45979999999999999</v>
      </c>
      <c r="AR7" s="17">
        <f>AL7</f>
        <v>0.45979999999999999</v>
      </c>
      <c r="AS7" s="20">
        <f>AL21</f>
        <v>0.156</v>
      </c>
      <c r="AT7" s="20">
        <f>AL30</f>
        <v>0.12939999999999999</v>
      </c>
      <c r="AU7" s="20">
        <f>AL106/AL3</f>
        <v>9.4840505245129519E-2</v>
      </c>
    </row>
    <row r="8" spans="1:47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47" ht="19" customHeight="1" x14ac:dyDescent="0.25">
      <c r="A9" s="14" t="s">
        <v>95</v>
      </c>
      <c r="B9" s="15">
        <f>B8/B3</f>
        <v>0</v>
      </c>
      <c r="C9" s="15">
        <f t="shared" ref="C9:AL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si="1"/>
        <v>0</v>
      </c>
      <c r="AK9" s="15">
        <f t="shared" si="1"/>
        <v>0</v>
      </c>
      <c r="AL9" s="15">
        <f t="shared" si="1"/>
        <v>0</v>
      </c>
      <c r="AR9" s="18" t="s">
        <v>96</v>
      </c>
      <c r="AS9" s="19" t="s">
        <v>97</v>
      </c>
      <c r="AT9" s="19" t="s">
        <v>98</v>
      </c>
      <c r="AU9" s="19" t="s">
        <v>99</v>
      </c>
    </row>
    <row r="10" spans="1:47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>
        <v>1209800000</v>
      </c>
      <c r="L10" s="1">
        <v>1588600000</v>
      </c>
      <c r="M10" s="1">
        <v>2303700000</v>
      </c>
      <c r="N10" s="1">
        <v>2623800000</v>
      </c>
      <c r="O10" s="1">
        <v>2426600000</v>
      </c>
      <c r="P10" s="1">
        <v>2606400000</v>
      </c>
      <c r="Q10" s="1">
        <v>2689700000</v>
      </c>
      <c r="R10" s="1">
        <v>2820400000</v>
      </c>
      <c r="S10" s="1">
        <v>3137600000</v>
      </c>
      <c r="T10" s="1">
        <v>3702000000</v>
      </c>
      <c r="U10" s="1">
        <v>4221700000</v>
      </c>
      <c r="V10" s="1">
        <v>4477800000</v>
      </c>
      <c r="W10" s="1">
        <v>5028700000</v>
      </c>
      <c r="X10" s="1">
        <v>5953700000</v>
      </c>
      <c r="Y10" s="1" t="s">
        <v>92</v>
      </c>
      <c r="Z10" s="1">
        <v>6326400000</v>
      </c>
      <c r="AA10" s="1">
        <v>6693000000</v>
      </c>
      <c r="AB10" s="1">
        <v>7431000000</v>
      </c>
      <c r="AC10" s="1">
        <v>5035000000</v>
      </c>
      <c r="AD10" s="1">
        <v>5735000000</v>
      </c>
      <c r="AE10" s="1">
        <v>6679000000</v>
      </c>
      <c r="AF10" s="1">
        <v>7191000000</v>
      </c>
      <c r="AG10" s="1">
        <v>7222000000</v>
      </c>
      <c r="AH10" s="1">
        <v>7934000000</v>
      </c>
      <c r="AI10" s="1">
        <v>8949000000</v>
      </c>
      <c r="AJ10" s="1">
        <v>9534000000</v>
      </c>
      <c r="AK10" s="1">
        <v>9911000000</v>
      </c>
      <c r="AL10" s="1">
        <v>10954000000</v>
      </c>
      <c r="AR10" s="17">
        <f>AL9</f>
        <v>0</v>
      </c>
      <c r="AS10" s="20">
        <f>AL13</f>
        <v>0.31693427531577822</v>
      </c>
      <c r="AT10" s="20">
        <f>AL80</f>
        <v>1.3658745450652965E-2</v>
      </c>
      <c r="AU10" s="20">
        <f>AL89</f>
        <v>1.6227788482123744E-2</v>
      </c>
    </row>
    <row r="11" spans="1:47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>
        <v>2745000000</v>
      </c>
      <c r="AD11" s="1">
        <v>3031000000</v>
      </c>
      <c r="AE11" s="1">
        <v>3213000000</v>
      </c>
      <c r="AF11" s="1">
        <v>3278000000</v>
      </c>
      <c r="AG11" s="1">
        <v>3341000000</v>
      </c>
      <c r="AH11" s="1">
        <v>3577000000</v>
      </c>
      <c r="AI11" s="1">
        <v>3753000000</v>
      </c>
      <c r="AJ11" s="1">
        <v>3592000000</v>
      </c>
      <c r="AK11" s="1">
        <v>3114000000</v>
      </c>
      <c r="AL11" s="1">
        <v>3850000000</v>
      </c>
    </row>
    <row r="12" spans="1:47" ht="20" x14ac:dyDescent="0.25">
      <c r="A12" s="5" t="s">
        <v>8</v>
      </c>
      <c r="B12" s="1">
        <v>209200000</v>
      </c>
      <c r="C12" s="1">
        <v>204700000</v>
      </c>
      <c r="D12" s="1">
        <v>246600000</v>
      </c>
      <c r="E12" s="1">
        <v>354800000</v>
      </c>
      <c r="F12" s="1">
        <v>454500000</v>
      </c>
      <c r="G12" s="1">
        <v>664100000</v>
      </c>
      <c r="H12" s="1">
        <v>761500000</v>
      </c>
      <c r="I12" s="1">
        <v>922300000</v>
      </c>
      <c r="J12" s="1">
        <v>974100000</v>
      </c>
      <c r="K12" s="1">
        <v>1209800000</v>
      </c>
      <c r="L12" s="1">
        <v>1588600000</v>
      </c>
      <c r="M12" s="1">
        <v>2303700000</v>
      </c>
      <c r="N12" s="1">
        <v>2623800000</v>
      </c>
      <c r="O12" s="1">
        <v>2426600000</v>
      </c>
      <c r="P12" s="1">
        <v>2606400000</v>
      </c>
      <c r="Q12" s="1">
        <v>2689700000</v>
      </c>
      <c r="R12" s="1">
        <v>2820400000</v>
      </c>
      <c r="S12" s="1">
        <v>3137600000</v>
      </c>
      <c r="T12" s="1">
        <v>3702000000</v>
      </c>
      <c r="U12" s="1">
        <v>4221700000</v>
      </c>
      <c r="V12" s="1">
        <v>4477800000</v>
      </c>
      <c r="W12" s="1">
        <v>5028700000</v>
      </c>
      <c r="X12" s="1">
        <v>5953700000</v>
      </c>
      <c r="Y12" s="1">
        <v>6149600000</v>
      </c>
      <c r="Z12" s="1">
        <v>6326400000</v>
      </c>
      <c r="AA12" s="1">
        <v>6693000000</v>
      </c>
      <c r="AB12" s="1">
        <v>7431000000</v>
      </c>
      <c r="AC12" s="1">
        <v>7780000000</v>
      </c>
      <c r="AD12" s="1">
        <v>8766000000</v>
      </c>
      <c r="AE12" s="1">
        <v>9892000000</v>
      </c>
      <c r="AF12" s="1">
        <v>10469000000</v>
      </c>
      <c r="AG12" s="1">
        <v>10563000000</v>
      </c>
      <c r="AH12" s="1">
        <v>11511000000</v>
      </c>
      <c r="AI12" s="1">
        <v>12702000000</v>
      </c>
      <c r="AJ12" s="1">
        <v>13126000000</v>
      </c>
      <c r="AK12" s="1">
        <v>13025000000</v>
      </c>
      <c r="AL12" s="1">
        <v>14804000000</v>
      </c>
      <c r="AR12" s="18" t="s">
        <v>118</v>
      </c>
      <c r="AS12" s="19" t="s">
        <v>119</v>
      </c>
      <c r="AT12" s="19" t="s">
        <v>120</v>
      </c>
      <c r="AU12" s="19" t="s">
        <v>121</v>
      </c>
    </row>
    <row r="13" spans="1:47" ht="19" x14ac:dyDescent="0.25">
      <c r="A13" s="14" t="s">
        <v>100</v>
      </c>
      <c r="B13" s="15">
        <f>B12/B3</f>
        <v>0.19566030677141788</v>
      </c>
      <c r="C13" s="15">
        <f t="shared" ref="C13:AL13" si="2">C12/C3</f>
        <v>0.23330294050604058</v>
      </c>
      <c r="D13" s="15">
        <f t="shared" si="2"/>
        <v>0.20491939504736581</v>
      </c>
      <c r="E13" s="15">
        <f t="shared" si="2"/>
        <v>0.20738835632452654</v>
      </c>
      <c r="F13" s="15">
        <f t="shared" si="2"/>
        <v>0.20333750894774516</v>
      </c>
      <c r="G13" s="15">
        <f t="shared" si="2"/>
        <v>0.22110134505260354</v>
      </c>
      <c r="H13" s="15">
        <f t="shared" si="2"/>
        <v>0.22362856807235992</v>
      </c>
      <c r="I13" s="15">
        <f t="shared" si="2"/>
        <v>0.23462223352836428</v>
      </c>
      <c r="J13" s="15">
        <f t="shared" si="2"/>
        <v>0.25703881573739346</v>
      </c>
      <c r="K13" s="15">
        <f t="shared" si="2"/>
        <v>0.254116955133591</v>
      </c>
      <c r="L13" s="15">
        <f t="shared" si="2"/>
        <v>0.24551046270824961</v>
      </c>
      <c r="M13" s="15">
        <f t="shared" si="2"/>
        <v>0.25077015185326296</v>
      </c>
      <c r="N13" s="15">
        <f t="shared" si="2"/>
        <v>0.27465430069820268</v>
      </c>
      <c r="O13" s="15">
        <f t="shared" si="2"/>
        <v>0.27647574884070686</v>
      </c>
      <c r="P13" s="15">
        <f t="shared" si="2"/>
        <v>0.2897577570010339</v>
      </c>
      <c r="Q13" s="15">
        <f t="shared" si="2"/>
        <v>0.28346050080094426</v>
      </c>
      <c r="R13" s="15">
        <f t="shared" si="2"/>
        <v>0.28509046800768217</v>
      </c>
      <c r="S13" s="15">
        <f t="shared" si="2"/>
        <v>0.29331588295783867</v>
      </c>
      <c r="T13" s="15">
        <f t="shared" si="2"/>
        <v>0.30212762484595734</v>
      </c>
      <c r="U13" s="15">
        <f t="shared" si="2"/>
        <v>0.30726289511415822</v>
      </c>
      <c r="V13" s="15">
        <f t="shared" si="2"/>
        <v>0.29942025690576335</v>
      </c>
      <c r="W13" s="15">
        <f t="shared" si="2"/>
        <v>0.3080197722637037</v>
      </c>
      <c r="X13" s="15">
        <f t="shared" si="2"/>
        <v>0.3196274225586514</v>
      </c>
      <c r="Y13" s="15">
        <f t="shared" si="2"/>
        <v>0.3206908599767419</v>
      </c>
      <c r="Z13" s="15">
        <f t="shared" si="2"/>
        <v>0.33272325654780688</v>
      </c>
      <c r="AA13" s="15">
        <f t="shared" si="2"/>
        <v>0.32082254817371297</v>
      </c>
      <c r="AB13" s="15">
        <f t="shared" si="2"/>
        <v>0.30798242705570295</v>
      </c>
      <c r="AC13" s="15">
        <f t="shared" si="2"/>
        <v>0.30735195354165845</v>
      </c>
      <c r="AD13" s="15">
        <f t="shared" si="2"/>
        <v>0.31533508399582721</v>
      </c>
      <c r="AE13" s="15">
        <f t="shared" si="2"/>
        <v>0.32325740988856572</v>
      </c>
      <c r="AF13" s="15">
        <f t="shared" si="2"/>
        <v>0.32335680751173707</v>
      </c>
      <c r="AG13" s="15">
        <f t="shared" si="2"/>
        <v>0.30751091703056771</v>
      </c>
      <c r="AH13" s="15">
        <f t="shared" si="2"/>
        <v>0.31626232931285547</v>
      </c>
      <c r="AI13" s="15">
        <f t="shared" si="2"/>
        <v>0.32471815323260989</v>
      </c>
      <c r="AJ13" s="15">
        <f t="shared" si="2"/>
        <v>0.35093441702537231</v>
      </c>
      <c r="AK13" s="15">
        <f t="shared" si="2"/>
        <v>0.29244689927702189</v>
      </c>
      <c r="AL13" s="15">
        <f t="shared" si="2"/>
        <v>0.31693427531577822</v>
      </c>
      <c r="AR13" s="17">
        <f>AL28/AL72</f>
        <v>0.3956547346377855</v>
      </c>
      <c r="AS13" s="20">
        <f>AL28/AL54</f>
        <v>0.14994667790977406</v>
      </c>
      <c r="AT13" s="20">
        <f>AL22/(AL72+AL56+AL61)</f>
        <v>0.23917873011322918</v>
      </c>
      <c r="AU13" s="21">
        <f>AL67/AL72</f>
        <v>1.6386362149074014</v>
      </c>
    </row>
    <row r="14" spans="1:47" ht="19" x14ac:dyDescent="0.25">
      <c r="A14" s="5" t="s">
        <v>9</v>
      </c>
      <c r="B14" s="1">
        <v>10500000</v>
      </c>
      <c r="C14" s="1">
        <v>12100000</v>
      </c>
      <c r="D14" s="1">
        <v>14000000</v>
      </c>
      <c r="E14" s="1">
        <v>14800000</v>
      </c>
      <c r="F14" s="1">
        <v>17100000</v>
      </c>
      <c r="G14" s="1">
        <v>34500000</v>
      </c>
      <c r="H14" s="1">
        <v>47700000</v>
      </c>
      <c r="I14" s="1">
        <v>60400000</v>
      </c>
      <c r="J14" s="1">
        <v>64500000</v>
      </c>
      <c r="K14" s="1">
        <v>90200000</v>
      </c>
      <c r="L14" s="1">
        <v>132400000</v>
      </c>
      <c r="M14" s="1">
        <v>168300000</v>
      </c>
      <c r="N14" s="1">
        <v>233500000</v>
      </c>
      <c r="O14" s="1">
        <v>228800000</v>
      </c>
      <c r="P14" s="1">
        <v>223600000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</row>
    <row r="15" spans="1:47" ht="20" x14ac:dyDescent="0.25">
      <c r="A15" s="5" t="s">
        <v>10</v>
      </c>
      <c r="B15" s="1">
        <v>219700000</v>
      </c>
      <c r="C15" s="1">
        <v>216800000</v>
      </c>
      <c r="D15" s="1">
        <v>260600000</v>
      </c>
      <c r="E15" s="1">
        <v>369600000</v>
      </c>
      <c r="F15" s="1">
        <v>471600000</v>
      </c>
      <c r="G15" s="1">
        <v>698600000</v>
      </c>
      <c r="H15" s="1">
        <v>809200000</v>
      </c>
      <c r="I15" s="1">
        <v>982700000</v>
      </c>
      <c r="J15" s="1">
        <v>1038600000</v>
      </c>
      <c r="K15" s="1">
        <v>1300000000</v>
      </c>
      <c r="L15" s="1">
        <v>1721000000</v>
      </c>
      <c r="M15" s="1">
        <v>2472000000</v>
      </c>
      <c r="N15" s="1">
        <v>2857300000</v>
      </c>
      <c r="O15" s="1">
        <v>2655400000</v>
      </c>
      <c r="P15" s="1">
        <v>2830000000</v>
      </c>
      <c r="Q15" s="1">
        <v>2689700000</v>
      </c>
      <c r="R15" s="1">
        <v>2820400000</v>
      </c>
      <c r="S15" s="1">
        <v>3137600000</v>
      </c>
      <c r="T15" s="1">
        <v>3702000000</v>
      </c>
      <c r="U15" s="1">
        <v>4221700000</v>
      </c>
      <c r="V15" s="1">
        <v>4477800000</v>
      </c>
      <c r="W15" s="1">
        <v>5028700000</v>
      </c>
      <c r="X15" s="1">
        <v>5953700000</v>
      </c>
      <c r="Y15" s="1">
        <v>6149600000</v>
      </c>
      <c r="Z15" s="1">
        <v>6326400000</v>
      </c>
      <c r="AA15" s="1">
        <v>6693000000</v>
      </c>
      <c r="AB15" s="1">
        <v>7431000000</v>
      </c>
      <c r="AC15" s="1">
        <v>7780000000</v>
      </c>
      <c r="AD15" s="1">
        <v>8766000000</v>
      </c>
      <c r="AE15" s="1">
        <v>9892000000</v>
      </c>
      <c r="AF15" s="1">
        <v>10469000000</v>
      </c>
      <c r="AG15" s="1">
        <v>10563000000</v>
      </c>
      <c r="AH15" s="1">
        <v>11511000000</v>
      </c>
      <c r="AI15" s="1">
        <v>12702000000</v>
      </c>
      <c r="AJ15" s="1">
        <v>13126000000</v>
      </c>
      <c r="AK15" s="1">
        <v>13025000000</v>
      </c>
      <c r="AL15" s="1">
        <v>14804000000</v>
      </c>
      <c r="AR15" s="18" t="s">
        <v>122</v>
      </c>
      <c r="AS15" s="19" t="s">
        <v>123</v>
      </c>
      <c r="AT15" s="19" t="s">
        <v>124</v>
      </c>
      <c r="AU15" s="19" t="s">
        <v>125</v>
      </c>
    </row>
    <row r="16" spans="1:47" ht="19" x14ac:dyDescent="0.25">
      <c r="A16" s="5" t="s">
        <v>11</v>
      </c>
      <c r="B16" s="1">
        <v>932100000</v>
      </c>
      <c r="C16" s="1">
        <v>801400000</v>
      </c>
      <c r="D16" s="1">
        <v>1050000000</v>
      </c>
      <c r="E16" s="1">
        <v>1429700000</v>
      </c>
      <c r="F16" s="1">
        <v>1838600000</v>
      </c>
      <c r="G16" s="1">
        <v>2514700000</v>
      </c>
      <c r="H16" s="1">
        <v>2850600000</v>
      </c>
      <c r="I16" s="1">
        <v>3309300000</v>
      </c>
      <c r="J16" s="1">
        <v>3275500000</v>
      </c>
      <c r="K16" s="1">
        <v>4075100000</v>
      </c>
      <c r="L16" s="1">
        <v>5495300000</v>
      </c>
      <c r="M16" s="1">
        <v>7806700000</v>
      </c>
      <c r="N16" s="1">
        <v>8689300000</v>
      </c>
      <c r="O16" s="1">
        <v>7920100000</v>
      </c>
      <c r="P16" s="1">
        <v>8010200000</v>
      </c>
      <c r="Q16" s="1">
        <v>8474600000</v>
      </c>
      <c r="R16" s="1">
        <v>8825100000</v>
      </c>
      <c r="S16" s="1">
        <v>9451200000</v>
      </c>
      <c r="T16" s="1">
        <v>10703400000</v>
      </c>
      <c r="U16" s="1">
        <v>11846000000</v>
      </c>
      <c r="V16" s="1">
        <v>12845700000</v>
      </c>
      <c r="W16" s="1">
        <v>14194100000</v>
      </c>
      <c r="X16" s="1">
        <v>16193300000</v>
      </c>
      <c r="Y16" s="1">
        <v>16721300000</v>
      </c>
      <c r="Z16" s="1">
        <v>16540000000</v>
      </c>
      <c r="AA16" s="1">
        <v>18047000000</v>
      </c>
      <c r="AB16" s="1">
        <v>21088000000</v>
      </c>
      <c r="AC16" s="1">
        <v>22059000000</v>
      </c>
      <c r="AD16" s="1">
        <v>24119000000</v>
      </c>
      <c r="AE16" s="1">
        <v>26426000000</v>
      </c>
      <c r="AF16" s="1">
        <v>27874000000</v>
      </c>
      <c r="AG16" s="1">
        <v>29601000000</v>
      </c>
      <c r="AH16" s="1">
        <v>31952000000</v>
      </c>
      <c r="AI16" s="1">
        <v>34345000000</v>
      </c>
      <c r="AJ16" s="1">
        <v>34288000000</v>
      </c>
      <c r="AK16" s="1">
        <v>37601000000</v>
      </c>
      <c r="AL16" s="1">
        <v>40035000000</v>
      </c>
      <c r="AR16" s="29">
        <f>(AL35+AK35+AJ35+AI35+AH35)/5</f>
        <v>-9.6963555953689523E-3</v>
      </c>
      <c r="AS16" s="30">
        <f>AT101/AL3</f>
        <v>4.1551122243630916</v>
      </c>
      <c r="AT16" s="30">
        <f>AT101/AL28</f>
        <v>32.101437644723781</v>
      </c>
      <c r="AU16" s="31">
        <f>AT101/AL106</f>
        <v>43.811578329571105</v>
      </c>
    </row>
    <row r="17" spans="1:44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>
        <v>4000000</v>
      </c>
      <c r="AB17" s="1">
        <v>3000000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>
        <v>-205000000</v>
      </c>
    </row>
    <row r="18" spans="1:44" ht="20" x14ac:dyDescent="0.25">
      <c r="A18" s="5" t="s">
        <v>13</v>
      </c>
      <c r="B18" s="1" t="s">
        <v>92</v>
      </c>
      <c r="C18" s="1" t="s">
        <v>92</v>
      </c>
      <c r="D18" s="1" t="s">
        <v>92</v>
      </c>
      <c r="E18" s="1">
        <v>14800000</v>
      </c>
      <c r="F18" s="1">
        <v>17100000</v>
      </c>
      <c r="G18" s="1">
        <v>34500000</v>
      </c>
      <c r="H18" s="1">
        <v>47700000</v>
      </c>
      <c r="I18" s="1">
        <v>60400000</v>
      </c>
      <c r="J18" s="1">
        <v>64500000</v>
      </c>
      <c r="K18" s="1">
        <v>90200000</v>
      </c>
      <c r="L18" s="1">
        <v>132400000</v>
      </c>
      <c r="M18" s="1">
        <v>168300000</v>
      </c>
      <c r="N18" s="1">
        <v>233500000</v>
      </c>
      <c r="O18" s="1">
        <v>228800000</v>
      </c>
      <c r="P18" s="1">
        <v>223600000</v>
      </c>
      <c r="Q18" s="1">
        <v>214100000</v>
      </c>
      <c r="R18" s="1">
        <v>276600000</v>
      </c>
      <c r="S18" s="1">
        <v>262500000</v>
      </c>
      <c r="T18" s="1">
        <v>310400000</v>
      </c>
      <c r="U18" s="1">
        <v>287700000</v>
      </c>
      <c r="V18" s="1">
        <v>290900000</v>
      </c>
      <c r="W18" s="1">
        <v>270200000</v>
      </c>
      <c r="X18" s="1">
        <v>321500000</v>
      </c>
      <c r="Y18" s="1">
        <v>383300000</v>
      </c>
      <c r="Z18" s="1">
        <v>395500000</v>
      </c>
      <c r="AA18" s="1">
        <v>358000000</v>
      </c>
      <c r="AB18" s="1">
        <v>405000000</v>
      </c>
      <c r="AC18" s="1">
        <v>513000000</v>
      </c>
      <c r="AD18" s="1">
        <v>632000000</v>
      </c>
      <c r="AE18" s="1">
        <v>649000000</v>
      </c>
      <c r="AF18" s="1">
        <v>662000000</v>
      </c>
      <c r="AG18" s="1">
        <v>716000000</v>
      </c>
      <c r="AH18" s="1">
        <v>774000000</v>
      </c>
      <c r="AI18" s="1">
        <v>720000000</v>
      </c>
      <c r="AJ18" s="1">
        <v>1119000000</v>
      </c>
      <c r="AK18" s="1">
        <v>797000000</v>
      </c>
      <c r="AL18" s="1">
        <v>840000000</v>
      </c>
      <c r="AR18" s="18" t="s">
        <v>126</v>
      </c>
    </row>
    <row r="19" spans="1:44" ht="19" x14ac:dyDescent="0.25">
      <c r="A19" s="6" t="s">
        <v>14</v>
      </c>
      <c r="B19" s="10">
        <v>117000000</v>
      </c>
      <c r="C19" s="10">
        <v>73700000</v>
      </c>
      <c r="D19" s="10">
        <v>166200000</v>
      </c>
      <c r="E19" s="10">
        <v>285400000</v>
      </c>
      <c r="F19" s="10">
        <v>410500000</v>
      </c>
      <c r="G19" s="10">
        <v>496200000</v>
      </c>
      <c r="H19" s="10">
        <v>569500000</v>
      </c>
      <c r="I19" s="10">
        <v>654900000</v>
      </c>
      <c r="J19" s="10">
        <v>555100000</v>
      </c>
      <c r="K19" s="10">
        <v>740100000</v>
      </c>
      <c r="L19" s="10">
        <v>1031500000</v>
      </c>
      <c r="M19" s="10">
        <v>1463500000</v>
      </c>
      <c r="N19" s="10">
        <v>886500000</v>
      </c>
      <c r="O19" s="10">
        <v>974900000</v>
      </c>
      <c r="P19" s="10">
        <v>1142800000</v>
      </c>
      <c r="Q19" s="10">
        <v>1135500000</v>
      </c>
      <c r="R19" s="10">
        <v>1288900000</v>
      </c>
      <c r="S19" s="10">
        <v>1119400000</v>
      </c>
      <c r="T19" s="10">
        <v>1760400000</v>
      </c>
      <c r="U19" s="10">
        <v>2147500000</v>
      </c>
      <c r="V19" s="10">
        <v>2432500000</v>
      </c>
      <c r="W19" s="10">
        <v>2470100000</v>
      </c>
      <c r="X19" s="10">
        <v>2824400000</v>
      </c>
      <c r="Y19" s="10">
        <v>2339800000</v>
      </c>
      <c r="Z19" s="10">
        <v>2912400000</v>
      </c>
      <c r="AA19" s="10">
        <v>3206000000</v>
      </c>
      <c r="AB19" s="10">
        <v>3391000000</v>
      </c>
      <c r="AC19" s="10">
        <v>3806000000</v>
      </c>
      <c r="AD19" s="10">
        <v>4176000000</v>
      </c>
      <c r="AE19" s="10">
        <v>4854000000</v>
      </c>
      <c r="AF19" s="10">
        <v>5285000000</v>
      </c>
      <c r="AG19" s="10">
        <v>5602000000</v>
      </c>
      <c r="AH19" s="10">
        <v>5099000000</v>
      </c>
      <c r="AI19" s="10">
        <v>5521000000</v>
      </c>
      <c r="AJ19" s="10">
        <v>4006000000</v>
      </c>
      <c r="AK19" s="10">
        <v>7458000000</v>
      </c>
      <c r="AL19" s="10">
        <v>7286000000</v>
      </c>
      <c r="AR19" s="32">
        <f>AL40-AL56-AL61</f>
        <v>370000000</v>
      </c>
    </row>
    <row r="20" spans="1:44" ht="19" customHeight="1" x14ac:dyDescent="0.25">
      <c r="A20" s="14" t="s">
        <v>101</v>
      </c>
      <c r="B20" s="1"/>
      <c r="C20" s="15">
        <f>(C19/B19)-1</f>
        <v>-0.3700854700854701</v>
      </c>
      <c r="D20" s="15">
        <f>(D19/C19)-1</f>
        <v>1.255088195386703</v>
      </c>
      <c r="E20" s="15">
        <f>(E19/D19)-1</f>
        <v>0.71720818291215394</v>
      </c>
      <c r="F20" s="15">
        <f t="shared" ref="F20:AL20" si="3">(F19/E19)-1</f>
        <v>0.4383321653819201</v>
      </c>
      <c r="G20" s="15">
        <f t="shared" si="3"/>
        <v>0.20876979293544462</v>
      </c>
      <c r="H20" s="15">
        <f t="shared" si="3"/>
        <v>0.14772269246271663</v>
      </c>
      <c r="I20" s="15">
        <f t="shared" si="3"/>
        <v>0.14995610184372254</v>
      </c>
      <c r="J20" s="15">
        <f t="shared" si="3"/>
        <v>-0.15238967781340662</v>
      </c>
      <c r="K20" s="15">
        <f t="shared" si="3"/>
        <v>0.3332732840929562</v>
      </c>
      <c r="L20" s="15">
        <f t="shared" si="3"/>
        <v>0.39373057694906088</v>
      </c>
      <c r="M20" s="15">
        <f t="shared" si="3"/>
        <v>0.41880756180319922</v>
      </c>
      <c r="N20" s="15">
        <f t="shared" si="3"/>
        <v>-0.39426033481380252</v>
      </c>
      <c r="O20" s="15">
        <f t="shared" si="3"/>
        <v>9.9717992103778963E-2</v>
      </c>
      <c r="P20" s="15">
        <f t="shared" si="3"/>
        <v>0.17222279208123914</v>
      </c>
      <c r="Q20" s="15">
        <f t="shared" si="3"/>
        <v>-6.3878193909695513E-3</v>
      </c>
      <c r="R20" s="15">
        <f t="shared" si="3"/>
        <v>0.13509467195068248</v>
      </c>
      <c r="S20" s="15">
        <f t="shared" si="3"/>
        <v>-0.13150748700442239</v>
      </c>
      <c r="T20" s="15">
        <f t="shared" si="3"/>
        <v>0.57262819367518314</v>
      </c>
      <c r="U20" s="15">
        <f t="shared" si="3"/>
        <v>0.21989320608952512</v>
      </c>
      <c r="V20" s="15">
        <f t="shared" si="3"/>
        <v>0.13271245634458673</v>
      </c>
      <c r="W20" s="15">
        <f t="shared" si="3"/>
        <v>1.5457348406988647E-2</v>
      </c>
      <c r="X20" s="15">
        <f t="shared" si="3"/>
        <v>0.14343548844176346</v>
      </c>
      <c r="Y20" s="15">
        <f t="shared" si="3"/>
        <v>-0.17157626398527126</v>
      </c>
      <c r="Z20" s="15">
        <f t="shared" si="3"/>
        <v>0.24472177109154636</v>
      </c>
      <c r="AA20" s="15">
        <f t="shared" si="3"/>
        <v>0.10081032825161373</v>
      </c>
      <c r="AB20" s="15">
        <f t="shared" si="3"/>
        <v>5.7704304429195163E-2</v>
      </c>
      <c r="AC20" s="15">
        <f t="shared" si="3"/>
        <v>0.12238277794161023</v>
      </c>
      <c r="AD20" s="15">
        <f t="shared" si="3"/>
        <v>9.7214923804519238E-2</v>
      </c>
      <c r="AE20" s="15">
        <f t="shared" si="3"/>
        <v>0.16235632183908044</v>
      </c>
      <c r="AF20" s="15">
        <f t="shared" si="3"/>
        <v>8.8792748248866848E-2</v>
      </c>
      <c r="AG20" s="15">
        <f t="shared" si="3"/>
        <v>5.998107852412482E-2</v>
      </c>
      <c r="AH20" s="15">
        <f t="shared" si="3"/>
        <v>-8.9789360942520546E-2</v>
      </c>
      <c r="AI20" s="15">
        <f t="shared" si="3"/>
        <v>8.2761325750147163E-2</v>
      </c>
      <c r="AJ20" s="15">
        <f t="shared" si="3"/>
        <v>-0.2744068103604419</v>
      </c>
      <c r="AK20" s="15">
        <f t="shared" si="3"/>
        <v>0.86170743884173739</v>
      </c>
      <c r="AL20" s="15">
        <f t="shared" si="3"/>
        <v>-2.3062483239474352E-2</v>
      </c>
    </row>
    <row r="21" spans="1:44" ht="19" x14ac:dyDescent="0.25">
      <c r="A21" s="5" t="s">
        <v>15</v>
      </c>
      <c r="B21" s="2">
        <v>0.1094</v>
      </c>
      <c r="C21" s="2">
        <v>8.4000000000000005E-2</v>
      </c>
      <c r="D21" s="2">
        <v>0.1381</v>
      </c>
      <c r="E21" s="2">
        <v>0.1668</v>
      </c>
      <c r="F21" s="2">
        <v>0.1837</v>
      </c>
      <c r="G21" s="2">
        <v>0.16520000000000001</v>
      </c>
      <c r="H21" s="2">
        <v>0.16719999999999999</v>
      </c>
      <c r="I21" s="2">
        <v>0.1666</v>
      </c>
      <c r="J21" s="2">
        <v>0.14649999999999999</v>
      </c>
      <c r="K21" s="2">
        <v>0.1555</v>
      </c>
      <c r="L21" s="2">
        <v>0.15939999999999999</v>
      </c>
      <c r="M21" s="2">
        <v>0.1593</v>
      </c>
      <c r="N21" s="2">
        <v>9.2799999999999994E-2</v>
      </c>
      <c r="O21" s="2">
        <v>0.1111</v>
      </c>
      <c r="P21" s="2">
        <v>0.127</v>
      </c>
      <c r="Q21" s="2">
        <v>0.1197</v>
      </c>
      <c r="R21" s="2">
        <v>0.1303</v>
      </c>
      <c r="S21" s="2">
        <v>0.1046</v>
      </c>
      <c r="T21" s="2">
        <v>0.14369999999999999</v>
      </c>
      <c r="U21" s="2">
        <v>0.15629999999999999</v>
      </c>
      <c r="V21" s="2">
        <v>0.16270000000000001</v>
      </c>
      <c r="W21" s="2">
        <v>0.15129999999999999</v>
      </c>
      <c r="X21" s="2">
        <v>0.15160000000000001</v>
      </c>
      <c r="Y21" s="2">
        <v>0.122</v>
      </c>
      <c r="Z21" s="2">
        <v>0.1532</v>
      </c>
      <c r="AA21" s="2">
        <v>0.1537</v>
      </c>
      <c r="AB21" s="2">
        <v>0.14050000000000001</v>
      </c>
      <c r="AC21" s="2">
        <v>0.15040000000000001</v>
      </c>
      <c r="AD21" s="2">
        <v>0.1502</v>
      </c>
      <c r="AE21" s="2">
        <v>0.15859999999999999</v>
      </c>
      <c r="AF21" s="2">
        <v>0.16320000000000001</v>
      </c>
      <c r="AG21" s="2">
        <v>0.16309999999999999</v>
      </c>
      <c r="AH21" s="2">
        <v>0.1401</v>
      </c>
      <c r="AI21" s="2">
        <v>0.1411</v>
      </c>
      <c r="AJ21" s="2">
        <v>0.1071</v>
      </c>
      <c r="AK21" s="2">
        <v>0.16750000000000001</v>
      </c>
      <c r="AL21" s="2">
        <v>0.156</v>
      </c>
    </row>
    <row r="22" spans="1:44" ht="19" x14ac:dyDescent="0.25">
      <c r="A22" s="6" t="s">
        <v>16</v>
      </c>
      <c r="B22" s="10">
        <v>137100000</v>
      </c>
      <c r="C22" s="10">
        <v>76000000</v>
      </c>
      <c r="D22" s="10">
        <v>153400000</v>
      </c>
      <c r="E22" s="10">
        <v>281100000</v>
      </c>
      <c r="F22" s="10">
        <v>396600000</v>
      </c>
      <c r="G22" s="10">
        <v>488900000</v>
      </c>
      <c r="H22" s="10">
        <v>554600000</v>
      </c>
      <c r="I22" s="10">
        <v>621700000</v>
      </c>
      <c r="J22" s="10">
        <v>514200000</v>
      </c>
      <c r="K22" s="10">
        <v>685700000</v>
      </c>
      <c r="L22" s="10">
        <v>975300000</v>
      </c>
      <c r="M22" s="10">
        <v>1379800000</v>
      </c>
      <c r="N22" s="10">
        <v>863800000</v>
      </c>
      <c r="O22" s="10">
        <v>856800000</v>
      </c>
      <c r="P22" s="10">
        <v>984900000</v>
      </c>
      <c r="Q22" s="10">
        <v>1014200000</v>
      </c>
      <c r="R22" s="10">
        <v>1067900000</v>
      </c>
      <c r="S22" s="10">
        <v>1245800000</v>
      </c>
      <c r="T22" s="10">
        <v>1549700000</v>
      </c>
      <c r="U22" s="10">
        <v>1893700000</v>
      </c>
      <c r="V22" s="10">
        <v>2109200000</v>
      </c>
      <c r="W22" s="10">
        <v>2131800000</v>
      </c>
      <c r="X22" s="10">
        <v>2433700000</v>
      </c>
      <c r="Y22" s="10">
        <v>2454800000</v>
      </c>
      <c r="Z22" s="10">
        <v>2474000000</v>
      </c>
      <c r="AA22" s="10">
        <v>2815000000</v>
      </c>
      <c r="AB22" s="10">
        <v>3040000000</v>
      </c>
      <c r="AC22" s="10">
        <v>3254000000</v>
      </c>
      <c r="AD22" s="10">
        <v>3680000000</v>
      </c>
      <c r="AE22" s="10">
        <v>4175000000</v>
      </c>
      <c r="AF22" s="10">
        <v>4502000000</v>
      </c>
      <c r="AG22" s="10">
        <v>4749000000</v>
      </c>
      <c r="AH22" s="10">
        <v>4445000000</v>
      </c>
      <c r="AI22" s="10">
        <v>4772000000</v>
      </c>
      <c r="AJ22" s="10">
        <v>3115000000</v>
      </c>
      <c r="AK22" s="10">
        <v>6937000000</v>
      </c>
      <c r="AL22" s="10">
        <v>6675000000</v>
      </c>
    </row>
    <row r="23" spans="1:44" ht="19" x14ac:dyDescent="0.25">
      <c r="A23" s="5" t="s">
        <v>17</v>
      </c>
      <c r="B23" s="2">
        <v>0.12820000000000001</v>
      </c>
      <c r="C23" s="2">
        <v>8.6599999999999996E-2</v>
      </c>
      <c r="D23" s="2">
        <v>0.1275</v>
      </c>
      <c r="E23" s="2">
        <v>0.1643</v>
      </c>
      <c r="F23" s="2">
        <v>0.1774</v>
      </c>
      <c r="G23" s="2">
        <v>0.1628</v>
      </c>
      <c r="H23" s="2">
        <v>0.16289999999999999</v>
      </c>
      <c r="I23" s="2">
        <v>0.15820000000000001</v>
      </c>
      <c r="J23" s="2">
        <v>0.13569999999999999</v>
      </c>
      <c r="K23" s="2">
        <v>0.14399999999999999</v>
      </c>
      <c r="L23" s="2">
        <v>0.1507</v>
      </c>
      <c r="M23" s="2">
        <v>0.1502</v>
      </c>
      <c r="N23" s="2">
        <v>9.0399999999999994E-2</v>
      </c>
      <c r="O23" s="2">
        <v>9.7600000000000006E-2</v>
      </c>
      <c r="P23" s="2">
        <v>0.1095</v>
      </c>
      <c r="Q23" s="2">
        <v>0.1069</v>
      </c>
      <c r="R23" s="2">
        <v>0.1079</v>
      </c>
      <c r="S23" s="2">
        <v>0.11650000000000001</v>
      </c>
      <c r="T23" s="2">
        <v>0.1265</v>
      </c>
      <c r="U23" s="2">
        <v>0.13780000000000001</v>
      </c>
      <c r="V23" s="2">
        <v>0.14099999999999999</v>
      </c>
      <c r="W23" s="2">
        <v>0.13059999999999999</v>
      </c>
      <c r="X23" s="2">
        <v>0.13070000000000001</v>
      </c>
      <c r="Y23" s="2">
        <v>0.128</v>
      </c>
      <c r="Z23" s="2">
        <v>0.13009999999999999</v>
      </c>
      <c r="AA23" s="2">
        <v>0.13489999999999999</v>
      </c>
      <c r="AB23" s="2">
        <v>0.126</v>
      </c>
      <c r="AC23" s="2">
        <v>0.12859999999999999</v>
      </c>
      <c r="AD23" s="2">
        <v>0.13239999999999999</v>
      </c>
      <c r="AE23" s="2">
        <v>0.13639999999999999</v>
      </c>
      <c r="AF23" s="2">
        <v>0.1391</v>
      </c>
      <c r="AG23" s="2">
        <v>0.13830000000000001</v>
      </c>
      <c r="AH23" s="2">
        <v>0.1221</v>
      </c>
      <c r="AI23" s="2">
        <v>0.122</v>
      </c>
      <c r="AJ23" s="2">
        <v>8.3299999999999999E-2</v>
      </c>
      <c r="AK23" s="2">
        <v>0.15579999999999999</v>
      </c>
      <c r="AL23" s="2">
        <v>0.1429</v>
      </c>
    </row>
    <row r="24" spans="1:44" ht="19" x14ac:dyDescent="0.25">
      <c r="A24" s="5" t="s">
        <v>18</v>
      </c>
      <c r="B24" s="1">
        <v>-20100000</v>
      </c>
      <c r="C24" s="1">
        <v>-2300000</v>
      </c>
      <c r="D24" s="1">
        <v>12800000</v>
      </c>
      <c r="E24" s="1">
        <v>-10500000</v>
      </c>
      <c r="F24" s="1">
        <v>-3200000</v>
      </c>
      <c r="G24" s="1">
        <v>-27200000</v>
      </c>
      <c r="H24" s="1">
        <v>-32800000</v>
      </c>
      <c r="I24" s="1">
        <v>-27200000</v>
      </c>
      <c r="J24" s="1">
        <v>-23600000</v>
      </c>
      <c r="K24" s="1">
        <v>-35800000</v>
      </c>
      <c r="L24" s="1">
        <v>-76200000</v>
      </c>
      <c r="M24" s="1">
        <v>-84600000</v>
      </c>
      <c r="N24" s="1">
        <v>-210800000</v>
      </c>
      <c r="O24" s="1">
        <v>-110700000</v>
      </c>
      <c r="P24" s="1">
        <v>-65700000</v>
      </c>
      <c r="Q24" s="1">
        <v>-92800000</v>
      </c>
      <c r="R24" s="1">
        <v>-50600000</v>
      </c>
      <c r="S24" s="1">
        <v>-122800000</v>
      </c>
      <c r="T24" s="1">
        <v>-99700000</v>
      </c>
      <c r="U24" s="1">
        <v>-33900000</v>
      </c>
      <c r="V24" s="1">
        <v>32400000</v>
      </c>
      <c r="W24" s="1">
        <v>68100000</v>
      </c>
      <c r="X24" s="1">
        <v>69200000</v>
      </c>
      <c r="Y24" s="1">
        <v>-498300000</v>
      </c>
      <c r="Z24" s="1">
        <v>42900000</v>
      </c>
      <c r="AA24" s="1">
        <v>29000000</v>
      </c>
      <c r="AB24" s="1">
        <v>-57000000</v>
      </c>
      <c r="AC24" s="1">
        <v>18000000</v>
      </c>
      <c r="AD24" s="1">
        <v>-136000000</v>
      </c>
      <c r="AE24" s="1">
        <v>30000000</v>
      </c>
      <c r="AF24" s="1">
        <v>121000000</v>
      </c>
      <c r="AG24" s="1">
        <v>137000000</v>
      </c>
      <c r="AH24" s="1">
        <v>-120000000</v>
      </c>
      <c r="AI24" s="1">
        <v>29000000</v>
      </c>
      <c r="AJ24" s="1">
        <v>-228000000</v>
      </c>
      <c r="AK24" s="1">
        <v>-276000000</v>
      </c>
      <c r="AL24" s="1">
        <v>-24000000</v>
      </c>
    </row>
    <row r="25" spans="1:44" ht="19" x14ac:dyDescent="0.25">
      <c r="A25" s="6" t="s">
        <v>19</v>
      </c>
      <c r="B25" s="10">
        <v>117000000</v>
      </c>
      <c r="C25" s="10">
        <v>73700000</v>
      </c>
      <c r="D25" s="10">
        <v>166200000</v>
      </c>
      <c r="E25" s="10">
        <v>270600000</v>
      </c>
      <c r="F25" s="10">
        <v>393400000</v>
      </c>
      <c r="G25" s="10">
        <v>461700000</v>
      </c>
      <c r="H25" s="10">
        <v>521800000</v>
      </c>
      <c r="I25" s="10">
        <v>594500000</v>
      </c>
      <c r="J25" s="10">
        <v>490600000</v>
      </c>
      <c r="K25" s="10">
        <v>649900000</v>
      </c>
      <c r="L25" s="10">
        <v>899100000</v>
      </c>
      <c r="M25" s="10">
        <v>1295200000</v>
      </c>
      <c r="N25" s="10">
        <v>653000000</v>
      </c>
      <c r="O25" s="10">
        <v>746100000</v>
      </c>
      <c r="P25" s="10">
        <v>919200000</v>
      </c>
      <c r="Q25" s="10">
        <v>921400000</v>
      </c>
      <c r="R25" s="10">
        <v>1017300000</v>
      </c>
      <c r="S25" s="10">
        <v>1123000000</v>
      </c>
      <c r="T25" s="10">
        <v>1450000000</v>
      </c>
      <c r="U25" s="10">
        <v>1859800000</v>
      </c>
      <c r="V25" s="10">
        <v>2141600000</v>
      </c>
      <c r="W25" s="10">
        <v>2199900000</v>
      </c>
      <c r="X25" s="10">
        <v>2502900000</v>
      </c>
      <c r="Y25" s="10">
        <v>1956500000</v>
      </c>
      <c r="Z25" s="10">
        <v>2516900000</v>
      </c>
      <c r="AA25" s="10">
        <v>2844000000</v>
      </c>
      <c r="AB25" s="10">
        <v>2983000000</v>
      </c>
      <c r="AC25" s="10">
        <v>3272000000</v>
      </c>
      <c r="AD25" s="10">
        <v>3544000000</v>
      </c>
      <c r="AE25" s="10">
        <v>4205000000</v>
      </c>
      <c r="AF25" s="10">
        <v>4623000000</v>
      </c>
      <c r="AG25" s="10">
        <v>4886000000</v>
      </c>
      <c r="AH25" s="10">
        <v>4325000000</v>
      </c>
      <c r="AI25" s="10">
        <v>4801000000</v>
      </c>
      <c r="AJ25" s="10">
        <v>2887000000</v>
      </c>
      <c r="AK25" s="10">
        <v>6661000000</v>
      </c>
      <c r="AL25" s="10">
        <v>6651000000</v>
      </c>
    </row>
    <row r="26" spans="1:44" ht="19" x14ac:dyDescent="0.25">
      <c r="A26" s="5" t="s">
        <v>20</v>
      </c>
      <c r="B26" s="2">
        <v>0.1094</v>
      </c>
      <c r="C26" s="2">
        <v>8.4000000000000005E-2</v>
      </c>
      <c r="D26" s="2">
        <v>0.1381</v>
      </c>
      <c r="E26" s="2">
        <v>0.15820000000000001</v>
      </c>
      <c r="F26" s="2">
        <v>0.17599999999999999</v>
      </c>
      <c r="G26" s="2">
        <v>0.1537</v>
      </c>
      <c r="H26" s="2">
        <v>0.1532</v>
      </c>
      <c r="I26" s="2">
        <v>0.1512</v>
      </c>
      <c r="J26" s="2">
        <v>0.1295</v>
      </c>
      <c r="K26" s="2">
        <v>0.13650000000000001</v>
      </c>
      <c r="L26" s="2">
        <v>0.13900000000000001</v>
      </c>
      <c r="M26" s="2">
        <v>0.14099999999999999</v>
      </c>
      <c r="N26" s="2">
        <v>6.8400000000000002E-2</v>
      </c>
      <c r="O26" s="2">
        <v>8.5000000000000006E-2</v>
      </c>
      <c r="P26" s="2">
        <v>0.1022</v>
      </c>
      <c r="Q26" s="2">
        <v>9.7100000000000006E-2</v>
      </c>
      <c r="R26" s="2">
        <v>0.1028</v>
      </c>
      <c r="S26" s="2">
        <v>0.105</v>
      </c>
      <c r="T26" s="2">
        <v>0.1183</v>
      </c>
      <c r="U26" s="2">
        <v>0.13539999999999999</v>
      </c>
      <c r="V26" s="2">
        <v>0.14319999999999999</v>
      </c>
      <c r="W26" s="2">
        <v>0.13469999999999999</v>
      </c>
      <c r="X26" s="2">
        <v>0.13439999999999999</v>
      </c>
      <c r="Y26" s="2">
        <v>0.10199999999999999</v>
      </c>
      <c r="Z26" s="2">
        <v>0.13239999999999999</v>
      </c>
      <c r="AA26" s="2">
        <v>0.1363</v>
      </c>
      <c r="AB26" s="2">
        <v>0.1236</v>
      </c>
      <c r="AC26" s="2">
        <v>0.1293</v>
      </c>
      <c r="AD26" s="2">
        <v>0.1275</v>
      </c>
      <c r="AE26" s="2">
        <v>0.13739999999999999</v>
      </c>
      <c r="AF26" s="2">
        <v>0.14280000000000001</v>
      </c>
      <c r="AG26" s="2">
        <v>0.14219999999999999</v>
      </c>
      <c r="AH26" s="2">
        <v>0.1188</v>
      </c>
      <c r="AI26" s="2">
        <v>0.1227</v>
      </c>
      <c r="AJ26" s="2">
        <v>7.7200000000000005E-2</v>
      </c>
      <c r="AK26" s="2">
        <v>0.14960000000000001</v>
      </c>
      <c r="AL26" s="2">
        <v>0.1424</v>
      </c>
    </row>
    <row r="27" spans="1:44" ht="19" x14ac:dyDescent="0.25">
      <c r="A27" s="5" t="s">
        <v>21</v>
      </c>
      <c r="B27" s="1">
        <v>57800000</v>
      </c>
      <c r="C27" s="1">
        <v>37800000</v>
      </c>
      <c r="D27" s="1">
        <v>64500000</v>
      </c>
      <c r="E27" s="1">
        <v>103600000</v>
      </c>
      <c r="F27" s="1">
        <v>150400000</v>
      </c>
      <c r="G27" s="1">
        <v>174700000</v>
      </c>
      <c r="H27" s="1">
        <v>192600000</v>
      </c>
      <c r="I27" s="1">
        <v>229500000</v>
      </c>
      <c r="J27" s="1">
        <v>191800000</v>
      </c>
      <c r="K27" s="1">
        <v>250200000</v>
      </c>
      <c r="L27" s="1">
        <v>345900000</v>
      </c>
      <c r="M27" s="1">
        <v>499400000</v>
      </c>
      <c r="N27" s="1">
        <v>253400000</v>
      </c>
      <c r="O27" s="1">
        <v>294700000</v>
      </c>
      <c r="P27" s="1">
        <v>340100000</v>
      </c>
      <c r="Q27" s="1">
        <v>331700000</v>
      </c>
      <c r="R27" s="1">
        <v>349000000</v>
      </c>
      <c r="S27" s="1">
        <v>382900000</v>
      </c>
      <c r="T27" s="1">
        <v>504400000</v>
      </c>
      <c r="U27" s="1">
        <v>648200000</v>
      </c>
      <c r="V27" s="1">
        <v>749600000</v>
      </c>
      <c r="W27" s="1">
        <v>708400000</v>
      </c>
      <c r="X27" s="1">
        <v>619500000</v>
      </c>
      <c r="Y27" s="1">
        <v>469800000</v>
      </c>
      <c r="Z27" s="1">
        <v>610200000</v>
      </c>
      <c r="AA27" s="1">
        <v>711000000</v>
      </c>
      <c r="AB27" s="1">
        <v>760000000</v>
      </c>
      <c r="AC27" s="1">
        <v>808000000</v>
      </c>
      <c r="AD27" s="1">
        <v>851000000</v>
      </c>
      <c r="AE27" s="1">
        <v>932000000</v>
      </c>
      <c r="AF27" s="1">
        <v>863000000</v>
      </c>
      <c r="AG27" s="1">
        <v>646000000</v>
      </c>
      <c r="AH27" s="1">
        <v>2392000000</v>
      </c>
      <c r="AI27" s="1">
        <v>772000000</v>
      </c>
      <c r="AJ27" s="1">
        <v>348000000</v>
      </c>
      <c r="AK27" s="1">
        <v>934000000</v>
      </c>
      <c r="AL27" s="1">
        <v>605000000</v>
      </c>
    </row>
    <row r="28" spans="1:44" ht="20" thickBot="1" x14ac:dyDescent="0.3">
      <c r="A28" s="7" t="s">
        <v>22</v>
      </c>
      <c r="B28" s="11">
        <v>59200000</v>
      </c>
      <c r="C28" s="11">
        <v>35900000</v>
      </c>
      <c r="D28" s="11">
        <v>101700000</v>
      </c>
      <c r="E28" s="11">
        <v>167000000</v>
      </c>
      <c r="F28" s="11">
        <v>243000000</v>
      </c>
      <c r="G28" s="11">
        <v>287000000</v>
      </c>
      <c r="H28" s="11">
        <v>329200000</v>
      </c>
      <c r="I28" s="11">
        <v>365000000</v>
      </c>
      <c r="J28" s="11">
        <v>298800000</v>
      </c>
      <c r="K28" s="11">
        <v>399700000</v>
      </c>
      <c r="L28" s="11">
        <v>553200000</v>
      </c>
      <c r="M28" s="11">
        <v>795800000</v>
      </c>
      <c r="N28" s="11">
        <v>399600000</v>
      </c>
      <c r="O28" s="11">
        <v>451400000</v>
      </c>
      <c r="P28" s="11">
        <v>579100000</v>
      </c>
      <c r="Q28" s="11">
        <v>589700000</v>
      </c>
      <c r="R28" s="11">
        <v>663300000</v>
      </c>
      <c r="S28" s="11">
        <v>474000000</v>
      </c>
      <c r="T28" s="11">
        <v>945600000</v>
      </c>
      <c r="U28" s="11">
        <v>1211600000</v>
      </c>
      <c r="V28" s="11">
        <v>1392000000</v>
      </c>
      <c r="W28" s="11">
        <v>1491500000</v>
      </c>
      <c r="X28" s="11">
        <v>1883400000</v>
      </c>
      <c r="Y28" s="11">
        <v>1486700000</v>
      </c>
      <c r="Z28" s="11">
        <v>1906700000</v>
      </c>
      <c r="AA28" s="11">
        <v>2133000000</v>
      </c>
      <c r="AB28" s="11">
        <v>2223000000</v>
      </c>
      <c r="AC28" s="11">
        <v>2485000000</v>
      </c>
      <c r="AD28" s="11">
        <v>2693000000</v>
      </c>
      <c r="AE28" s="11">
        <v>3273000000</v>
      </c>
      <c r="AF28" s="11">
        <v>3760000000</v>
      </c>
      <c r="AG28" s="11">
        <v>4240000000</v>
      </c>
      <c r="AH28" s="11">
        <v>1933000000</v>
      </c>
      <c r="AI28" s="11">
        <v>4029000000</v>
      </c>
      <c r="AJ28" s="11">
        <v>2539000000</v>
      </c>
      <c r="AK28" s="11">
        <v>5727000000</v>
      </c>
      <c r="AL28" s="11">
        <v>6046000000</v>
      </c>
    </row>
    <row r="29" spans="1:44" ht="20" customHeight="1" thickTop="1" x14ac:dyDescent="0.25">
      <c r="A29" s="14" t="s">
        <v>102</v>
      </c>
      <c r="B29" s="1"/>
      <c r="C29" s="15">
        <f>(C28/B28)-1</f>
        <v>-0.39358108108108103</v>
      </c>
      <c r="D29" s="15">
        <f>(D28/C28)-1</f>
        <v>1.8328690807799441</v>
      </c>
      <c r="E29" s="15">
        <f>(E28/D28)-1</f>
        <v>0.64208456243854473</v>
      </c>
      <c r="F29" s="15">
        <f t="shared" ref="F29:AL29" si="4">(F28/E28)-1</f>
        <v>0.45508982035928147</v>
      </c>
      <c r="G29" s="15">
        <f t="shared" si="4"/>
        <v>0.18106995884773669</v>
      </c>
      <c r="H29" s="15">
        <f t="shared" si="4"/>
        <v>0.14703832752613244</v>
      </c>
      <c r="I29" s="15">
        <f t="shared" si="4"/>
        <v>0.10874848116646407</v>
      </c>
      <c r="J29" s="15">
        <f t="shared" si="4"/>
        <v>-0.18136986301369862</v>
      </c>
      <c r="K29" s="15">
        <f t="shared" si="4"/>
        <v>0.33768406961178044</v>
      </c>
      <c r="L29" s="15">
        <f t="shared" si="4"/>
        <v>0.38403802852139113</v>
      </c>
      <c r="M29" s="15">
        <f t="shared" si="4"/>
        <v>0.43853940708604489</v>
      </c>
      <c r="N29" s="15">
        <f t="shared" si="4"/>
        <v>-0.49786378487057048</v>
      </c>
      <c r="O29" s="15">
        <f t="shared" si="4"/>
        <v>0.12962962962962954</v>
      </c>
      <c r="P29" s="15">
        <f t="shared" si="4"/>
        <v>0.28289765175011072</v>
      </c>
      <c r="Q29" s="15">
        <f t="shared" si="4"/>
        <v>1.8304265239164286E-2</v>
      </c>
      <c r="R29" s="15">
        <f t="shared" si="4"/>
        <v>0.12480922502967617</v>
      </c>
      <c r="S29" s="15">
        <f t="shared" si="4"/>
        <v>-0.28539122568973319</v>
      </c>
      <c r="T29" s="15">
        <f t="shared" si="4"/>
        <v>0.99493670886075947</v>
      </c>
      <c r="U29" s="15">
        <f t="shared" si="4"/>
        <v>0.28130287648054142</v>
      </c>
      <c r="V29" s="15">
        <f t="shared" si="4"/>
        <v>0.14889402443050503</v>
      </c>
      <c r="W29" s="15">
        <f t="shared" si="4"/>
        <v>7.147988505747116E-2</v>
      </c>
      <c r="X29" s="15">
        <f t="shared" si="4"/>
        <v>0.26275561515253099</v>
      </c>
      <c r="Y29" s="15">
        <f t="shared" si="4"/>
        <v>-0.2106297122225762</v>
      </c>
      <c r="Z29" s="15">
        <f t="shared" si="4"/>
        <v>0.28250487657227419</v>
      </c>
      <c r="AA29" s="15">
        <f t="shared" si="4"/>
        <v>0.11868673624586989</v>
      </c>
      <c r="AB29" s="15">
        <f t="shared" si="4"/>
        <v>4.2194092827004148E-2</v>
      </c>
      <c r="AC29" s="15">
        <f t="shared" si="4"/>
        <v>0.11785874943769681</v>
      </c>
      <c r="AD29" s="15">
        <f t="shared" si="4"/>
        <v>8.3702213279678084E-2</v>
      </c>
      <c r="AE29" s="15">
        <f t="shared" si="4"/>
        <v>0.21537318975120678</v>
      </c>
      <c r="AF29" s="15">
        <f t="shared" si="4"/>
        <v>0.1487931561258784</v>
      </c>
      <c r="AG29" s="15">
        <f t="shared" si="4"/>
        <v>0.12765957446808507</v>
      </c>
      <c r="AH29" s="15">
        <f t="shared" si="4"/>
        <v>-0.54410377358490569</v>
      </c>
      <c r="AI29" s="15">
        <f t="shared" si="4"/>
        <v>1.0843248836006207</v>
      </c>
      <c r="AJ29" s="15">
        <f t="shared" si="4"/>
        <v>-0.36981881360138991</v>
      </c>
      <c r="AK29" s="15">
        <f t="shared" si="4"/>
        <v>1.2556124458448208</v>
      </c>
      <c r="AL29" s="15">
        <f t="shared" si="4"/>
        <v>5.5701065130085547E-2</v>
      </c>
    </row>
    <row r="30" spans="1:44" ht="19" x14ac:dyDescent="0.25">
      <c r="A30" s="5" t="s">
        <v>23</v>
      </c>
      <c r="B30" s="2">
        <v>5.5399999999999998E-2</v>
      </c>
      <c r="C30" s="2">
        <v>4.0899999999999999E-2</v>
      </c>
      <c r="D30" s="2">
        <v>8.4500000000000006E-2</v>
      </c>
      <c r="E30" s="2">
        <v>9.7600000000000006E-2</v>
      </c>
      <c r="F30" s="2">
        <v>0.1087</v>
      </c>
      <c r="G30" s="2">
        <v>9.5600000000000004E-2</v>
      </c>
      <c r="H30" s="2">
        <v>9.6699999999999994E-2</v>
      </c>
      <c r="I30" s="2">
        <v>9.2899999999999996E-2</v>
      </c>
      <c r="J30" s="2">
        <v>7.8799999999999995E-2</v>
      </c>
      <c r="K30" s="2">
        <v>8.4000000000000005E-2</v>
      </c>
      <c r="L30" s="2">
        <v>8.5500000000000007E-2</v>
      </c>
      <c r="M30" s="2">
        <v>8.6599999999999996E-2</v>
      </c>
      <c r="N30" s="2">
        <v>4.1799999999999997E-2</v>
      </c>
      <c r="O30" s="2">
        <v>5.1400000000000001E-2</v>
      </c>
      <c r="P30" s="2">
        <v>6.4399999999999999E-2</v>
      </c>
      <c r="Q30" s="2">
        <v>6.2100000000000002E-2</v>
      </c>
      <c r="R30" s="2">
        <v>6.7000000000000004E-2</v>
      </c>
      <c r="S30" s="2">
        <v>4.4299999999999999E-2</v>
      </c>
      <c r="T30" s="2">
        <v>7.7200000000000005E-2</v>
      </c>
      <c r="U30" s="2">
        <v>8.8200000000000001E-2</v>
      </c>
      <c r="V30" s="2">
        <v>9.3100000000000002E-2</v>
      </c>
      <c r="W30" s="2">
        <v>9.1399999999999995E-2</v>
      </c>
      <c r="X30" s="2">
        <v>0.1011</v>
      </c>
      <c r="Y30" s="2">
        <v>7.7499999999999999E-2</v>
      </c>
      <c r="Z30" s="2">
        <v>0.1003</v>
      </c>
      <c r="AA30" s="2">
        <v>0.1022</v>
      </c>
      <c r="AB30" s="2">
        <v>9.2100000000000001E-2</v>
      </c>
      <c r="AC30" s="2">
        <v>9.8199999999999996E-2</v>
      </c>
      <c r="AD30" s="2">
        <v>9.69E-2</v>
      </c>
      <c r="AE30" s="2">
        <v>0.107</v>
      </c>
      <c r="AF30" s="2">
        <v>0.11609999999999999</v>
      </c>
      <c r="AG30" s="2">
        <v>0.1234</v>
      </c>
      <c r="AH30" s="2">
        <v>5.3100000000000001E-2</v>
      </c>
      <c r="AI30" s="2">
        <v>0.10299999999999999</v>
      </c>
      <c r="AJ30" s="2">
        <v>6.7900000000000002E-2</v>
      </c>
      <c r="AK30" s="2">
        <v>0.12859999999999999</v>
      </c>
      <c r="AL30" s="2">
        <v>0.12939999999999999</v>
      </c>
    </row>
    <row r="31" spans="1:44" ht="19" x14ac:dyDescent="0.25">
      <c r="A31" s="5" t="s">
        <v>24</v>
      </c>
      <c r="B31" s="12" t="s">
        <v>91</v>
      </c>
      <c r="C31" s="12" t="s">
        <v>91</v>
      </c>
      <c r="D31" s="12" t="s">
        <v>91</v>
      </c>
      <c r="E31" s="12" t="s">
        <v>91</v>
      </c>
      <c r="F31" s="12">
        <v>0.01</v>
      </c>
      <c r="G31" s="12">
        <v>0.01</v>
      </c>
      <c r="H31" s="12">
        <v>0.02</v>
      </c>
      <c r="I31" s="12">
        <v>0.02</v>
      </c>
      <c r="J31" s="12">
        <v>0.02</v>
      </c>
      <c r="K31" s="12">
        <v>0.17</v>
      </c>
      <c r="L31" s="12">
        <v>0.24</v>
      </c>
      <c r="M31" s="12">
        <v>0.34</v>
      </c>
      <c r="N31" s="12">
        <v>0.17</v>
      </c>
      <c r="O31" s="12">
        <v>0.2</v>
      </c>
      <c r="P31" s="12">
        <v>0.26</v>
      </c>
      <c r="Q31" s="12">
        <v>0.27</v>
      </c>
      <c r="R31" s="12">
        <v>0.31</v>
      </c>
      <c r="S31" s="12">
        <v>0.22</v>
      </c>
      <c r="T31" s="12">
        <v>0.45</v>
      </c>
      <c r="U31" s="12">
        <v>0.57999999999999996</v>
      </c>
      <c r="V31" s="12">
        <v>0.67</v>
      </c>
      <c r="W31" s="12">
        <v>0.74</v>
      </c>
      <c r="X31" s="12">
        <v>0.95</v>
      </c>
      <c r="Y31" s="12">
        <v>0.77</v>
      </c>
      <c r="Z31" s="12">
        <v>0.98</v>
      </c>
      <c r="AA31" s="12">
        <v>1.1200000000000001</v>
      </c>
      <c r="AB31" s="12">
        <v>1.21</v>
      </c>
      <c r="AC31" s="12">
        <v>1.39</v>
      </c>
      <c r="AD31" s="12">
        <v>1.52</v>
      </c>
      <c r="AE31" s="12">
        <v>1.9</v>
      </c>
      <c r="AF31" s="12">
        <v>2.21</v>
      </c>
      <c r="AG31" s="12">
        <v>2.56</v>
      </c>
      <c r="AH31" s="12">
        <v>1.19</v>
      </c>
      <c r="AI31" s="12">
        <v>2.5499999999999998</v>
      </c>
      <c r="AJ31" s="12">
        <v>1.63</v>
      </c>
      <c r="AK31" s="12">
        <v>3.64</v>
      </c>
      <c r="AL31" s="12">
        <v>3.83</v>
      </c>
    </row>
    <row r="32" spans="1:44" ht="19" x14ac:dyDescent="0.25">
      <c r="A32" s="5" t="s">
        <v>25</v>
      </c>
      <c r="B32" s="12" t="s">
        <v>91</v>
      </c>
      <c r="C32" s="12" t="s">
        <v>91</v>
      </c>
      <c r="D32" s="12" t="s">
        <v>91</v>
      </c>
      <c r="E32" s="12" t="s">
        <v>91</v>
      </c>
      <c r="F32" s="12">
        <v>0.01</v>
      </c>
      <c r="G32" s="12">
        <v>0.01</v>
      </c>
      <c r="H32" s="12">
        <v>0.02</v>
      </c>
      <c r="I32" s="12">
        <v>0.02</v>
      </c>
      <c r="J32" s="12">
        <v>0.02</v>
      </c>
      <c r="K32" s="12">
        <v>0.17</v>
      </c>
      <c r="L32" s="12">
        <v>0.24</v>
      </c>
      <c r="M32" s="12">
        <v>0.34</v>
      </c>
      <c r="N32" s="12">
        <v>0.17</v>
      </c>
      <c r="O32" s="12">
        <v>0.2</v>
      </c>
      <c r="P32" s="12">
        <v>0.26</v>
      </c>
      <c r="Q32" s="12">
        <v>0.27</v>
      </c>
      <c r="R32" s="12">
        <v>0.3</v>
      </c>
      <c r="S32" s="12">
        <v>0.22</v>
      </c>
      <c r="T32" s="12">
        <v>0.44</v>
      </c>
      <c r="U32" s="12">
        <v>0.56000000000000005</v>
      </c>
      <c r="V32" s="12">
        <v>0.66</v>
      </c>
      <c r="W32" s="12">
        <v>0.73</v>
      </c>
      <c r="X32" s="12">
        <v>0.94</v>
      </c>
      <c r="Y32" s="12">
        <v>0.76</v>
      </c>
      <c r="Z32" s="12">
        <v>0.96</v>
      </c>
      <c r="AA32" s="12">
        <v>1.1000000000000001</v>
      </c>
      <c r="AB32" s="12">
        <v>1.18</v>
      </c>
      <c r="AC32" s="12">
        <v>1.35</v>
      </c>
      <c r="AD32" s="12">
        <v>1.49</v>
      </c>
      <c r="AE32" s="12">
        <v>1.85</v>
      </c>
      <c r="AF32" s="12">
        <v>2.16</v>
      </c>
      <c r="AG32" s="12">
        <v>2.5099999999999998</v>
      </c>
      <c r="AH32" s="12">
        <v>1.17</v>
      </c>
      <c r="AI32" s="12">
        <v>2.4900000000000002</v>
      </c>
      <c r="AJ32" s="12">
        <v>1.6</v>
      </c>
      <c r="AK32" s="12">
        <v>3.56</v>
      </c>
      <c r="AL32" s="12">
        <v>3.75</v>
      </c>
    </row>
    <row r="33" spans="1:38" ht="19" x14ac:dyDescent="0.25">
      <c r="A33" s="5" t="s">
        <v>26</v>
      </c>
      <c r="B33" s="1">
        <v>2417408000</v>
      </c>
      <c r="C33" s="1">
        <v>2428032000</v>
      </c>
      <c r="D33" s="1">
        <v>2374592000</v>
      </c>
      <c r="E33" s="1">
        <v>2387136000</v>
      </c>
      <c r="F33" s="1">
        <v>2387136000</v>
      </c>
      <c r="G33" s="1">
        <v>2409472000</v>
      </c>
      <c r="H33" s="1">
        <v>2416320000</v>
      </c>
      <c r="I33" s="1">
        <v>2427264000</v>
      </c>
      <c r="J33" s="1">
        <v>2342400000</v>
      </c>
      <c r="K33" s="1">
        <v>2352096000</v>
      </c>
      <c r="L33" s="1">
        <v>2348864000</v>
      </c>
      <c r="M33" s="1">
        <v>2376000000</v>
      </c>
      <c r="N33" s="1">
        <v>2316521739</v>
      </c>
      <c r="O33" s="1">
        <v>2271194969</v>
      </c>
      <c r="P33" s="1">
        <v>2206095238</v>
      </c>
      <c r="Q33" s="1">
        <v>2164036697</v>
      </c>
      <c r="R33" s="1">
        <v>2139677419</v>
      </c>
      <c r="S33" s="1">
        <v>2118435754</v>
      </c>
      <c r="T33" s="1">
        <v>2105600000</v>
      </c>
      <c r="U33" s="1">
        <v>2102559653</v>
      </c>
      <c r="V33" s="1">
        <v>2073743017</v>
      </c>
      <c r="W33" s="1">
        <v>2015540541</v>
      </c>
      <c r="X33" s="1">
        <v>1982400000</v>
      </c>
      <c r="Y33" s="1">
        <v>1939600000</v>
      </c>
      <c r="Z33" s="1">
        <v>1942000000</v>
      </c>
      <c r="AA33" s="1">
        <v>1902000000</v>
      </c>
      <c r="AB33" s="1">
        <v>1840000000</v>
      </c>
      <c r="AC33" s="1">
        <v>1794600000</v>
      </c>
      <c r="AD33" s="1">
        <v>1766800000</v>
      </c>
      <c r="AE33" s="1">
        <v>1723400000</v>
      </c>
      <c r="AF33" s="1">
        <v>1697900000</v>
      </c>
      <c r="AG33" s="1">
        <v>1657800000</v>
      </c>
      <c r="AH33" s="1">
        <v>1623800000</v>
      </c>
      <c r="AI33" s="1">
        <v>1579700000</v>
      </c>
      <c r="AJ33" s="1">
        <v>1558800000</v>
      </c>
      <c r="AK33" s="1">
        <v>1573000000</v>
      </c>
      <c r="AL33" s="1">
        <v>1578800000</v>
      </c>
    </row>
    <row r="34" spans="1:38" ht="19" x14ac:dyDescent="0.25">
      <c r="A34" s="5" t="s">
        <v>27</v>
      </c>
      <c r="B34" s="1">
        <v>2417408000</v>
      </c>
      <c r="C34" s="1">
        <v>2428032000</v>
      </c>
      <c r="D34" s="1">
        <v>2374592000</v>
      </c>
      <c r="E34" s="1">
        <v>2387136000</v>
      </c>
      <c r="F34" s="1">
        <v>2387136000</v>
      </c>
      <c r="G34" s="1">
        <v>2409472000</v>
      </c>
      <c r="H34" s="1">
        <v>2416320000</v>
      </c>
      <c r="I34" s="1">
        <v>2427264000</v>
      </c>
      <c r="J34" s="1">
        <v>2342400000</v>
      </c>
      <c r="K34" s="1">
        <v>2352096000</v>
      </c>
      <c r="L34" s="1">
        <v>2348864000</v>
      </c>
      <c r="M34" s="1">
        <v>2376000000</v>
      </c>
      <c r="N34" s="1">
        <v>2368000000</v>
      </c>
      <c r="O34" s="1">
        <v>2300127389</v>
      </c>
      <c r="P34" s="1">
        <v>2238067633</v>
      </c>
      <c r="Q34" s="1">
        <v>2184074074</v>
      </c>
      <c r="R34" s="1">
        <v>2174754098</v>
      </c>
      <c r="S34" s="1">
        <v>2142372881</v>
      </c>
      <c r="T34" s="1">
        <v>2157600000</v>
      </c>
      <c r="U34" s="1">
        <v>2163571429</v>
      </c>
      <c r="V34" s="1">
        <v>2109090909</v>
      </c>
      <c r="W34" s="1">
        <v>2036177474</v>
      </c>
      <c r="X34" s="1">
        <v>2016400000</v>
      </c>
      <c r="Y34" s="1">
        <v>1962800000</v>
      </c>
      <c r="Z34" s="1">
        <v>1975600000</v>
      </c>
      <c r="AA34" s="1">
        <v>1942800000</v>
      </c>
      <c r="AB34" s="1">
        <v>1879200000</v>
      </c>
      <c r="AC34" s="1">
        <v>1832800000</v>
      </c>
      <c r="AD34" s="1">
        <v>1811600000</v>
      </c>
      <c r="AE34" s="1">
        <v>1768800000</v>
      </c>
      <c r="AF34" s="1">
        <v>1742500000</v>
      </c>
      <c r="AG34" s="1">
        <v>1692000000</v>
      </c>
      <c r="AH34" s="1">
        <v>1659100000</v>
      </c>
      <c r="AI34" s="1">
        <v>1618400000</v>
      </c>
      <c r="AJ34" s="1">
        <v>1591600000</v>
      </c>
      <c r="AK34" s="1">
        <v>1609400000</v>
      </c>
      <c r="AL34" s="1">
        <v>1610800000</v>
      </c>
    </row>
    <row r="35" spans="1:38" ht="20" customHeight="1" x14ac:dyDescent="0.25">
      <c r="A35" s="14" t="s">
        <v>103</v>
      </c>
      <c r="B35" s="1"/>
      <c r="C35" s="22">
        <f>(C34-B34)/B34</f>
        <v>4.394789791379858E-3</v>
      </c>
      <c r="D35" s="22">
        <f t="shared" ref="D35:AL35" si="5">(D34-C34)/C34</f>
        <v>-2.2009594601718592E-2</v>
      </c>
      <c r="E35" s="22">
        <f t="shared" si="5"/>
        <v>5.2825917041748648E-3</v>
      </c>
      <c r="F35" s="22">
        <f t="shared" si="5"/>
        <v>0</v>
      </c>
      <c r="G35" s="22">
        <f t="shared" si="5"/>
        <v>9.3568192176733955E-3</v>
      </c>
      <c r="H35" s="22">
        <f t="shared" si="5"/>
        <v>2.842116447088823E-3</v>
      </c>
      <c r="I35" s="22">
        <f t="shared" si="5"/>
        <v>4.5292014302741358E-3</v>
      </c>
      <c r="J35" s="22">
        <f t="shared" si="5"/>
        <v>-3.4962822338237623E-2</v>
      </c>
      <c r="K35" s="22">
        <f t="shared" si="5"/>
        <v>4.139344262295082E-3</v>
      </c>
      <c r="L35" s="22">
        <f t="shared" si="5"/>
        <v>-1.3740935744119287E-3</v>
      </c>
      <c r="M35" s="22">
        <f t="shared" si="5"/>
        <v>1.1552818724285442E-2</v>
      </c>
      <c r="N35" s="22">
        <f t="shared" si="5"/>
        <v>-3.3670033670033669E-3</v>
      </c>
      <c r="O35" s="22">
        <f t="shared" si="5"/>
        <v>-2.8662420185810812E-2</v>
      </c>
      <c r="P35" s="22">
        <f t="shared" si="5"/>
        <v>-2.6981008224497081E-2</v>
      </c>
      <c r="Q35" s="22">
        <f t="shared" si="5"/>
        <v>-2.4125079244198159E-2</v>
      </c>
      <c r="R35" s="22">
        <f t="shared" si="5"/>
        <v>-4.2672435477112856E-3</v>
      </c>
      <c r="S35" s="22">
        <f t="shared" si="5"/>
        <v>-1.4889599256200597E-2</v>
      </c>
      <c r="T35" s="22">
        <f t="shared" si="5"/>
        <v>7.1075951040289517E-3</v>
      </c>
      <c r="U35" s="22">
        <f t="shared" si="5"/>
        <v>2.7676256025213198E-3</v>
      </c>
      <c r="V35" s="22">
        <f t="shared" si="5"/>
        <v>-2.5180827991050349E-2</v>
      </c>
      <c r="W35" s="22">
        <f t="shared" si="5"/>
        <v>-3.4571025217007369E-2</v>
      </c>
      <c r="X35" s="22">
        <f t="shared" si="5"/>
        <v>-9.713040367325074E-3</v>
      </c>
      <c r="Y35" s="22">
        <f t="shared" si="5"/>
        <v>-2.658202737552073E-2</v>
      </c>
      <c r="Z35" s="22">
        <f t="shared" si="5"/>
        <v>6.5212961076013855E-3</v>
      </c>
      <c r="AA35" s="22">
        <f t="shared" si="5"/>
        <v>-1.6602551123709251E-2</v>
      </c>
      <c r="AB35" s="22">
        <f t="shared" si="5"/>
        <v>-3.2736256948733784E-2</v>
      </c>
      <c r="AC35" s="22">
        <f t="shared" si="5"/>
        <v>-2.4691358024691357E-2</v>
      </c>
      <c r="AD35" s="22">
        <f t="shared" si="5"/>
        <v>-1.1567001309471846E-2</v>
      </c>
      <c r="AE35" s="22">
        <f t="shared" si="5"/>
        <v>-2.3625524398321926E-2</v>
      </c>
      <c r="AF35" s="22">
        <f t="shared" si="5"/>
        <v>-1.486883763003166E-2</v>
      </c>
      <c r="AG35" s="22">
        <f t="shared" si="5"/>
        <v>-2.8981348637015781E-2</v>
      </c>
      <c r="AH35" s="22">
        <f t="shared" si="5"/>
        <v>-1.9444444444444445E-2</v>
      </c>
      <c r="AI35" s="22">
        <f t="shared" si="5"/>
        <v>-2.4531372430835995E-2</v>
      </c>
      <c r="AJ35" s="22">
        <f t="shared" si="5"/>
        <v>-1.6559565002471577E-2</v>
      </c>
      <c r="AK35" s="22">
        <f t="shared" si="5"/>
        <v>1.1183714501130938E-2</v>
      </c>
      <c r="AL35" s="22">
        <f t="shared" si="5"/>
        <v>8.6988939977631415E-4</v>
      </c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</row>
    <row r="38" spans="1:38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216100000</v>
      </c>
      <c r="L38" s="1">
        <v>262100000</v>
      </c>
      <c r="M38" s="1">
        <v>445400000</v>
      </c>
      <c r="N38" s="1">
        <v>108600000</v>
      </c>
      <c r="O38" s="1">
        <v>198100000</v>
      </c>
      <c r="P38" s="1">
        <v>254300000</v>
      </c>
      <c r="Q38" s="1">
        <v>304000000</v>
      </c>
      <c r="R38" s="1">
        <v>575500000</v>
      </c>
      <c r="S38" s="1">
        <v>634000000</v>
      </c>
      <c r="T38" s="1">
        <v>828000000</v>
      </c>
      <c r="U38" s="1">
        <v>1388100000</v>
      </c>
      <c r="V38" s="1">
        <v>954200000</v>
      </c>
      <c r="W38" s="1">
        <v>1856700000</v>
      </c>
      <c r="X38" s="1">
        <v>2133900000</v>
      </c>
      <c r="Y38" s="1">
        <v>2291100000</v>
      </c>
      <c r="Z38" s="1">
        <v>3079100000</v>
      </c>
      <c r="AA38" s="1">
        <v>1955000000</v>
      </c>
      <c r="AB38" s="1">
        <v>2317000000</v>
      </c>
      <c r="AC38" s="1">
        <v>3337000000</v>
      </c>
      <c r="AD38" s="1">
        <v>2220000000</v>
      </c>
      <c r="AE38" s="1">
        <v>3852000000</v>
      </c>
      <c r="AF38" s="1">
        <v>3138000000</v>
      </c>
      <c r="AG38" s="1">
        <v>3808000000</v>
      </c>
      <c r="AH38" s="1">
        <v>4249000000</v>
      </c>
      <c r="AI38" s="1">
        <v>4466000000</v>
      </c>
      <c r="AJ38" s="1">
        <v>8348000000</v>
      </c>
      <c r="AK38" s="1">
        <v>9889000000</v>
      </c>
      <c r="AL38" s="1">
        <v>8574000000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>
        <v>400800000</v>
      </c>
      <c r="U39" s="1">
        <v>436600000</v>
      </c>
      <c r="V39" s="1">
        <v>1348800000</v>
      </c>
      <c r="W39" s="1">
        <v>990300000</v>
      </c>
      <c r="X39" s="1">
        <v>642200000</v>
      </c>
      <c r="Y39" s="1">
        <v>1164000000</v>
      </c>
      <c r="Z39" s="1">
        <v>2066800000</v>
      </c>
      <c r="AA39" s="1">
        <v>2583000000</v>
      </c>
      <c r="AB39" s="1">
        <v>1440000000</v>
      </c>
      <c r="AC39" s="1">
        <v>2628000000</v>
      </c>
      <c r="AD39" s="1">
        <v>2922000000</v>
      </c>
      <c r="AE39" s="1">
        <v>2072000000</v>
      </c>
      <c r="AF39" s="1">
        <v>2319000000</v>
      </c>
      <c r="AG39" s="1">
        <v>2371000000</v>
      </c>
      <c r="AH39" s="1">
        <v>996000000</v>
      </c>
      <c r="AI39" s="1">
        <v>197000000</v>
      </c>
      <c r="AJ39" s="1">
        <v>439000000</v>
      </c>
      <c r="AK39" s="1">
        <v>3587000000</v>
      </c>
      <c r="AL39" s="1">
        <v>4423000000</v>
      </c>
    </row>
    <row r="40" spans="1:38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>
        <v>216100000</v>
      </c>
      <c r="L40" s="1">
        <v>262100000</v>
      </c>
      <c r="M40" s="1">
        <v>445400000</v>
      </c>
      <c r="N40" s="1">
        <v>108600000</v>
      </c>
      <c r="O40" s="1">
        <v>198100000</v>
      </c>
      <c r="P40" s="1">
        <v>254300000</v>
      </c>
      <c r="Q40" s="1">
        <v>304000000</v>
      </c>
      <c r="R40" s="1">
        <v>575500000</v>
      </c>
      <c r="S40" s="1">
        <v>634000000</v>
      </c>
      <c r="T40" s="1">
        <v>1228800000</v>
      </c>
      <c r="U40" s="1">
        <v>1824700000</v>
      </c>
      <c r="V40" s="1">
        <v>2303000000</v>
      </c>
      <c r="W40" s="1">
        <v>2847000000</v>
      </c>
      <c r="X40" s="1">
        <v>2776100000</v>
      </c>
      <c r="Y40" s="1">
        <v>3455100000</v>
      </c>
      <c r="Z40" s="1">
        <v>5145900000</v>
      </c>
      <c r="AA40" s="1">
        <v>4538000000</v>
      </c>
      <c r="AB40" s="1">
        <v>3757000000</v>
      </c>
      <c r="AC40" s="1">
        <v>5965000000</v>
      </c>
      <c r="AD40" s="1">
        <v>5142000000</v>
      </c>
      <c r="AE40" s="1">
        <v>5924000000</v>
      </c>
      <c r="AF40" s="1">
        <v>5457000000</v>
      </c>
      <c r="AG40" s="1">
        <v>6179000000</v>
      </c>
      <c r="AH40" s="1">
        <v>5245000000</v>
      </c>
      <c r="AI40" s="1">
        <v>4663000000</v>
      </c>
      <c r="AJ40" s="1">
        <v>8787000000</v>
      </c>
      <c r="AK40" s="1">
        <v>13476000000</v>
      </c>
      <c r="AL40" s="1">
        <v>12997000000</v>
      </c>
    </row>
    <row r="41" spans="1:38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1053200000</v>
      </c>
      <c r="L41" s="1">
        <v>1346100000</v>
      </c>
      <c r="M41" s="1">
        <v>1754100000</v>
      </c>
      <c r="N41" s="1">
        <v>1674400000</v>
      </c>
      <c r="O41" s="1">
        <v>1556000000</v>
      </c>
      <c r="P41" s="1">
        <v>1569400000</v>
      </c>
      <c r="Q41" s="1">
        <v>1621400000</v>
      </c>
      <c r="R41" s="1">
        <v>1807100000</v>
      </c>
      <c r="S41" s="1">
        <v>2101100000</v>
      </c>
      <c r="T41" s="1">
        <v>2120200000</v>
      </c>
      <c r="U41" s="1">
        <v>2262100000</v>
      </c>
      <c r="V41" s="1">
        <v>2395900000</v>
      </c>
      <c r="W41" s="1">
        <v>2494700000</v>
      </c>
      <c r="X41" s="1">
        <v>2795300000</v>
      </c>
      <c r="Y41" s="1">
        <v>2883900000</v>
      </c>
      <c r="Z41" s="1">
        <v>2649800000</v>
      </c>
      <c r="AA41" s="1">
        <v>3138000000</v>
      </c>
      <c r="AB41" s="1">
        <v>3280000000</v>
      </c>
      <c r="AC41" s="1">
        <v>3117000000</v>
      </c>
      <c r="AD41" s="1">
        <v>3434000000</v>
      </c>
      <c r="AE41" s="1">
        <v>3358000000</v>
      </c>
      <c r="AF41" s="1">
        <v>3241000000</v>
      </c>
      <c r="AG41" s="1">
        <v>3677000000</v>
      </c>
      <c r="AH41" s="1">
        <v>3498000000</v>
      </c>
      <c r="AI41" s="1">
        <v>4272000000</v>
      </c>
      <c r="AJ41" s="1">
        <v>2749000000</v>
      </c>
      <c r="AK41" s="1">
        <v>4463000000</v>
      </c>
      <c r="AL41" s="1">
        <v>4667000000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>
        <v>629700000</v>
      </c>
      <c r="L42" s="1">
        <v>931200000</v>
      </c>
      <c r="M42" s="1">
        <v>1338600000</v>
      </c>
      <c r="N42" s="1">
        <v>1396600000</v>
      </c>
      <c r="O42" s="1">
        <v>1199300000</v>
      </c>
      <c r="P42" s="1">
        <v>1446000000</v>
      </c>
      <c r="Q42" s="1">
        <v>1424100000</v>
      </c>
      <c r="R42" s="1">
        <v>1373800000</v>
      </c>
      <c r="S42" s="1">
        <v>1514900000</v>
      </c>
      <c r="T42" s="1">
        <v>1633600000</v>
      </c>
      <c r="U42" s="1">
        <v>1811100000</v>
      </c>
      <c r="V42" s="1">
        <v>2076700000</v>
      </c>
      <c r="W42" s="1">
        <v>2121900000</v>
      </c>
      <c r="X42" s="1">
        <v>2438400000</v>
      </c>
      <c r="Y42" s="1">
        <v>2357000000</v>
      </c>
      <c r="Z42" s="1">
        <v>2040800000</v>
      </c>
      <c r="AA42" s="1">
        <v>2715000000</v>
      </c>
      <c r="AB42" s="1">
        <v>3350000000</v>
      </c>
      <c r="AC42" s="1">
        <v>3434000000</v>
      </c>
      <c r="AD42" s="1">
        <v>3947000000</v>
      </c>
      <c r="AE42" s="1">
        <v>4337000000</v>
      </c>
      <c r="AF42" s="1">
        <v>4838000000</v>
      </c>
      <c r="AG42" s="1">
        <v>5055000000</v>
      </c>
      <c r="AH42" s="1">
        <v>5261000000</v>
      </c>
      <c r="AI42" s="1">
        <v>5622000000</v>
      </c>
      <c r="AJ42" s="1">
        <v>7367000000</v>
      </c>
      <c r="AK42" s="1">
        <v>6854000000</v>
      </c>
      <c r="AL42" s="1">
        <v>8420000000</v>
      </c>
    </row>
    <row r="43" spans="1:38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146900000</v>
      </c>
      <c r="L43" s="1">
        <v>187500000</v>
      </c>
      <c r="M43" s="1">
        <v>292800000</v>
      </c>
      <c r="N43" s="1">
        <v>353000000</v>
      </c>
      <c r="O43" s="1">
        <v>311500000</v>
      </c>
      <c r="P43" s="1">
        <v>326700000</v>
      </c>
      <c r="Q43" s="1">
        <v>275800000</v>
      </c>
      <c r="R43" s="1">
        <v>401300000</v>
      </c>
      <c r="S43" s="1">
        <v>429900000</v>
      </c>
      <c r="T43" s="1">
        <v>529400000</v>
      </c>
      <c r="U43" s="1">
        <v>453200000</v>
      </c>
      <c r="V43" s="1">
        <v>583400000</v>
      </c>
      <c r="W43" s="1">
        <v>612900000</v>
      </c>
      <c r="X43" s="1">
        <v>829500000</v>
      </c>
      <c r="Y43" s="1">
        <v>1038000000</v>
      </c>
      <c r="Z43" s="1">
        <v>1122700000</v>
      </c>
      <c r="AA43" s="1">
        <v>906000000</v>
      </c>
      <c r="AB43" s="1">
        <v>1144000000</v>
      </c>
      <c r="AC43" s="1">
        <v>1110000000</v>
      </c>
      <c r="AD43" s="1">
        <v>1173000000</v>
      </c>
      <c r="AE43" s="1">
        <v>2357000000</v>
      </c>
      <c r="AF43" s="1">
        <v>1489000000</v>
      </c>
      <c r="AG43" s="1">
        <v>1150000000</v>
      </c>
      <c r="AH43" s="1">
        <v>1130000000</v>
      </c>
      <c r="AI43" s="1">
        <v>1968000000</v>
      </c>
      <c r="AJ43" s="1">
        <v>1653000000</v>
      </c>
      <c r="AK43" s="1">
        <v>1498000000</v>
      </c>
      <c r="AL43" s="1">
        <v>2129000000</v>
      </c>
    </row>
    <row r="44" spans="1:38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  <c r="K44" s="10">
        <v>2045900000</v>
      </c>
      <c r="L44" s="10">
        <v>2726900000</v>
      </c>
      <c r="M44" s="10">
        <v>3830900000</v>
      </c>
      <c r="N44" s="10">
        <v>3532600000</v>
      </c>
      <c r="O44" s="10">
        <v>3264900000</v>
      </c>
      <c r="P44" s="10">
        <v>3596400000</v>
      </c>
      <c r="Q44" s="10">
        <v>3625300000</v>
      </c>
      <c r="R44" s="10">
        <v>4157700000</v>
      </c>
      <c r="S44" s="10">
        <v>4679900000</v>
      </c>
      <c r="T44" s="10">
        <v>5512000000</v>
      </c>
      <c r="U44" s="10">
        <v>6351100000</v>
      </c>
      <c r="V44" s="10">
        <v>7359000000</v>
      </c>
      <c r="W44" s="10">
        <v>8076500000</v>
      </c>
      <c r="X44" s="10">
        <v>8839300000</v>
      </c>
      <c r="Y44" s="10">
        <v>9734000000</v>
      </c>
      <c r="Z44" s="10">
        <v>10959200000</v>
      </c>
      <c r="AA44" s="10">
        <v>11297000000</v>
      </c>
      <c r="AB44" s="10">
        <v>11531000000</v>
      </c>
      <c r="AC44" s="10">
        <v>13626000000</v>
      </c>
      <c r="AD44" s="10">
        <v>13696000000</v>
      </c>
      <c r="AE44" s="10">
        <v>15976000000</v>
      </c>
      <c r="AF44" s="10">
        <v>15025000000</v>
      </c>
      <c r="AG44" s="10">
        <v>16061000000</v>
      </c>
      <c r="AH44" s="10">
        <v>15134000000</v>
      </c>
      <c r="AI44" s="10">
        <v>16525000000</v>
      </c>
      <c r="AJ44" s="10">
        <v>20556000000</v>
      </c>
      <c r="AK44" s="10">
        <v>26291000000</v>
      </c>
      <c r="AL44" s="10">
        <v>28213000000</v>
      </c>
    </row>
    <row r="45" spans="1:38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554900000</v>
      </c>
      <c r="L45" s="1">
        <v>643500000</v>
      </c>
      <c r="M45" s="1">
        <v>922400000</v>
      </c>
      <c r="N45" s="1">
        <v>1153100000</v>
      </c>
      <c r="O45" s="1">
        <v>1265800000</v>
      </c>
      <c r="P45" s="1">
        <v>1583400000</v>
      </c>
      <c r="Q45" s="1">
        <v>1618800000</v>
      </c>
      <c r="R45" s="1">
        <v>1614500000</v>
      </c>
      <c r="S45" s="1">
        <v>1620800000</v>
      </c>
      <c r="T45" s="1">
        <v>1586900000</v>
      </c>
      <c r="U45" s="1">
        <v>1605800000</v>
      </c>
      <c r="V45" s="1">
        <v>1657700000</v>
      </c>
      <c r="W45" s="1">
        <v>1678300000</v>
      </c>
      <c r="X45" s="1">
        <v>1891100000</v>
      </c>
      <c r="Y45" s="1">
        <v>1957700000</v>
      </c>
      <c r="Z45" s="1">
        <v>1931900000</v>
      </c>
      <c r="AA45" s="1">
        <v>2115000000</v>
      </c>
      <c r="AB45" s="1">
        <v>2279000000</v>
      </c>
      <c r="AC45" s="1">
        <v>2452000000</v>
      </c>
      <c r="AD45" s="1">
        <v>2834000000</v>
      </c>
      <c r="AE45" s="1">
        <v>3011000000</v>
      </c>
      <c r="AF45" s="1">
        <v>3520000000</v>
      </c>
      <c r="AG45" s="1">
        <v>3989000000</v>
      </c>
      <c r="AH45" s="1">
        <v>4454000000</v>
      </c>
      <c r="AI45" s="1">
        <v>4744000000</v>
      </c>
      <c r="AJ45" s="1">
        <v>7963000000</v>
      </c>
      <c r="AK45" s="1">
        <v>8017000000</v>
      </c>
      <c r="AL45" s="1">
        <v>7717000000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>
        <v>135400000</v>
      </c>
      <c r="U46" s="1" t="s">
        <v>92</v>
      </c>
      <c r="V46" s="1">
        <v>130800000</v>
      </c>
      <c r="W46" s="1">
        <v>130800000</v>
      </c>
      <c r="X46" s="1">
        <v>448800000</v>
      </c>
      <c r="Y46" s="1">
        <v>193500000</v>
      </c>
      <c r="Z46" s="1">
        <v>187600000</v>
      </c>
      <c r="AA46" s="1">
        <v>205000000</v>
      </c>
      <c r="AB46" s="1">
        <v>201000000</v>
      </c>
      <c r="AC46" s="1">
        <v>131000000</v>
      </c>
      <c r="AD46" s="1">
        <v>131000000</v>
      </c>
      <c r="AE46" s="1">
        <v>131000000</v>
      </c>
      <c r="AF46" s="1">
        <v>131000000</v>
      </c>
      <c r="AG46" s="1">
        <v>139000000</v>
      </c>
      <c r="AH46" s="1">
        <v>154000000</v>
      </c>
      <c r="AI46" s="1">
        <v>154000000</v>
      </c>
      <c r="AJ46" s="1">
        <v>223000000</v>
      </c>
      <c r="AK46" s="1">
        <v>242000000</v>
      </c>
      <c r="AL46" s="1">
        <v>284000000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>
        <v>495900000</v>
      </c>
      <c r="L47" s="1">
        <v>474800000</v>
      </c>
      <c r="M47" s="1">
        <v>464200000</v>
      </c>
      <c r="N47" s="1">
        <v>435800000</v>
      </c>
      <c r="O47" s="1">
        <v>426600000</v>
      </c>
      <c r="P47" s="1">
        <v>410900000</v>
      </c>
      <c r="Q47" s="1">
        <v>397300000</v>
      </c>
      <c r="R47" s="1">
        <v>437800000</v>
      </c>
      <c r="S47" s="1">
        <v>183800000</v>
      </c>
      <c r="T47" s="1">
        <v>366300000</v>
      </c>
      <c r="U47" s="1">
        <v>541500000</v>
      </c>
      <c r="V47" s="1">
        <v>405500000</v>
      </c>
      <c r="W47" s="1">
        <v>409900000</v>
      </c>
      <c r="X47" s="1">
        <v>743100000</v>
      </c>
      <c r="Y47" s="1">
        <v>467400000</v>
      </c>
      <c r="Z47" s="1">
        <v>467000000</v>
      </c>
      <c r="AA47" s="1">
        <v>487000000</v>
      </c>
      <c r="AB47" s="1">
        <v>535000000</v>
      </c>
      <c r="AC47" s="1">
        <v>382000000</v>
      </c>
      <c r="AD47" s="1">
        <v>282000000</v>
      </c>
      <c r="AE47" s="1">
        <v>281000000</v>
      </c>
      <c r="AF47" s="1">
        <v>281000000</v>
      </c>
      <c r="AG47" s="1">
        <v>283000000</v>
      </c>
      <c r="AH47" s="1">
        <v>285000000</v>
      </c>
      <c r="AI47" s="1">
        <v>283000000</v>
      </c>
      <c r="AJ47" s="1">
        <v>274000000</v>
      </c>
      <c r="AK47" s="1">
        <v>269000000</v>
      </c>
      <c r="AL47" s="1">
        <v>286000000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>
        <v>495900000</v>
      </c>
      <c r="L48" s="1">
        <v>474800000</v>
      </c>
      <c r="M48" s="1">
        <v>464200000</v>
      </c>
      <c r="N48" s="1">
        <v>435800000</v>
      </c>
      <c r="O48" s="1">
        <v>426600000</v>
      </c>
      <c r="P48" s="1">
        <v>410900000</v>
      </c>
      <c r="Q48" s="1">
        <v>397300000</v>
      </c>
      <c r="R48" s="1">
        <v>437800000</v>
      </c>
      <c r="S48" s="1">
        <v>183800000</v>
      </c>
      <c r="T48" s="1">
        <v>501700000</v>
      </c>
      <c r="U48" s="1">
        <v>541500000</v>
      </c>
      <c r="V48" s="1">
        <v>536300000</v>
      </c>
      <c r="W48" s="1">
        <v>540700000</v>
      </c>
      <c r="X48" s="1">
        <v>1191900000</v>
      </c>
      <c r="Y48" s="1">
        <v>660900000</v>
      </c>
      <c r="Z48" s="1">
        <v>654600000</v>
      </c>
      <c r="AA48" s="1">
        <v>692000000</v>
      </c>
      <c r="AB48" s="1">
        <v>736000000</v>
      </c>
      <c r="AC48" s="1">
        <v>513000000</v>
      </c>
      <c r="AD48" s="1">
        <v>413000000</v>
      </c>
      <c r="AE48" s="1">
        <v>412000000</v>
      </c>
      <c r="AF48" s="1">
        <v>412000000</v>
      </c>
      <c r="AG48" s="1">
        <v>422000000</v>
      </c>
      <c r="AH48" s="1">
        <v>439000000</v>
      </c>
      <c r="AI48" s="1">
        <v>437000000</v>
      </c>
      <c r="AJ48" s="1">
        <v>497000000</v>
      </c>
      <c r="AK48" s="1">
        <v>511000000</v>
      </c>
      <c r="AL48" s="1">
        <v>570000000</v>
      </c>
    </row>
    <row r="49" spans="1:3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</row>
    <row r="50" spans="1:3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>
        <v>178200000</v>
      </c>
      <c r="R50" s="1">
        <v>233000000</v>
      </c>
      <c r="S50" s="1">
        <v>229400000</v>
      </c>
      <c r="T50" s="1">
        <v>291000000</v>
      </c>
      <c r="U50" s="1">
        <v>295200000</v>
      </c>
      <c r="V50" s="1">
        <v>316600000</v>
      </c>
      <c r="W50" s="1">
        <v>392800000</v>
      </c>
      <c r="X50" s="1">
        <v>520400000</v>
      </c>
      <c r="Y50" s="1">
        <v>897000000</v>
      </c>
      <c r="Z50" s="1">
        <v>873600000</v>
      </c>
      <c r="AA50" s="1">
        <v>894000000</v>
      </c>
      <c r="AB50" s="1">
        <v>919000000</v>
      </c>
      <c r="AC50" s="1">
        <v>993000000</v>
      </c>
      <c r="AD50" s="1">
        <v>1651000000</v>
      </c>
      <c r="AE50" s="1">
        <v>2201000000</v>
      </c>
      <c r="AF50" s="1">
        <v>2439000000</v>
      </c>
      <c r="AG50" s="1">
        <v>2787000000</v>
      </c>
      <c r="AH50" s="1">
        <v>2509000000</v>
      </c>
      <c r="AI50" s="1">
        <v>2011000000</v>
      </c>
      <c r="AJ50" s="1">
        <v>2326000000</v>
      </c>
      <c r="AK50" s="1">
        <v>2921000000</v>
      </c>
      <c r="AL50" s="1">
        <v>3821000000</v>
      </c>
    </row>
    <row r="51" spans="1:38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46000000</v>
      </c>
      <c r="L51" s="1">
        <v>106400000</v>
      </c>
      <c r="M51" s="1">
        <v>143700000</v>
      </c>
      <c r="N51" s="1">
        <v>275900000</v>
      </c>
      <c r="O51" s="1">
        <v>290400000</v>
      </c>
      <c r="P51" s="1">
        <v>266200000</v>
      </c>
      <c r="Q51" s="1" t="s">
        <v>92</v>
      </c>
      <c r="R51" s="1" t="s">
        <v>92</v>
      </c>
      <c r="S51" s="1" t="s">
        <v>92</v>
      </c>
      <c r="T51" s="1" t="s">
        <v>92</v>
      </c>
      <c r="U51" s="1" t="s">
        <v>92</v>
      </c>
      <c r="V51" s="1" t="s">
        <v>92</v>
      </c>
      <c r="W51" s="1" t="s">
        <v>92</v>
      </c>
      <c r="X51" s="1" t="s">
        <v>92</v>
      </c>
      <c r="Y51" s="1" t="s">
        <v>92</v>
      </c>
      <c r="Z51" s="1" t="s">
        <v>92</v>
      </c>
      <c r="AA51" s="1" t="s">
        <v>92</v>
      </c>
      <c r="AB51" s="1" t="s">
        <v>92</v>
      </c>
      <c r="AC51" s="1" t="s">
        <v>92</v>
      </c>
      <c r="AD51" s="1" t="s">
        <v>92</v>
      </c>
      <c r="AE51" s="1" t="s">
        <v>92</v>
      </c>
      <c r="AF51" s="1" t="s">
        <v>92</v>
      </c>
      <c r="AG51" s="1" t="s">
        <v>92</v>
      </c>
      <c r="AH51" s="1" t="s">
        <v>92</v>
      </c>
      <c r="AI51" s="1" t="s">
        <v>92</v>
      </c>
      <c r="AJ51" s="1" t="s">
        <v>92</v>
      </c>
      <c r="AK51" s="1" t="s">
        <v>92</v>
      </c>
      <c r="AL51" s="1" t="s">
        <v>92</v>
      </c>
    </row>
    <row r="52" spans="1:38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1096800000</v>
      </c>
      <c r="L52" s="1">
        <v>1224700000</v>
      </c>
      <c r="M52" s="1">
        <v>1530300000</v>
      </c>
      <c r="N52" s="1">
        <v>1864800000</v>
      </c>
      <c r="O52" s="1">
        <v>1982800000</v>
      </c>
      <c r="P52" s="1">
        <v>2260500000</v>
      </c>
      <c r="Q52" s="1">
        <v>2194300000</v>
      </c>
      <c r="R52" s="1">
        <v>2285300000</v>
      </c>
      <c r="S52" s="1">
        <v>2034000000</v>
      </c>
      <c r="T52" s="1">
        <v>2379600000</v>
      </c>
      <c r="U52" s="1">
        <v>2442500000</v>
      </c>
      <c r="V52" s="1">
        <v>2510600000</v>
      </c>
      <c r="W52" s="1">
        <v>2611800000</v>
      </c>
      <c r="X52" s="1">
        <v>3603400000</v>
      </c>
      <c r="Y52" s="1">
        <v>3515600000</v>
      </c>
      <c r="Z52" s="1">
        <v>3460100000</v>
      </c>
      <c r="AA52" s="1">
        <v>3701000000</v>
      </c>
      <c r="AB52" s="1">
        <v>3934000000</v>
      </c>
      <c r="AC52" s="1">
        <v>3958000000</v>
      </c>
      <c r="AD52" s="1">
        <v>4898000000</v>
      </c>
      <c r="AE52" s="1">
        <v>5624000000</v>
      </c>
      <c r="AF52" s="1">
        <v>6371000000</v>
      </c>
      <c r="AG52" s="1">
        <v>7198000000</v>
      </c>
      <c r="AH52" s="1">
        <v>7402000000</v>
      </c>
      <c r="AI52" s="1">
        <v>7192000000</v>
      </c>
      <c r="AJ52" s="1">
        <v>10786000000</v>
      </c>
      <c r="AK52" s="1">
        <v>11449000000</v>
      </c>
      <c r="AL52" s="1">
        <v>12108000000</v>
      </c>
    </row>
    <row r="53" spans="1:3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</row>
    <row r="54" spans="1:38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 t="s">
        <v>92</v>
      </c>
      <c r="K54" s="11">
        <v>3142700000</v>
      </c>
      <c r="L54" s="11">
        <v>3951600000</v>
      </c>
      <c r="M54" s="11">
        <v>5361200000</v>
      </c>
      <c r="N54" s="11">
        <v>5397400000</v>
      </c>
      <c r="O54" s="11">
        <v>5247700000</v>
      </c>
      <c r="P54" s="11">
        <v>5856900000</v>
      </c>
      <c r="Q54" s="11">
        <v>5819600000</v>
      </c>
      <c r="R54" s="11">
        <v>6443000000</v>
      </c>
      <c r="S54" s="11">
        <v>6713900000</v>
      </c>
      <c r="T54" s="11">
        <v>7891600000</v>
      </c>
      <c r="U54" s="11">
        <v>8793600000</v>
      </c>
      <c r="V54" s="11">
        <v>9869600000</v>
      </c>
      <c r="W54" s="11">
        <v>10688300000</v>
      </c>
      <c r="X54" s="11">
        <v>12442700000</v>
      </c>
      <c r="Y54" s="11">
        <v>13249600000</v>
      </c>
      <c r="Z54" s="11">
        <v>14419300000</v>
      </c>
      <c r="AA54" s="11">
        <v>14998000000</v>
      </c>
      <c r="AB54" s="11">
        <v>15465000000</v>
      </c>
      <c r="AC54" s="11">
        <v>17584000000</v>
      </c>
      <c r="AD54" s="11">
        <v>18594000000</v>
      </c>
      <c r="AE54" s="11">
        <v>21600000000</v>
      </c>
      <c r="AF54" s="11">
        <v>21396000000</v>
      </c>
      <c r="AG54" s="11">
        <v>23259000000</v>
      </c>
      <c r="AH54" s="11">
        <v>22536000000</v>
      </c>
      <c r="AI54" s="11">
        <v>23717000000</v>
      </c>
      <c r="AJ54" s="11">
        <v>31342000000</v>
      </c>
      <c r="AK54" s="11">
        <v>37740000000</v>
      </c>
      <c r="AL54" s="11">
        <v>40321000000</v>
      </c>
    </row>
    <row r="55" spans="1:38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297700000</v>
      </c>
      <c r="L55" s="1">
        <v>455000000</v>
      </c>
      <c r="M55" s="1">
        <v>687100000</v>
      </c>
      <c r="N55" s="1">
        <v>584600000</v>
      </c>
      <c r="O55" s="1">
        <v>373200000</v>
      </c>
      <c r="P55" s="1">
        <v>543800000</v>
      </c>
      <c r="Q55" s="1">
        <v>432000000</v>
      </c>
      <c r="R55" s="1">
        <v>504400000</v>
      </c>
      <c r="S55" s="1">
        <v>572700000</v>
      </c>
      <c r="T55" s="1">
        <v>763800000</v>
      </c>
      <c r="U55" s="1">
        <v>843900000</v>
      </c>
      <c r="V55" s="1">
        <v>952200000</v>
      </c>
      <c r="W55" s="1">
        <v>1040300000</v>
      </c>
      <c r="X55" s="1">
        <v>1287600000</v>
      </c>
      <c r="Y55" s="1">
        <v>1031900000</v>
      </c>
      <c r="Z55" s="1">
        <v>1254500000</v>
      </c>
      <c r="AA55" s="1">
        <v>1469000000</v>
      </c>
      <c r="AB55" s="1">
        <v>1588000000</v>
      </c>
      <c r="AC55" s="1">
        <v>1646000000</v>
      </c>
      <c r="AD55" s="1">
        <v>1930000000</v>
      </c>
      <c r="AE55" s="1">
        <v>2131000000</v>
      </c>
      <c r="AF55" s="1">
        <v>2191000000</v>
      </c>
      <c r="AG55" s="1">
        <v>2048000000</v>
      </c>
      <c r="AH55" s="1">
        <v>2279000000</v>
      </c>
      <c r="AI55" s="1">
        <v>2612000000</v>
      </c>
      <c r="AJ55" s="1">
        <v>2248000000</v>
      </c>
      <c r="AK55" s="1">
        <v>2836000000</v>
      </c>
      <c r="AL55" s="1">
        <v>3358000000</v>
      </c>
    </row>
    <row r="56" spans="1:3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>
        <v>429000000</v>
      </c>
      <c r="L56" s="1">
        <v>452400000</v>
      </c>
      <c r="M56" s="1">
        <v>555400000</v>
      </c>
      <c r="N56" s="1">
        <v>481800000</v>
      </c>
      <c r="O56" s="1">
        <v>420100000</v>
      </c>
      <c r="P56" s="1">
        <v>974300000</v>
      </c>
      <c r="Q56" s="1">
        <v>860700000</v>
      </c>
      <c r="R56" s="1">
        <v>480500000</v>
      </c>
      <c r="S56" s="1">
        <v>281100000</v>
      </c>
      <c r="T56" s="1">
        <v>152600000</v>
      </c>
      <c r="U56" s="1">
        <v>76000000</v>
      </c>
      <c r="V56" s="1">
        <v>298700000</v>
      </c>
      <c r="W56" s="1">
        <v>131300000</v>
      </c>
      <c r="X56" s="1">
        <v>184000000</v>
      </c>
      <c r="Y56" s="1">
        <v>374900000</v>
      </c>
      <c r="Z56" s="1">
        <v>146000000</v>
      </c>
      <c r="AA56" s="1">
        <v>387000000</v>
      </c>
      <c r="AB56" s="1">
        <v>157000000</v>
      </c>
      <c r="AC56" s="1">
        <v>178000000</v>
      </c>
      <c r="AD56" s="1">
        <v>174000000</v>
      </c>
      <c r="AE56" s="1">
        <v>181000000</v>
      </c>
      <c r="AF56" s="1">
        <v>45000000</v>
      </c>
      <c r="AG56" s="1">
        <v>331000000</v>
      </c>
      <c r="AH56" s="1">
        <v>342000000</v>
      </c>
      <c r="AI56" s="1">
        <v>15000000</v>
      </c>
      <c r="AJ56" s="1">
        <v>696000000</v>
      </c>
      <c r="AK56" s="1">
        <v>469000000</v>
      </c>
      <c r="AL56" s="1">
        <v>930000000</v>
      </c>
    </row>
    <row r="57" spans="1:3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>
        <v>118200000</v>
      </c>
      <c r="U57" s="1" t="s">
        <v>92</v>
      </c>
      <c r="V57" s="1" t="s">
        <v>92</v>
      </c>
      <c r="W57" s="1" t="s">
        <v>92</v>
      </c>
      <c r="X57" s="1" t="s">
        <v>92</v>
      </c>
      <c r="Y57" s="1">
        <v>86300000</v>
      </c>
      <c r="Z57" s="1">
        <v>59300000</v>
      </c>
      <c r="AA57" s="1">
        <v>117000000</v>
      </c>
      <c r="AB57" s="1">
        <v>246000000</v>
      </c>
      <c r="AC57" s="1">
        <v>290000000</v>
      </c>
      <c r="AD57" s="1">
        <v>636000000</v>
      </c>
      <c r="AE57" s="1">
        <v>245000000</v>
      </c>
      <c r="AF57" s="1">
        <v>244000000</v>
      </c>
      <c r="AG57" s="1">
        <v>280000000</v>
      </c>
      <c r="AH57" s="1">
        <v>374000000</v>
      </c>
      <c r="AI57" s="1">
        <v>463000000</v>
      </c>
      <c r="AJ57" s="1">
        <v>358000000</v>
      </c>
      <c r="AK57" s="1">
        <v>306000000</v>
      </c>
      <c r="AL57" s="1">
        <v>222000000</v>
      </c>
    </row>
    <row r="58" spans="1:3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</row>
    <row r="59" spans="1:38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380800000</v>
      </c>
      <c r="L59" s="1">
        <v>559700000</v>
      </c>
      <c r="M59" s="1">
        <v>624400000</v>
      </c>
      <c r="N59" s="1">
        <v>637400000</v>
      </c>
      <c r="O59" s="1">
        <v>653600000</v>
      </c>
      <c r="P59" s="1">
        <v>621900000</v>
      </c>
      <c r="Q59" s="1">
        <v>494000000</v>
      </c>
      <c r="R59" s="1">
        <v>851300000</v>
      </c>
      <c r="S59" s="1">
        <v>1161400000</v>
      </c>
      <c r="T59" s="1">
        <v>974400000</v>
      </c>
      <c r="U59" s="1">
        <v>1079300000</v>
      </c>
      <c r="V59" s="1">
        <v>1372400000</v>
      </c>
      <c r="W59" s="1">
        <v>1412400000</v>
      </c>
      <c r="X59" s="1">
        <v>1849900000</v>
      </c>
      <c r="Y59" s="1">
        <v>1783900000</v>
      </c>
      <c r="Z59" s="1">
        <v>1904400000</v>
      </c>
      <c r="AA59" s="1">
        <v>1985000000</v>
      </c>
      <c r="AB59" s="1">
        <v>1874000000</v>
      </c>
      <c r="AC59" s="1">
        <v>1812000000</v>
      </c>
      <c r="AD59" s="1">
        <v>2287000000</v>
      </c>
      <c r="AE59" s="1">
        <v>3777000000</v>
      </c>
      <c r="AF59" s="1">
        <v>2878000000</v>
      </c>
      <c r="AG59" s="1">
        <v>2815000000</v>
      </c>
      <c r="AH59" s="1">
        <v>3045000000</v>
      </c>
      <c r="AI59" s="1">
        <v>4776000000</v>
      </c>
      <c r="AJ59" s="1">
        <v>4982000000</v>
      </c>
      <c r="AK59" s="1">
        <v>6063000000</v>
      </c>
      <c r="AL59" s="1">
        <v>6220000000</v>
      </c>
    </row>
    <row r="60" spans="1:38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 t="s">
        <v>92</v>
      </c>
      <c r="K60" s="10">
        <v>1107500000</v>
      </c>
      <c r="L60" s="10">
        <v>1467100000</v>
      </c>
      <c r="M60" s="10">
        <v>1866900000</v>
      </c>
      <c r="N60" s="10">
        <v>1703800000</v>
      </c>
      <c r="O60" s="10">
        <v>1446900000</v>
      </c>
      <c r="P60" s="10">
        <v>2140000000</v>
      </c>
      <c r="Q60" s="10">
        <v>1786700000</v>
      </c>
      <c r="R60" s="10">
        <v>1836200000</v>
      </c>
      <c r="S60" s="10">
        <v>2015200000</v>
      </c>
      <c r="T60" s="10">
        <v>2009000000</v>
      </c>
      <c r="U60" s="10">
        <v>1999200000</v>
      </c>
      <c r="V60" s="10">
        <v>2623300000</v>
      </c>
      <c r="W60" s="10">
        <v>2584000000</v>
      </c>
      <c r="X60" s="10">
        <v>3321500000</v>
      </c>
      <c r="Y60" s="10">
        <v>3277000000</v>
      </c>
      <c r="Z60" s="10">
        <v>3364200000</v>
      </c>
      <c r="AA60" s="10">
        <v>3958000000</v>
      </c>
      <c r="AB60" s="10">
        <v>3865000000</v>
      </c>
      <c r="AC60" s="10">
        <v>3926000000</v>
      </c>
      <c r="AD60" s="10">
        <v>5027000000</v>
      </c>
      <c r="AE60" s="10">
        <v>6334000000</v>
      </c>
      <c r="AF60" s="10">
        <v>5358000000</v>
      </c>
      <c r="AG60" s="10">
        <v>5474000000</v>
      </c>
      <c r="AH60" s="10">
        <v>6040000000</v>
      </c>
      <c r="AI60" s="10">
        <v>7866000000</v>
      </c>
      <c r="AJ60" s="10">
        <v>8284000000</v>
      </c>
      <c r="AK60" s="10">
        <v>9674000000</v>
      </c>
      <c r="AL60" s="10">
        <v>10730000000</v>
      </c>
    </row>
    <row r="61" spans="1:38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10600000</v>
      </c>
      <c r="L61" s="1">
        <v>9600000</v>
      </c>
      <c r="M61" s="1">
        <v>296000000</v>
      </c>
      <c r="N61" s="1">
        <v>379400000</v>
      </c>
      <c r="O61" s="1">
        <v>386100000</v>
      </c>
      <c r="P61" s="1">
        <v>470300000</v>
      </c>
      <c r="Q61" s="1">
        <v>435900000</v>
      </c>
      <c r="R61" s="1">
        <v>625900000</v>
      </c>
      <c r="S61" s="1">
        <v>551600000</v>
      </c>
      <c r="T61" s="1">
        <v>682400000</v>
      </c>
      <c r="U61" s="1">
        <v>687300000</v>
      </c>
      <c r="V61" s="1">
        <v>410700000</v>
      </c>
      <c r="W61" s="1">
        <v>409900000</v>
      </c>
      <c r="X61" s="1">
        <v>441100000</v>
      </c>
      <c r="Y61" s="1">
        <v>437200000</v>
      </c>
      <c r="Z61" s="1">
        <v>445800000</v>
      </c>
      <c r="AA61" s="1">
        <v>276000000</v>
      </c>
      <c r="AB61" s="1">
        <v>228000000</v>
      </c>
      <c r="AC61" s="1">
        <v>1210000000</v>
      </c>
      <c r="AD61" s="1">
        <v>1199000000</v>
      </c>
      <c r="AE61" s="1">
        <v>1079000000</v>
      </c>
      <c r="AF61" s="1">
        <v>2010000000</v>
      </c>
      <c r="AG61" s="1">
        <v>3471000000</v>
      </c>
      <c r="AH61" s="1">
        <v>3468000000</v>
      </c>
      <c r="AI61" s="1">
        <v>3464000000</v>
      </c>
      <c r="AJ61" s="1">
        <v>12319000000</v>
      </c>
      <c r="AK61" s="1">
        <v>2931000000</v>
      </c>
      <c r="AL61" s="1">
        <v>11697000000</v>
      </c>
    </row>
    <row r="62" spans="1:3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</row>
    <row r="63" spans="1:38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17800000</v>
      </c>
      <c r="L63" s="1">
        <v>1900000</v>
      </c>
      <c r="M63" s="1">
        <v>16000000</v>
      </c>
      <c r="N63" s="1">
        <v>52300000</v>
      </c>
      <c r="O63" s="1">
        <v>79800000</v>
      </c>
      <c r="P63" s="1">
        <v>110300000</v>
      </c>
      <c r="Q63" s="1">
        <v>102200000</v>
      </c>
      <c r="R63" s="1">
        <v>141600000</v>
      </c>
      <c r="S63" s="1">
        <v>156100000</v>
      </c>
      <c r="T63" s="1">
        <v>418200000</v>
      </c>
      <c r="U63" s="1">
        <v>462600000</v>
      </c>
      <c r="V63" s="1">
        <v>550100000</v>
      </c>
      <c r="W63" s="1">
        <v>668700000</v>
      </c>
      <c r="X63" s="1">
        <v>854500000</v>
      </c>
      <c r="Y63" s="1">
        <v>842000000</v>
      </c>
      <c r="Z63" s="1">
        <v>855300000</v>
      </c>
      <c r="AA63" s="1">
        <v>921000000</v>
      </c>
      <c r="AB63" s="1">
        <v>991000000</v>
      </c>
      <c r="AC63" s="1">
        <v>1292000000</v>
      </c>
      <c r="AD63" s="1">
        <v>1544000000</v>
      </c>
      <c r="AE63" s="1">
        <v>1480000000</v>
      </c>
      <c r="AF63" s="1">
        <v>1770000000</v>
      </c>
      <c r="AG63" s="1">
        <v>1907000000</v>
      </c>
      <c r="AH63" s="1">
        <v>3216000000</v>
      </c>
      <c r="AI63" s="1">
        <v>3347000000</v>
      </c>
      <c r="AJ63" s="1">
        <v>2684000000</v>
      </c>
      <c r="AK63" s="1">
        <v>2955000000</v>
      </c>
      <c r="AL63" s="1">
        <v>2613000000</v>
      </c>
    </row>
    <row r="64" spans="1:38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41800000</v>
      </c>
      <c r="L64" s="1">
        <v>41600000</v>
      </c>
      <c r="M64" s="1">
        <v>26200000</v>
      </c>
      <c r="N64" s="1" t="s">
        <v>92</v>
      </c>
      <c r="O64" s="1" t="s">
        <v>92</v>
      </c>
      <c r="P64" s="1" t="s">
        <v>92</v>
      </c>
      <c r="Q64" s="1">
        <v>300000</v>
      </c>
      <c r="R64" s="1">
        <v>300000</v>
      </c>
      <c r="S64" s="1">
        <v>300000</v>
      </c>
      <c r="T64" s="1">
        <v>300000</v>
      </c>
      <c r="U64" s="1">
        <v>300000</v>
      </c>
      <c r="V64" s="1">
        <v>300000</v>
      </c>
      <c r="W64" s="1">
        <v>300000</v>
      </c>
      <c r="X64" s="1">
        <v>300000</v>
      </c>
      <c r="Y64" s="1">
        <v>600000</v>
      </c>
      <c r="Z64" s="1">
        <v>300000</v>
      </c>
      <c r="AA64" s="1" t="s">
        <v>92</v>
      </c>
      <c r="AB64" s="1" t="s">
        <v>92</v>
      </c>
      <c r="AC64" s="1" t="s">
        <v>92</v>
      </c>
      <c r="AD64" s="1" t="s">
        <v>92</v>
      </c>
      <c r="AE64" s="1" t="s">
        <v>92</v>
      </c>
      <c r="AF64" s="1" t="s">
        <v>92</v>
      </c>
      <c r="AG64" s="1" t="s">
        <v>92</v>
      </c>
      <c r="AH64" s="1" t="s">
        <v>92</v>
      </c>
      <c r="AI64" s="1" t="s">
        <v>92</v>
      </c>
      <c r="AJ64" s="1" t="s">
        <v>92</v>
      </c>
      <c r="AK64" s="1">
        <v>9413000000</v>
      </c>
      <c r="AL64" s="1" t="s">
        <v>92</v>
      </c>
    </row>
    <row r="65" spans="1:38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70200000</v>
      </c>
      <c r="L65" s="1">
        <v>53100000</v>
      </c>
      <c r="M65" s="1">
        <v>338200000</v>
      </c>
      <c r="N65" s="1">
        <v>431700000</v>
      </c>
      <c r="O65" s="1">
        <v>465900000</v>
      </c>
      <c r="P65" s="1">
        <v>580600000</v>
      </c>
      <c r="Q65" s="1">
        <v>538400000</v>
      </c>
      <c r="R65" s="1">
        <v>767800000</v>
      </c>
      <c r="S65" s="1">
        <v>708000000</v>
      </c>
      <c r="T65" s="1">
        <v>1100900000</v>
      </c>
      <c r="U65" s="1">
        <v>1150200000</v>
      </c>
      <c r="V65" s="1">
        <v>961100000</v>
      </c>
      <c r="W65" s="1">
        <v>1078900000</v>
      </c>
      <c r="X65" s="1">
        <v>1295900000</v>
      </c>
      <c r="Y65" s="1">
        <v>1279800000</v>
      </c>
      <c r="Z65" s="1">
        <v>1301400000</v>
      </c>
      <c r="AA65" s="1">
        <v>1197000000</v>
      </c>
      <c r="AB65" s="1">
        <v>1219000000</v>
      </c>
      <c r="AC65" s="1">
        <v>2502000000</v>
      </c>
      <c r="AD65" s="1">
        <v>2743000000</v>
      </c>
      <c r="AE65" s="1">
        <v>2559000000</v>
      </c>
      <c r="AF65" s="1">
        <v>3780000000</v>
      </c>
      <c r="AG65" s="1">
        <v>5378000000</v>
      </c>
      <c r="AH65" s="1">
        <v>6684000000</v>
      </c>
      <c r="AI65" s="1">
        <v>6811000000</v>
      </c>
      <c r="AJ65" s="1">
        <v>15003000000</v>
      </c>
      <c r="AK65" s="1">
        <v>15299000000</v>
      </c>
      <c r="AL65" s="1">
        <v>14310000000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</row>
    <row r="67" spans="1:38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 t="s">
        <v>92</v>
      </c>
      <c r="K67" s="10">
        <v>1177700000</v>
      </c>
      <c r="L67" s="10">
        <v>1520200000</v>
      </c>
      <c r="M67" s="10">
        <v>2205100000</v>
      </c>
      <c r="N67" s="10">
        <v>2135500000</v>
      </c>
      <c r="O67" s="10">
        <v>1912800000</v>
      </c>
      <c r="P67" s="10">
        <v>2720600000</v>
      </c>
      <c r="Q67" s="10">
        <v>2325100000</v>
      </c>
      <c r="R67" s="10">
        <v>2604000000</v>
      </c>
      <c r="S67" s="10">
        <v>2723200000</v>
      </c>
      <c r="T67" s="10">
        <v>3109900000</v>
      </c>
      <c r="U67" s="10">
        <v>3149400000</v>
      </c>
      <c r="V67" s="10">
        <v>3584400000</v>
      </c>
      <c r="W67" s="10">
        <v>3662900000</v>
      </c>
      <c r="X67" s="10">
        <v>4617400000</v>
      </c>
      <c r="Y67" s="10">
        <v>4556800000</v>
      </c>
      <c r="Z67" s="10">
        <v>4665600000</v>
      </c>
      <c r="AA67" s="10">
        <v>5155000000</v>
      </c>
      <c r="AB67" s="10">
        <v>5084000000</v>
      </c>
      <c r="AC67" s="10">
        <v>6428000000</v>
      </c>
      <c r="AD67" s="10">
        <v>7770000000</v>
      </c>
      <c r="AE67" s="10">
        <v>8893000000</v>
      </c>
      <c r="AF67" s="10">
        <v>9138000000</v>
      </c>
      <c r="AG67" s="10">
        <v>10852000000</v>
      </c>
      <c r="AH67" s="10">
        <v>12724000000</v>
      </c>
      <c r="AI67" s="10">
        <v>14677000000</v>
      </c>
      <c r="AJ67" s="10">
        <v>23287000000</v>
      </c>
      <c r="AK67" s="10">
        <v>24973000000</v>
      </c>
      <c r="AL67" s="10">
        <v>25040000000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 t="s">
        <v>92</v>
      </c>
      <c r="P68" s="1">
        <v>2800000</v>
      </c>
      <c r="Q68" s="1">
        <v>2800000</v>
      </c>
      <c r="R68" s="1">
        <v>2800000</v>
      </c>
      <c r="S68" s="1">
        <v>2800000</v>
      </c>
      <c r="T68" s="1">
        <v>2800000</v>
      </c>
      <c r="U68" s="1">
        <v>2800000</v>
      </c>
      <c r="V68" s="1">
        <v>2800000</v>
      </c>
      <c r="W68" s="1">
        <v>2800000</v>
      </c>
      <c r="X68" s="1">
        <v>2800000</v>
      </c>
      <c r="Y68" s="1">
        <v>2800000</v>
      </c>
      <c r="Z68" s="1">
        <v>2800000</v>
      </c>
      <c r="AA68" s="1">
        <v>3000000</v>
      </c>
      <c r="AB68" s="1">
        <v>3000000</v>
      </c>
      <c r="AC68" s="1">
        <v>3000000</v>
      </c>
      <c r="AD68" s="1">
        <v>3000000</v>
      </c>
      <c r="AE68" s="1">
        <v>3000000</v>
      </c>
      <c r="AF68" s="1">
        <v>3000000</v>
      </c>
      <c r="AG68" s="1">
        <v>3000000</v>
      </c>
      <c r="AH68" s="1">
        <v>3000000</v>
      </c>
      <c r="AI68" s="1">
        <v>3000000</v>
      </c>
      <c r="AJ68" s="1">
        <v>3000000</v>
      </c>
      <c r="AK68" s="1">
        <v>3000000</v>
      </c>
      <c r="AL68" s="1">
        <v>3000000</v>
      </c>
    </row>
    <row r="69" spans="1:38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>
        <v>1837800000</v>
      </c>
      <c r="L69" s="1">
        <v>2290200000</v>
      </c>
      <c r="M69" s="1">
        <v>2973700000</v>
      </c>
      <c r="N69" s="1">
        <v>3043400000</v>
      </c>
      <c r="O69" s="1">
        <v>3066500000</v>
      </c>
      <c r="P69" s="1">
        <v>2887000000</v>
      </c>
      <c r="Q69" s="1">
        <v>3194300000</v>
      </c>
      <c r="R69" s="1">
        <v>3495000000</v>
      </c>
      <c r="S69" s="1">
        <v>3639200000</v>
      </c>
      <c r="T69" s="1">
        <v>3982900000</v>
      </c>
      <c r="U69" s="1">
        <v>4396500000</v>
      </c>
      <c r="V69" s="1">
        <v>4713400000</v>
      </c>
      <c r="W69" s="1">
        <v>4885200000</v>
      </c>
      <c r="X69" s="1">
        <v>5073300000</v>
      </c>
      <c r="Y69" s="1">
        <v>5451400000</v>
      </c>
      <c r="Z69" s="1">
        <v>6095500000</v>
      </c>
      <c r="AA69" s="1">
        <v>5801000000</v>
      </c>
      <c r="AB69" s="1">
        <v>5588000000</v>
      </c>
      <c r="AC69" s="1">
        <v>5695000000</v>
      </c>
      <c r="AD69" s="1">
        <v>4871000000</v>
      </c>
      <c r="AE69" s="1">
        <v>4685000000</v>
      </c>
      <c r="AF69" s="1">
        <v>4151000000</v>
      </c>
      <c r="AG69" s="1">
        <v>3979000000</v>
      </c>
      <c r="AH69" s="1">
        <v>3517000000</v>
      </c>
      <c r="AI69" s="1">
        <v>1643000000</v>
      </c>
      <c r="AJ69" s="1">
        <v>-191000000</v>
      </c>
      <c r="AK69" s="1">
        <v>3179000000</v>
      </c>
      <c r="AL69" s="1">
        <v>3476000000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>
        <v>-336300000</v>
      </c>
      <c r="L70" s="1">
        <v>-404200000</v>
      </c>
      <c r="M70" s="1">
        <v>-503400000</v>
      </c>
      <c r="N70" s="1">
        <v>-666500000</v>
      </c>
      <c r="O70" s="1">
        <v>-735500000</v>
      </c>
      <c r="P70" s="1">
        <v>-810400000</v>
      </c>
      <c r="Q70" s="1">
        <v>-934000000</v>
      </c>
      <c r="R70" s="1">
        <v>-1127200000</v>
      </c>
      <c r="S70" s="1">
        <v>-240300000</v>
      </c>
      <c r="T70" s="1">
        <v>-86300000</v>
      </c>
      <c r="U70" s="1">
        <v>62000000</v>
      </c>
      <c r="V70" s="1">
        <v>117600000</v>
      </c>
      <c r="W70" s="1">
        <v>177400000</v>
      </c>
      <c r="X70" s="1">
        <v>251400000</v>
      </c>
      <c r="Y70" s="1">
        <v>367500000</v>
      </c>
      <c r="Z70" s="1">
        <v>214800000</v>
      </c>
      <c r="AA70" s="1">
        <v>95000000</v>
      </c>
      <c r="AB70" s="1">
        <v>149000000</v>
      </c>
      <c r="AC70" s="1">
        <v>274000000</v>
      </c>
      <c r="AD70" s="1">
        <v>85000000</v>
      </c>
      <c r="AE70" s="1">
        <v>1246000000</v>
      </c>
      <c r="AF70" s="1">
        <v>318000000</v>
      </c>
      <c r="AG70" s="1">
        <v>-213000000</v>
      </c>
      <c r="AH70" s="1">
        <v>-92000000</v>
      </c>
      <c r="AI70" s="1">
        <v>231000000</v>
      </c>
      <c r="AJ70" s="1">
        <v>-56000000</v>
      </c>
      <c r="AK70" s="1">
        <v>-380000000</v>
      </c>
      <c r="AL70" s="1">
        <v>318000000</v>
      </c>
    </row>
    <row r="71" spans="1:38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>
        <v>463500000</v>
      </c>
      <c r="L71" s="1">
        <v>545400000</v>
      </c>
      <c r="M71" s="1">
        <v>685800000</v>
      </c>
      <c r="N71" s="1">
        <v>885000000</v>
      </c>
      <c r="O71" s="1">
        <v>1003900000</v>
      </c>
      <c r="P71" s="1">
        <v>1056900000</v>
      </c>
      <c r="Q71" s="1">
        <v>1231400000</v>
      </c>
      <c r="R71" s="1">
        <v>1468400000</v>
      </c>
      <c r="S71" s="1">
        <v>589000000</v>
      </c>
      <c r="T71" s="1">
        <v>882300000</v>
      </c>
      <c r="U71" s="1">
        <v>1182900000</v>
      </c>
      <c r="V71" s="1">
        <v>1451400000</v>
      </c>
      <c r="W71" s="1">
        <v>1960000000</v>
      </c>
      <c r="X71" s="1">
        <v>2497800000</v>
      </c>
      <c r="Y71" s="1">
        <v>2871100000</v>
      </c>
      <c r="Z71" s="1">
        <v>3440600000</v>
      </c>
      <c r="AA71" s="1">
        <v>3944000000</v>
      </c>
      <c r="AB71" s="1">
        <v>4641000000</v>
      </c>
      <c r="AC71" s="1">
        <v>5184000000</v>
      </c>
      <c r="AD71" s="1">
        <v>5865000000</v>
      </c>
      <c r="AE71" s="1">
        <v>6773000000</v>
      </c>
      <c r="AF71" s="1">
        <v>7786000000</v>
      </c>
      <c r="AG71" s="1">
        <v>8638000000</v>
      </c>
      <c r="AH71" s="1">
        <v>6384000000</v>
      </c>
      <c r="AI71" s="1">
        <v>7163000000</v>
      </c>
      <c r="AJ71" s="1">
        <v>8299000000</v>
      </c>
      <c r="AK71" s="1">
        <v>9965000000</v>
      </c>
      <c r="AL71" s="1">
        <v>11484000000</v>
      </c>
    </row>
    <row r="72" spans="1:38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 t="s">
        <v>92</v>
      </c>
      <c r="K72" s="10">
        <v>1965000000</v>
      </c>
      <c r="L72" s="10">
        <v>2431400000</v>
      </c>
      <c r="M72" s="10">
        <v>3156100000</v>
      </c>
      <c r="N72" s="10">
        <v>3261900000</v>
      </c>
      <c r="O72" s="10">
        <v>3334900000</v>
      </c>
      <c r="P72" s="10">
        <v>3136300000</v>
      </c>
      <c r="Q72" s="10">
        <v>3494500000</v>
      </c>
      <c r="R72" s="10">
        <v>3839000000</v>
      </c>
      <c r="S72" s="10">
        <v>3990700000</v>
      </c>
      <c r="T72" s="10">
        <v>4781700000</v>
      </c>
      <c r="U72" s="10">
        <v>5644200000</v>
      </c>
      <c r="V72" s="10">
        <v>6285200000</v>
      </c>
      <c r="W72" s="10">
        <v>7025400000</v>
      </c>
      <c r="X72" s="10">
        <v>7825300000</v>
      </c>
      <c r="Y72" s="10">
        <v>8692800000</v>
      </c>
      <c r="Z72" s="10">
        <v>9753700000</v>
      </c>
      <c r="AA72" s="10">
        <v>9843000000</v>
      </c>
      <c r="AB72" s="10">
        <v>10381000000</v>
      </c>
      <c r="AC72" s="10">
        <v>11156000000</v>
      </c>
      <c r="AD72" s="10">
        <v>10824000000</v>
      </c>
      <c r="AE72" s="10">
        <v>12707000000</v>
      </c>
      <c r="AF72" s="10">
        <v>12258000000</v>
      </c>
      <c r="AG72" s="10">
        <v>12407000000</v>
      </c>
      <c r="AH72" s="10">
        <v>9812000000</v>
      </c>
      <c r="AI72" s="10">
        <v>9040000000</v>
      </c>
      <c r="AJ72" s="10">
        <v>8055000000</v>
      </c>
      <c r="AK72" s="10">
        <v>12767000000</v>
      </c>
      <c r="AL72" s="10">
        <v>15281000000</v>
      </c>
    </row>
    <row r="73" spans="1:38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 t="s">
        <v>92</v>
      </c>
      <c r="K73" s="11">
        <v>3142700000</v>
      </c>
      <c r="L73" s="11">
        <v>3951600000</v>
      </c>
      <c r="M73" s="11">
        <v>5361200000</v>
      </c>
      <c r="N73" s="11">
        <v>5397400000</v>
      </c>
      <c r="O73" s="11">
        <v>5247700000</v>
      </c>
      <c r="P73" s="11">
        <v>5856900000</v>
      </c>
      <c r="Q73" s="11">
        <v>5819600000</v>
      </c>
      <c r="R73" s="11">
        <v>6443000000</v>
      </c>
      <c r="S73" s="11">
        <v>6713900000</v>
      </c>
      <c r="T73" s="11">
        <v>7891600000</v>
      </c>
      <c r="U73" s="11">
        <v>8793600000</v>
      </c>
      <c r="V73" s="11">
        <v>9869600000</v>
      </c>
      <c r="W73" s="11">
        <v>10688300000</v>
      </c>
      <c r="X73" s="11">
        <v>12442700000</v>
      </c>
      <c r="Y73" s="11">
        <v>13249600000</v>
      </c>
      <c r="Z73" s="11">
        <v>14419300000</v>
      </c>
      <c r="AA73" s="11">
        <v>14998000000</v>
      </c>
      <c r="AB73" s="11">
        <v>15465000000</v>
      </c>
      <c r="AC73" s="11">
        <v>17584000000</v>
      </c>
      <c r="AD73" s="11">
        <v>18594000000</v>
      </c>
      <c r="AE73" s="11">
        <v>21600000000</v>
      </c>
      <c r="AF73" s="11">
        <v>21396000000</v>
      </c>
      <c r="AG73" s="11">
        <v>23259000000</v>
      </c>
      <c r="AH73" s="11">
        <v>22536000000</v>
      </c>
      <c r="AI73" s="11">
        <v>23717000000</v>
      </c>
      <c r="AJ73" s="11">
        <v>31342000000</v>
      </c>
      <c r="AK73" s="11">
        <v>37740000000</v>
      </c>
      <c r="AL73" s="11">
        <v>40321000000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167000000</v>
      </c>
      <c r="F76" s="1">
        <v>243000000</v>
      </c>
      <c r="G76" s="1">
        <v>287000000</v>
      </c>
      <c r="H76" s="1">
        <v>329200000</v>
      </c>
      <c r="I76" s="1">
        <v>365000000</v>
      </c>
      <c r="J76" s="1">
        <v>298800000</v>
      </c>
      <c r="K76" s="1">
        <v>399700000</v>
      </c>
      <c r="L76" s="1">
        <v>553200000</v>
      </c>
      <c r="M76" s="1">
        <v>795800000</v>
      </c>
      <c r="N76" s="1">
        <v>399600000</v>
      </c>
      <c r="O76" s="1">
        <v>451400000</v>
      </c>
      <c r="P76" s="1">
        <v>579100000</v>
      </c>
      <c r="Q76" s="1">
        <v>589700000</v>
      </c>
      <c r="R76" s="1">
        <v>663300000</v>
      </c>
      <c r="S76" s="1">
        <v>474000000</v>
      </c>
      <c r="T76" s="1">
        <v>945600000</v>
      </c>
      <c r="U76" s="1">
        <v>1211600000</v>
      </c>
      <c r="V76" s="1">
        <v>1392000000</v>
      </c>
      <c r="W76" s="1">
        <v>1491500000</v>
      </c>
      <c r="X76" s="1">
        <v>1883400000</v>
      </c>
      <c r="Y76" s="1">
        <v>1486700000</v>
      </c>
      <c r="Z76" s="1">
        <v>1906700000</v>
      </c>
      <c r="AA76" s="1">
        <v>2133000000</v>
      </c>
      <c r="AB76" s="1">
        <v>2223000000</v>
      </c>
      <c r="AC76" s="1">
        <v>2485000000</v>
      </c>
      <c r="AD76" s="1">
        <v>2693000000</v>
      </c>
      <c r="AE76" s="1">
        <v>3273000000</v>
      </c>
      <c r="AF76" s="1">
        <v>3760000000</v>
      </c>
      <c r="AG76" s="1">
        <v>4240000000</v>
      </c>
      <c r="AH76" s="1">
        <v>1933000000</v>
      </c>
      <c r="AI76" s="1">
        <v>4029000000</v>
      </c>
      <c r="AJ76" s="1">
        <v>2539000000</v>
      </c>
      <c r="AK76" s="1">
        <v>5727000000</v>
      </c>
      <c r="AL76" s="1">
        <v>6046000000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14800000</v>
      </c>
      <c r="F77" s="1">
        <v>17100000</v>
      </c>
      <c r="G77" s="1">
        <v>34500000</v>
      </c>
      <c r="H77" s="1">
        <v>47700000</v>
      </c>
      <c r="I77" s="1">
        <v>60400000</v>
      </c>
      <c r="J77" s="1">
        <v>64500000</v>
      </c>
      <c r="K77" s="1">
        <v>90200000</v>
      </c>
      <c r="L77" s="1">
        <v>132400000</v>
      </c>
      <c r="M77" s="1">
        <v>168300000</v>
      </c>
      <c r="N77" s="1">
        <v>233500000</v>
      </c>
      <c r="O77" s="1">
        <v>228800000</v>
      </c>
      <c r="P77" s="1">
        <v>223600000</v>
      </c>
      <c r="Q77" s="1">
        <v>214100000</v>
      </c>
      <c r="R77" s="1">
        <v>276600000</v>
      </c>
      <c r="S77" s="1">
        <v>262500000</v>
      </c>
      <c r="T77" s="1">
        <v>310400000</v>
      </c>
      <c r="U77" s="1">
        <v>287700000</v>
      </c>
      <c r="V77" s="1">
        <v>290900000</v>
      </c>
      <c r="W77" s="1">
        <v>270200000</v>
      </c>
      <c r="X77" s="1">
        <v>321500000</v>
      </c>
      <c r="Y77" s="1">
        <v>383300000</v>
      </c>
      <c r="Z77" s="1">
        <v>395500000</v>
      </c>
      <c r="AA77" s="1">
        <v>358000000</v>
      </c>
      <c r="AB77" s="1">
        <v>405000000</v>
      </c>
      <c r="AC77" s="1">
        <v>513000000</v>
      </c>
      <c r="AD77" s="1">
        <v>632000000</v>
      </c>
      <c r="AE77" s="1">
        <v>649000000</v>
      </c>
      <c r="AF77" s="1">
        <v>662000000</v>
      </c>
      <c r="AG77" s="1">
        <v>716000000</v>
      </c>
      <c r="AH77" s="1">
        <v>774000000</v>
      </c>
      <c r="AI77" s="1">
        <v>720000000</v>
      </c>
      <c r="AJ77" s="1">
        <v>1119000000</v>
      </c>
      <c r="AK77" s="1">
        <v>797000000</v>
      </c>
      <c r="AL77" s="1">
        <v>840000000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-8500000</v>
      </c>
      <c r="F78" s="1">
        <v>-900000</v>
      </c>
      <c r="G78" s="1">
        <v>-2700000</v>
      </c>
      <c r="H78" s="1">
        <v>8200000</v>
      </c>
      <c r="I78" s="1">
        <v>4300000</v>
      </c>
      <c r="J78" s="1">
        <v>-23900000</v>
      </c>
      <c r="K78" s="1">
        <v>-24700000</v>
      </c>
      <c r="L78" s="1">
        <v>-73300000</v>
      </c>
      <c r="M78" s="1">
        <v>-47100000</v>
      </c>
      <c r="N78" s="1">
        <v>-113900000</v>
      </c>
      <c r="O78" s="1">
        <v>37900000</v>
      </c>
      <c r="P78" s="1">
        <v>36800000</v>
      </c>
      <c r="Q78" s="1">
        <v>79800000</v>
      </c>
      <c r="R78" s="1">
        <v>15200000</v>
      </c>
      <c r="S78" s="1">
        <v>50400000</v>
      </c>
      <c r="T78" s="1">
        <v>66200000</v>
      </c>
      <c r="U78" s="1">
        <v>21300000</v>
      </c>
      <c r="V78" s="1">
        <v>-26000000</v>
      </c>
      <c r="W78" s="1">
        <v>34100000</v>
      </c>
      <c r="X78" s="1">
        <v>-300600000</v>
      </c>
      <c r="Y78" s="1">
        <v>-294100000</v>
      </c>
      <c r="Z78" s="1">
        <v>8300000</v>
      </c>
      <c r="AA78" s="1">
        <v>-76000000</v>
      </c>
      <c r="AB78" s="1">
        <v>-60000000</v>
      </c>
      <c r="AC78" s="1">
        <v>21000000</v>
      </c>
      <c r="AD78" s="1">
        <v>-11000000</v>
      </c>
      <c r="AE78" s="1">
        <v>-113000000</v>
      </c>
      <c r="AF78" s="1">
        <v>-80000000</v>
      </c>
      <c r="AG78" s="1">
        <v>-273000000</v>
      </c>
      <c r="AH78" s="1">
        <v>647000000</v>
      </c>
      <c r="AI78" s="1">
        <v>34000000</v>
      </c>
      <c r="AJ78" s="1">
        <v>-380000000</v>
      </c>
      <c r="AK78" s="1">
        <v>-385000000</v>
      </c>
      <c r="AL78" s="1">
        <v>-650000000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170600000</v>
      </c>
      <c r="Z79" s="1">
        <v>159000000</v>
      </c>
      <c r="AA79" s="1">
        <v>105000000</v>
      </c>
      <c r="AB79" s="1">
        <v>130000000</v>
      </c>
      <c r="AC79" s="1">
        <v>174000000</v>
      </c>
      <c r="AD79" s="1">
        <v>177000000</v>
      </c>
      <c r="AE79" s="1">
        <v>191000000</v>
      </c>
      <c r="AF79" s="1">
        <v>236000000</v>
      </c>
      <c r="AG79" s="1">
        <v>215000000</v>
      </c>
      <c r="AH79" s="1">
        <v>218000000</v>
      </c>
      <c r="AI79" s="1">
        <v>325000000</v>
      </c>
      <c r="AJ79" s="1">
        <v>429000000</v>
      </c>
      <c r="AK79" s="1">
        <v>611000000</v>
      </c>
      <c r="AL79" s="1">
        <v>638000000</v>
      </c>
    </row>
    <row r="80" spans="1:38" ht="19" x14ac:dyDescent="0.25">
      <c r="A80" s="14" t="s">
        <v>104</v>
      </c>
      <c r="B80" s="15" t="e">
        <f t="shared" ref="B80:AL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 t="e">
        <f t="shared" si="6"/>
        <v>#VALUE!</v>
      </c>
      <c r="V80" s="15" t="e">
        <f t="shared" si="6"/>
        <v>#VALUE!</v>
      </c>
      <c r="W80" s="15" t="e">
        <f t="shared" si="6"/>
        <v>#VALUE!</v>
      </c>
      <c r="X80" s="15" t="e">
        <f t="shared" si="6"/>
        <v>#VALUE!</v>
      </c>
      <c r="Y80" s="15">
        <f t="shared" si="6"/>
        <v>8.8964909444569015E-3</v>
      </c>
      <c r="Z80" s="15">
        <f t="shared" si="6"/>
        <v>8.3622593878195008E-3</v>
      </c>
      <c r="AA80" s="15">
        <f t="shared" si="6"/>
        <v>5.0330744895024449E-3</v>
      </c>
      <c r="AB80" s="15">
        <f t="shared" si="6"/>
        <v>5.387931034482759E-3</v>
      </c>
      <c r="AC80" s="15">
        <f t="shared" si="6"/>
        <v>6.8739382925769371E-3</v>
      </c>
      <c r="AD80" s="15">
        <f t="shared" si="6"/>
        <v>6.3671355084715274E-3</v>
      </c>
      <c r="AE80" s="15">
        <f t="shared" si="6"/>
        <v>6.2416260906506321E-3</v>
      </c>
      <c r="AF80" s="15">
        <f t="shared" si="6"/>
        <v>7.2893501359031377E-3</v>
      </c>
      <c r="AG80" s="15">
        <f t="shared" si="6"/>
        <v>6.2590975254730712E-3</v>
      </c>
      <c r="AH80" s="15">
        <f t="shared" si="6"/>
        <v>5.9895046295024316E-3</v>
      </c>
      <c r="AI80" s="15">
        <f t="shared" si="6"/>
        <v>8.3084081090063142E-3</v>
      </c>
      <c r="AJ80" s="15">
        <f t="shared" si="6"/>
        <v>1.1469668208432478E-2</v>
      </c>
      <c r="AK80" s="15">
        <f t="shared" si="6"/>
        <v>1.3718622300058377E-2</v>
      </c>
      <c r="AL80" s="15">
        <f t="shared" si="6"/>
        <v>1.3658745450652965E-2</v>
      </c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-7700000</v>
      </c>
      <c r="F81" s="1">
        <v>-137700000</v>
      </c>
      <c r="G81" s="1">
        <v>-315200000</v>
      </c>
      <c r="H81" s="1">
        <v>32200000</v>
      </c>
      <c r="I81" s="1">
        <v>-177400000</v>
      </c>
      <c r="J81" s="1">
        <v>232500000</v>
      </c>
      <c r="K81" s="1">
        <v>-209000000</v>
      </c>
      <c r="L81" s="1">
        <v>-281900000</v>
      </c>
      <c r="M81" s="1">
        <v>-593900000</v>
      </c>
      <c r="N81" s="1">
        <v>-61000000</v>
      </c>
      <c r="O81" s="1">
        <v>214900000</v>
      </c>
      <c r="P81" s="1">
        <v>-79600000</v>
      </c>
      <c r="Q81" s="1">
        <v>-259500000</v>
      </c>
      <c r="R81" s="1">
        <v>112500000</v>
      </c>
      <c r="S81" s="1">
        <v>-148100000</v>
      </c>
      <c r="T81" s="1">
        <v>192200000</v>
      </c>
      <c r="U81" s="1">
        <v>-13000000</v>
      </c>
      <c r="V81" s="1">
        <v>-43200000</v>
      </c>
      <c r="W81" s="1">
        <v>-64800000</v>
      </c>
      <c r="X81" s="1">
        <v>-48400000</v>
      </c>
      <c r="Y81" s="1">
        <v>-411700000</v>
      </c>
      <c r="Z81" s="1">
        <v>694700000</v>
      </c>
      <c r="AA81" s="1">
        <v>-708000000</v>
      </c>
      <c r="AB81" s="1">
        <v>-799000000</v>
      </c>
      <c r="AC81" s="1">
        <v>-42000000</v>
      </c>
      <c r="AD81" s="1">
        <v>-488000000</v>
      </c>
      <c r="AE81" s="1">
        <v>256000000</v>
      </c>
      <c r="AF81" s="1">
        <v>-1580000000</v>
      </c>
      <c r="AG81" s="1">
        <v>-1141000000</v>
      </c>
      <c r="AH81" s="1">
        <v>1482000000</v>
      </c>
      <c r="AI81" s="1">
        <v>562000000</v>
      </c>
      <c r="AJ81" s="1">
        <v>-1245000000</v>
      </c>
      <c r="AK81" s="1">
        <v>45000000</v>
      </c>
      <c r="AL81" s="1">
        <v>-1660000000</v>
      </c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>
        <v>82500000</v>
      </c>
      <c r="U82" s="1" t="s">
        <v>92</v>
      </c>
      <c r="V82" s="1" t="s">
        <v>92</v>
      </c>
      <c r="W82" s="1" t="s">
        <v>92</v>
      </c>
      <c r="X82" s="1" t="s">
        <v>92</v>
      </c>
      <c r="Y82" s="1">
        <v>-238000000</v>
      </c>
      <c r="Z82" s="1">
        <v>181700000</v>
      </c>
      <c r="AA82" s="1">
        <v>-273000000</v>
      </c>
      <c r="AB82" s="1">
        <v>-323000000</v>
      </c>
      <c r="AC82" s="1">
        <v>142000000</v>
      </c>
      <c r="AD82" s="1">
        <v>-298000000</v>
      </c>
      <c r="AE82" s="1">
        <v>-216000000</v>
      </c>
      <c r="AF82" s="1">
        <v>60000000</v>
      </c>
      <c r="AG82" s="1">
        <v>-426000000</v>
      </c>
      <c r="AH82" s="1">
        <v>187000000</v>
      </c>
      <c r="AI82" s="1">
        <v>-270000000</v>
      </c>
      <c r="AJ82" s="1">
        <v>1239000000</v>
      </c>
      <c r="AK82" s="1">
        <v>-1606000000</v>
      </c>
      <c r="AL82" s="1">
        <v>-504000000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-24500000</v>
      </c>
      <c r="F83" s="1">
        <v>-86600000</v>
      </c>
      <c r="G83" s="1">
        <v>-275000000</v>
      </c>
      <c r="H83" s="1">
        <v>115400000</v>
      </c>
      <c r="I83" s="1">
        <v>-97500000</v>
      </c>
      <c r="J83" s="1">
        <v>160800000</v>
      </c>
      <c r="K83" s="1">
        <v>-69700000</v>
      </c>
      <c r="L83" s="1">
        <v>-301400000</v>
      </c>
      <c r="M83" s="1">
        <v>-416700000</v>
      </c>
      <c r="N83" s="1">
        <v>-58000000</v>
      </c>
      <c r="O83" s="1">
        <v>197300000</v>
      </c>
      <c r="P83" s="1">
        <v>-275400000</v>
      </c>
      <c r="Q83" s="1">
        <v>-16700000</v>
      </c>
      <c r="R83" s="1">
        <v>55400000</v>
      </c>
      <c r="S83" s="1">
        <v>-102800000</v>
      </c>
      <c r="T83" s="1">
        <v>-55900000</v>
      </c>
      <c r="U83" s="1">
        <v>-103300000</v>
      </c>
      <c r="V83" s="1">
        <v>-200300000</v>
      </c>
      <c r="W83" s="1">
        <v>-49500000</v>
      </c>
      <c r="X83" s="1">
        <v>-249800000</v>
      </c>
      <c r="Y83" s="1">
        <v>32200000</v>
      </c>
      <c r="Z83" s="1">
        <v>284600000</v>
      </c>
      <c r="AA83" s="1">
        <v>-551000000</v>
      </c>
      <c r="AB83" s="1">
        <v>-805000000</v>
      </c>
      <c r="AC83" s="1">
        <v>-197000000</v>
      </c>
      <c r="AD83" s="1">
        <v>-505000000</v>
      </c>
      <c r="AE83" s="1">
        <v>-621000000</v>
      </c>
      <c r="AF83" s="1">
        <v>-590000000</v>
      </c>
      <c r="AG83" s="1">
        <v>-231000000</v>
      </c>
      <c r="AH83" s="1">
        <v>-255000000</v>
      </c>
      <c r="AI83" s="1">
        <v>-490000000</v>
      </c>
      <c r="AJ83" s="1">
        <v>-1854000000</v>
      </c>
      <c r="AK83" s="1">
        <v>507000000</v>
      </c>
      <c r="AL83" s="1">
        <v>-1676000000</v>
      </c>
      <c r="AS83" s="33" t="s">
        <v>127</v>
      </c>
      <c r="AT83" s="34"/>
    </row>
    <row r="84" spans="1:4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>
        <v>151000000</v>
      </c>
      <c r="AB84" s="1">
        <v>470000000</v>
      </c>
      <c r="AC84" s="1" t="s">
        <v>92</v>
      </c>
      <c r="AD84" s="1" t="s">
        <v>92</v>
      </c>
      <c r="AE84" s="1" t="s">
        <v>92</v>
      </c>
      <c r="AF84" s="1" t="s">
        <v>92</v>
      </c>
      <c r="AG84" s="1" t="s">
        <v>92</v>
      </c>
      <c r="AH84" s="1" t="s">
        <v>92</v>
      </c>
      <c r="AI84" s="1" t="s">
        <v>92</v>
      </c>
      <c r="AJ84" s="1">
        <v>24000000</v>
      </c>
      <c r="AK84" s="1">
        <v>1326000000</v>
      </c>
      <c r="AL84" s="1">
        <v>1365000000</v>
      </c>
      <c r="AS84" s="35" t="s">
        <v>128</v>
      </c>
      <c r="AT84" s="36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>
        <v>938400000</v>
      </c>
      <c r="L85" s="1">
        <v>1259800000</v>
      </c>
      <c r="M85" s="1">
        <v>1964000000</v>
      </c>
      <c r="N85" s="1">
        <v>1828800000</v>
      </c>
      <c r="O85" s="1">
        <v>1818000000</v>
      </c>
      <c r="P85" s="1">
        <v>1456400000</v>
      </c>
      <c r="Q85" s="1">
        <v>1838600000</v>
      </c>
      <c r="R85" s="1">
        <v>2321500000</v>
      </c>
      <c r="S85" s="1">
        <v>2664700000</v>
      </c>
      <c r="T85" s="1">
        <v>3503000000</v>
      </c>
      <c r="U85" s="1">
        <v>4351900000</v>
      </c>
      <c r="V85" s="1">
        <v>4735700000</v>
      </c>
      <c r="W85" s="1">
        <v>5492500000</v>
      </c>
      <c r="X85" s="1">
        <v>5517800000</v>
      </c>
      <c r="Y85" s="1">
        <v>6457000000</v>
      </c>
      <c r="Z85" s="1">
        <v>7595000000</v>
      </c>
      <c r="AA85" s="1">
        <v>7339000000</v>
      </c>
      <c r="AB85" s="1">
        <v>7666000000</v>
      </c>
      <c r="AC85" s="1">
        <v>9700000000</v>
      </c>
      <c r="AD85" s="1">
        <v>8669000000</v>
      </c>
      <c r="AE85" s="1">
        <v>9642000000</v>
      </c>
      <c r="AF85" s="1">
        <v>9667000000</v>
      </c>
      <c r="AG85" s="1">
        <v>10587000000</v>
      </c>
      <c r="AH85" s="1">
        <v>9094000000</v>
      </c>
      <c r="AI85" s="1">
        <v>8659000000</v>
      </c>
      <c r="AJ85" s="1">
        <v>12272000000</v>
      </c>
      <c r="AK85" s="1">
        <v>16617000000</v>
      </c>
      <c r="AL85" s="1" t="s">
        <v>92</v>
      </c>
      <c r="AS85" s="23" t="s">
        <v>129</v>
      </c>
      <c r="AT85" s="24">
        <f>AL17</f>
        <v>-205000000</v>
      </c>
    </row>
    <row r="86" spans="1:46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>
        <v>3800000</v>
      </c>
      <c r="F86" s="1">
        <v>5600000</v>
      </c>
      <c r="G86" s="1">
        <v>10600000</v>
      </c>
      <c r="H86" s="1">
        <v>19300000</v>
      </c>
      <c r="I86" s="1">
        <v>13000000</v>
      </c>
      <c r="J86" s="1">
        <v>4600000</v>
      </c>
      <c r="K86" s="1">
        <v>-1300000</v>
      </c>
      <c r="L86" s="1">
        <v>-400000</v>
      </c>
      <c r="M86" s="1" t="s">
        <v>92</v>
      </c>
      <c r="N86" s="1">
        <v>59300000</v>
      </c>
      <c r="O86" s="1">
        <v>28000000</v>
      </c>
      <c r="P86" s="1" t="s">
        <v>92</v>
      </c>
      <c r="Q86" s="1">
        <v>32400000</v>
      </c>
      <c r="R86" s="1">
        <v>13900000</v>
      </c>
      <c r="S86" s="1">
        <v>278600000</v>
      </c>
      <c r="T86" s="1" t="s">
        <v>92</v>
      </c>
      <c r="U86" s="1">
        <v>63100000</v>
      </c>
      <c r="V86" s="1">
        <v>54200000</v>
      </c>
      <c r="W86" s="1">
        <v>147700000</v>
      </c>
      <c r="X86" s="1">
        <v>80400000</v>
      </c>
      <c r="Y86" s="1">
        <v>401300000</v>
      </c>
      <c r="Z86" s="1" t="s">
        <v>92</v>
      </c>
      <c r="AA86" s="1" t="s">
        <v>92</v>
      </c>
      <c r="AB86" s="1" t="s">
        <v>92</v>
      </c>
      <c r="AC86" s="1">
        <v>-124000000</v>
      </c>
      <c r="AD86" s="1" t="s">
        <v>92</v>
      </c>
      <c r="AE86" s="1">
        <v>424000000</v>
      </c>
      <c r="AF86" s="1">
        <v>98000000</v>
      </c>
      <c r="AG86" s="1">
        <v>-117000000</v>
      </c>
      <c r="AH86" s="1">
        <v>-99000000</v>
      </c>
      <c r="AI86" s="1">
        <v>233000000</v>
      </c>
      <c r="AJ86" s="1">
        <v>23000000</v>
      </c>
      <c r="AK86" s="1">
        <v>-138000000</v>
      </c>
      <c r="AL86" s="1">
        <v>-26000000</v>
      </c>
      <c r="AS86" s="23" t="s">
        <v>130</v>
      </c>
      <c r="AT86" s="24">
        <f>AL56</f>
        <v>930000000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169400000</v>
      </c>
      <c r="F87" s="10">
        <v>127100000</v>
      </c>
      <c r="G87" s="10">
        <v>14200000</v>
      </c>
      <c r="H87" s="10">
        <v>436600000</v>
      </c>
      <c r="I87" s="10">
        <v>265300000</v>
      </c>
      <c r="J87" s="10">
        <v>576500000</v>
      </c>
      <c r="K87" s="10">
        <v>254900000</v>
      </c>
      <c r="L87" s="10">
        <v>330000000</v>
      </c>
      <c r="M87" s="10">
        <v>323100000</v>
      </c>
      <c r="N87" s="10">
        <v>517500000</v>
      </c>
      <c r="O87" s="10">
        <v>961000000</v>
      </c>
      <c r="P87" s="10">
        <v>759900000</v>
      </c>
      <c r="Q87" s="10">
        <v>656500000</v>
      </c>
      <c r="R87" s="10">
        <v>1081500000</v>
      </c>
      <c r="S87" s="10">
        <v>917400000</v>
      </c>
      <c r="T87" s="10">
        <v>1514400000</v>
      </c>
      <c r="U87" s="10">
        <v>1570700000</v>
      </c>
      <c r="V87" s="10">
        <v>1667900000</v>
      </c>
      <c r="W87" s="10">
        <v>1878700000</v>
      </c>
      <c r="X87" s="10">
        <v>1936300000</v>
      </c>
      <c r="Y87" s="10">
        <v>1736100000</v>
      </c>
      <c r="Z87" s="10">
        <v>3164200000</v>
      </c>
      <c r="AA87" s="10">
        <v>1812000000</v>
      </c>
      <c r="AB87" s="10">
        <v>1899000000</v>
      </c>
      <c r="AC87" s="10">
        <v>3027000000</v>
      </c>
      <c r="AD87" s="10">
        <v>3003000000</v>
      </c>
      <c r="AE87" s="10">
        <v>4680000000</v>
      </c>
      <c r="AF87" s="10">
        <v>3096000000</v>
      </c>
      <c r="AG87" s="10">
        <v>3640000000</v>
      </c>
      <c r="AH87" s="10">
        <v>4955000000</v>
      </c>
      <c r="AI87" s="10">
        <v>5903000000</v>
      </c>
      <c r="AJ87" s="10">
        <v>2485000000</v>
      </c>
      <c r="AK87" s="10">
        <v>6657000000</v>
      </c>
      <c r="AL87" s="10">
        <v>5188000000</v>
      </c>
      <c r="AS87" s="23" t="s">
        <v>131</v>
      </c>
      <c r="AT87" s="24">
        <f>AL61</f>
        <v>11697000000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-42000000</v>
      </c>
      <c r="F88" s="1">
        <v>-87200000</v>
      </c>
      <c r="G88" s="1">
        <v>-164800000</v>
      </c>
      <c r="H88" s="1">
        <v>-106500000</v>
      </c>
      <c r="I88" s="1">
        <v>-97000000</v>
      </c>
      <c r="J88" s="1">
        <v>-95300000</v>
      </c>
      <c r="K88" s="1">
        <v>-154100000</v>
      </c>
      <c r="L88" s="1">
        <v>-216400000</v>
      </c>
      <c r="M88" s="1">
        <v>-465900000</v>
      </c>
      <c r="N88" s="1">
        <v>-505900000</v>
      </c>
      <c r="O88" s="1">
        <v>-384100000</v>
      </c>
      <c r="P88" s="1">
        <v>-419900000</v>
      </c>
      <c r="Q88" s="1">
        <v>-317600000</v>
      </c>
      <c r="R88" s="1">
        <v>-282800000</v>
      </c>
      <c r="S88" s="1">
        <v>-185900000</v>
      </c>
      <c r="T88" s="1">
        <v>-213900000</v>
      </c>
      <c r="U88" s="1">
        <v>-257100000</v>
      </c>
      <c r="V88" s="1">
        <v>-333700000</v>
      </c>
      <c r="W88" s="1">
        <v>-313500000</v>
      </c>
      <c r="X88" s="1">
        <v>-449200000</v>
      </c>
      <c r="Y88" s="1">
        <v>-455700000</v>
      </c>
      <c r="Z88" s="1">
        <v>-335100000</v>
      </c>
      <c r="AA88" s="1">
        <v>-432000000</v>
      </c>
      <c r="AB88" s="1">
        <v>-597000000</v>
      </c>
      <c r="AC88" s="1">
        <v>-636000000</v>
      </c>
      <c r="AD88" s="1">
        <v>-880000000</v>
      </c>
      <c r="AE88" s="1">
        <v>-963000000</v>
      </c>
      <c r="AF88" s="1">
        <v>-1143000000</v>
      </c>
      <c r="AG88" s="1">
        <v>-1105000000</v>
      </c>
      <c r="AH88" s="1">
        <v>-1028000000</v>
      </c>
      <c r="AI88" s="1">
        <v>-1119000000</v>
      </c>
      <c r="AJ88" s="1">
        <v>-1086000000</v>
      </c>
      <c r="AK88" s="1">
        <v>-695000000</v>
      </c>
      <c r="AL88" s="1">
        <v>-758000000</v>
      </c>
      <c r="AS88" s="37" t="s">
        <v>132</v>
      </c>
      <c r="AT88" s="38">
        <f>AT85/(AT86+AT87)</f>
        <v>-1.623505187297062E-2</v>
      </c>
    </row>
    <row r="89" spans="1:46" ht="20" customHeight="1" x14ac:dyDescent="0.25">
      <c r="A89" s="14" t="s">
        <v>105</v>
      </c>
      <c r="B89" s="15" t="e">
        <f t="shared" ref="B89:AL89" si="7">(-1*B88)/B3</f>
        <v>#VALUE!</v>
      </c>
      <c r="C89" s="15" t="e">
        <f t="shared" si="7"/>
        <v>#VALUE!</v>
      </c>
      <c r="D89" s="15" t="e">
        <f t="shared" si="7"/>
        <v>#VALUE!</v>
      </c>
      <c r="E89" s="15">
        <f t="shared" si="7"/>
        <v>2.4549918166939442E-2</v>
      </c>
      <c r="F89" s="15">
        <f t="shared" si="7"/>
        <v>3.9012168933428779E-2</v>
      </c>
      <c r="G89" s="15">
        <f t="shared" si="7"/>
        <v>5.4867492342522306E-2</v>
      </c>
      <c r="H89" s="15">
        <f t="shared" si="7"/>
        <v>3.1275695994361565E-2</v>
      </c>
      <c r="I89" s="15">
        <f t="shared" si="7"/>
        <v>2.4675655049605699E-2</v>
      </c>
      <c r="J89" s="15">
        <f t="shared" si="7"/>
        <v>2.5147109269863049E-2</v>
      </c>
      <c r="K89" s="15">
        <f t="shared" si="7"/>
        <v>3.2368509494202655E-2</v>
      </c>
      <c r="L89" s="15">
        <f t="shared" si="7"/>
        <v>3.3443575557135348E-2</v>
      </c>
      <c r="M89" s="15">
        <f t="shared" si="7"/>
        <v>5.0715724160452835E-2</v>
      </c>
      <c r="N89" s="15">
        <f t="shared" si="7"/>
        <v>5.2956631878657193E-2</v>
      </c>
      <c r="O89" s="15">
        <f t="shared" si="7"/>
        <v>4.376260410851212E-2</v>
      </c>
      <c r="P89" s="15">
        <f t="shared" si="7"/>
        <v>4.6680970750742068E-2</v>
      </c>
      <c r="Q89" s="15">
        <f t="shared" si="7"/>
        <v>3.3471039541354018E-2</v>
      </c>
      <c r="R89" s="15">
        <f t="shared" si="7"/>
        <v>2.8585868796118467E-2</v>
      </c>
      <c r="S89" s="15">
        <f t="shared" si="7"/>
        <v>1.7378704309619519E-2</v>
      </c>
      <c r="T89" s="15">
        <f t="shared" si="7"/>
        <v>1.7456806848879059E-2</v>
      </c>
      <c r="U89" s="15">
        <f t="shared" si="7"/>
        <v>1.871219895630909E-2</v>
      </c>
      <c r="V89" s="15">
        <f t="shared" si="7"/>
        <v>2.2313756695130024E-2</v>
      </c>
      <c r="W89" s="15">
        <f t="shared" si="7"/>
        <v>1.9202616701070079E-2</v>
      </c>
      <c r="X89" s="15">
        <f t="shared" si="7"/>
        <v>2.411553121812423E-2</v>
      </c>
      <c r="Y89" s="15">
        <f t="shared" si="7"/>
        <v>2.3763956174613191E-2</v>
      </c>
      <c r="Z89" s="15">
        <f t="shared" si="7"/>
        <v>1.7623856106027139E-2</v>
      </c>
      <c r="AA89" s="15">
        <f t="shared" si="7"/>
        <v>2.0707506471095771E-2</v>
      </c>
      <c r="AB89" s="15">
        <f t="shared" si="7"/>
        <v>2.4743037135278513E-2</v>
      </c>
      <c r="AC89" s="15">
        <f t="shared" si="7"/>
        <v>2.5125429621143287E-2</v>
      </c>
      <c r="AD89" s="15">
        <f t="shared" si="7"/>
        <v>3.1655814957372568E-2</v>
      </c>
      <c r="AE89" s="15">
        <f t="shared" si="7"/>
        <v>3.146955981830659E-2</v>
      </c>
      <c r="AF89" s="15">
        <f t="shared" si="7"/>
        <v>3.5303928836174947E-2</v>
      </c>
      <c r="AG89" s="15">
        <f t="shared" si="7"/>
        <v>3.2168850072780204E-2</v>
      </c>
      <c r="AH89" s="15">
        <f t="shared" si="7"/>
        <v>2.8244086051048164E-2</v>
      </c>
      <c r="AI89" s="15">
        <f t="shared" si="7"/>
        <v>2.8606488227624818E-2</v>
      </c>
      <c r="AJ89" s="15">
        <f t="shared" si="7"/>
        <v>2.9035104136031869E-2</v>
      </c>
      <c r="AK89" s="15">
        <f t="shared" si="7"/>
        <v>1.5604652207104046E-2</v>
      </c>
      <c r="AL89" s="15">
        <f t="shared" si="7"/>
        <v>1.6227788482123744E-2</v>
      </c>
      <c r="AS89" s="23" t="s">
        <v>106</v>
      </c>
      <c r="AT89" s="24">
        <f>AL27</f>
        <v>605000000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  <c r="U90" s="1">
        <v>-47000000</v>
      </c>
      <c r="V90" s="1" t="s">
        <v>92</v>
      </c>
      <c r="W90" s="1" t="s">
        <v>92</v>
      </c>
      <c r="X90" s="1">
        <v>-325000000</v>
      </c>
      <c r="Y90" s="1" t="s">
        <v>92</v>
      </c>
      <c r="Z90" s="1" t="s">
        <v>92</v>
      </c>
      <c r="AA90" s="1" t="s">
        <v>92</v>
      </c>
      <c r="AB90" s="1" t="s">
        <v>92</v>
      </c>
      <c r="AC90" s="1">
        <v>786000000</v>
      </c>
      <c r="AD90" s="1" t="s">
        <v>92</v>
      </c>
      <c r="AE90" s="1" t="s">
        <v>92</v>
      </c>
      <c r="AF90" s="1" t="s">
        <v>92</v>
      </c>
      <c r="AG90" s="1" t="s">
        <v>92</v>
      </c>
      <c r="AH90" s="1" t="s">
        <v>92</v>
      </c>
      <c r="AI90" s="1" t="s">
        <v>92</v>
      </c>
      <c r="AJ90" s="1" t="s">
        <v>92</v>
      </c>
      <c r="AK90" s="1" t="s">
        <v>92</v>
      </c>
      <c r="AL90" s="1" t="s">
        <v>92</v>
      </c>
      <c r="AS90" s="23" t="s">
        <v>19</v>
      </c>
      <c r="AT90" s="24">
        <f>AL25</f>
        <v>6651000000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>
        <v>-400800000</v>
      </c>
      <c r="U91" s="1">
        <v>-1527200000</v>
      </c>
      <c r="V91" s="1">
        <v>-2619700000</v>
      </c>
      <c r="W91" s="1">
        <v>-2133800000</v>
      </c>
      <c r="X91" s="1">
        <v>-1865600000</v>
      </c>
      <c r="Y91" s="1">
        <v>-2908700000</v>
      </c>
      <c r="Z91" s="1">
        <v>-3724400000</v>
      </c>
      <c r="AA91" s="1">
        <v>-7639000000</v>
      </c>
      <c r="AB91" s="1">
        <v>-2705000000</v>
      </c>
      <c r="AC91" s="1">
        <v>-3702000000</v>
      </c>
      <c r="AD91" s="1">
        <v>-5386000000</v>
      </c>
      <c r="AE91" s="1">
        <v>-5086000000</v>
      </c>
      <c r="AF91" s="1">
        <v>-5217000000</v>
      </c>
      <c r="AG91" s="1">
        <v>-5928000000</v>
      </c>
      <c r="AH91" s="1">
        <v>-4783000000</v>
      </c>
      <c r="AI91" s="1">
        <v>-2937000000</v>
      </c>
      <c r="AJ91" s="1">
        <v>-2426000000</v>
      </c>
      <c r="AK91" s="1">
        <v>-9961000000</v>
      </c>
      <c r="AL91" s="1">
        <v>-12913000000</v>
      </c>
      <c r="AS91" s="37" t="s">
        <v>133</v>
      </c>
      <c r="AT91" s="38">
        <f>AT89/AT90</f>
        <v>9.0963764847391368E-2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 t="s">
        <v>92</v>
      </c>
      <c r="S92" s="1" t="s">
        <v>92</v>
      </c>
      <c r="T92" s="1" t="s">
        <v>92</v>
      </c>
      <c r="U92" s="1">
        <v>1491900000</v>
      </c>
      <c r="V92" s="1">
        <v>1709800000</v>
      </c>
      <c r="W92" s="1">
        <v>2516200000</v>
      </c>
      <c r="X92" s="1">
        <v>2246000000</v>
      </c>
      <c r="Y92" s="1">
        <v>2581300000</v>
      </c>
      <c r="Z92" s="1">
        <v>2793100000</v>
      </c>
      <c r="AA92" s="1">
        <v>7079000000</v>
      </c>
      <c r="AB92" s="1">
        <v>3851000000</v>
      </c>
      <c r="AC92" s="1">
        <v>2499000000</v>
      </c>
      <c r="AD92" s="1">
        <v>5058000000</v>
      </c>
      <c r="AE92" s="1">
        <v>5871000000</v>
      </c>
      <c r="AF92" s="1">
        <v>5310000000</v>
      </c>
      <c r="AG92" s="1">
        <v>6046000000</v>
      </c>
      <c r="AH92" s="1">
        <v>6109000000</v>
      </c>
      <c r="AI92" s="1">
        <v>3787000000</v>
      </c>
      <c r="AJ92" s="1">
        <v>2453000000</v>
      </c>
      <c r="AK92" s="1">
        <v>6685000000</v>
      </c>
      <c r="AL92" s="1">
        <v>12166000000</v>
      </c>
      <c r="AS92" s="39" t="s">
        <v>134</v>
      </c>
      <c r="AT92" s="40">
        <f>AT88*(1-AT91)</f>
        <v>-1.475825043211252E-2</v>
      </c>
    </row>
    <row r="93" spans="1:46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>
        <v>1500000</v>
      </c>
      <c r="F93" s="1">
        <v>-2200000</v>
      </c>
      <c r="G93" s="1">
        <v>-46400000</v>
      </c>
      <c r="H93" s="1">
        <v>-3400000</v>
      </c>
      <c r="I93" s="1">
        <v>-75900000</v>
      </c>
      <c r="J93" s="1">
        <v>3700000</v>
      </c>
      <c r="K93" s="1">
        <v>-427300000</v>
      </c>
      <c r="L93" s="1">
        <v>-13600000</v>
      </c>
      <c r="M93" s="1">
        <v>-30400000</v>
      </c>
      <c r="N93" s="1">
        <v>-89100000</v>
      </c>
      <c r="O93" s="1">
        <v>-32400000</v>
      </c>
      <c r="P93" s="1">
        <v>-20100000</v>
      </c>
      <c r="Q93" s="1">
        <v>-24700000</v>
      </c>
      <c r="R93" s="1">
        <v>-20000000</v>
      </c>
      <c r="S93" s="1">
        <v>-29700000</v>
      </c>
      <c r="T93" s="1">
        <v>-331800000</v>
      </c>
      <c r="U93" s="1">
        <v>-21000000</v>
      </c>
      <c r="V93" s="1">
        <v>-33000000</v>
      </c>
      <c r="W93" s="1">
        <v>24000000</v>
      </c>
      <c r="X93" s="1">
        <v>-20000000</v>
      </c>
      <c r="Y93" s="1">
        <v>-15000000</v>
      </c>
      <c r="Z93" s="1">
        <v>-1100000</v>
      </c>
      <c r="AA93" s="1">
        <v>-29000000</v>
      </c>
      <c r="AB93" s="1">
        <v>-35000000</v>
      </c>
      <c r="AC93" s="1">
        <v>-14000000</v>
      </c>
      <c r="AD93" s="1">
        <v>1000000</v>
      </c>
      <c r="AE93" s="1">
        <v>3000000</v>
      </c>
      <c r="AF93" s="1">
        <v>16000000</v>
      </c>
      <c r="AG93" s="1">
        <v>-21000000</v>
      </c>
      <c r="AH93" s="1">
        <v>-22000000</v>
      </c>
      <c r="AI93" s="1">
        <v>5000000</v>
      </c>
      <c r="AJ93" s="1">
        <v>31000000</v>
      </c>
      <c r="AK93" s="1">
        <v>171000000</v>
      </c>
      <c r="AL93" s="1">
        <v>-19000000</v>
      </c>
      <c r="AS93" s="35" t="s">
        <v>135</v>
      </c>
      <c r="AT93" s="36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-40500000</v>
      </c>
      <c r="F94" s="10">
        <v>-89400000</v>
      </c>
      <c r="G94" s="10">
        <v>-211200000</v>
      </c>
      <c r="H94" s="10">
        <v>-109900000</v>
      </c>
      <c r="I94" s="10">
        <v>-172900000</v>
      </c>
      <c r="J94" s="10">
        <v>-91600000</v>
      </c>
      <c r="K94" s="10">
        <v>-581400000</v>
      </c>
      <c r="L94" s="10">
        <v>-230000000</v>
      </c>
      <c r="M94" s="10">
        <v>-496300000</v>
      </c>
      <c r="N94" s="10">
        <v>-595000000</v>
      </c>
      <c r="O94" s="10">
        <v>-416500000</v>
      </c>
      <c r="P94" s="10">
        <v>-440000000</v>
      </c>
      <c r="Q94" s="10">
        <v>-342300000</v>
      </c>
      <c r="R94" s="10">
        <v>-302800000</v>
      </c>
      <c r="S94" s="10">
        <v>-215600000</v>
      </c>
      <c r="T94" s="10">
        <v>-946500000</v>
      </c>
      <c r="U94" s="10">
        <v>-360400000</v>
      </c>
      <c r="V94" s="10">
        <v>-1276600000</v>
      </c>
      <c r="W94" s="10">
        <v>92900000</v>
      </c>
      <c r="X94" s="10">
        <v>-413800000</v>
      </c>
      <c r="Y94" s="10">
        <v>-798100000</v>
      </c>
      <c r="Z94" s="10">
        <v>-1267500000</v>
      </c>
      <c r="AA94" s="10">
        <v>-1021000000</v>
      </c>
      <c r="AB94" s="10">
        <v>514000000</v>
      </c>
      <c r="AC94" s="10">
        <v>-1067000000</v>
      </c>
      <c r="AD94" s="10">
        <v>-1207000000</v>
      </c>
      <c r="AE94" s="10">
        <v>-175000000</v>
      </c>
      <c r="AF94" s="10">
        <v>-1034000000</v>
      </c>
      <c r="AG94" s="10">
        <v>-1008000000</v>
      </c>
      <c r="AH94" s="10">
        <v>276000000</v>
      </c>
      <c r="AI94" s="10">
        <v>-264000000</v>
      </c>
      <c r="AJ94" s="10">
        <v>-1028000000</v>
      </c>
      <c r="AK94" s="10">
        <v>-3800000000</v>
      </c>
      <c r="AL94" s="10">
        <v>-1524000000</v>
      </c>
      <c r="AS94" s="23" t="s">
        <v>136</v>
      </c>
      <c r="AT94" s="41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>
        <v>-206900000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-6800000</v>
      </c>
      <c r="Z95" s="1">
        <v>-32200000</v>
      </c>
      <c r="AA95" s="1">
        <v>-8000000</v>
      </c>
      <c r="AB95" s="1">
        <v>-203000000</v>
      </c>
      <c r="AC95" s="1">
        <v>-49000000</v>
      </c>
      <c r="AD95" s="1">
        <v>-77000000</v>
      </c>
      <c r="AE95" s="1">
        <v>-26000000</v>
      </c>
      <c r="AF95" s="1">
        <v>-113000000</v>
      </c>
      <c r="AG95" s="1">
        <v>-61000000</v>
      </c>
      <c r="AH95" s="1">
        <v>-29000000</v>
      </c>
      <c r="AI95" s="1">
        <v>-33000000</v>
      </c>
      <c r="AJ95" s="1" t="s">
        <v>92</v>
      </c>
      <c r="AK95" s="1">
        <v>-197000000</v>
      </c>
      <c r="AL95" s="1" t="s">
        <v>92</v>
      </c>
      <c r="AS95" s="42" t="s">
        <v>137</v>
      </c>
      <c r="AT95" s="43">
        <v>1.1100000000000001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2500000</v>
      </c>
      <c r="F96" s="1">
        <v>1700000</v>
      </c>
      <c r="G96" s="1">
        <v>3200000</v>
      </c>
      <c r="H96" s="1">
        <v>4200000</v>
      </c>
      <c r="I96" s="1">
        <v>7100000</v>
      </c>
      <c r="J96" s="1">
        <v>4300000</v>
      </c>
      <c r="K96" s="1">
        <v>6200000</v>
      </c>
      <c r="L96" s="1">
        <v>21200000</v>
      </c>
      <c r="M96" s="1">
        <v>26300000</v>
      </c>
      <c r="N96" s="1">
        <v>32200000</v>
      </c>
      <c r="O96" s="1">
        <v>54400000</v>
      </c>
      <c r="P96" s="1">
        <v>23900000</v>
      </c>
      <c r="Q96" s="1">
        <v>56000000</v>
      </c>
      <c r="R96" s="1">
        <v>59500000</v>
      </c>
      <c r="S96" s="1">
        <v>44200000</v>
      </c>
      <c r="T96" s="1" t="s">
        <v>92</v>
      </c>
      <c r="U96" s="1">
        <v>226800000</v>
      </c>
      <c r="V96" s="1">
        <v>225300000</v>
      </c>
      <c r="W96" s="1">
        <v>322900000</v>
      </c>
      <c r="X96" s="1">
        <v>343300000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L96" s="1" t="s">
        <v>92</v>
      </c>
      <c r="AS96" s="23" t="s">
        <v>138</v>
      </c>
      <c r="AT96" s="41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>
        <v>-140100000</v>
      </c>
      <c r="K97" s="1">
        <v>-142900000</v>
      </c>
      <c r="L97" s="1">
        <v>-18800000</v>
      </c>
      <c r="M97" s="1" t="s">
        <v>92</v>
      </c>
      <c r="N97" s="1">
        <v>-202300000</v>
      </c>
      <c r="O97" s="1">
        <v>-299800000</v>
      </c>
      <c r="P97" s="1">
        <v>-646300000</v>
      </c>
      <c r="Q97" s="1">
        <v>-157000000</v>
      </c>
      <c r="R97" s="1">
        <v>-226900000</v>
      </c>
      <c r="S97" s="1">
        <v>-196300000</v>
      </c>
      <c r="T97" s="1">
        <v>-419800000</v>
      </c>
      <c r="U97" s="1">
        <v>-556200000</v>
      </c>
      <c r="V97" s="1">
        <v>-761100000</v>
      </c>
      <c r="W97" s="1">
        <v>-985200000</v>
      </c>
      <c r="X97" s="1">
        <v>-1248000000</v>
      </c>
      <c r="Y97" s="1">
        <v>-649200000</v>
      </c>
      <c r="Z97" s="1">
        <v>-741200000</v>
      </c>
      <c r="AA97" s="1">
        <v>-1859000000</v>
      </c>
      <c r="AB97" s="1">
        <v>-1814000000</v>
      </c>
      <c r="AC97" s="1">
        <v>-1674000000</v>
      </c>
      <c r="AD97" s="1">
        <v>-2628000000</v>
      </c>
      <c r="AE97" s="1">
        <v>-2534000000</v>
      </c>
      <c r="AF97" s="1">
        <v>-3238000000</v>
      </c>
      <c r="AG97" s="1">
        <v>-3223000000</v>
      </c>
      <c r="AH97" s="1">
        <v>-4254000000</v>
      </c>
      <c r="AI97" s="1">
        <v>-4286000000</v>
      </c>
      <c r="AJ97" s="1">
        <v>-3067000000</v>
      </c>
      <c r="AK97" s="1">
        <v>-608000000</v>
      </c>
      <c r="AL97" s="1">
        <v>-4014000000</v>
      </c>
      <c r="AS97" s="39" t="s">
        <v>139</v>
      </c>
      <c r="AT97" s="40">
        <f>(AT94)+((AT95)*(AT96-AT94))</f>
        <v>8.8735500000000009E-2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>
        <v>-20500000</v>
      </c>
      <c r="F98" s="1">
        <v>-28100000</v>
      </c>
      <c r="G98" s="1">
        <v>-39100000</v>
      </c>
      <c r="H98" s="1">
        <v>-44500000</v>
      </c>
      <c r="I98" s="1">
        <v>-53000000</v>
      </c>
      <c r="J98" s="1">
        <v>-60300000</v>
      </c>
      <c r="K98" s="1">
        <v>-65400000</v>
      </c>
      <c r="L98" s="1">
        <v>-78800000</v>
      </c>
      <c r="M98" s="1">
        <v>-100900000</v>
      </c>
      <c r="N98" s="1">
        <v>-127300000</v>
      </c>
      <c r="O98" s="1">
        <v>-136200000</v>
      </c>
      <c r="P98" s="1">
        <v>-133100000</v>
      </c>
      <c r="Q98" s="1">
        <v>-129700000</v>
      </c>
      <c r="R98" s="1">
        <v>-128900000</v>
      </c>
      <c r="S98" s="1">
        <v>-137800000</v>
      </c>
      <c r="T98" s="1">
        <v>-179200000</v>
      </c>
      <c r="U98" s="1">
        <v>-236700000</v>
      </c>
      <c r="V98" s="1">
        <v>-290900000</v>
      </c>
      <c r="W98" s="1">
        <v>-343700000</v>
      </c>
      <c r="X98" s="1">
        <v>-412900000</v>
      </c>
      <c r="Y98" s="1">
        <v>-466700000</v>
      </c>
      <c r="Z98" s="1">
        <v>-505400000</v>
      </c>
      <c r="AA98" s="1">
        <v>-555000000</v>
      </c>
      <c r="AB98" s="1">
        <v>-619000000</v>
      </c>
      <c r="AC98" s="1">
        <v>-703000000</v>
      </c>
      <c r="AD98" s="1">
        <v>-799000000</v>
      </c>
      <c r="AE98" s="1">
        <v>-899000000</v>
      </c>
      <c r="AF98" s="1">
        <v>-1022000000</v>
      </c>
      <c r="AG98" s="1">
        <v>-1133000000</v>
      </c>
      <c r="AH98" s="1">
        <v>-1243000000</v>
      </c>
      <c r="AI98" s="1">
        <v>-1332000000</v>
      </c>
      <c r="AJ98" s="1">
        <v>-1452000000</v>
      </c>
      <c r="AK98" s="1">
        <v>-1638000000</v>
      </c>
      <c r="AL98" s="1">
        <v>-1837000000</v>
      </c>
      <c r="AS98" s="35" t="s">
        <v>140</v>
      </c>
      <c r="AT98" s="36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-100100000</v>
      </c>
      <c r="F99" s="1">
        <v>-9300000</v>
      </c>
      <c r="G99" s="1">
        <v>264400000</v>
      </c>
      <c r="H99" s="1">
        <v>-152300000</v>
      </c>
      <c r="I99" s="1">
        <v>-6400000</v>
      </c>
      <c r="J99" s="1">
        <v>-53900000</v>
      </c>
      <c r="K99" s="1">
        <v>227000000</v>
      </c>
      <c r="L99" s="1">
        <v>22600000</v>
      </c>
      <c r="M99" s="1">
        <v>388200000</v>
      </c>
      <c r="N99" s="1">
        <v>26000000</v>
      </c>
      <c r="O99" s="1">
        <v>-62500000</v>
      </c>
      <c r="P99" s="1">
        <v>503400000</v>
      </c>
      <c r="Q99" s="1">
        <v>-119200000</v>
      </c>
      <c r="R99" s="1">
        <v>-181900000</v>
      </c>
      <c r="S99" s="1">
        <v>-315300000</v>
      </c>
      <c r="T99" s="1">
        <v>407400000</v>
      </c>
      <c r="U99" s="1">
        <v>-90900000</v>
      </c>
      <c r="V99" s="1">
        <v>-24200000</v>
      </c>
      <c r="W99" s="1">
        <v>-105500000</v>
      </c>
      <c r="X99" s="1">
        <v>91500000</v>
      </c>
      <c r="Y99" s="1">
        <v>388800000</v>
      </c>
      <c r="Z99" s="1">
        <v>217600000</v>
      </c>
      <c r="AA99" s="1">
        <v>450000000</v>
      </c>
      <c r="AB99" s="1">
        <v>518000000</v>
      </c>
      <c r="AC99" s="1">
        <v>1386000000</v>
      </c>
      <c r="AD99" s="1">
        <v>590000000</v>
      </c>
      <c r="AE99" s="1">
        <v>669000000</v>
      </c>
      <c r="AF99" s="1">
        <v>1702000000</v>
      </c>
      <c r="AG99" s="1">
        <v>2475000000</v>
      </c>
      <c r="AH99" s="1">
        <v>691000000</v>
      </c>
      <c r="AI99" s="1">
        <v>358000000</v>
      </c>
      <c r="AJ99" s="1">
        <v>7010000000</v>
      </c>
      <c r="AK99" s="1">
        <v>984000000</v>
      </c>
      <c r="AL99" s="1">
        <v>1015000000</v>
      </c>
      <c r="AS99" s="23" t="s">
        <v>141</v>
      </c>
      <c r="AT99" s="24">
        <f>AT86+AT87</f>
        <v>12627000000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-118100000</v>
      </c>
      <c r="F100" s="10">
        <v>-35700000</v>
      </c>
      <c r="G100" s="10">
        <v>228500000</v>
      </c>
      <c r="H100" s="10">
        <v>-192600000</v>
      </c>
      <c r="I100" s="10">
        <v>-52300000</v>
      </c>
      <c r="J100" s="10">
        <v>-250000000</v>
      </c>
      <c r="K100" s="10">
        <v>24900000</v>
      </c>
      <c r="L100" s="10">
        <v>-53800000</v>
      </c>
      <c r="M100" s="10">
        <v>313600000</v>
      </c>
      <c r="N100" s="10">
        <v>-271400000</v>
      </c>
      <c r="O100" s="10">
        <v>-444100000</v>
      </c>
      <c r="P100" s="10">
        <v>-252100000</v>
      </c>
      <c r="Q100" s="10">
        <v>-349900000</v>
      </c>
      <c r="R100" s="10">
        <v>-478200000</v>
      </c>
      <c r="S100" s="10">
        <v>-605200000</v>
      </c>
      <c r="T100" s="10">
        <v>-398500000</v>
      </c>
      <c r="U100" s="10">
        <v>-657000000</v>
      </c>
      <c r="V100" s="10">
        <v>-850900000</v>
      </c>
      <c r="W100" s="10">
        <v>-1111500000</v>
      </c>
      <c r="X100" s="10">
        <v>-1226100000</v>
      </c>
      <c r="Y100" s="10">
        <v>-733900000</v>
      </c>
      <c r="Z100" s="10">
        <v>-1061200000</v>
      </c>
      <c r="AA100" s="10">
        <v>-1972000000</v>
      </c>
      <c r="AB100" s="10">
        <v>-2118000000</v>
      </c>
      <c r="AC100" s="10">
        <v>-1040000000</v>
      </c>
      <c r="AD100" s="10">
        <v>-2914000000</v>
      </c>
      <c r="AE100" s="10">
        <v>-2790000000</v>
      </c>
      <c r="AF100" s="10">
        <v>-2671000000</v>
      </c>
      <c r="AG100" s="10">
        <v>-1942000000</v>
      </c>
      <c r="AH100" s="10">
        <v>-4835000000</v>
      </c>
      <c r="AI100" s="10">
        <v>-5293000000</v>
      </c>
      <c r="AJ100" s="10">
        <v>2491000000</v>
      </c>
      <c r="AK100" s="10">
        <v>-1459000000</v>
      </c>
      <c r="AL100" s="10">
        <v>-4836000000</v>
      </c>
      <c r="AS100" s="37" t="s">
        <v>142</v>
      </c>
      <c r="AT100" s="38">
        <f>AT99/AT103</f>
        <v>6.1084901520999053E-2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>
        <v>-500000</v>
      </c>
      <c r="F101" s="1">
        <v>2800000</v>
      </c>
      <c r="G101" s="1">
        <v>-2200000</v>
      </c>
      <c r="H101" s="1">
        <v>6200000</v>
      </c>
      <c r="I101" s="1">
        <v>-8900000</v>
      </c>
      <c r="J101" s="1">
        <v>-7300000</v>
      </c>
      <c r="K101" s="1">
        <v>-1100000</v>
      </c>
      <c r="L101" s="1">
        <v>-200000</v>
      </c>
      <c r="M101" s="1">
        <v>42800000</v>
      </c>
      <c r="N101" s="1">
        <v>12100000</v>
      </c>
      <c r="O101" s="1">
        <v>-10900000</v>
      </c>
      <c r="P101" s="1">
        <v>-11600000</v>
      </c>
      <c r="Q101" s="1">
        <v>85400000</v>
      </c>
      <c r="R101" s="1">
        <v>-29000000</v>
      </c>
      <c r="S101" s="1">
        <v>-38100000</v>
      </c>
      <c r="T101" s="1">
        <v>24600000</v>
      </c>
      <c r="U101" s="1">
        <v>6800000</v>
      </c>
      <c r="V101" s="1">
        <v>25700000</v>
      </c>
      <c r="W101" s="1">
        <v>42400000</v>
      </c>
      <c r="X101" s="1">
        <v>-19200000</v>
      </c>
      <c r="Y101" s="1">
        <v>-46900000</v>
      </c>
      <c r="Z101" s="1">
        <v>-47500000</v>
      </c>
      <c r="AA101" s="1">
        <v>57000000</v>
      </c>
      <c r="AB101" s="1">
        <v>67000000</v>
      </c>
      <c r="AC101" s="1">
        <v>100000000</v>
      </c>
      <c r="AD101" s="1">
        <v>1000000</v>
      </c>
      <c r="AE101" s="1">
        <v>-83000000</v>
      </c>
      <c r="AF101" s="1">
        <v>-105000000</v>
      </c>
      <c r="AG101" s="1">
        <v>-20000000</v>
      </c>
      <c r="AH101" s="1">
        <v>45000000</v>
      </c>
      <c r="AI101" s="1">
        <v>-129000000</v>
      </c>
      <c r="AJ101" s="1">
        <v>-66000000</v>
      </c>
      <c r="AK101" s="1">
        <v>143000000</v>
      </c>
      <c r="AL101" s="1">
        <v>-143000000</v>
      </c>
      <c r="AS101" s="67" t="s">
        <v>143</v>
      </c>
      <c r="AT101" s="58">
        <f>AN116*AL34</f>
        <v>194085292000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-118100000</v>
      </c>
      <c r="F102" s="10">
        <v>-35700000</v>
      </c>
      <c r="G102" s="10">
        <v>228500000</v>
      </c>
      <c r="H102" s="10">
        <v>-192600000</v>
      </c>
      <c r="I102" s="10">
        <v>-52300000</v>
      </c>
      <c r="J102" s="10">
        <v>-250000000</v>
      </c>
      <c r="K102" s="10" t="s">
        <v>92</v>
      </c>
      <c r="L102" s="10" t="s">
        <v>92</v>
      </c>
      <c r="M102" s="10" t="s">
        <v>92</v>
      </c>
      <c r="N102" s="10" t="s">
        <v>92</v>
      </c>
      <c r="O102" s="10" t="s">
        <v>92</v>
      </c>
      <c r="P102" s="10">
        <v>56200000</v>
      </c>
      <c r="Q102" s="10">
        <v>49700000</v>
      </c>
      <c r="R102" s="10">
        <v>271500000</v>
      </c>
      <c r="S102" s="10">
        <v>58500000</v>
      </c>
      <c r="T102" s="10">
        <v>194000000</v>
      </c>
      <c r="U102" s="10">
        <v>560100000</v>
      </c>
      <c r="V102" s="10">
        <v>-433900000</v>
      </c>
      <c r="W102" s="10">
        <v>902500000</v>
      </c>
      <c r="X102" s="10">
        <v>277200000</v>
      </c>
      <c r="Y102" s="10">
        <v>157200000</v>
      </c>
      <c r="Z102" s="10">
        <v>788000000</v>
      </c>
      <c r="AA102" s="10">
        <v>-1124000000</v>
      </c>
      <c r="AB102" s="10">
        <v>362000000</v>
      </c>
      <c r="AC102" s="10">
        <v>1020000000</v>
      </c>
      <c r="AD102" s="10">
        <v>-1117000000</v>
      </c>
      <c r="AE102" s="10">
        <v>1632000000</v>
      </c>
      <c r="AF102" s="10">
        <v>-714000000</v>
      </c>
      <c r="AG102" s="10">
        <v>670000000</v>
      </c>
      <c r="AH102" s="10">
        <v>441000000</v>
      </c>
      <c r="AI102" s="10">
        <v>217000000</v>
      </c>
      <c r="AJ102" s="10">
        <v>3882000000</v>
      </c>
      <c r="AK102" s="10">
        <v>1541000000</v>
      </c>
      <c r="AL102" s="10">
        <v>-1315000000</v>
      </c>
      <c r="AS102" s="37" t="s">
        <v>144</v>
      </c>
      <c r="AT102" s="38">
        <f>AT101/AT103</f>
        <v>0.9389150984790009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75400000</v>
      </c>
      <c r="F103" s="1">
        <v>85700000</v>
      </c>
      <c r="G103" s="1">
        <v>90400000</v>
      </c>
      <c r="H103" s="1">
        <v>119800000</v>
      </c>
      <c r="I103" s="1">
        <v>260100000</v>
      </c>
      <c r="J103" s="1">
        <v>291300000</v>
      </c>
      <c r="K103" s="1">
        <v>518800000</v>
      </c>
      <c r="L103" s="1">
        <v>216100000</v>
      </c>
      <c r="M103" s="1">
        <v>262100000</v>
      </c>
      <c r="N103" s="1">
        <v>445400000</v>
      </c>
      <c r="O103" s="1">
        <v>108600000</v>
      </c>
      <c r="P103" s="1">
        <v>198100000</v>
      </c>
      <c r="Q103" s="1">
        <v>254300000</v>
      </c>
      <c r="R103" s="1">
        <v>304000000</v>
      </c>
      <c r="S103" s="1">
        <v>575500000</v>
      </c>
      <c r="T103" s="1">
        <v>634000000</v>
      </c>
      <c r="U103" s="1">
        <v>828000000</v>
      </c>
      <c r="V103" s="1">
        <v>1388100000</v>
      </c>
      <c r="W103" s="1">
        <v>954200000</v>
      </c>
      <c r="X103" s="1">
        <v>1856700000</v>
      </c>
      <c r="Y103" s="1">
        <v>2133900000</v>
      </c>
      <c r="Z103" s="1">
        <v>2291100000</v>
      </c>
      <c r="AA103" s="1">
        <v>3079000000</v>
      </c>
      <c r="AB103" s="1">
        <v>1955000000</v>
      </c>
      <c r="AC103" s="1">
        <v>2317000000</v>
      </c>
      <c r="AD103" s="1">
        <v>3337000000</v>
      </c>
      <c r="AE103" s="1">
        <v>2220000000</v>
      </c>
      <c r="AF103" s="1">
        <v>3852000000</v>
      </c>
      <c r="AG103" s="1">
        <v>3138000000</v>
      </c>
      <c r="AH103" s="1">
        <v>3808000000</v>
      </c>
      <c r="AI103" s="1">
        <v>4249000000</v>
      </c>
      <c r="AJ103" s="1">
        <v>4466000000</v>
      </c>
      <c r="AK103" s="1">
        <v>8348000000</v>
      </c>
      <c r="AL103" s="1">
        <v>9889000000</v>
      </c>
      <c r="AS103" s="39" t="s">
        <v>145</v>
      </c>
      <c r="AT103" s="44">
        <f>AT99+AT101</f>
        <v>206712292000</v>
      </c>
    </row>
    <row r="104" spans="1:46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 t="s">
        <v>92</v>
      </c>
      <c r="O104" s="11" t="s">
        <v>92</v>
      </c>
      <c r="P104" s="11">
        <v>254300000</v>
      </c>
      <c r="Q104" s="11">
        <v>304000000</v>
      </c>
      <c r="R104" s="11">
        <v>575500000</v>
      </c>
      <c r="S104" s="11">
        <v>634000000</v>
      </c>
      <c r="T104" s="11">
        <v>828000000</v>
      </c>
      <c r="U104" s="11">
        <v>1388100000</v>
      </c>
      <c r="V104" s="11">
        <v>954200000</v>
      </c>
      <c r="W104" s="11">
        <v>1856700000</v>
      </c>
      <c r="X104" s="11">
        <v>2133900000</v>
      </c>
      <c r="Y104" s="11">
        <v>2291100000</v>
      </c>
      <c r="Z104" s="11">
        <v>3079100000</v>
      </c>
      <c r="AA104" s="11">
        <v>1955000000</v>
      </c>
      <c r="AB104" s="11">
        <v>2317000000</v>
      </c>
      <c r="AC104" s="11">
        <v>3337000000</v>
      </c>
      <c r="AD104" s="11">
        <v>2220000000</v>
      </c>
      <c r="AE104" s="11">
        <v>3852000000</v>
      </c>
      <c r="AF104" s="11">
        <v>3138000000</v>
      </c>
      <c r="AG104" s="11">
        <v>3808000000</v>
      </c>
      <c r="AH104" s="11">
        <v>4249000000</v>
      </c>
      <c r="AI104" s="11">
        <v>4466000000</v>
      </c>
      <c r="AJ104" s="11">
        <v>8348000000</v>
      </c>
      <c r="AK104" s="11">
        <v>9889000000</v>
      </c>
      <c r="AL104" s="11">
        <v>8574000000</v>
      </c>
      <c r="AS104" s="35" t="s">
        <v>146</v>
      </c>
      <c r="AT104" s="36"/>
    </row>
    <row r="105" spans="1:46" ht="21" thickTop="1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-0.68681318681318682</v>
      </c>
      <c r="G105" s="15">
        <f>(G106/F106)-1</f>
        <v>-4.7744360902255636</v>
      </c>
      <c r="H105" s="15">
        <f t="shared" ref="H105:AL105" si="8">(H106/G106)-1</f>
        <v>-3.191899070385126</v>
      </c>
      <c r="I105" s="15">
        <f t="shared" si="8"/>
        <v>-0.49015449863677674</v>
      </c>
      <c r="J105" s="15">
        <f t="shared" si="8"/>
        <v>1.8591800356506241</v>
      </c>
      <c r="K105" s="15">
        <f t="shared" si="8"/>
        <v>-0.79052369077306728</v>
      </c>
      <c r="L105" s="15">
        <f t="shared" si="8"/>
        <v>0.12698412698412698</v>
      </c>
      <c r="M105" s="15">
        <f t="shared" si="8"/>
        <v>-2.257042253521127</v>
      </c>
      <c r="N105" s="15">
        <f t="shared" si="8"/>
        <v>-1.0812324929971988</v>
      </c>
      <c r="O105" s="15">
        <f t="shared" si="8"/>
        <v>48.732758620689658</v>
      </c>
      <c r="P105" s="15">
        <f t="shared" si="8"/>
        <v>-0.41064309239036223</v>
      </c>
      <c r="Q105" s="15">
        <f t="shared" si="8"/>
        <v>-3.2352941176471139E-3</v>
      </c>
      <c r="R105" s="15">
        <f t="shared" si="8"/>
        <v>1.3567424018884626</v>
      </c>
      <c r="S105" s="15">
        <f t="shared" si="8"/>
        <v>-8.4136722173531964E-2</v>
      </c>
      <c r="T105" s="15">
        <f t="shared" si="8"/>
        <v>0.77785372522214624</v>
      </c>
      <c r="U105" s="15">
        <f t="shared" si="8"/>
        <v>1.0073048827374143E-2</v>
      </c>
      <c r="V105" s="15">
        <f t="shared" si="8"/>
        <v>1.568209500609008E-2</v>
      </c>
      <c r="W105" s="15">
        <f t="shared" si="8"/>
        <v>0.17313746065057711</v>
      </c>
      <c r="X105" s="15">
        <f t="shared" si="8"/>
        <v>-4.989777664196271E-2</v>
      </c>
      <c r="Y105" s="15">
        <f t="shared" si="8"/>
        <v>-0.13899536009683278</v>
      </c>
      <c r="Z105" s="15">
        <f t="shared" si="8"/>
        <v>1.2095438925335831</v>
      </c>
      <c r="AA105" s="15">
        <f t="shared" si="8"/>
        <v>-0.51221236435615569</v>
      </c>
      <c r="AB105" s="15">
        <f t="shared" si="8"/>
        <v>-5.6521739130434789E-2</v>
      </c>
      <c r="AC105" s="15">
        <f t="shared" si="8"/>
        <v>0.83640552995391704</v>
      </c>
      <c r="AD105" s="15">
        <f t="shared" si="8"/>
        <v>-0.11208699289000423</v>
      </c>
      <c r="AE105" s="15">
        <f t="shared" si="8"/>
        <v>0.75082430522845023</v>
      </c>
      <c r="AF105" s="15">
        <f t="shared" si="8"/>
        <v>-0.47457627118644063</v>
      </c>
      <c r="AG105" s="15">
        <f t="shared" si="8"/>
        <v>0.29800307219662048</v>
      </c>
      <c r="AH105" s="15">
        <f t="shared" si="8"/>
        <v>0.54911242603550292</v>
      </c>
      <c r="AI105" s="15">
        <f t="shared" si="8"/>
        <v>0.21823274764451228</v>
      </c>
      <c r="AJ105" s="15">
        <f t="shared" si="8"/>
        <v>-0.70756688963210701</v>
      </c>
      <c r="AK105" s="15">
        <f t="shared" si="8"/>
        <v>3.2616154395997139</v>
      </c>
      <c r="AL105" s="15">
        <f t="shared" si="8"/>
        <v>-0.25696075142569608</v>
      </c>
      <c r="AM105" s="15"/>
      <c r="AN105" s="15"/>
      <c r="AO105" s="15"/>
      <c r="AP105" s="15"/>
      <c r="AQ105" s="15"/>
      <c r="AR105" s="15"/>
      <c r="AS105" s="25" t="s">
        <v>108</v>
      </c>
      <c r="AT105" s="26">
        <f>(AT100*AT92)+(AT102*AT97)</f>
        <v>8.241359444681555E-2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127400000</v>
      </c>
      <c r="F106" s="1">
        <v>39900000</v>
      </c>
      <c r="G106" s="1">
        <v>-150600000</v>
      </c>
      <c r="H106" s="1">
        <v>330100000</v>
      </c>
      <c r="I106" s="1">
        <v>168300000</v>
      </c>
      <c r="J106" s="1">
        <v>481200000</v>
      </c>
      <c r="K106" s="1">
        <v>100800000</v>
      </c>
      <c r="L106" s="1">
        <v>113600000</v>
      </c>
      <c r="M106" s="1">
        <v>-142800000</v>
      </c>
      <c r="N106" s="1">
        <v>11600000</v>
      </c>
      <c r="O106" s="1">
        <v>576900000</v>
      </c>
      <c r="P106" s="1">
        <v>340000000</v>
      </c>
      <c r="Q106" s="1">
        <v>338900000</v>
      </c>
      <c r="R106" s="1">
        <v>798700000</v>
      </c>
      <c r="S106" s="1">
        <v>731500000</v>
      </c>
      <c r="T106" s="1">
        <v>1300500000</v>
      </c>
      <c r="U106" s="1">
        <v>1313600000</v>
      </c>
      <c r="V106" s="1">
        <v>1334200000</v>
      </c>
      <c r="W106" s="1">
        <v>1565200000</v>
      </c>
      <c r="X106" s="1">
        <v>1487100000</v>
      </c>
      <c r="Y106" s="1">
        <v>1280400000</v>
      </c>
      <c r="Z106" s="1">
        <v>2829100000</v>
      </c>
      <c r="AA106" s="1">
        <v>1380000000</v>
      </c>
      <c r="AB106" s="1">
        <v>1302000000</v>
      </c>
      <c r="AC106" s="1">
        <v>2391000000</v>
      </c>
      <c r="AD106" s="1">
        <v>2123000000</v>
      </c>
      <c r="AE106" s="1">
        <v>3717000000</v>
      </c>
      <c r="AF106" s="1">
        <v>1953000000</v>
      </c>
      <c r="AG106" s="1">
        <v>2535000000</v>
      </c>
      <c r="AH106" s="1">
        <v>3927000000</v>
      </c>
      <c r="AI106" s="1">
        <v>4784000000</v>
      </c>
      <c r="AJ106" s="1">
        <v>1399000000</v>
      </c>
      <c r="AK106" s="1">
        <v>5962000000</v>
      </c>
      <c r="AL106" s="1">
        <v>4430000000</v>
      </c>
      <c r="AM106" s="45">
        <f>AL106*(1+$AT$106)</f>
        <v>4790338798.7808914</v>
      </c>
      <c r="AN106" s="45">
        <f t="shared" ref="AN106:AQ106" si="9">AM106*(1+$AT$106)</f>
        <v>5179987766.8409824</v>
      </c>
      <c r="AO106" s="45">
        <f t="shared" si="9"/>
        <v>5601331010.5437346</v>
      </c>
      <c r="AP106" s="45">
        <f t="shared" si="9"/>
        <v>6056946560.8628063</v>
      </c>
      <c r="AQ106" s="45">
        <f t="shared" si="9"/>
        <v>6549622147.3236084</v>
      </c>
      <c r="AR106" s="46" t="s">
        <v>147</v>
      </c>
      <c r="AS106" s="47" t="s">
        <v>148</v>
      </c>
      <c r="AT106" s="48">
        <f>(SUM(AM4:AQ4)/5)</f>
        <v>8.134058663225549E-2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46"/>
      <c r="AN107" s="46"/>
      <c r="AO107" s="46"/>
      <c r="AP107" s="46"/>
      <c r="AQ107" s="49">
        <f>AQ106*(1+AT107)/(AT108-AT107)</f>
        <v>116929845025.21519</v>
      </c>
      <c r="AR107" s="50" t="s">
        <v>149</v>
      </c>
      <c r="AS107" s="51" t="s">
        <v>150</v>
      </c>
      <c r="AT107" s="52">
        <v>2.5000000000000001E-2</v>
      </c>
    </row>
    <row r="108" spans="1:46" ht="19" x14ac:dyDescent="0.25">
      <c r="AM108" s="49">
        <f t="shared" ref="AM108:AO108" si="10">AM107+AM106</f>
        <v>4790338798.7808914</v>
      </c>
      <c r="AN108" s="49">
        <f t="shared" si="10"/>
        <v>5179987766.8409824</v>
      </c>
      <c r="AO108" s="49">
        <f t="shared" si="10"/>
        <v>5601331010.5437346</v>
      </c>
      <c r="AP108" s="49">
        <f>AP107+AP106</f>
        <v>6056946560.8628063</v>
      </c>
      <c r="AQ108" s="49">
        <f>AQ107+AQ106</f>
        <v>123479467172.5388</v>
      </c>
      <c r="AR108" s="50" t="s">
        <v>145</v>
      </c>
      <c r="AS108" s="53" t="s">
        <v>151</v>
      </c>
      <c r="AT108" s="54">
        <f>AT105</f>
        <v>8.241359444681555E-2</v>
      </c>
    </row>
    <row r="109" spans="1:46" ht="19" x14ac:dyDescent="0.25">
      <c r="AM109" s="55" t="s">
        <v>152</v>
      </c>
      <c r="AN109" s="56"/>
    </row>
    <row r="110" spans="1:46" ht="20" x14ac:dyDescent="0.25">
      <c r="AM110" s="57" t="s">
        <v>153</v>
      </c>
      <c r="AN110" s="58">
        <f>NPV(AT108,AM108,AN108,AO108,AP108,AQ108)</f>
        <v>100781396836.57094</v>
      </c>
    </row>
    <row r="111" spans="1:46" ht="20" x14ac:dyDescent="0.25">
      <c r="AM111" s="57" t="s">
        <v>154</v>
      </c>
      <c r="AN111" s="58">
        <f>AL40</f>
        <v>12997000000</v>
      </c>
    </row>
    <row r="112" spans="1:46" ht="20" x14ac:dyDescent="0.25">
      <c r="AM112" s="57" t="s">
        <v>141</v>
      </c>
      <c r="AN112" s="58">
        <f>AT99</f>
        <v>12627000000</v>
      </c>
    </row>
    <row r="113" spans="39:40" ht="20" x14ac:dyDescent="0.25">
      <c r="AM113" s="57" t="s">
        <v>155</v>
      </c>
      <c r="AN113" s="58">
        <f>AN110+AN111-AN112</f>
        <v>101151396836.57094</v>
      </c>
    </row>
    <row r="114" spans="39:40" ht="20" x14ac:dyDescent="0.25">
      <c r="AM114" s="57" t="s">
        <v>156</v>
      </c>
      <c r="AN114" s="59">
        <f>AL34*(1+(5*AR16))</f>
        <v>1532705552.0348985</v>
      </c>
    </row>
    <row r="115" spans="39:40" ht="20" x14ac:dyDescent="0.25">
      <c r="AM115" s="60" t="s">
        <v>157</v>
      </c>
      <c r="AN115" s="61">
        <f>AN113/AN114</f>
        <v>65.995322260219623</v>
      </c>
    </row>
    <row r="116" spans="39:40" ht="20" x14ac:dyDescent="0.25">
      <c r="AM116" s="62" t="s">
        <v>158</v>
      </c>
      <c r="AN116" s="63">
        <v>120.49</v>
      </c>
    </row>
    <row r="117" spans="39:40" ht="20" x14ac:dyDescent="0.25">
      <c r="AM117" s="64" t="s">
        <v>159</v>
      </c>
      <c r="AN117" s="65">
        <f>AN115/AN116-1</f>
        <v>-0.45227552278015082</v>
      </c>
    </row>
    <row r="118" spans="39:40" ht="20" x14ac:dyDescent="0.25">
      <c r="AM118" s="64" t="s">
        <v>160</v>
      </c>
      <c r="AN118" s="66" t="str">
        <f>IF(AN115&gt;AN116,"BUY","SELL")</f>
        <v>SELL</v>
      </c>
    </row>
  </sheetData>
  <mergeCells count="6">
    <mergeCell ref="AS83:AT83"/>
    <mergeCell ref="AS84:AT84"/>
    <mergeCell ref="AS93:AT93"/>
    <mergeCell ref="AS98:AT98"/>
    <mergeCell ref="AS104:AT104"/>
    <mergeCell ref="AM109:AN109"/>
  </mergeCells>
  <hyperlinks>
    <hyperlink ref="A1" r:id="rId1" tooltip="https://roic.ai/company/NKE" display="ROIC.AI | NKE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320187/000032018795000013/0000320187-95-000013-index.html" xr:uid="{00000000-0004-0000-0000-00001C000000}"/>
    <hyperlink ref="K74" r:id="rId21" tooltip="https://www.sec.gov/Archives/edgar/data/320187/000032018795000013/0000320187-95-000013-index.html" xr:uid="{00000000-0004-0000-0000-00001D000000}"/>
    <hyperlink ref="L36" r:id="rId22" tooltip="https://www.sec.gov/Archives/edgar/data/320187/000032018796000014/0000320187-96-000014-index.html" xr:uid="{00000000-0004-0000-0000-00001F000000}"/>
    <hyperlink ref="L74" r:id="rId23" tooltip="https://www.sec.gov/Archives/edgar/data/320187/000032018796000014/0000320187-96-000014-index.html" xr:uid="{00000000-0004-0000-0000-000020000000}"/>
    <hyperlink ref="M36" r:id="rId24" tooltip="https://www.sec.gov/Archives/edgar/data/320187/000091205797029601/0000912057-97-029601-index.html" xr:uid="{00000000-0004-0000-0000-000022000000}"/>
    <hyperlink ref="M74" r:id="rId25" tooltip="https://www.sec.gov/Archives/edgar/data/320187/000091205797029601/0000912057-97-029601-index.html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www.sec.gov/Archives/edgar/data/320187/000032018799000010/0000320187-99-000010-index.html" xr:uid="{00000000-0004-0000-0000-000028000000}"/>
    <hyperlink ref="O74" r:id="rId29" tooltip="https://www.sec.gov/Archives/edgar/data/320187/000032018799000010/0000320187-99-000010-index.html" xr:uid="{00000000-0004-0000-0000-000029000000}"/>
    <hyperlink ref="P36" r:id="rId30" tooltip="https://www.sec.gov/Archives/edgar/data/320187/000091205700039514/0000912057-00-039514-index.htm" xr:uid="{00000000-0004-0000-0000-00002B000000}"/>
    <hyperlink ref="P74" r:id="rId31" tooltip="https://www.sec.gov/Archives/edgar/data/320187/000091205700039514/0000912057-00-039514-index.htm" xr:uid="{00000000-0004-0000-0000-00002C000000}"/>
    <hyperlink ref="Q36" r:id="rId32" tooltip="https://www.sec.gov/Archives/edgar/data/320187/000109581101503828/0001095811-01-503828-index.html" xr:uid="{00000000-0004-0000-0000-00002E000000}"/>
    <hyperlink ref="Q74" r:id="rId33" tooltip="https://www.sec.gov/Archives/edgar/data/320187/000109581101503828/0001095811-01-503828-index.html" xr:uid="{00000000-0004-0000-0000-00002F000000}"/>
    <hyperlink ref="R36" r:id="rId34" tooltip="https://www.sec.gov/Archives/edgar/data/320187/000089102002001248/0000891020-02-001248-index.html" xr:uid="{00000000-0004-0000-0000-000031000000}"/>
    <hyperlink ref="R74" r:id="rId35" tooltip="https://www.sec.gov/Archives/edgar/data/320187/000089102002001248/0000891020-02-001248-index.html" xr:uid="{00000000-0004-0000-0000-000032000000}"/>
    <hyperlink ref="S36" r:id="rId36" tooltip="https://www.sec.gov/Archives/edgar/data/320187/000119312503031022/0001193125-03-031022-index.htm" xr:uid="{00000000-0004-0000-0000-000034000000}"/>
    <hyperlink ref="S74" r:id="rId37" tooltip="https://www.sec.gov/Archives/edgar/data/320187/000119312503031022/0001193125-03-031022-index.htm" xr:uid="{00000000-0004-0000-0000-000035000000}"/>
    <hyperlink ref="T36" r:id="rId38" tooltip="https://www.sec.gov/Archives/edgar/data/320187/000119312504128270/0001193125-04-128270-index.htm" xr:uid="{00000000-0004-0000-0000-000037000000}"/>
    <hyperlink ref="T74" r:id="rId39" tooltip="https://www.sec.gov/Archives/edgar/data/320187/000119312504128270/0001193125-04-128270-index.htm" xr:uid="{00000000-0004-0000-0000-000038000000}"/>
    <hyperlink ref="U36" r:id="rId40" tooltip="https://www.sec.gov/Archives/edgar/data/320187/000095012405004551/0000950124-05-004551-index.htm" xr:uid="{00000000-0004-0000-0000-00003A000000}"/>
    <hyperlink ref="U74" r:id="rId41" tooltip="https://www.sec.gov/Archives/edgar/data/320187/000095012405004551/0000950124-05-004551-index.htm" xr:uid="{00000000-0004-0000-0000-00003B000000}"/>
    <hyperlink ref="V36" r:id="rId42" tooltip="https://www.sec.gov/Archives/edgar/data/320187/000119312506156152/0001193125-06-156152-index.htm" xr:uid="{00000000-0004-0000-0000-00003D000000}"/>
    <hyperlink ref="V74" r:id="rId43" tooltip="https://www.sec.gov/Archives/edgar/data/320187/000119312506156152/0001193125-06-156152-index.htm" xr:uid="{00000000-0004-0000-0000-00003E000000}"/>
    <hyperlink ref="W36" r:id="rId44" tooltip="https://www.sec.gov/Archives/edgar/data/320187/000119312507164166/0001193125-07-164166-index.htm" xr:uid="{00000000-0004-0000-0000-000040000000}"/>
    <hyperlink ref="W74" r:id="rId45" tooltip="https://www.sec.gov/Archives/edgar/data/320187/000119312507164166/0001193125-07-164166-index.htm" xr:uid="{00000000-0004-0000-0000-000041000000}"/>
    <hyperlink ref="X36" r:id="rId46" tooltip="https://www.sec.gov/Archives/edgar/data/320187/000119312508159004/0001193125-08-159004-index.htm" xr:uid="{00000000-0004-0000-0000-000043000000}"/>
    <hyperlink ref="X74" r:id="rId47" tooltip="https://www.sec.gov/Archives/edgar/data/320187/000119312508159004/0001193125-08-159004-index.htm" xr:uid="{00000000-0004-0000-0000-000044000000}"/>
    <hyperlink ref="Y36" r:id="rId48" tooltip="https://sec.gov" xr:uid="{00000000-0004-0000-0000-000046000000}"/>
    <hyperlink ref="Y74" r:id="rId49" tooltip="https://sec.gov" xr:uid="{00000000-0004-0000-0000-000047000000}"/>
    <hyperlink ref="Z36" r:id="rId50" tooltip="https://www.sec.gov/Archives/edgar/data/320187/000119312510161874/0001193125-10-161874-index.htm" xr:uid="{00000000-0004-0000-0000-000049000000}"/>
    <hyperlink ref="Z74" r:id="rId51" tooltip="https://www.sec.gov/Archives/edgar/data/320187/000119312510161874/0001193125-10-161874-index.htm" xr:uid="{00000000-0004-0000-0000-00004A000000}"/>
    <hyperlink ref="AA36" r:id="rId52" tooltip="https://www.sec.gov/Archives/edgar/data/320187/000119312511194791/0001193125-11-194791-index.htm" xr:uid="{00000000-0004-0000-0000-00004C000000}"/>
    <hyperlink ref="AA74" r:id="rId53" tooltip="https://www.sec.gov/Archives/edgar/data/320187/000119312511194791/0001193125-11-194791-index.htm" xr:uid="{00000000-0004-0000-0000-00004D000000}"/>
    <hyperlink ref="AB36" r:id="rId54" tooltip="https://www.sec.gov/Archives/edgar/data/320187/000119312512312306/0001193125-12-312306-index.htm" xr:uid="{00000000-0004-0000-0000-00004F000000}"/>
    <hyperlink ref="AB74" r:id="rId55" tooltip="https://www.sec.gov/Archives/edgar/data/320187/000119312512312306/0001193125-12-312306-index.htm" xr:uid="{00000000-0004-0000-0000-000050000000}"/>
    <hyperlink ref="AC36" r:id="rId56" tooltip="https://www.sec.gov/Archives/edgar/data/320187/000032018713000092/0000320187-13-000092-index.htm" xr:uid="{00000000-0004-0000-0000-000052000000}"/>
    <hyperlink ref="AC74" r:id="rId57" tooltip="https://www.sec.gov/Archives/edgar/data/320187/000032018713000092/0000320187-13-000092-index.htm" xr:uid="{00000000-0004-0000-0000-000053000000}"/>
    <hyperlink ref="AD36" r:id="rId58" tooltip="https://www.sec.gov/Archives/edgar/data/320187/000032018714000097/0000320187-14-000097-index.htm" xr:uid="{00000000-0004-0000-0000-000055000000}"/>
    <hyperlink ref="AD74" r:id="rId59" tooltip="https://www.sec.gov/Archives/edgar/data/320187/000032018714000097/0000320187-14-000097-index.htm" xr:uid="{00000000-0004-0000-0000-000056000000}"/>
    <hyperlink ref="AE36" r:id="rId60" tooltip="https://www.sec.gov/Archives/edgar/data/320187/000032018715000113/0000320187-15-000113-index.htm" xr:uid="{00000000-0004-0000-0000-000058000000}"/>
    <hyperlink ref="AE74" r:id="rId61" tooltip="https://www.sec.gov/Archives/edgar/data/320187/000032018715000113/0000320187-15-000113-index.htm" xr:uid="{00000000-0004-0000-0000-000059000000}"/>
    <hyperlink ref="AF36" r:id="rId62" tooltip="https://www.sec.gov/Archives/edgar/data/320187/000032018716000336/0000320187-16-000336-index.htm" xr:uid="{00000000-0004-0000-0000-00005B000000}"/>
    <hyperlink ref="AF74" r:id="rId63" tooltip="https://www.sec.gov/Archives/edgar/data/320187/000032018716000336/0000320187-16-000336-index.htm" xr:uid="{00000000-0004-0000-0000-00005C000000}"/>
    <hyperlink ref="AG36" r:id="rId64" tooltip="https://www.sec.gov/Archives/edgar/data/320187/000032018717000090/0000320187-17-000090-index.htm" xr:uid="{00000000-0004-0000-0000-00005E000000}"/>
    <hyperlink ref="AG74" r:id="rId65" tooltip="https://www.sec.gov/Archives/edgar/data/320187/000032018717000090/0000320187-17-000090-index.htm" xr:uid="{00000000-0004-0000-0000-00005F000000}"/>
    <hyperlink ref="AH36" r:id="rId66" tooltip="https://www.sec.gov/Archives/edgar/data/320187/000032018718000142/0000320187-18-000142-index.htm" xr:uid="{00000000-0004-0000-0000-000061000000}"/>
    <hyperlink ref="AH74" r:id="rId67" tooltip="https://www.sec.gov/Archives/edgar/data/320187/000032018718000142/0000320187-18-000142-index.htm" xr:uid="{00000000-0004-0000-0000-000062000000}"/>
    <hyperlink ref="AI36" r:id="rId68" tooltip="https://www.sec.gov/Archives/edgar/data/320187/000032018719000051/0000320187-19-000051-index.htm" xr:uid="{00000000-0004-0000-0000-000064000000}"/>
    <hyperlink ref="AI74" r:id="rId69" tooltip="https://www.sec.gov/Archives/edgar/data/320187/000032018719000051/0000320187-19-000051-index.htm" xr:uid="{00000000-0004-0000-0000-000065000000}"/>
    <hyperlink ref="AJ36" r:id="rId70" tooltip="https://www.sec.gov/Archives/edgar/data/320187/000032018720000047/0000320187-20-000047-index.htm" xr:uid="{00000000-0004-0000-0000-000067000000}"/>
    <hyperlink ref="AJ74" r:id="rId71" tooltip="https://www.sec.gov/Archives/edgar/data/320187/000032018720000047/0000320187-20-000047-index.htm" xr:uid="{00000000-0004-0000-0000-000068000000}"/>
    <hyperlink ref="AK36" r:id="rId72" tooltip="https://www.sec.gov/Archives/edgar/data/320187/000032018721000028/0000320187-21-000028-index.htm" xr:uid="{00000000-0004-0000-0000-00006A000000}"/>
    <hyperlink ref="AK74" r:id="rId73" tooltip="https://www.sec.gov/Archives/edgar/data/320187/000032018721000028/0000320187-21-000028-index.htm" xr:uid="{00000000-0004-0000-0000-00006B000000}"/>
    <hyperlink ref="AL36" r:id="rId74" tooltip="https://www.sec.gov/Archives/edgar/data/320187/000032018722000038/0000320187-22-000038-index.htm" xr:uid="{00000000-0004-0000-0000-00006D000000}"/>
    <hyperlink ref="AL74" r:id="rId75" tooltip="https://www.sec.gov/Archives/edgar/data/320187/000032018722000038/0000320187-22-000038-index.htm" xr:uid="{00000000-0004-0000-0000-00006E000000}"/>
    <hyperlink ref="AM1" r:id="rId76" display="https://finbox.com/NYSE:NKE/explorer/revenue_proj" xr:uid="{BE7A02BA-13B4-7745-82CC-449BB40D43D8}"/>
  </hyperlinks>
  <pageMargins left="0.7" right="0.7" top="0.75" bottom="0.75" header="0.3" footer="0.3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2023-03-13T04:12:00Z</dcterms:created>
  <dcterms:modified xsi:type="dcterms:W3CDTF">2023-03-30T04:12:08Z</dcterms:modified>
</cp:coreProperties>
</file>