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AE2E23A4-6297-B34F-86FC-C19DA45E24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1'!$B$19:$AM$19</definedName>
    <definedName name="_xlchart.v1.11" hidden="1">'Sheet 1'!$B$3:$AM$3</definedName>
    <definedName name="_xlchart.v1.2" hidden="1">'Sheet 1'!$A$3</definedName>
    <definedName name="_xlchart.v1.3" hidden="1">'Sheet 1'!$B$106:$AM$106</definedName>
    <definedName name="_xlchart.v1.4" hidden="1">'Sheet 1'!$B$19:$AM$19</definedName>
    <definedName name="_xlchart.v1.5" hidden="1">'Sheet 1'!$B$3:$AM$3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1" i="1" l="1"/>
  <c r="AV16" i="1"/>
  <c r="AV13" i="1"/>
  <c r="AV10" i="1"/>
  <c r="AV7" i="1"/>
  <c r="AV4" i="1"/>
  <c r="AO111" i="1"/>
  <c r="AU97" i="1"/>
  <c r="AU90" i="1"/>
  <c r="AU89" i="1"/>
  <c r="AU91" i="1" s="1"/>
  <c r="AU87" i="1"/>
  <c r="AU86" i="1"/>
  <c r="AU99" i="1" s="1"/>
  <c r="AU85" i="1"/>
  <c r="AU88" i="1" s="1"/>
  <c r="AS19" i="1"/>
  <c r="AU16" i="1"/>
  <c r="AT16" i="1"/>
  <c r="AS16" i="1"/>
  <c r="AO114" i="1" s="1"/>
  <c r="AU13" i="1"/>
  <c r="AT13" i="1"/>
  <c r="AS13" i="1"/>
  <c r="AU10" i="1"/>
  <c r="AT10" i="1"/>
  <c r="AS10" i="1"/>
  <c r="AU7" i="1"/>
  <c r="AT7" i="1"/>
  <c r="AS7" i="1"/>
  <c r="AU4" i="1"/>
  <c r="AT4" i="1"/>
  <c r="AS4" i="1"/>
  <c r="AR4" i="1"/>
  <c r="AQ4" i="1"/>
  <c r="AP4" i="1"/>
  <c r="AO4" i="1"/>
  <c r="AN4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N106" i="1" s="1"/>
  <c r="AO112" i="1"/>
  <c r="AU103" i="1"/>
  <c r="AU102" i="1" s="1"/>
  <c r="AO106" i="1"/>
  <c r="AN108" i="1"/>
  <c r="AU92" i="1"/>
  <c r="AP106" i="1" l="1"/>
  <c r="AO108" i="1"/>
  <c r="AU100" i="1"/>
  <c r="AU105" i="1" s="1"/>
  <c r="AU108" i="1" s="1"/>
  <c r="AQ106" i="1" l="1"/>
  <c r="AP108" i="1"/>
  <c r="AR106" i="1" l="1"/>
  <c r="AR107" i="1" s="1"/>
  <c r="AR108" i="1" s="1"/>
  <c r="AQ108" i="1"/>
  <c r="AO110" i="1" l="1"/>
  <c r="AO113" i="1" s="1"/>
  <c r="AO115" i="1" s="1"/>
  <c r="AO118" i="1" s="1"/>
  <c r="AO117" i="1" l="1"/>
</calcChain>
</file>

<file path=xl/sharedStrings.xml><?xml version="1.0" encoding="utf-8"?>
<sst xmlns="http://schemas.openxmlformats.org/spreadsheetml/2006/main" count="1250" uniqueCount="161">
  <si>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</si>
  <si>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</si>
  <si>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</si>
  <si>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</si>
  <si>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</si>
  <si>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</si>
  <si>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</si>
  <si>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</si>
  <si>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</si>
  <si>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</si>
  <si>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</si>
  <si>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</si>
  <si>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</si>
  <si>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</si>
  <si>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</si>
  <si>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</si>
  <si>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</si>
  <si>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</si>
  <si>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</si>
  <si>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</si>
  <si>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</si>
  <si>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</si>
  <si>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</si>
  <si>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</si>
  <si>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</si>
  <si>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</si>
  <si>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</si>
  <si>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</si>
  <si>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</si>
  <si>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</si>
  <si>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</si>
  <si>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</si>
  <si>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</si>
  <si>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</si>
  <si>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</si>
  <si>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</si>
  <si>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</si>
  <si>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</si>
  <si>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</si>
  <si>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</si>
  <si>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</si>
  <si>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</si>
  <si>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</si>
  <si>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</si>
  <si>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</si>
  <si>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</si>
  <si>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</si>
  <si>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</si>
  <si>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</si>
  <si>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</si>
  <si>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</si>
  <si>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</si>
  <si>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</si>
  <si>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</si>
  <si>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</si>
  <si>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</si>
  <si>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</si>
  <si>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</si>
  <si>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</si>
  <si>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</si>
  <si>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</si>
  <si>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</si>
  <si>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</si>
  <si>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</si>
  <si>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</si>
  <si>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</si>
  <si>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</si>
  <si>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</si>
  <si>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</si>
  <si>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</si>
  <si>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</si>
  <si>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</si>
  <si>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</si>
  <si>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</si>
  <si>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</si>
  <si>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</si>
  <si>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</si>
  <si>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</si>
  <si>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</si>
  <si>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</si>
  <si>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</si>
  <si>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</si>
  <si>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</si>
  <si>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</si>
  <si>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</si>
  <si>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</si>
  <si>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</si>
  <si>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</si>
  <si>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</si>
  <si>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</si>
  <si>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</si>
  <si>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</si>
  <si>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</si>
  <si>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</si>
  <si>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</si>
  <si>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PepsiCo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</si>
  <si>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</si>
  <si>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</si>
  <si>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</si>
  <si>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</si>
  <si>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</si>
  <si>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</si>
  <si>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</si>
  <si>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</si>
  <si>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</si>
  <si>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</si>
  <si>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</si>
  <si>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</si>
  <si>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</si>
  <si>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</si>
  <si>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</si>
  <si>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</si>
  <si>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</si>
  <si>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Gross Profit Margin</t>
  </si>
  <si>
    <t>EBITDA Margin</t>
  </si>
  <si>
    <t>Net Income Margin</t>
  </si>
  <si>
    <t>ROE</t>
  </si>
  <si>
    <t>ROA</t>
  </si>
  <si>
    <t>ROIC</t>
  </si>
  <si>
    <t>Share Dilution (5yr)</t>
  </si>
  <si>
    <t>P/S</t>
  </si>
  <si>
    <t>P/E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</si>
  <si>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</si>
  <si>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</si>
  <si>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</si>
  <si>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</si>
  <si>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</si>
  <si>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</si>
  <si>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</si>
  <si>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</si>
  <si>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</si>
  <si>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</si>
  <si>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</si>
  <si>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</si>
  <si>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</si>
  <si>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</si>
  <si>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</si>
  <si>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</si>
  <si>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</si>
  <si>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</si>
  <si>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</si>
  <si>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</si>
  <si>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</si>
  <si>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</si>
  <si>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</si>
  <si>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</si>
  <si>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</si>
  <si>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</si>
  <si>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</si>
  <si>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</si>
  <si>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</si>
  <si>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</si>
  <si>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</si>
  <si>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</si>
  <si>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</si>
  <si>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</si>
  <si>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</si>
  <si>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3yr FCF Growth</t>
  </si>
  <si>
    <t>FCF Margin</t>
  </si>
  <si>
    <t>Debt to Equity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</si>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</sst>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0" fontId="11" fillId="8" borderId="9" xfId="0" applyFont="1" applyFill="1" applyBorder="1" applyAlignment="1">
      <alignment horizontal="left" vertical="center" wrapText="1"/>
    </xf>
    <xf numFmtId="164" fontId="1" fillId="8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2" fontId="11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46280991735538E-2"/>
          <c:y val="0.1161933750620595"/>
          <c:w val="0.87127272727272731"/>
          <c:h val="0.73090094144831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8056700000</c:v>
                </c:pt>
                <c:pt idx="1">
                  <c:v>9290800000</c:v>
                </c:pt>
                <c:pt idx="2">
                  <c:v>11485200000</c:v>
                </c:pt>
                <c:pt idx="3">
                  <c:v>13007000000</c:v>
                </c:pt>
                <c:pt idx="4">
                  <c:v>15242400000</c:v>
                </c:pt>
                <c:pt idx="5">
                  <c:v>17802700000</c:v>
                </c:pt>
                <c:pt idx="6">
                  <c:v>19607900000</c:v>
                </c:pt>
                <c:pt idx="7">
                  <c:v>21970000000</c:v>
                </c:pt>
                <c:pt idx="8">
                  <c:v>25020700000</c:v>
                </c:pt>
                <c:pt idx="9">
                  <c:v>28472400000</c:v>
                </c:pt>
                <c:pt idx="10">
                  <c:v>30421000000</c:v>
                </c:pt>
                <c:pt idx="11">
                  <c:v>31645000000</c:v>
                </c:pt>
                <c:pt idx="12">
                  <c:v>20917000000</c:v>
                </c:pt>
                <c:pt idx="13">
                  <c:v>22348000000</c:v>
                </c:pt>
                <c:pt idx="14">
                  <c:v>20367000000</c:v>
                </c:pt>
                <c:pt idx="15">
                  <c:v>20438000000</c:v>
                </c:pt>
                <c:pt idx="16">
                  <c:v>26935000000</c:v>
                </c:pt>
                <c:pt idx="17">
                  <c:v>25112000000</c:v>
                </c:pt>
                <c:pt idx="18">
                  <c:v>26971000000</c:v>
                </c:pt>
                <c:pt idx="19">
                  <c:v>29261000000</c:v>
                </c:pt>
                <c:pt idx="20">
                  <c:v>32562000000</c:v>
                </c:pt>
                <c:pt idx="21">
                  <c:v>35137000000</c:v>
                </c:pt>
                <c:pt idx="22">
                  <c:v>39474000000</c:v>
                </c:pt>
                <c:pt idx="23">
                  <c:v>43251000000</c:v>
                </c:pt>
                <c:pt idx="24">
                  <c:v>43232000000</c:v>
                </c:pt>
                <c:pt idx="25">
                  <c:v>57838000000</c:v>
                </c:pt>
                <c:pt idx="26">
                  <c:v>66504000000</c:v>
                </c:pt>
                <c:pt idx="27">
                  <c:v>65492000000</c:v>
                </c:pt>
                <c:pt idx="28">
                  <c:v>66415000000</c:v>
                </c:pt>
                <c:pt idx="29">
                  <c:v>66683000000</c:v>
                </c:pt>
                <c:pt idx="30">
                  <c:v>63056000000</c:v>
                </c:pt>
                <c:pt idx="31">
                  <c:v>62799000000</c:v>
                </c:pt>
                <c:pt idx="32">
                  <c:v>63525000000</c:v>
                </c:pt>
                <c:pt idx="33">
                  <c:v>64661000000</c:v>
                </c:pt>
                <c:pt idx="34">
                  <c:v>67161000000</c:v>
                </c:pt>
                <c:pt idx="35">
                  <c:v>70372000000</c:v>
                </c:pt>
                <c:pt idx="36">
                  <c:v>79474000000</c:v>
                </c:pt>
                <c:pt idx="37">
                  <c:v>86392000000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2548-B572-27C305ADAE7F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787600000</c:v>
                </c:pt>
                <c:pt idx="1">
                  <c:v>680300000</c:v>
                </c:pt>
                <c:pt idx="2">
                  <c:v>950100000</c:v>
                </c:pt>
                <c:pt idx="3">
                  <c:v>1137600000</c:v>
                </c:pt>
                <c:pt idx="4">
                  <c:v>2122500000</c:v>
                </c:pt>
                <c:pt idx="5">
                  <c:v>2537700000</c:v>
                </c:pt>
                <c:pt idx="6">
                  <c:v>2704800000</c:v>
                </c:pt>
                <c:pt idx="7">
                  <c:v>2186300000</c:v>
                </c:pt>
                <c:pt idx="8">
                  <c:v>3866700000</c:v>
                </c:pt>
                <c:pt idx="9">
                  <c:v>4208900000</c:v>
                </c:pt>
                <c:pt idx="10">
                  <c:v>4172000000</c:v>
                </c:pt>
                <c:pt idx="11">
                  <c:v>3766000000</c:v>
                </c:pt>
                <c:pt idx="12">
                  <c:v>4066000000</c:v>
                </c:pt>
                <c:pt idx="13">
                  <c:v>3497000000</c:v>
                </c:pt>
                <c:pt idx="14">
                  <c:v>4688000000</c:v>
                </c:pt>
                <c:pt idx="15">
                  <c:v>4170000000</c:v>
                </c:pt>
                <c:pt idx="16">
                  <c:v>5111000000</c:v>
                </c:pt>
                <c:pt idx="17">
                  <c:v>5980000000</c:v>
                </c:pt>
                <c:pt idx="18">
                  <c:v>6213000000</c:v>
                </c:pt>
                <c:pt idx="19">
                  <c:v>6848000000</c:v>
                </c:pt>
                <c:pt idx="20">
                  <c:v>7690000000</c:v>
                </c:pt>
                <c:pt idx="21">
                  <c:v>8395000000</c:v>
                </c:pt>
                <c:pt idx="22">
                  <c:v>9057000000</c:v>
                </c:pt>
                <c:pt idx="23">
                  <c:v>8893000000</c:v>
                </c:pt>
                <c:pt idx="24">
                  <c:v>10078000000</c:v>
                </c:pt>
                <c:pt idx="25">
                  <c:v>11444000000</c:v>
                </c:pt>
                <c:pt idx="26">
                  <c:v>12408000000</c:v>
                </c:pt>
                <c:pt idx="27">
                  <c:v>11856000000</c:v>
                </c:pt>
                <c:pt idx="28">
                  <c:v>12418000000</c:v>
                </c:pt>
                <c:pt idx="29">
                  <c:v>12246000000</c:v>
                </c:pt>
                <c:pt idx="30">
                  <c:v>10779000000</c:v>
                </c:pt>
                <c:pt idx="31">
                  <c:v>12213000000</c:v>
                </c:pt>
                <c:pt idx="32">
                  <c:v>13071000000</c:v>
                </c:pt>
                <c:pt idx="33">
                  <c:v>13069000000</c:v>
                </c:pt>
                <c:pt idx="34">
                  <c:v>12848000000</c:v>
                </c:pt>
                <c:pt idx="35">
                  <c:v>12690000000</c:v>
                </c:pt>
                <c:pt idx="36">
                  <c:v>14838000000</c:v>
                </c:pt>
                <c:pt idx="37">
                  <c:v>14856000000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E-2548-B572-27C305ADAE7F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942100000</c:v>
                </c:pt>
                <c:pt idx="5">
                  <c:v>929900000</c:v>
                </c:pt>
                <c:pt idx="6">
                  <c:v>972500000</c:v>
                </c:pt>
                <c:pt idx="7">
                  <c:v>1162000000</c:v>
                </c:pt>
                <c:pt idx="8">
                  <c:v>1152800000</c:v>
                </c:pt>
                <c:pt idx="9">
                  <c:v>1462800000</c:v>
                </c:pt>
                <c:pt idx="10">
                  <c:v>1638000000</c:v>
                </c:pt>
                <c:pt idx="11">
                  <c:v>1907000000</c:v>
                </c:pt>
                <c:pt idx="12">
                  <c:v>8149000000</c:v>
                </c:pt>
                <c:pt idx="13">
                  <c:v>-2731000000</c:v>
                </c:pt>
                <c:pt idx="14">
                  <c:v>1479000000</c:v>
                </c:pt>
                <c:pt idx="15">
                  <c:v>2844000000</c:v>
                </c:pt>
                <c:pt idx="16">
                  <c:v>2877000000</c:v>
                </c:pt>
                <c:pt idx="17">
                  <c:v>3190000000</c:v>
                </c:pt>
                <c:pt idx="18">
                  <c:v>2983000000</c:v>
                </c:pt>
                <c:pt idx="19">
                  <c:v>3667000000</c:v>
                </c:pt>
                <c:pt idx="20">
                  <c:v>4116000000</c:v>
                </c:pt>
                <c:pt idx="21">
                  <c:v>4016000000</c:v>
                </c:pt>
                <c:pt idx="22">
                  <c:v>4504000000</c:v>
                </c:pt>
                <c:pt idx="23">
                  <c:v>4553000000</c:v>
                </c:pt>
                <c:pt idx="24">
                  <c:v>4668000000</c:v>
                </c:pt>
                <c:pt idx="25">
                  <c:v>5195000000</c:v>
                </c:pt>
                <c:pt idx="26">
                  <c:v>5605000000</c:v>
                </c:pt>
                <c:pt idx="27">
                  <c:v>5765000000</c:v>
                </c:pt>
                <c:pt idx="28">
                  <c:v>6893000000</c:v>
                </c:pt>
                <c:pt idx="29">
                  <c:v>7647000000</c:v>
                </c:pt>
                <c:pt idx="30">
                  <c:v>7822000000</c:v>
                </c:pt>
                <c:pt idx="31">
                  <c:v>7364000000</c:v>
                </c:pt>
                <c:pt idx="32">
                  <c:v>7025000000</c:v>
                </c:pt>
                <c:pt idx="33">
                  <c:v>6133000000</c:v>
                </c:pt>
                <c:pt idx="34">
                  <c:v>5417000000</c:v>
                </c:pt>
                <c:pt idx="35">
                  <c:v>6373000000</c:v>
                </c:pt>
                <c:pt idx="36">
                  <c:v>6991000000</c:v>
                </c:pt>
                <c:pt idx="37">
                  <c:v>10811000000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E-2548-B572-27C305AD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360511"/>
        <c:axId val="513362239"/>
      </c:barChart>
      <c:catAx>
        <c:axId val="5133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2239"/>
        <c:crosses val="autoZero"/>
        <c:auto val="1"/>
        <c:lblAlgn val="ctr"/>
        <c:lblOffset val="100"/>
        <c:noMultiLvlLbl val="0"/>
      </c:catAx>
      <c:valAx>
        <c:axId val="513362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91934665191645"/>
          <c:y val="0.92575485224040577"/>
          <c:w val="0.30305376456042166"/>
          <c:h val="4.8317039332959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31749</xdr:colOff>
      <xdr:row>108</xdr:row>
      <xdr:rowOff>9524</xdr:rowOff>
    </xdr:from>
    <xdr:to>
      <xdr:col>47</xdr:col>
      <xdr:colOff>15874</xdr:colOff>
      <xdr:row>131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CDA2-A23D-0099-573F-841F6CD5A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77476/000119312506039968/0001193125-06-039968-index.htm" TargetMode="External"/><Relationship Id="rId47" Type="http://schemas.openxmlformats.org/officeDocument/2006/relationships/hyperlink" Target="https://www.sec.gov/Archives/edgar/data/77476/000119312508032441/0001193125-08-032441-index.htm" TargetMode="External"/><Relationship Id="rId63" Type="http://schemas.openxmlformats.org/officeDocument/2006/relationships/hyperlink" Target="https://www.sec.gov/Archives/edgar/data/77476/000007747616000066/0000077476-16-000066-index.htm" TargetMode="External"/><Relationship Id="rId68" Type="http://schemas.openxmlformats.org/officeDocument/2006/relationships/hyperlink" Target="https://www.sec.gov/Archives/edgar/data/77476/000007747619000017/0000077476-19-000017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77476/000007747601500016/0000077476-01-500016-index.html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www.sec.gov/Archives/edgar/data/77476/000119312505037811/0001193125-05-037811-index.htm" TargetMode="External"/><Relationship Id="rId45" Type="http://schemas.openxmlformats.org/officeDocument/2006/relationships/hyperlink" Target="https://www.sec.gov/Archives/edgar/data/77476/000119312507035201/0001193125-07-035201-index.htm" TargetMode="External"/><Relationship Id="rId53" Type="http://schemas.openxmlformats.org/officeDocument/2006/relationships/hyperlink" Target="https://www.sec.gov/Archives/edgar/data/77476/000119312511040427/0001193125-11-040427-index.htm" TargetMode="External"/><Relationship Id="rId58" Type="http://schemas.openxmlformats.org/officeDocument/2006/relationships/hyperlink" Target="https://www.sec.gov/Archives/edgar/data/77476/000007747614000007/0000077476-14-000007-index.htm" TargetMode="External"/><Relationship Id="rId66" Type="http://schemas.openxmlformats.org/officeDocument/2006/relationships/hyperlink" Target="https://www.sec.gov/Archives/edgar/data/77476/000007747618000012/0000077476-18-000012-index.htm" TargetMode="External"/><Relationship Id="rId74" Type="http://schemas.openxmlformats.org/officeDocument/2006/relationships/hyperlink" Target="https://www.sec.gov/Archives/edgar/data/77476/000007747622000010/0000077476-22-000010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7476/000007747615000012/0000077476-15-000012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77476/000007747696000023/0000077476-96-000023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77476/000007747602000024/0000077476-02-000024-index.htm" TargetMode="External"/><Relationship Id="rId43" Type="http://schemas.openxmlformats.org/officeDocument/2006/relationships/hyperlink" Target="https://www.sec.gov/Archives/edgar/data/77476/000119312506039968/0001193125-06-039968-index.htm" TargetMode="External"/><Relationship Id="rId48" Type="http://schemas.openxmlformats.org/officeDocument/2006/relationships/hyperlink" Target="https://www.sec.gov/Archives/edgar/data/77476/000119312509033126/0001193125-09-033126-index.htm" TargetMode="External"/><Relationship Id="rId56" Type="http://schemas.openxmlformats.org/officeDocument/2006/relationships/hyperlink" Target="https://www.sec.gov/Archives/edgar/data/77476/000144530513000278/0001445305-13-000278-index.htm" TargetMode="External"/><Relationship Id="rId64" Type="http://schemas.openxmlformats.org/officeDocument/2006/relationships/hyperlink" Target="https://www.sec.gov/Archives/edgar/data/77476/000007747617000010/0000077476-17-000010-index.htm" TargetMode="External"/><Relationship Id="rId69" Type="http://schemas.openxmlformats.org/officeDocument/2006/relationships/hyperlink" Target="https://www.sec.gov/Archives/edgar/data/77476/000007747619000017/0000077476-19-000017-index.htm" TargetMode="External"/><Relationship Id="rId77" Type="http://schemas.openxmlformats.org/officeDocument/2006/relationships/hyperlink" Target="https://www.sec.gov/Archives/edgar/data/77476/000007747623000007/0000077476-23-00000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7476/000119312510036385/0001193125-10-036385-index.htm" TargetMode="External"/><Relationship Id="rId72" Type="http://schemas.openxmlformats.org/officeDocument/2006/relationships/hyperlink" Target="https://www.sec.gov/Archives/edgar/data/77476/000007747621000007/0000077476-21-000007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77476/000007747601500016/0000077476-01-500016-index.html" TargetMode="External"/><Relationship Id="rId38" Type="http://schemas.openxmlformats.org/officeDocument/2006/relationships/hyperlink" Target="https://sec.gov/" TargetMode="External"/><Relationship Id="rId46" Type="http://schemas.openxmlformats.org/officeDocument/2006/relationships/hyperlink" Target="https://www.sec.gov/Archives/edgar/data/77476/000119312508032441/0001193125-08-032441-index.htm" TargetMode="External"/><Relationship Id="rId59" Type="http://schemas.openxmlformats.org/officeDocument/2006/relationships/hyperlink" Target="https://www.sec.gov/Archives/edgar/data/77476/000007747614000007/0000077476-14-000007-index.htm" TargetMode="External"/><Relationship Id="rId67" Type="http://schemas.openxmlformats.org/officeDocument/2006/relationships/hyperlink" Target="https://www.sec.gov/Archives/edgar/data/77476/000007747618000012/0000077476-18-000012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77476/000119312505037811/0001193125-05-037811-index.htm" TargetMode="External"/><Relationship Id="rId54" Type="http://schemas.openxmlformats.org/officeDocument/2006/relationships/hyperlink" Target="https://www.sec.gov/Archives/edgar/data/77476/000119312512081822/0001193125-12-081822-index.htm" TargetMode="External"/><Relationship Id="rId62" Type="http://schemas.openxmlformats.org/officeDocument/2006/relationships/hyperlink" Target="https://www.sec.gov/Archives/edgar/data/77476/000007747616000066/0000077476-16-000066-index.htm" TargetMode="External"/><Relationship Id="rId70" Type="http://schemas.openxmlformats.org/officeDocument/2006/relationships/hyperlink" Target="https://www.sec.gov/Archives/edgar/data/77476/000007747620000015/0000077476-20-000015-index.htm" TargetMode="External"/><Relationship Id="rId75" Type="http://schemas.openxmlformats.org/officeDocument/2006/relationships/hyperlink" Target="https://www.sec.gov/Archives/edgar/data/77476/000007747622000010/0000077476-22-000010-index.htm" TargetMode="External"/><Relationship Id="rId1" Type="http://schemas.openxmlformats.org/officeDocument/2006/relationships/hyperlink" Target="https://roic.ai/company/PEP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77476/000007747696000023/0000077476-96-000023-index.html" TargetMode="External"/><Relationship Id="rId28" Type="http://schemas.openxmlformats.org/officeDocument/2006/relationships/hyperlink" Target="https://www.sec.gov/Archives/edgar/data/77476/000007747699000013/0000077476-99-000013-index.html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77476/000119312509033126/0001193125-09-033126-index.htm" TargetMode="External"/><Relationship Id="rId57" Type="http://schemas.openxmlformats.org/officeDocument/2006/relationships/hyperlink" Target="https://www.sec.gov/Archives/edgar/data/77476/000144530513000278/0001445305-13-000278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77476/000119312507035201/0001193125-07-035201-index.htm" TargetMode="External"/><Relationship Id="rId52" Type="http://schemas.openxmlformats.org/officeDocument/2006/relationships/hyperlink" Target="https://www.sec.gov/Archives/edgar/data/77476/000119312511040427/0001193125-11-040427-index.htm" TargetMode="External"/><Relationship Id="rId60" Type="http://schemas.openxmlformats.org/officeDocument/2006/relationships/hyperlink" Target="https://www.sec.gov/Archives/edgar/data/77476/000007747615000012/0000077476-15-000012-index.htm" TargetMode="External"/><Relationship Id="rId65" Type="http://schemas.openxmlformats.org/officeDocument/2006/relationships/hyperlink" Target="https://www.sec.gov/Archives/edgar/data/77476/000007747617000010/0000077476-17-000010-index.htm" TargetMode="External"/><Relationship Id="rId73" Type="http://schemas.openxmlformats.org/officeDocument/2006/relationships/hyperlink" Target="https://www.sec.gov/Archives/edgar/data/77476/000007747621000007/0000077476-21-000007-index.htm" TargetMode="External"/><Relationship Id="rId78" Type="http://schemas.openxmlformats.org/officeDocument/2006/relationships/hyperlink" Target="https://finbox.com/NASDAQGS:PEP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77476/000007747602000024/0000077476-02-000024-index.htm" TargetMode="External"/><Relationship Id="rId50" Type="http://schemas.openxmlformats.org/officeDocument/2006/relationships/hyperlink" Target="https://www.sec.gov/Archives/edgar/data/77476/000119312510036385/0001193125-10-036385-index.htm" TargetMode="External"/><Relationship Id="rId55" Type="http://schemas.openxmlformats.org/officeDocument/2006/relationships/hyperlink" Target="https://www.sec.gov/Archives/edgar/data/77476/000119312512081822/0001193125-12-081822-index.htm" TargetMode="External"/><Relationship Id="rId76" Type="http://schemas.openxmlformats.org/officeDocument/2006/relationships/hyperlink" Target="https://www.sec.gov/Archives/edgar/data/77476/000007747623000007/0000077476-23-000007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7476/000007747620000015/0000077476-20-000015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77476/000007747699000013/0000077476-99-000013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J99" activePane="bottomRight" state="frozen"/>
      <selection pane="topRight"/>
      <selection pane="bottomLeft"/>
      <selection pane="bottomRight" activeCell="AO125" sqref="AO125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95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8056700000</v>
      </c>
      <c r="C3" s="1">
        <v>9290800000</v>
      </c>
      <c r="D3" s="1">
        <v>11485200000</v>
      </c>
      <c r="E3" s="1">
        <v>13007000000</v>
      </c>
      <c r="F3" s="1">
        <v>15242400000</v>
      </c>
      <c r="G3" s="1">
        <v>17802700000</v>
      </c>
      <c r="H3" s="1">
        <v>19607900000</v>
      </c>
      <c r="I3" s="1">
        <v>21970000000</v>
      </c>
      <c r="J3" s="1">
        <v>25020700000</v>
      </c>
      <c r="K3" s="1">
        <v>28472400000</v>
      </c>
      <c r="L3" s="1">
        <v>30421000000</v>
      </c>
      <c r="M3" s="1">
        <v>31645000000</v>
      </c>
      <c r="N3" s="1">
        <v>20917000000</v>
      </c>
      <c r="O3" s="1">
        <v>22348000000</v>
      </c>
      <c r="P3" s="1">
        <v>20367000000</v>
      </c>
      <c r="Q3" s="1">
        <v>20438000000</v>
      </c>
      <c r="R3" s="1">
        <v>26935000000</v>
      </c>
      <c r="S3" s="1">
        <v>25112000000</v>
      </c>
      <c r="T3" s="1">
        <v>26971000000</v>
      </c>
      <c r="U3" s="1">
        <v>29261000000</v>
      </c>
      <c r="V3" s="1">
        <v>32562000000</v>
      </c>
      <c r="W3" s="1">
        <v>35137000000</v>
      </c>
      <c r="X3" s="1">
        <v>39474000000</v>
      </c>
      <c r="Y3" s="1">
        <v>43251000000</v>
      </c>
      <c r="Z3" s="1">
        <v>43232000000</v>
      </c>
      <c r="AA3" s="1">
        <v>57838000000</v>
      </c>
      <c r="AB3" s="1">
        <v>66504000000</v>
      </c>
      <c r="AC3" s="1">
        <v>65492000000</v>
      </c>
      <c r="AD3" s="1">
        <v>66415000000</v>
      </c>
      <c r="AE3" s="1">
        <v>66683000000</v>
      </c>
      <c r="AF3" s="1">
        <v>63056000000</v>
      </c>
      <c r="AG3" s="1">
        <v>62799000000</v>
      </c>
      <c r="AH3" s="1">
        <v>63525000000</v>
      </c>
      <c r="AI3" s="1">
        <v>64661000000</v>
      </c>
      <c r="AJ3" s="1">
        <v>67161000000</v>
      </c>
      <c r="AK3" s="1">
        <v>70372000000</v>
      </c>
      <c r="AL3" s="1">
        <v>79474000000</v>
      </c>
      <c r="AM3" s="1">
        <v>86392000000</v>
      </c>
      <c r="AN3" s="28">
        <v>89829000000</v>
      </c>
      <c r="AO3" s="28">
        <v>94250000000</v>
      </c>
      <c r="AP3" s="28">
        <v>99302000000</v>
      </c>
      <c r="AQ3" s="28">
        <v>101600000000</v>
      </c>
      <c r="AR3" s="28">
        <v>105700000000</v>
      </c>
      <c r="AS3" s="18" t="s">
        <v>110</v>
      </c>
      <c r="AT3" s="19" t="s">
        <v>111</v>
      </c>
      <c r="AU3" s="19" t="s">
        <v>112</v>
      </c>
      <c r="AV3" s="19" t="s">
        <v>157</v>
      </c>
    </row>
    <row r="4" spans="1:48" ht="19" x14ac:dyDescent="0.25">
      <c r="A4" s="14" t="s">
        <v>94</v>
      </c>
      <c r="B4" s="1"/>
      <c r="C4" s="15">
        <f>(C3/B3)-1</f>
        <v>0.15317685901175415</v>
      </c>
      <c r="D4" s="15">
        <f>(D3/C3)-1</f>
        <v>0.23619064020321168</v>
      </c>
      <c r="E4" s="15">
        <f>(E3/D3)-1</f>
        <v>0.13250095775432724</v>
      </c>
      <c r="F4" s="15">
        <f t="shared" ref="F4:AR4" si="0">(F3/E3)-1</f>
        <v>0.17186130545091105</v>
      </c>
      <c r="G4" s="15">
        <f t="shared" si="0"/>
        <v>0.16797223534351535</v>
      </c>
      <c r="H4" s="16">
        <f t="shared" si="0"/>
        <v>0.10140034938520559</v>
      </c>
      <c r="I4" s="16">
        <f t="shared" si="0"/>
        <v>0.1204667506464232</v>
      </c>
      <c r="J4" s="16">
        <f t="shared" si="0"/>
        <v>0.13885753299954473</v>
      </c>
      <c r="K4" s="16">
        <f t="shared" si="0"/>
        <v>0.13795377427490041</v>
      </c>
      <c r="L4" s="16">
        <f t="shared" si="0"/>
        <v>6.8438206824855019E-2</v>
      </c>
      <c r="M4" s="16">
        <f t="shared" si="0"/>
        <v>4.0235363729002938E-2</v>
      </c>
      <c r="N4" s="16">
        <f t="shared" si="0"/>
        <v>-0.33901090219623953</v>
      </c>
      <c r="O4" s="16">
        <f t="shared" si="0"/>
        <v>6.8413252378448197E-2</v>
      </c>
      <c r="P4" s="16">
        <f t="shared" si="0"/>
        <v>-8.8643279040630074E-2</v>
      </c>
      <c r="Q4" s="16">
        <f t="shared" si="0"/>
        <v>3.4860313251829922E-3</v>
      </c>
      <c r="R4" s="16">
        <f t="shared" si="0"/>
        <v>0.31788824738232702</v>
      </c>
      <c r="S4" s="16">
        <f t="shared" si="0"/>
        <v>-6.768145535548542E-2</v>
      </c>
      <c r="T4" s="16">
        <f t="shared" si="0"/>
        <v>7.402835297865562E-2</v>
      </c>
      <c r="U4" s="16">
        <f t="shared" si="0"/>
        <v>8.4906010159059742E-2</v>
      </c>
      <c r="V4" s="16">
        <f t="shared" si="0"/>
        <v>0.11281227572536823</v>
      </c>
      <c r="W4" s="16">
        <f t="shared" si="0"/>
        <v>7.9079909096492873E-2</v>
      </c>
      <c r="X4" s="16">
        <f t="shared" si="0"/>
        <v>0.12343114096251817</v>
      </c>
      <c r="Y4" s="16">
        <f t="shared" si="0"/>
        <v>9.568323453412364E-2</v>
      </c>
      <c r="Z4" s="16">
        <f t="shared" si="0"/>
        <v>-4.3929620124394386E-4</v>
      </c>
      <c r="AA4" s="16">
        <f t="shared" si="0"/>
        <v>0.33785159141376764</v>
      </c>
      <c r="AB4" s="16">
        <f t="shared" si="0"/>
        <v>0.14983229018984057</v>
      </c>
      <c r="AC4" s="16">
        <f t="shared" si="0"/>
        <v>-1.5217129796703976E-2</v>
      </c>
      <c r="AD4" s="16">
        <f t="shared" si="0"/>
        <v>1.4093324375496152E-2</v>
      </c>
      <c r="AE4" s="16">
        <f t="shared" si="0"/>
        <v>4.0352330045922979E-3</v>
      </c>
      <c r="AF4" s="16">
        <f t="shared" si="0"/>
        <v>-5.4391674039860227E-2</v>
      </c>
      <c r="AG4" s="16">
        <f t="shared" si="0"/>
        <v>-4.0757421974118024E-3</v>
      </c>
      <c r="AH4" s="16">
        <f t="shared" si="0"/>
        <v>1.1560693641618602E-2</v>
      </c>
      <c r="AI4" s="16">
        <f t="shared" si="0"/>
        <v>1.7882723337268702E-2</v>
      </c>
      <c r="AJ4" s="16">
        <f t="shared" si="0"/>
        <v>3.8663181825211446E-2</v>
      </c>
      <c r="AK4" s="16">
        <f t="shared" si="0"/>
        <v>4.7810485251857493E-2</v>
      </c>
      <c r="AL4" s="16">
        <f t="shared" si="0"/>
        <v>0.12934121525606779</v>
      </c>
      <c r="AM4" s="16">
        <f t="shared" si="0"/>
        <v>8.7047336235750006E-2</v>
      </c>
      <c r="AN4" s="16">
        <f t="shared" si="0"/>
        <v>3.9783776275581051E-2</v>
      </c>
      <c r="AO4" s="16">
        <f t="shared" si="0"/>
        <v>4.9215732113237376E-2</v>
      </c>
      <c r="AP4" s="16">
        <f t="shared" si="0"/>
        <v>5.3602122015915077E-2</v>
      </c>
      <c r="AQ4" s="16">
        <f t="shared" si="0"/>
        <v>2.3141527864494194E-2</v>
      </c>
      <c r="AR4" s="16">
        <f t="shared" si="0"/>
        <v>4.0354330708661346E-2</v>
      </c>
      <c r="AS4" s="17">
        <f>(AM4+AL4+AK4)/3</f>
        <v>8.80663455812251E-2</v>
      </c>
      <c r="AT4" s="17">
        <f>(AM20+AL20+AK20)/3</f>
        <v>5.2727535701029206E-2</v>
      </c>
      <c r="AU4" s="17">
        <f>(AM29+AL29+AK29)/3</f>
        <v>7.1005888793812311E-2</v>
      </c>
      <c r="AV4" s="17">
        <f>(AM105+AL105+AK105)/3</f>
        <v>0.27328995595211897</v>
      </c>
    </row>
    <row r="5" spans="1:48" ht="19" x14ac:dyDescent="0.25">
      <c r="A5" s="5" t="s">
        <v>2</v>
      </c>
      <c r="B5" s="1">
        <v>2857500000</v>
      </c>
      <c r="C5" s="1">
        <v>3331100000</v>
      </c>
      <c r="D5" s="1">
        <v>3896200000</v>
      </c>
      <c r="E5" s="1">
        <v>5626500000</v>
      </c>
      <c r="F5" s="1">
        <v>6695700000</v>
      </c>
      <c r="G5" s="1">
        <v>7725900000</v>
      </c>
      <c r="H5" s="1">
        <v>8361000000</v>
      </c>
      <c r="I5" s="1">
        <v>9277700000</v>
      </c>
      <c r="J5" s="1">
        <v>10805600000</v>
      </c>
      <c r="K5" s="1">
        <v>12451100000</v>
      </c>
      <c r="L5" s="1">
        <v>14886000000</v>
      </c>
      <c r="M5" s="1">
        <v>15383000000</v>
      </c>
      <c r="N5" s="1">
        <v>8525000000</v>
      </c>
      <c r="O5" s="1">
        <v>9330000000</v>
      </c>
      <c r="P5" s="1">
        <v>8198000000</v>
      </c>
      <c r="Q5" s="1">
        <v>7943000000</v>
      </c>
      <c r="R5" s="1">
        <v>10754000000</v>
      </c>
      <c r="S5" s="1">
        <v>11497000000</v>
      </c>
      <c r="T5" s="1">
        <v>12379000000</v>
      </c>
      <c r="U5" s="1">
        <v>13406000000</v>
      </c>
      <c r="V5" s="1">
        <v>14176000000</v>
      </c>
      <c r="W5" s="1">
        <v>15762000000</v>
      </c>
      <c r="X5" s="1">
        <v>18038000000</v>
      </c>
      <c r="Y5" s="1">
        <v>20351000000</v>
      </c>
      <c r="Z5" s="1">
        <v>20099000000</v>
      </c>
      <c r="AA5" s="1">
        <v>26575000000</v>
      </c>
      <c r="AB5" s="1">
        <v>31593000000</v>
      </c>
      <c r="AC5" s="1">
        <v>31291000000</v>
      </c>
      <c r="AD5" s="1">
        <v>31075000000</v>
      </c>
      <c r="AE5" s="1">
        <v>31238000000</v>
      </c>
      <c r="AF5" s="1">
        <v>28731000000</v>
      </c>
      <c r="AG5" s="1">
        <v>28209000000</v>
      </c>
      <c r="AH5" s="1">
        <v>28796000000</v>
      </c>
      <c r="AI5" s="1">
        <v>29378000000</v>
      </c>
      <c r="AJ5" s="1">
        <v>29983000000</v>
      </c>
      <c r="AK5" s="1">
        <v>31797000000</v>
      </c>
      <c r="AL5" s="1">
        <v>37075000000</v>
      </c>
      <c r="AM5" s="1">
        <v>40576000000</v>
      </c>
    </row>
    <row r="6" spans="1:48" ht="20" x14ac:dyDescent="0.25">
      <c r="A6" s="6" t="s">
        <v>3</v>
      </c>
      <c r="B6" s="10">
        <v>5199200000</v>
      </c>
      <c r="C6" s="10">
        <v>5959700000</v>
      </c>
      <c r="D6" s="10">
        <v>7589000000</v>
      </c>
      <c r="E6" s="10">
        <v>7380500000</v>
      </c>
      <c r="F6" s="10">
        <v>8546700000</v>
      </c>
      <c r="G6" s="10">
        <v>10076800000</v>
      </c>
      <c r="H6" s="10">
        <v>11246900000</v>
      </c>
      <c r="I6" s="10">
        <v>12692300000</v>
      </c>
      <c r="J6" s="10">
        <v>14215100000</v>
      </c>
      <c r="K6" s="10">
        <v>16021300000</v>
      </c>
      <c r="L6" s="10">
        <v>15535000000</v>
      </c>
      <c r="M6" s="10">
        <v>16262000000</v>
      </c>
      <c r="N6" s="10">
        <v>12392000000</v>
      </c>
      <c r="O6" s="10">
        <v>13018000000</v>
      </c>
      <c r="P6" s="10">
        <v>12169000000</v>
      </c>
      <c r="Q6" s="10">
        <v>12495000000</v>
      </c>
      <c r="R6" s="10">
        <v>16181000000</v>
      </c>
      <c r="S6" s="10">
        <v>13615000000</v>
      </c>
      <c r="T6" s="10">
        <v>14592000000</v>
      </c>
      <c r="U6" s="10">
        <v>15855000000</v>
      </c>
      <c r="V6" s="10">
        <v>18386000000</v>
      </c>
      <c r="W6" s="10">
        <v>19375000000</v>
      </c>
      <c r="X6" s="10">
        <v>21436000000</v>
      </c>
      <c r="Y6" s="10">
        <v>22900000000</v>
      </c>
      <c r="Z6" s="10">
        <v>23133000000</v>
      </c>
      <c r="AA6" s="10">
        <v>31263000000</v>
      </c>
      <c r="AB6" s="10">
        <v>34911000000</v>
      </c>
      <c r="AC6" s="10">
        <v>34201000000</v>
      </c>
      <c r="AD6" s="10">
        <v>35340000000</v>
      </c>
      <c r="AE6" s="10">
        <v>35445000000</v>
      </c>
      <c r="AF6" s="10">
        <v>34325000000</v>
      </c>
      <c r="AG6" s="10">
        <v>34590000000</v>
      </c>
      <c r="AH6" s="10">
        <v>34729000000</v>
      </c>
      <c r="AI6" s="10">
        <v>35283000000</v>
      </c>
      <c r="AJ6" s="10">
        <v>37178000000</v>
      </c>
      <c r="AK6" s="10">
        <v>38575000000</v>
      </c>
      <c r="AL6" s="10">
        <v>42399000000</v>
      </c>
      <c r="AM6" s="10">
        <v>45816000000</v>
      </c>
      <c r="AS6" s="18" t="s">
        <v>113</v>
      </c>
      <c r="AT6" s="19" t="s">
        <v>114</v>
      </c>
      <c r="AU6" s="19" t="s">
        <v>115</v>
      </c>
      <c r="AV6" s="19" t="s">
        <v>158</v>
      </c>
    </row>
    <row r="7" spans="1:48" ht="19" x14ac:dyDescent="0.25">
      <c r="A7" s="5" t="s">
        <v>4</v>
      </c>
      <c r="B7" s="2">
        <v>0.64529999999999998</v>
      </c>
      <c r="C7" s="2">
        <v>0.64149999999999996</v>
      </c>
      <c r="D7" s="2">
        <v>0.66080000000000005</v>
      </c>
      <c r="E7" s="2">
        <v>0.56740000000000002</v>
      </c>
      <c r="F7" s="2">
        <v>0.56069999999999998</v>
      </c>
      <c r="G7" s="2">
        <v>0.56599999999999995</v>
      </c>
      <c r="H7" s="2">
        <v>0.5736</v>
      </c>
      <c r="I7" s="2">
        <v>0.57769999999999999</v>
      </c>
      <c r="J7" s="2">
        <v>0.56810000000000005</v>
      </c>
      <c r="K7" s="2">
        <v>0.56269999999999998</v>
      </c>
      <c r="L7" s="2">
        <v>0.51070000000000004</v>
      </c>
      <c r="M7" s="2">
        <v>0.51390000000000002</v>
      </c>
      <c r="N7" s="2">
        <v>0.59240000000000004</v>
      </c>
      <c r="O7" s="2">
        <v>0.58250000000000002</v>
      </c>
      <c r="P7" s="2">
        <v>0.59750000000000003</v>
      </c>
      <c r="Q7" s="2">
        <v>0.61140000000000005</v>
      </c>
      <c r="R7" s="2">
        <v>0.60070000000000001</v>
      </c>
      <c r="S7" s="2">
        <v>0.54220000000000002</v>
      </c>
      <c r="T7" s="2">
        <v>0.54100000000000004</v>
      </c>
      <c r="U7" s="2">
        <v>0.54179999999999995</v>
      </c>
      <c r="V7" s="2">
        <v>0.56459999999999999</v>
      </c>
      <c r="W7" s="2">
        <v>0.5514</v>
      </c>
      <c r="X7" s="2">
        <v>0.54300000000000004</v>
      </c>
      <c r="Y7" s="2">
        <v>0.52949999999999997</v>
      </c>
      <c r="Z7" s="2">
        <v>0.53510000000000002</v>
      </c>
      <c r="AA7" s="2">
        <v>0.54049999999999998</v>
      </c>
      <c r="AB7" s="2">
        <v>0.52490000000000003</v>
      </c>
      <c r="AC7" s="2">
        <v>0.5222</v>
      </c>
      <c r="AD7" s="2">
        <v>0.53210000000000002</v>
      </c>
      <c r="AE7" s="2">
        <v>0.53149999999999997</v>
      </c>
      <c r="AF7" s="2">
        <v>0.5444</v>
      </c>
      <c r="AG7" s="2">
        <v>0.55079999999999996</v>
      </c>
      <c r="AH7" s="2">
        <v>0.54669999999999996</v>
      </c>
      <c r="AI7" s="2">
        <v>0.54569999999999996</v>
      </c>
      <c r="AJ7" s="2">
        <v>0.55359999999999998</v>
      </c>
      <c r="AK7" s="2">
        <v>0.54820000000000002</v>
      </c>
      <c r="AL7" s="2">
        <v>0.53349999999999997</v>
      </c>
      <c r="AM7" s="2">
        <v>0.53029999999999999</v>
      </c>
      <c r="AS7" s="17">
        <f>AM7</f>
        <v>0.53029999999999999</v>
      </c>
      <c r="AT7" s="20">
        <f>AM21</f>
        <v>0.17199999999999999</v>
      </c>
      <c r="AU7" s="20">
        <f>AM30</f>
        <v>0.1031</v>
      </c>
      <c r="AV7" s="20">
        <f>AM106/AM3</f>
        <v>0.12513890175016204</v>
      </c>
    </row>
    <row r="8" spans="1:48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>
        <v>364000000</v>
      </c>
      <c r="Z8" s="1">
        <v>414000000</v>
      </c>
      <c r="AA8" s="1">
        <v>488000000</v>
      </c>
      <c r="AB8" s="1" t="s">
        <v>92</v>
      </c>
      <c r="AC8" s="1">
        <v>0</v>
      </c>
      <c r="AD8" s="1">
        <v>665000000</v>
      </c>
      <c r="AE8" s="1">
        <v>718000000</v>
      </c>
      <c r="AF8" s="1">
        <v>754000000</v>
      </c>
      <c r="AG8" s="1">
        <v>0</v>
      </c>
      <c r="AH8" s="1">
        <v>737000000</v>
      </c>
      <c r="AI8" s="1">
        <v>680000000</v>
      </c>
      <c r="AJ8" s="1">
        <v>711000000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96</v>
      </c>
      <c r="B9" s="15" t="e">
        <f>B8/B3</f>
        <v>#VALUE!</v>
      </c>
      <c r="C9" s="15" t="e">
        <f t="shared" ref="C9:AM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 t="e">
        <f t="shared" si="1"/>
        <v>#VALUE!</v>
      </c>
      <c r="K9" s="15" t="e">
        <f t="shared" si="1"/>
        <v>#VALUE!</v>
      </c>
      <c r="L9" s="15" t="e">
        <f t="shared" si="1"/>
        <v>#VALUE!</v>
      </c>
      <c r="M9" s="15" t="e">
        <f t="shared" si="1"/>
        <v>#VALUE!</v>
      </c>
      <c r="N9" s="15" t="e">
        <f t="shared" si="1"/>
        <v>#VALUE!</v>
      </c>
      <c r="O9" s="15" t="e">
        <f t="shared" si="1"/>
        <v>#VALUE!</v>
      </c>
      <c r="P9" s="15" t="e">
        <f t="shared" si="1"/>
        <v>#VALUE!</v>
      </c>
      <c r="Q9" s="15" t="e">
        <f t="shared" si="1"/>
        <v>#VALUE!</v>
      </c>
      <c r="R9" s="15" t="e">
        <f t="shared" si="1"/>
        <v>#VALUE!</v>
      </c>
      <c r="S9" s="15" t="e">
        <f t="shared" si="1"/>
        <v>#VALUE!</v>
      </c>
      <c r="T9" s="15" t="e">
        <f t="shared" si="1"/>
        <v>#VALUE!</v>
      </c>
      <c r="U9" s="15" t="e">
        <f t="shared" si="1"/>
        <v>#VALUE!</v>
      </c>
      <c r="V9" s="15" t="e">
        <f t="shared" si="1"/>
        <v>#VALUE!</v>
      </c>
      <c r="W9" s="15" t="e">
        <f t="shared" si="1"/>
        <v>#VALUE!</v>
      </c>
      <c r="X9" s="15" t="e">
        <f t="shared" si="1"/>
        <v>#VALUE!</v>
      </c>
      <c r="Y9" s="15">
        <f t="shared" si="1"/>
        <v>8.4159903817252781E-3</v>
      </c>
      <c r="Z9" s="15">
        <f t="shared" si="1"/>
        <v>9.5762398223538121E-3</v>
      </c>
      <c r="AA9" s="15">
        <f t="shared" si="1"/>
        <v>8.4373595214219024E-3</v>
      </c>
      <c r="AB9" s="15" t="e">
        <f t="shared" si="1"/>
        <v>#VALUE!</v>
      </c>
      <c r="AC9" s="15">
        <f t="shared" si="1"/>
        <v>0</v>
      </c>
      <c r="AD9" s="15">
        <f t="shared" si="1"/>
        <v>1.0012798313633968E-2</v>
      </c>
      <c r="AE9" s="15">
        <f t="shared" si="1"/>
        <v>1.0767361996310903E-2</v>
      </c>
      <c r="AF9" s="15">
        <f t="shared" si="1"/>
        <v>1.1957624968282161E-2</v>
      </c>
      <c r="AG9" s="15">
        <f t="shared" si="1"/>
        <v>0</v>
      </c>
      <c r="AH9" s="15">
        <f t="shared" si="1"/>
        <v>1.1601731601731603E-2</v>
      </c>
      <c r="AI9" s="15">
        <f t="shared" si="1"/>
        <v>1.0516385456457524E-2</v>
      </c>
      <c r="AJ9" s="15">
        <f t="shared" si="1"/>
        <v>1.0586501094385135E-2</v>
      </c>
      <c r="AK9" s="15">
        <f t="shared" si="1"/>
        <v>0</v>
      </c>
      <c r="AL9" s="15">
        <f t="shared" si="1"/>
        <v>0</v>
      </c>
      <c r="AM9" s="15">
        <f t="shared" si="1"/>
        <v>0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>
        <v>11712000000</v>
      </c>
      <c r="M10" s="1">
        <v>12593000000</v>
      </c>
      <c r="N10" s="1">
        <v>9241000000</v>
      </c>
      <c r="O10" s="1">
        <v>9924000000</v>
      </c>
      <c r="P10" s="1">
        <v>9103000000</v>
      </c>
      <c r="Q10" s="1">
        <v>9132000000</v>
      </c>
      <c r="R10" s="1">
        <v>11608000000</v>
      </c>
      <c r="S10" s="1">
        <v>8523000000</v>
      </c>
      <c r="T10" s="1" t="s">
        <v>92</v>
      </c>
      <c r="U10" s="1">
        <v>10299000000</v>
      </c>
      <c r="V10" s="1">
        <v>12314000000</v>
      </c>
      <c r="W10" s="1">
        <v>12774000000</v>
      </c>
      <c r="X10" s="1">
        <v>14208000000</v>
      </c>
      <c r="Y10" s="1">
        <v>15537000000</v>
      </c>
      <c r="Z10" s="1">
        <v>14612000000</v>
      </c>
      <c r="AA10" s="1">
        <v>22326000000</v>
      </c>
      <c r="AB10" s="1">
        <v>25145000000</v>
      </c>
      <c r="AC10" s="1">
        <v>24675000000</v>
      </c>
      <c r="AD10" s="1">
        <v>24417000000</v>
      </c>
      <c r="AE10" s="1">
        <v>24636000000</v>
      </c>
      <c r="AF10" s="1">
        <v>23568000000</v>
      </c>
      <c r="AG10" s="1">
        <v>24735000000</v>
      </c>
      <c r="AH10" s="1">
        <v>23502000000</v>
      </c>
      <c r="AI10" s="1">
        <v>24137000000</v>
      </c>
      <c r="AJ10" s="1">
        <v>25809000000</v>
      </c>
      <c r="AK10" s="1" t="s">
        <v>92</v>
      </c>
      <c r="AL10" s="1" t="s">
        <v>92</v>
      </c>
      <c r="AM10" s="1" t="s">
        <v>92</v>
      </c>
      <c r="AS10" s="17">
        <f>AM9</f>
        <v>0</v>
      </c>
      <c r="AT10" s="20">
        <f>AM13</f>
        <v>0.39886795073617926</v>
      </c>
      <c r="AU10" s="20">
        <f>AM80</f>
        <v>3.9702750254653205E-3</v>
      </c>
      <c r="AV10" s="20">
        <f>AM89</f>
        <v>0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>
        <v>4171300000</v>
      </c>
      <c r="C12" s="1">
        <v>4738400000</v>
      </c>
      <c r="D12" s="1">
        <v>5882700000</v>
      </c>
      <c r="E12" s="1">
        <v>5391200000</v>
      </c>
      <c r="F12" s="1">
        <v>5991800000</v>
      </c>
      <c r="G12" s="1">
        <v>6948100000</v>
      </c>
      <c r="H12" s="1">
        <v>7880800000</v>
      </c>
      <c r="I12" s="1">
        <v>8840300000</v>
      </c>
      <c r="J12" s="1">
        <v>9864400000</v>
      </c>
      <c r="K12" s="1">
        <v>11243600000</v>
      </c>
      <c r="L12" s="1">
        <v>12548000000</v>
      </c>
      <c r="M12" s="1">
        <v>12593000000</v>
      </c>
      <c r="N12" s="1">
        <v>9241000000</v>
      </c>
      <c r="O12" s="1">
        <v>9924000000</v>
      </c>
      <c r="P12" s="1">
        <v>9103000000</v>
      </c>
      <c r="Q12" s="1">
        <v>9132000000</v>
      </c>
      <c r="R12" s="1">
        <v>11608000000</v>
      </c>
      <c r="S12" s="1">
        <v>8523000000</v>
      </c>
      <c r="T12" s="1">
        <v>9460000000</v>
      </c>
      <c r="U12" s="1">
        <v>10299000000</v>
      </c>
      <c r="V12" s="1">
        <v>12314000000</v>
      </c>
      <c r="W12" s="1">
        <v>12774000000</v>
      </c>
      <c r="X12" s="1">
        <v>14208000000</v>
      </c>
      <c r="Y12" s="1">
        <v>15901000000</v>
      </c>
      <c r="Z12" s="1">
        <v>15026000000</v>
      </c>
      <c r="AA12" s="1">
        <v>22814000000</v>
      </c>
      <c r="AB12" s="1">
        <v>25145000000</v>
      </c>
      <c r="AC12" s="1">
        <v>24970000000</v>
      </c>
      <c r="AD12" s="1">
        <v>25357000000</v>
      </c>
      <c r="AE12" s="1">
        <v>26126000000</v>
      </c>
      <c r="AF12" s="1">
        <v>24885000000</v>
      </c>
      <c r="AG12" s="1">
        <v>24735000000</v>
      </c>
      <c r="AH12" s="1">
        <v>24231000000</v>
      </c>
      <c r="AI12" s="1">
        <v>25170000000</v>
      </c>
      <c r="AJ12" s="1">
        <v>26738000000</v>
      </c>
      <c r="AK12" s="1">
        <v>28495000000</v>
      </c>
      <c r="AL12" s="1">
        <v>31237000000</v>
      </c>
      <c r="AM12" s="1">
        <v>34459000000</v>
      </c>
      <c r="AS12" s="18" t="s">
        <v>116</v>
      </c>
      <c r="AT12" s="19" t="s">
        <v>117</v>
      </c>
      <c r="AU12" s="19" t="s">
        <v>118</v>
      </c>
      <c r="AV12" s="19" t="s">
        <v>159</v>
      </c>
    </row>
    <row r="13" spans="1:48" ht="19" x14ac:dyDescent="0.25">
      <c r="A13" s="14" t="s">
        <v>101</v>
      </c>
      <c r="B13" s="15">
        <f>B12/B3</f>
        <v>0.51774299651221967</v>
      </c>
      <c r="C13" s="15">
        <f t="shared" ref="C13:AM13" si="2">C12/C3</f>
        <v>0.51000990226891119</v>
      </c>
      <c r="D13" s="15">
        <f t="shared" si="2"/>
        <v>0.51219830738689787</v>
      </c>
      <c r="E13" s="15">
        <f t="shared" si="2"/>
        <v>0.41448450834166217</v>
      </c>
      <c r="F13" s="15">
        <f t="shared" si="2"/>
        <v>0.39310082401721513</v>
      </c>
      <c r="G13" s="15">
        <f t="shared" si="2"/>
        <v>0.39028349632359138</v>
      </c>
      <c r="H13" s="15">
        <f t="shared" si="2"/>
        <v>0.40191963443306017</v>
      </c>
      <c r="I13" s="15">
        <f t="shared" si="2"/>
        <v>0.40238051888939463</v>
      </c>
      <c r="J13" s="15">
        <f t="shared" si="2"/>
        <v>0.39424956136319128</v>
      </c>
      <c r="K13" s="15">
        <f t="shared" si="2"/>
        <v>0.3948947050476953</v>
      </c>
      <c r="L13" s="15">
        <f t="shared" si="2"/>
        <v>0.41247822228066139</v>
      </c>
      <c r="M13" s="15">
        <f t="shared" si="2"/>
        <v>0.39794596302733448</v>
      </c>
      <c r="N13" s="15">
        <f t="shared" si="2"/>
        <v>0.44179375627480039</v>
      </c>
      <c r="O13" s="15">
        <f t="shared" si="2"/>
        <v>0.44406658313943081</v>
      </c>
      <c r="P13" s="15">
        <f t="shared" si="2"/>
        <v>0.44694849511464624</v>
      </c>
      <c r="Q13" s="15">
        <f t="shared" si="2"/>
        <v>0.44681475682552108</v>
      </c>
      <c r="R13" s="15">
        <f t="shared" si="2"/>
        <v>0.43096343048078706</v>
      </c>
      <c r="S13" s="15">
        <f t="shared" si="2"/>
        <v>0.33939949028352978</v>
      </c>
      <c r="T13" s="15">
        <f t="shared" si="2"/>
        <v>0.35074709873567905</v>
      </c>
      <c r="U13" s="15">
        <f t="shared" si="2"/>
        <v>0.35197019924131095</v>
      </c>
      <c r="V13" s="15">
        <f t="shared" si="2"/>
        <v>0.37817087402493704</v>
      </c>
      <c r="W13" s="15">
        <f t="shared" si="2"/>
        <v>0.36354839627742835</v>
      </c>
      <c r="X13" s="15">
        <f t="shared" si="2"/>
        <v>0.35993312053503573</v>
      </c>
      <c r="Y13" s="15">
        <f t="shared" si="2"/>
        <v>0.3676446787357518</v>
      </c>
      <c r="Z13" s="15">
        <f t="shared" si="2"/>
        <v>0.34756661732050331</v>
      </c>
      <c r="AA13" s="15">
        <f t="shared" si="2"/>
        <v>0.39444655762647396</v>
      </c>
      <c r="AB13" s="15">
        <f t="shared" si="2"/>
        <v>0.37809755804162154</v>
      </c>
      <c r="AC13" s="15">
        <f t="shared" si="2"/>
        <v>0.38126794112257983</v>
      </c>
      <c r="AD13" s="15">
        <f t="shared" si="2"/>
        <v>0.38179628096062634</v>
      </c>
      <c r="AE13" s="15">
        <f t="shared" si="2"/>
        <v>0.39179401046743551</v>
      </c>
      <c r="AF13" s="15">
        <f t="shared" si="2"/>
        <v>0.3946492007104796</v>
      </c>
      <c r="AG13" s="15">
        <f t="shared" si="2"/>
        <v>0.39387569865762195</v>
      </c>
      <c r="AH13" s="15">
        <f t="shared" si="2"/>
        <v>0.38144037780401419</v>
      </c>
      <c r="AI13" s="15">
        <f t="shared" si="2"/>
        <v>0.38926091461622925</v>
      </c>
      <c r="AJ13" s="15">
        <f t="shared" si="2"/>
        <v>0.3981179553609982</v>
      </c>
      <c r="AK13" s="15">
        <f t="shared" si="2"/>
        <v>0.40491957028363551</v>
      </c>
      <c r="AL13" s="15">
        <f t="shared" si="2"/>
        <v>0.39304678259556586</v>
      </c>
      <c r="AM13" s="15">
        <f t="shared" si="2"/>
        <v>0.39886795073617926</v>
      </c>
      <c r="AS13" s="17">
        <f>AM28/AM72</f>
        <v>0.51956382296343806</v>
      </c>
      <c r="AT13" s="20">
        <f>AM28/AM54</f>
        <v>9.6651371668456512E-2</v>
      </c>
      <c r="AU13" s="20">
        <f>AM22/(AM72+AM56+AM61)</f>
        <v>0.20476698683742439</v>
      </c>
      <c r="AV13" s="21">
        <f>AM67/AM72</f>
        <v>4.3684179835558927</v>
      </c>
    </row>
    <row r="14" spans="1:48" ht="19" x14ac:dyDescent="0.25">
      <c r="A14" s="5" t="s">
        <v>9</v>
      </c>
      <c r="B14" s="1">
        <v>290800000</v>
      </c>
      <c r="C14" s="1">
        <v>400700000</v>
      </c>
      <c r="D14" s="1">
        <v>563000000</v>
      </c>
      <c r="E14" s="1">
        <v>629300000</v>
      </c>
      <c r="F14" s="1">
        <v>772000000</v>
      </c>
      <c r="G14" s="1">
        <v>884000000</v>
      </c>
      <c r="H14" s="1">
        <v>1034500000</v>
      </c>
      <c r="I14" s="1">
        <v>1214900000</v>
      </c>
      <c r="J14" s="1">
        <v>1444200000</v>
      </c>
      <c r="K14" s="1">
        <v>1576500000</v>
      </c>
      <c r="L14" s="1" t="s">
        <v>92</v>
      </c>
      <c r="M14" s="1">
        <v>1123000000</v>
      </c>
      <c r="N14" s="1">
        <v>489000000</v>
      </c>
      <c r="O14" s="1">
        <v>510000000</v>
      </c>
      <c r="P14" s="1">
        <v>248000000</v>
      </c>
      <c r="Q14" s="1">
        <v>138000000</v>
      </c>
      <c r="R14" s="1">
        <v>552000000</v>
      </c>
      <c r="S14" s="1">
        <v>362000000</v>
      </c>
      <c r="T14" s="1">
        <v>145000000</v>
      </c>
      <c r="U14" s="1">
        <v>297000000</v>
      </c>
      <c r="V14" s="1">
        <v>150000000</v>
      </c>
      <c r="W14" s="1">
        <v>162000000</v>
      </c>
      <c r="X14" s="1">
        <v>58000000</v>
      </c>
      <c r="Y14" s="1">
        <v>-300000000</v>
      </c>
      <c r="Z14" s="1">
        <v>-351000000</v>
      </c>
      <c r="AA14" s="1">
        <v>-371000000</v>
      </c>
      <c r="AB14" s="1">
        <v>133000000</v>
      </c>
      <c r="AC14" s="1">
        <v>119000000</v>
      </c>
      <c r="AD14" s="1">
        <v>-387000000</v>
      </c>
      <c r="AE14" s="1">
        <v>-980000000</v>
      </c>
      <c r="AF14" s="1">
        <v>333000000</v>
      </c>
      <c r="AG14" s="1">
        <v>70000000</v>
      </c>
      <c r="AH14" s="1">
        <v>-515000000</v>
      </c>
      <c r="AI14" s="1">
        <v>-677000000</v>
      </c>
      <c r="AJ14" s="1">
        <v>-560000000</v>
      </c>
      <c r="AK14" s="1" t="s">
        <v>92</v>
      </c>
      <c r="AL14" s="1" t="s">
        <v>92</v>
      </c>
      <c r="AM14" s="1" t="s">
        <v>92</v>
      </c>
    </row>
    <row r="15" spans="1:48" ht="20" x14ac:dyDescent="0.25">
      <c r="A15" s="5" t="s">
        <v>10</v>
      </c>
      <c r="B15" s="1">
        <v>4462100000</v>
      </c>
      <c r="C15" s="1">
        <v>5139100000</v>
      </c>
      <c r="D15" s="1">
        <v>6445700000</v>
      </c>
      <c r="E15" s="1">
        <v>6020500000</v>
      </c>
      <c r="F15" s="1">
        <v>6763800000</v>
      </c>
      <c r="G15" s="1">
        <v>7832100000</v>
      </c>
      <c r="H15" s="1">
        <v>8915300000</v>
      </c>
      <c r="I15" s="1">
        <v>10055200000</v>
      </c>
      <c r="J15" s="1">
        <v>11308600000</v>
      </c>
      <c r="K15" s="1">
        <v>12820100000</v>
      </c>
      <c r="L15" s="1">
        <v>12548000000</v>
      </c>
      <c r="M15" s="1">
        <v>13716000000</v>
      </c>
      <c r="N15" s="1">
        <v>9730000000</v>
      </c>
      <c r="O15" s="1">
        <v>10434000000</v>
      </c>
      <c r="P15" s="1">
        <v>9351000000</v>
      </c>
      <c r="Q15" s="1">
        <v>9270000000</v>
      </c>
      <c r="R15" s="1">
        <v>12160000000</v>
      </c>
      <c r="S15" s="1">
        <v>8885000000</v>
      </c>
      <c r="T15" s="1">
        <v>9605000000</v>
      </c>
      <c r="U15" s="1">
        <v>10596000000</v>
      </c>
      <c r="V15" s="1">
        <v>12464000000</v>
      </c>
      <c r="W15" s="1">
        <v>12936000000</v>
      </c>
      <c r="X15" s="1">
        <v>14266000000</v>
      </c>
      <c r="Y15" s="1">
        <v>15965000000</v>
      </c>
      <c r="Z15" s="1">
        <v>15089000000</v>
      </c>
      <c r="AA15" s="1">
        <v>22931000000</v>
      </c>
      <c r="AB15" s="1">
        <v>25278000000</v>
      </c>
      <c r="AC15" s="1">
        <v>25089000000</v>
      </c>
      <c r="AD15" s="1">
        <v>25635000000</v>
      </c>
      <c r="AE15" s="1">
        <v>25864000000</v>
      </c>
      <c r="AF15" s="1">
        <v>25972000000</v>
      </c>
      <c r="AG15" s="1">
        <v>24805000000</v>
      </c>
      <c r="AH15" s="1">
        <v>24453000000</v>
      </c>
      <c r="AI15" s="1">
        <v>25173000000</v>
      </c>
      <c r="AJ15" s="1">
        <v>26889000000</v>
      </c>
      <c r="AK15" s="1">
        <v>28495000000</v>
      </c>
      <c r="AL15" s="1">
        <v>31237000000</v>
      </c>
      <c r="AM15" s="1">
        <v>34459000000</v>
      </c>
      <c r="AS15" s="18" t="s">
        <v>119</v>
      </c>
      <c r="AT15" s="19" t="s">
        <v>120</v>
      </c>
      <c r="AU15" s="19" t="s">
        <v>121</v>
      </c>
      <c r="AV15" s="19" t="s">
        <v>160</v>
      </c>
    </row>
    <row r="16" spans="1:48" ht="19" x14ac:dyDescent="0.25">
      <c r="A16" s="5" t="s">
        <v>11</v>
      </c>
      <c r="B16" s="1">
        <v>7319600000</v>
      </c>
      <c r="C16" s="1">
        <v>8470200000</v>
      </c>
      <c r="D16" s="1">
        <v>10341900000</v>
      </c>
      <c r="E16" s="1">
        <v>11647000000</v>
      </c>
      <c r="F16" s="1">
        <v>13459500000</v>
      </c>
      <c r="G16" s="1">
        <v>15558000000</v>
      </c>
      <c r="H16" s="1">
        <v>17276300000</v>
      </c>
      <c r="I16" s="1">
        <v>19332900000</v>
      </c>
      <c r="J16" s="1">
        <v>22114200000</v>
      </c>
      <c r="K16" s="1">
        <v>25271200000</v>
      </c>
      <c r="L16" s="1">
        <v>27434000000</v>
      </c>
      <c r="M16" s="1">
        <v>29099000000</v>
      </c>
      <c r="N16" s="1">
        <v>18255000000</v>
      </c>
      <c r="O16" s="1">
        <v>19764000000</v>
      </c>
      <c r="P16" s="1">
        <v>17549000000</v>
      </c>
      <c r="Q16" s="1">
        <v>17213000000</v>
      </c>
      <c r="R16" s="1">
        <v>22914000000</v>
      </c>
      <c r="S16" s="1">
        <v>20382000000</v>
      </c>
      <c r="T16" s="1">
        <v>21984000000</v>
      </c>
      <c r="U16" s="1">
        <v>24002000000</v>
      </c>
      <c r="V16" s="1">
        <v>26640000000</v>
      </c>
      <c r="W16" s="1">
        <v>28698000000</v>
      </c>
      <c r="X16" s="1">
        <v>32304000000</v>
      </c>
      <c r="Y16" s="1">
        <v>36316000000</v>
      </c>
      <c r="Z16" s="1">
        <v>35188000000</v>
      </c>
      <c r="AA16" s="1">
        <v>49506000000</v>
      </c>
      <c r="AB16" s="1">
        <v>56871000000</v>
      </c>
      <c r="AC16" s="1">
        <v>56380000000</v>
      </c>
      <c r="AD16" s="1">
        <v>56710000000</v>
      </c>
      <c r="AE16" s="1">
        <v>57102000000</v>
      </c>
      <c r="AF16" s="1">
        <v>54703000000</v>
      </c>
      <c r="AG16" s="1">
        <v>53014000000</v>
      </c>
      <c r="AH16" s="1">
        <v>53249000000</v>
      </c>
      <c r="AI16" s="1">
        <v>54551000000</v>
      </c>
      <c r="AJ16" s="1">
        <v>56872000000</v>
      </c>
      <c r="AK16" s="1">
        <v>60292000000</v>
      </c>
      <c r="AL16" s="1">
        <v>68312000000</v>
      </c>
      <c r="AM16" s="1">
        <v>75035000000</v>
      </c>
      <c r="AS16" s="29">
        <f>(AM35+AL35+AK35+AJ35+AI35)/5</f>
        <v>-7.1855901555103047E-3</v>
      </c>
      <c r="AT16" s="30">
        <f>AU101/AM3</f>
        <v>2.9267767848874899</v>
      </c>
      <c r="AU16" s="30">
        <f>AU101/AM28</f>
        <v>28.378237934904604</v>
      </c>
      <c r="AV16" s="67">
        <f>AU101/AM106</f>
        <v>23.388224956063272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329000000</v>
      </c>
      <c r="Z17" s="1">
        <v>397000000</v>
      </c>
      <c r="AA17" s="1">
        <v>903000000</v>
      </c>
      <c r="AB17" s="1">
        <v>856000000</v>
      </c>
      <c r="AC17" s="1">
        <v>899000000</v>
      </c>
      <c r="AD17" s="1">
        <v>911000000</v>
      </c>
      <c r="AE17" s="1">
        <v>909000000</v>
      </c>
      <c r="AF17" s="1">
        <v>970000000</v>
      </c>
      <c r="AG17" s="1">
        <v>1342000000</v>
      </c>
      <c r="AH17" s="1">
        <v>1151000000</v>
      </c>
      <c r="AI17" s="1">
        <v>1525000000</v>
      </c>
      <c r="AJ17" s="1">
        <v>1135000000</v>
      </c>
      <c r="AK17" s="1">
        <v>1128000000</v>
      </c>
      <c r="AL17" s="1">
        <v>1863000000</v>
      </c>
      <c r="AM17" s="1">
        <v>939000000</v>
      </c>
    </row>
    <row r="18" spans="1:45" ht="20" x14ac:dyDescent="0.25">
      <c r="A18" s="5" t="s">
        <v>13</v>
      </c>
      <c r="B18" s="1" t="s">
        <v>92</v>
      </c>
      <c r="C18" s="1" t="s">
        <v>92</v>
      </c>
      <c r="D18" s="1" t="s">
        <v>92</v>
      </c>
      <c r="E18" s="1" t="s">
        <v>92</v>
      </c>
      <c r="F18" s="1">
        <v>772000000</v>
      </c>
      <c r="G18" s="1">
        <v>884000000</v>
      </c>
      <c r="H18" s="1">
        <v>1034500000</v>
      </c>
      <c r="I18" s="1">
        <v>1214900000</v>
      </c>
      <c r="J18" s="1">
        <v>1444200000</v>
      </c>
      <c r="K18" s="1">
        <v>1576500000</v>
      </c>
      <c r="L18" s="1">
        <v>1740000000</v>
      </c>
      <c r="M18" s="1">
        <v>1719000000</v>
      </c>
      <c r="N18" s="1">
        <v>1106000000</v>
      </c>
      <c r="O18" s="1">
        <v>1234000000</v>
      </c>
      <c r="P18" s="1">
        <v>1032000000</v>
      </c>
      <c r="Q18" s="1">
        <v>960000000</v>
      </c>
      <c r="R18" s="1">
        <v>1082000000</v>
      </c>
      <c r="S18" s="1">
        <v>1112000000</v>
      </c>
      <c r="T18" s="1">
        <v>1221000000</v>
      </c>
      <c r="U18" s="1">
        <v>1264000000</v>
      </c>
      <c r="V18" s="1">
        <v>1308000000</v>
      </c>
      <c r="W18" s="1">
        <v>1406000000</v>
      </c>
      <c r="X18" s="1">
        <v>1426000000</v>
      </c>
      <c r="Y18" s="1">
        <v>1543000000</v>
      </c>
      <c r="Z18" s="1">
        <v>1635000000</v>
      </c>
      <c r="AA18" s="1">
        <v>2327000000</v>
      </c>
      <c r="AB18" s="1">
        <v>2737000000</v>
      </c>
      <c r="AC18" s="1">
        <v>2689000000</v>
      </c>
      <c r="AD18" s="1">
        <v>2663000000</v>
      </c>
      <c r="AE18" s="1">
        <v>2625000000</v>
      </c>
      <c r="AF18" s="1">
        <v>2416000000</v>
      </c>
      <c r="AG18" s="1">
        <v>2368000000</v>
      </c>
      <c r="AH18" s="1">
        <v>2369000000</v>
      </c>
      <c r="AI18" s="1">
        <v>2399000000</v>
      </c>
      <c r="AJ18" s="1">
        <v>2432000000</v>
      </c>
      <c r="AK18" s="1">
        <v>2548000000</v>
      </c>
      <c r="AL18" s="1">
        <v>3215000000</v>
      </c>
      <c r="AM18" s="1">
        <v>3280000000</v>
      </c>
      <c r="AS18" s="18" t="s">
        <v>122</v>
      </c>
    </row>
    <row r="19" spans="1:45" ht="19" x14ac:dyDescent="0.25">
      <c r="A19" s="6" t="s">
        <v>14</v>
      </c>
      <c r="B19" s="10">
        <v>787600000</v>
      </c>
      <c r="C19" s="10">
        <v>680300000</v>
      </c>
      <c r="D19" s="10">
        <v>950100000</v>
      </c>
      <c r="E19" s="10">
        <v>1137600000</v>
      </c>
      <c r="F19" s="10">
        <v>2122500000</v>
      </c>
      <c r="G19" s="10">
        <v>2537700000</v>
      </c>
      <c r="H19" s="10">
        <v>2704800000</v>
      </c>
      <c r="I19" s="10">
        <v>2186300000</v>
      </c>
      <c r="J19" s="10">
        <v>3866700000</v>
      </c>
      <c r="K19" s="10">
        <v>4208900000</v>
      </c>
      <c r="L19" s="10">
        <v>4172000000</v>
      </c>
      <c r="M19" s="10">
        <v>3766000000</v>
      </c>
      <c r="N19" s="10">
        <v>4066000000</v>
      </c>
      <c r="O19" s="10">
        <v>3497000000</v>
      </c>
      <c r="P19" s="10">
        <v>4688000000</v>
      </c>
      <c r="Q19" s="10">
        <v>4170000000</v>
      </c>
      <c r="R19" s="10">
        <v>5111000000</v>
      </c>
      <c r="S19" s="10">
        <v>5980000000</v>
      </c>
      <c r="T19" s="10">
        <v>6213000000</v>
      </c>
      <c r="U19" s="10">
        <v>6848000000</v>
      </c>
      <c r="V19" s="10">
        <v>7690000000</v>
      </c>
      <c r="W19" s="10">
        <v>8395000000</v>
      </c>
      <c r="X19" s="10">
        <v>9057000000</v>
      </c>
      <c r="Y19" s="10">
        <v>8893000000</v>
      </c>
      <c r="Z19" s="10">
        <v>10078000000</v>
      </c>
      <c r="AA19" s="10">
        <v>11444000000</v>
      </c>
      <c r="AB19" s="10">
        <v>12408000000</v>
      </c>
      <c r="AC19" s="10">
        <v>11856000000</v>
      </c>
      <c r="AD19" s="10">
        <v>12418000000</v>
      </c>
      <c r="AE19" s="10">
        <v>12246000000</v>
      </c>
      <c r="AF19" s="10">
        <v>10779000000</v>
      </c>
      <c r="AG19" s="10">
        <v>12213000000</v>
      </c>
      <c r="AH19" s="10">
        <v>13071000000</v>
      </c>
      <c r="AI19" s="10">
        <v>13069000000</v>
      </c>
      <c r="AJ19" s="10">
        <v>12848000000</v>
      </c>
      <c r="AK19" s="10">
        <v>12690000000</v>
      </c>
      <c r="AL19" s="10">
        <v>14838000000</v>
      </c>
      <c r="AM19" s="10">
        <v>14856000000</v>
      </c>
      <c r="AS19" s="31">
        <f>AM40-AM56-AM61</f>
        <v>-33723000000</v>
      </c>
    </row>
    <row r="20" spans="1:45" ht="19" customHeight="1" x14ac:dyDescent="0.25">
      <c r="A20" s="14" t="s">
        <v>102</v>
      </c>
      <c r="B20" s="1"/>
      <c r="C20" s="15">
        <f>(C19/B19)-1</f>
        <v>-0.13623666835957338</v>
      </c>
      <c r="D20" s="15">
        <f>(D19/C19)-1</f>
        <v>0.39658973982066725</v>
      </c>
      <c r="E20" s="15">
        <f>(E19/D19)-1</f>
        <v>0.19734764761604051</v>
      </c>
      <c r="F20" s="15">
        <f t="shared" ref="F20:AM20" si="3">(F19/E19)-1</f>
        <v>0.86577004219409281</v>
      </c>
      <c r="G20" s="15">
        <f t="shared" si="3"/>
        <v>0.195618374558304</v>
      </c>
      <c r="H20" s="15">
        <f t="shared" si="3"/>
        <v>6.5847026835323286E-2</v>
      </c>
      <c r="I20" s="15">
        <f t="shared" si="3"/>
        <v>-0.19169624371487726</v>
      </c>
      <c r="J20" s="15">
        <f t="shared" si="3"/>
        <v>0.76860449160682442</v>
      </c>
      <c r="K20" s="15">
        <f t="shared" si="3"/>
        <v>8.8499237075542414E-2</v>
      </c>
      <c r="L20" s="15">
        <f t="shared" si="3"/>
        <v>-8.7671363063983598E-3</v>
      </c>
      <c r="M20" s="15">
        <f t="shared" si="3"/>
        <v>-9.7315436241610764E-2</v>
      </c>
      <c r="N20" s="15">
        <f t="shared" si="3"/>
        <v>7.9660116834838091E-2</v>
      </c>
      <c r="O20" s="15">
        <f t="shared" si="3"/>
        <v>-0.13994097393015248</v>
      </c>
      <c r="P20" s="15">
        <f t="shared" si="3"/>
        <v>0.34057763797540752</v>
      </c>
      <c r="Q20" s="15">
        <f t="shared" si="3"/>
        <v>-0.11049488054607504</v>
      </c>
      <c r="R20" s="15">
        <f t="shared" si="3"/>
        <v>0.22565947242206241</v>
      </c>
      <c r="S20" s="15">
        <f t="shared" si="3"/>
        <v>0.17002543533555081</v>
      </c>
      <c r="T20" s="15">
        <f t="shared" si="3"/>
        <v>3.8963210702341211E-2</v>
      </c>
      <c r="U20" s="15">
        <f t="shared" si="3"/>
        <v>0.10220505391920165</v>
      </c>
      <c r="V20" s="15">
        <f t="shared" si="3"/>
        <v>0.12295560747663559</v>
      </c>
      <c r="W20" s="15">
        <f t="shared" si="3"/>
        <v>9.1677503250975345E-2</v>
      </c>
      <c r="X20" s="15">
        <f t="shared" si="3"/>
        <v>7.885646217986908E-2</v>
      </c>
      <c r="Y20" s="15">
        <f t="shared" si="3"/>
        <v>-1.8107541128408955E-2</v>
      </c>
      <c r="Z20" s="15">
        <f t="shared" si="3"/>
        <v>0.13325087147194425</v>
      </c>
      <c r="AA20" s="15">
        <f t="shared" si="3"/>
        <v>0.1355427664219091</v>
      </c>
      <c r="AB20" s="15">
        <f t="shared" si="3"/>
        <v>8.4236281020622084E-2</v>
      </c>
      <c r="AC20" s="15">
        <f t="shared" si="3"/>
        <v>-4.4487427466150864E-2</v>
      </c>
      <c r="AD20" s="15">
        <f t="shared" si="3"/>
        <v>4.7402159244264608E-2</v>
      </c>
      <c r="AE20" s="15">
        <f t="shared" si="3"/>
        <v>-1.3850861652439983E-2</v>
      </c>
      <c r="AF20" s="15">
        <f t="shared" si="3"/>
        <v>-0.11979421852033312</v>
      </c>
      <c r="AG20" s="15">
        <f t="shared" si="3"/>
        <v>0.13303645978291123</v>
      </c>
      <c r="AH20" s="15">
        <f t="shared" si="3"/>
        <v>7.0253009088675933E-2</v>
      </c>
      <c r="AI20" s="15">
        <f t="shared" si="3"/>
        <v>-1.5301048121796335E-4</v>
      </c>
      <c r="AJ20" s="15">
        <f t="shared" si="3"/>
        <v>-1.6910245619404685E-2</v>
      </c>
      <c r="AK20" s="15">
        <f t="shared" si="3"/>
        <v>-1.2297633872976332E-2</v>
      </c>
      <c r="AL20" s="15">
        <f t="shared" si="3"/>
        <v>0.16926713947990546</v>
      </c>
      <c r="AM20" s="15">
        <f t="shared" si="3"/>
        <v>1.2131014961584974E-3</v>
      </c>
    </row>
    <row r="21" spans="1:45" ht="19" x14ac:dyDescent="0.25">
      <c r="A21" s="5" t="s">
        <v>15</v>
      </c>
      <c r="B21" s="2">
        <v>9.7799999999999998E-2</v>
      </c>
      <c r="C21" s="2">
        <v>7.3200000000000001E-2</v>
      </c>
      <c r="D21" s="2">
        <v>8.2699999999999996E-2</v>
      </c>
      <c r="E21" s="2">
        <v>8.7499999999999994E-2</v>
      </c>
      <c r="F21" s="2">
        <v>0.13919999999999999</v>
      </c>
      <c r="G21" s="2">
        <v>0.14249999999999999</v>
      </c>
      <c r="H21" s="2">
        <v>0.13789999999999999</v>
      </c>
      <c r="I21" s="2">
        <v>9.9500000000000005E-2</v>
      </c>
      <c r="J21" s="2">
        <v>0.1545</v>
      </c>
      <c r="K21" s="2">
        <v>0.14779999999999999</v>
      </c>
      <c r="L21" s="2">
        <v>0.1371</v>
      </c>
      <c r="M21" s="2">
        <v>0.11899999999999999</v>
      </c>
      <c r="N21" s="2">
        <v>0.19439999999999999</v>
      </c>
      <c r="O21" s="2">
        <v>0.1565</v>
      </c>
      <c r="P21" s="2">
        <v>0.23019999999999999</v>
      </c>
      <c r="Q21" s="2">
        <v>0.20399999999999999</v>
      </c>
      <c r="R21" s="2">
        <v>0.1898</v>
      </c>
      <c r="S21" s="2">
        <v>0.23810000000000001</v>
      </c>
      <c r="T21" s="2">
        <v>0.23039999999999999</v>
      </c>
      <c r="U21" s="2">
        <v>0.23400000000000001</v>
      </c>
      <c r="V21" s="2">
        <v>0.23619999999999999</v>
      </c>
      <c r="W21" s="2">
        <v>0.2389</v>
      </c>
      <c r="X21" s="2">
        <v>0.22939999999999999</v>
      </c>
      <c r="Y21" s="2">
        <v>0.2056</v>
      </c>
      <c r="Z21" s="2">
        <v>0.2331</v>
      </c>
      <c r="AA21" s="2">
        <v>0.19789999999999999</v>
      </c>
      <c r="AB21" s="2">
        <v>0.18659999999999999</v>
      </c>
      <c r="AC21" s="2">
        <v>0.18099999999999999</v>
      </c>
      <c r="AD21" s="2">
        <v>0.187</v>
      </c>
      <c r="AE21" s="2">
        <v>0.18360000000000001</v>
      </c>
      <c r="AF21" s="2">
        <v>0.1709</v>
      </c>
      <c r="AG21" s="2">
        <v>0.19450000000000001</v>
      </c>
      <c r="AH21" s="2">
        <v>0.20580000000000001</v>
      </c>
      <c r="AI21" s="2">
        <v>0.2021</v>
      </c>
      <c r="AJ21" s="2">
        <v>0.1913</v>
      </c>
      <c r="AK21" s="2">
        <v>0.18029999999999999</v>
      </c>
      <c r="AL21" s="2">
        <v>0.1867</v>
      </c>
      <c r="AM21" s="2">
        <v>0.17199999999999999</v>
      </c>
    </row>
    <row r="22" spans="1:45" ht="19" x14ac:dyDescent="0.25">
      <c r="A22" s="6" t="s">
        <v>16</v>
      </c>
      <c r="B22" s="10">
        <v>737100000</v>
      </c>
      <c r="C22" s="10">
        <v>820600000</v>
      </c>
      <c r="D22" s="10">
        <v>1143300000</v>
      </c>
      <c r="E22" s="10">
        <v>1360000000</v>
      </c>
      <c r="F22" s="10">
        <v>1782900000</v>
      </c>
      <c r="G22" s="10">
        <v>2244700000</v>
      </c>
      <c r="H22" s="10">
        <v>2331600000</v>
      </c>
      <c r="I22" s="10">
        <v>2637100000</v>
      </c>
      <c r="J22" s="10">
        <v>2906500000</v>
      </c>
      <c r="K22" s="10">
        <v>3201200000</v>
      </c>
      <c r="L22" s="10">
        <v>2987000000</v>
      </c>
      <c r="M22" s="10">
        <v>3368000000</v>
      </c>
      <c r="N22" s="10">
        <v>2952000000</v>
      </c>
      <c r="O22" s="10">
        <v>2872000000</v>
      </c>
      <c r="P22" s="10">
        <v>2883000000</v>
      </c>
      <c r="Q22" s="10">
        <v>3225000000</v>
      </c>
      <c r="R22" s="10">
        <v>4021000000</v>
      </c>
      <c r="S22" s="10">
        <v>4730000000</v>
      </c>
      <c r="T22" s="10">
        <v>4781000000</v>
      </c>
      <c r="U22" s="10">
        <v>5259000000</v>
      </c>
      <c r="V22" s="10">
        <v>5922000000</v>
      </c>
      <c r="W22" s="10">
        <v>6439000000</v>
      </c>
      <c r="X22" s="10">
        <v>7170000000</v>
      </c>
      <c r="Y22" s="10">
        <v>6935000000</v>
      </c>
      <c r="Z22" s="10">
        <v>8044000000</v>
      </c>
      <c r="AA22" s="10">
        <v>8332000000</v>
      </c>
      <c r="AB22" s="10">
        <v>9633000000</v>
      </c>
      <c r="AC22" s="10">
        <v>9112000000</v>
      </c>
      <c r="AD22" s="10">
        <v>9705000000</v>
      </c>
      <c r="AE22" s="10">
        <v>9581000000</v>
      </c>
      <c r="AF22" s="10">
        <v>8353000000</v>
      </c>
      <c r="AG22" s="10">
        <v>9785000000</v>
      </c>
      <c r="AH22" s="10">
        <v>10509000000</v>
      </c>
      <c r="AI22" s="10">
        <v>10110000000</v>
      </c>
      <c r="AJ22" s="10">
        <v>10291000000</v>
      </c>
      <c r="AK22" s="10">
        <v>10080000000</v>
      </c>
      <c r="AL22" s="10">
        <v>11162000000</v>
      </c>
      <c r="AM22" s="10">
        <v>11512000000</v>
      </c>
    </row>
    <row r="23" spans="1:45" ht="19" x14ac:dyDescent="0.25">
      <c r="A23" s="5" t="s">
        <v>17</v>
      </c>
      <c r="B23" s="2">
        <v>9.1499999999999998E-2</v>
      </c>
      <c r="C23" s="2">
        <v>8.8300000000000003E-2</v>
      </c>
      <c r="D23" s="2">
        <v>9.9500000000000005E-2</v>
      </c>
      <c r="E23" s="2">
        <v>0.1046</v>
      </c>
      <c r="F23" s="2">
        <v>0.11700000000000001</v>
      </c>
      <c r="G23" s="2">
        <v>0.12609999999999999</v>
      </c>
      <c r="H23" s="2">
        <v>0.11890000000000001</v>
      </c>
      <c r="I23" s="2">
        <v>0.12</v>
      </c>
      <c r="J23" s="2">
        <v>0.1162</v>
      </c>
      <c r="K23" s="2">
        <v>0.1124</v>
      </c>
      <c r="L23" s="2">
        <v>9.8199999999999996E-2</v>
      </c>
      <c r="M23" s="2">
        <v>0.10639999999999999</v>
      </c>
      <c r="N23" s="2">
        <v>0.1411</v>
      </c>
      <c r="O23" s="2">
        <v>0.1285</v>
      </c>
      <c r="P23" s="2">
        <v>0.1416</v>
      </c>
      <c r="Q23" s="2">
        <v>0.1578</v>
      </c>
      <c r="R23" s="2">
        <v>0.14929999999999999</v>
      </c>
      <c r="S23" s="2">
        <v>0.18840000000000001</v>
      </c>
      <c r="T23" s="2">
        <v>0.17730000000000001</v>
      </c>
      <c r="U23" s="2">
        <v>0.1797</v>
      </c>
      <c r="V23" s="2">
        <v>0.18190000000000001</v>
      </c>
      <c r="W23" s="2">
        <v>0.18329999999999999</v>
      </c>
      <c r="X23" s="2">
        <v>0.18160000000000001</v>
      </c>
      <c r="Y23" s="2">
        <v>0.1603</v>
      </c>
      <c r="Z23" s="2">
        <v>0.18609999999999999</v>
      </c>
      <c r="AA23" s="2">
        <v>0.14410000000000001</v>
      </c>
      <c r="AB23" s="2">
        <v>0.14480000000000001</v>
      </c>
      <c r="AC23" s="2">
        <v>0.1391</v>
      </c>
      <c r="AD23" s="2">
        <v>0.14610000000000001</v>
      </c>
      <c r="AE23" s="2">
        <v>0.14369999999999999</v>
      </c>
      <c r="AF23" s="2">
        <v>0.13250000000000001</v>
      </c>
      <c r="AG23" s="2">
        <v>0.15579999999999999</v>
      </c>
      <c r="AH23" s="2">
        <v>0.16539999999999999</v>
      </c>
      <c r="AI23" s="2">
        <v>0.15640000000000001</v>
      </c>
      <c r="AJ23" s="2">
        <v>0.1532</v>
      </c>
      <c r="AK23" s="2">
        <v>0.14319999999999999</v>
      </c>
      <c r="AL23" s="2">
        <v>0.1404</v>
      </c>
      <c r="AM23" s="2">
        <v>0.1333</v>
      </c>
    </row>
    <row r="24" spans="1:45" ht="19" x14ac:dyDescent="0.25">
      <c r="A24" s="5" t="s">
        <v>18</v>
      </c>
      <c r="B24" s="1">
        <v>-73100000</v>
      </c>
      <c r="C24" s="1">
        <v>-140300000</v>
      </c>
      <c r="D24" s="1">
        <v>-182900000</v>
      </c>
      <c r="E24" s="1">
        <v>-222400000</v>
      </c>
      <c r="F24" s="1">
        <v>-432400000</v>
      </c>
      <c r="G24" s="1">
        <v>-577300000</v>
      </c>
      <c r="H24" s="1">
        <v>-661300000</v>
      </c>
      <c r="I24" s="1">
        <v>-738300000</v>
      </c>
      <c r="J24" s="1">
        <v>-484000000</v>
      </c>
      <c r="K24" s="1">
        <v>-536800000</v>
      </c>
      <c r="L24" s="1">
        <v>-555000000</v>
      </c>
      <c r="M24" s="1">
        <v>-1321000000</v>
      </c>
      <c r="N24" s="1">
        <v>-643000000</v>
      </c>
      <c r="O24" s="1">
        <v>-609000000</v>
      </c>
      <c r="P24" s="1">
        <v>773000000</v>
      </c>
      <c r="Q24" s="1">
        <v>-15000000</v>
      </c>
      <c r="R24" s="1">
        <v>8000000</v>
      </c>
      <c r="S24" s="1">
        <v>138000000</v>
      </c>
      <c r="T24" s="1">
        <v>211000000</v>
      </c>
      <c r="U24" s="1">
        <v>287000000</v>
      </c>
      <c r="V24" s="1">
        <v>460000000</v>
      </c>
      <c r="W24" s="1">
        <v>550000000</v>
      </c>
      <c r="X24" s="1">
        <v>461000000</v>
      </c>
      <c r="Y24" s="1">
        <v>86000000</v>
      </c>
      <c r="Z24" s="1">
        <v>35000000</v>
      </c>
      <c r="AA24" s="1">
        <v>-100000000</v>
      </c>
      <c r="AB24" s="1">
        <v>-799000000</v>
      </c>
      <c r="AC24" s="1">
        <v>-808000000</v>
      </c>
      <c r="AD24" s="1">
        <v>-814000000</v>
      </c>
      <c r="AE24" s="1">
        <v>-824000000</v>
      </c>
      <c r="AF24" s="1">
        <v>-911000000</v>
      </c>
      <c r="AG24" s="1">
        <v>-1232000000</v>
      </c>
      <c r="AH24" s="1">
        <v>-907000000</v>
      </c>
      <c r="AI24" s="1">
        <v>-921000000</v>
      </c>
      <c r="AJ24" s="1">
        <v>-979000000</v>
      </c>
      <c r="AK24" s="1">
        <v>-1011000000</v>
      </c>
      <c r="AL24" s="1">
        <v>-1341000000</v>
      </c>
      <c r="AM24" s="1">
        <v>-807000000</v>
      </c>
    </row>
    <row r="25" spans="1:45" ht="19" x14ac:dyDescent="0.25">
      <c r="A25" s="6" t="s">
        <v>19</v>
      </c>
      <c r="B25" s="10">
        <v>664000000</v>
      </c>
      <c r="C25" s="10">
        <v>680300000</v>
      </c>
      <c r="D25" s="10">
        <v>960400000</v>
      </c>
      <c r="E25" s="10">
        <v>1137600000</v>
      </c>
      <c r="F25" s="10">
        <v>1350500000</v>
      </c>
      <c r="G25" s="10">
        <v>1667400000</v>
      </c>
      <c r="H25" s="10">
        <v>1670300000</v>
      </c>
      <c r="I25" s="10">
        <v>1898800000</v>
      </c>
      <c r="J25" s="10">
        <v>2422500000</v>
      </c>
      <c r="K25" s="10">
        <v>2664400000</v>
      </c>
      <c r="L25" s="10">
        <v>2432000000</v>
      </c>
      <c r="M25" s="10">
        <v>2047000000</v>
      </c>
      <c r="N25" s="10">
        <v>2309000000</v>
      </c>
      <c r="O25" s="10">
        <v>2263000000</v>
      </c>
      <c r="P25" s="10">
        <v>3656000000</v>
      </c>
      <c r="Q25" s="10">
        <v>3210000000</v>
      </c>
      <c r="R25" s="10">
        <v>4029000000</v>
      </c>
      <c r="S25" s="10">
        <v>4868000000</v>
      </c>
      <c r="T25" s="10">
        <v>4992000000</v>
      </c>
      <c r="U25" s="10">
        <v>5546000000</v>
      </c>
      <c r="V25" s="10">
        <v>6382000000</v>
      </c>
      <c r="W25" s="10">
        <v>6989000000</v>
      </c>
      <c r="X25" s="10">
        <v>7631000000</v>
      </c>
      <c r="Y25" s="10">
        <v>7021000000</v>
      </c>
      <c r="Z25" s="10">
        <v>8079000000</v>
      </c>
      <c r="AA25" s="10">
        <v>8232000000</v>
      </c>
      <c r="AB25" s="10">
        <v>8834000000</v>
      </c>
      <c r="AC25" s="10">
        <v>8304000000</v>
      </c>
      <c r="AD25" s="10">
        <v>8891000000</v>
      </c>
      <c r="AE25" s="10">
        <v>8757000000</v>
      </c>
      <c r="AF25" s="10">
        <v>7442000000</v>
      </c>
      <c r="AG25" s="10">
        <v>8553000000</v>
      </c>
      <c r="AH25" s="10">
        <v>9602000000</v>
      </c>
      <c r="AI25" s="10">
        <v>9189000000</v>
      </c>
      <c r="AJ25" s="10">
        <v>9312000000</v>
      </c>
      <c r="AK25" s="10">
        <v>9069000000</v>
      </c>
      <c r="AL25" s="10">
        <v>9821000000</v>
      </c>
      <c r="AM25" s="10">
        <v>10705000000</v>
      </c>
    </row>
    <row r="26" spans="1:45" ht="19" x14ac:dyDescent="0.25">
      <c r="A26" s="5" t="s">
        <v>20</v>
      </c>
      <c r="B26" s="2">
        <v>8.2400000000000001E-2</v>
      </c>
      <c r="C26" s="2">
        <v>7.3200000000000001E-2</v>
      </c>
      <c r="D26" s="2">
        <v>8.3599999999999994E-2</v>
      </c>
      <c r="E26" s="2">
        <v>8.7499999999999994E-2</v>
      </c>
      <c r="F26" s="2">
        <v>8.8599999999999998E-2</v>
      </c>
      <c r="G26" s="2">
        <v>9.3700000000000006E-2</v>
      </c>
      <c r="H26" s="2">
        <v>8.5199999999999998E-2</v>
      </c>
      <c r="I26" s="2">
        <v>8.6400000000000005E-2</v>
      </c>
      <c r="J26" s="2">
        <v>9.6799999999999997E-2</v>
      </c>
      <c r="K26" s="2">
        <v>9.3600000000000003E-2</v>
      </c>
      <c r="L26" s="2">
        <v>7.9899999999999999E-2</v>
      </c>
      <c r="M26" s="2">
        <v>6.4699999999999994E-2</v>
      </c>
      <c r="N26" s="2">
        <v>0.1104</v>
      </c>
      <c r="O26" s="2">
        <v>0.1013</v>
      </c>
      <c r="P26" s="2">
        <v>0.17949999999999999</v>
      </c>
      <c r="Q26" s="2">
        <v>0.15709999999999999</v>
      </c>
      <c r="R26" s="2">
        <v>0.14960000000000001</v>
      </c>
      <c r="S26" s="2">
        <v>0.19389999999999999</v>
      </c>
      <c r="T26" s="2">
        <v>0.18509999999999999</v>
      </c>
      <c r="U26" s="2">
        <v>0.1895</v>
      </c>
      <c r="V26" s="2">
        <v>0.19600000000000001</v>
      </c>
      <c r="W26" s="2">
        <v>0.19889999999999999</v>
      </c>
      <c r="X26" s="2">
        <v>0.1933</v>
      </c>
      <c r="Y26" s="2">
        <v>0.1623</v>
      </c>
      <c r="Z26" s="2">
        <v>0.18690000000000001</v>
      </c>
      <c r="AA26" s="2">
        <v>0.14230000000000001</v>
      </c>
      <c r="AB26" s="2">
        <v>0.1328</v>
      </c>
      <c r="AC26" s="2">
        <v>0.1268</v>
      </c>
      <c r="AD26" s="2">
        <v>0.13389999999999999</v>
      </c>
      <c r="AE26" s="2">
        <v>0.1313</v>
      </c>
      <c r="AF26" s="2">
        <v>0.11799999999999999</v>
      </c>
      <c r="AG26" s="2">
        <v>0.13619999999999999</v>
      </c>
      <c r="AH26" s="2">
        <v>0.1512</v>
      </c>
      <c r="AI26" s="2">
        <v>0.1421</v>
      </c>
      <c r="AJ26" s="2">
        <v>0.13869999999999999</v>
      </c>
      <c r="AK26" s="2">
        <v>0.12889999999999999</v>
      </c>
      <c r="AL26" s="2">
        <v>0.1236</v>
      </c>
      <c r="AM26" s="2">
        <v>0.1239</v>
      </c>
    </row>
    <row r="27" spans="1:45" ht="19" x14ac:dyDescent="0.25">
      <c r="A27" s="5" t="s">
        <v>21</v>
      </c>
      <c r="B27" s="1">
        <v>243900000</v>
      </c>
      <c r="C27" s="1">
        <v>222500000</v>
      </c>
      <c r="D27" s="1">
        <v>355300000</v>
      </c>
      <c r="E27" s="1">
        <v>375400000</v>
      </c>
      <c r="F27" s="1">
        <v>449100000</v>
      </c>
      <c r="G27" s="1">
        <v>576800000</v>
      </c>
      <c r="H27" s="1">
        <v>590100000</v>
      </c>
      <c r="I27" s="1">
        <v>597100000</v>
      </c>
      <c r="J27" s="1">
        <v>834600000</v>
      </c>
      <c r="K27" s="1">
        <v>880400000</v>
      </c>
      <c r="L27" s="1">
        <v>826000000</v>
      </c>
      <c r="M27" s="1">
        <v>898000000</v>
      </c>
      <c r="N27" s="1">
        <v>818000000</v>
      </c>
      <c r="O27" s="1">
        <v>270000000</v>
      </c>
      <c r="P27" s="1">
        <v>1606000000</v>
      </c>
      <c r="Q27" s="1">
        <v>1027000000</v>
      </c>
      <c r="R27" s="1">
        <v>1367000000</v>
      </c>
      <c r="S27" s="1">
        <v>1555000000</v>
      </c>
      <c r="T27" s="1">
        <v>1424000000</v>
      </c>
      <c r="U27" s="1">
        <v>1372000000</v>
      </c>
      <c r="V27" s="1">
        <v>2304000000</v>
      </c>
      <c r="W27" s="1">
        <v>1347000000</v>
      </c>
      <c r="X27" s="1">
        <v>1973000000</v>
      </c>
      <c r="Y27" s="1">
        <v>1879000000</v>
      </c>
      <c r="Z27" s="1">
        <v>2100000000</v>
      </c>
      <c r="AA27" s="1">
        <v>1894000000</v>
      </c>
      <c r="AB27" s="1">
        <v>2372000000</v>
      </c>
      <c r="AC27" s="1">
        <v>2090000000</v>
      </c>
      <c r="AD27" s="1">
        <v>2104000000</v>
      </c>
      <c r="AE27" s="1">
        <v>2199000000</v>
      </c>
      <c r="AF27" s="1">
        <v>1941000000</v>
      </c>
      <c r="AG27" s="1">
        <v>2174000000</v>
      </c>
      <c r="AH27" s="1">
        <v>4694000000</v>
      </c>
      <c r="AI27" s="1">
        <v>-3370000000</v>
      </c>
      <c r="AJ27" s="1">
        <v>1967000000</v>
      </c>
      <c r="AK27" s="1">
        <v>1894000000</v>
      </c>
      <c r="AL27" s="1">
        <v>2142000000</v>
      </c>
      <c r="AM27" s="1">
        <v>1727000000</v>
      </c>
    </row>
    <row r="28" spans="1:45" ht="20" thickBot="1" x14ac:dyDescent="0.3">
      <c r="A28" s="7" t="s">
        <v>22</v>
      </c>
      <c r="B28" s="11">
        <v>543700000</v>
      </c>
      <c r="C28" s="11">
        <v>457800000</v>
      </c>
      <c r="D28" s="11">
        <v>594800000</v>
      </c>
      <c r="E28" s="11">
        <v>762200000</v>
      </c>
      <c r="F28" s="11">
        <v>901400000</v>
      </c>
      <c r="G28" s="11">
        <v>1076900000</v>
      </c>
      <c r="H28" s="11">
        <v>1080200000</v>
      </c>
      <c r="I28" s="11">
        <v>374300000</v>
      </c>
      <c r="J28" s="11">
        <v>1587900000</v>
      </c>
      <c r="K28" s="11">
        <v>1752000000</v>
      </c>
      <c r="L28" s="11">
        <v>1606000000</v>
      </c>
      <c r="M28" s="11">
        <v>1149000000</v>
      </c>
      <c r="N28" s="11">
        <v>2142000000</v>
      </c>
      <c r="O28" s="11">
        <v>1993000000</v>
      </c>
      <c r="P28" s="11">
        <v>2050000000</v>
      </c>
      <c r="Q28" s="11">
        <v>2183000000</v>
      </c>
      <c r="R28" s="11">
        <v>2662000000</v>
      </c>
      <c r="S28" s="11">
        <v>3313000000</v>
      </c>
      <c r="T28" s="11">
        <v>3568000000</v>
      </c>
      <c r="U28" s="11">
        <v>4212000000</v>
      </c>
      <c r="V28" s="11">
        <v>4078000000</v>
      </c>
      <c r="W28" s="11">
        <v>5642000000</v>
      </c>
      <c r="X28" s="11">
        <v>5658000000</v>
      </c>
      <c r="Y28" s="11">
        <v>5142000000</v>
      </c>
      <c r="Z28" s="11">
        <v>5946000000</v>
      </c>
      <c r="AA28" s="11">
        <v>6320000000</v>
      </c>
      <c r="AB28" s="11">
        <v>6443000000</v>
      </c>
      <c r="AC28" s="11">
        <v>6178000000</v>
      </c>
      <c r="AD28" s="11">
        <v>6740000000</v>
      </c>
      <c r="AE28" s="11">
        <v>6513000000</v>
      </c>
      <c r="AF28" s="11">
        <v>5452000000</v>
      </c>
      <c r="AG28" s="11">
        <v>6329000000</v>
      </c>
      <c r="AH28" s="11">
        <v>4857000000</v>
      </c>
      <c r="AI28" s="11">
        <v>12515000000</v>
      </c>
      <c r="AJ28" s="11">
        <v>7314000000</v>
      </c>
      <c r="AK28" s="11">
        <v>7120000000</v>
      </c>
      <c r="AL28" s="11">
        <v>7618000000</v>
      </c>
      <c r="AM28" s="11">
        <v>8910000000</v>
      </c>
    </row>
    <row r="29" spans="1:45" ht="20" customHeight="1" thickTop="1" x14ac:dyDescent="0.25">
      <c r="A29" s="14" t="s">
        <v>103</v>
      </c>
      <c r="B29" s="1"/>
      <c r="C29" s="15">
        <f>(C28/B28)-1</f>
        <v>-0.15799153945190358</v>
      </c>
      <c r="D29" s="15">
        <f>(D28/C28)-1</f>
        <v>0.29925731760594143</v>
      </c>
      <c r="E29" s="15">
        <f>(E28/D28)-1</f>
        <v>0.28143913920645591</v>
      </c>
      <c r="F29" s="15">
        <f t="shared" ref="F29:AM29" si="4">(F28/E28)-1</f>
        <v>0.18262923117292051</v>
      </c>
      <c r="G29" s="15">
        <f t="shared" si="4"/>
        <v>0.19469713778566677</v>
      </c>
      <c r="H29" s="15">
        <f t="shared" si="4"/>
        <v>3.0643513789581078E-3</v>
      </c>
      <c r="I29" s="15">
        <f t="shared" si="4"/>
        <v>-0.65349009442695793</v>
      </c>
      <c r="J29" s="15">
        <f t="shared" si="4"/>
        <v>3.2423189954581888</v>
      </c>
      <c r="K29" s="15">
        <f t="shared" si="4"/>
        <v>0.10334403929718494</v>
      </c>
      <c r="L29" s="15">
        <f t="shared" si="4"/>
        <v>-8.333333333333337E-2</v>
      </c>
      <c r="M29" s="15">
        <f t="shared" si="4"/>
        <v>-0.28455790784557911</v>
      </c>
      <c r="N29" s="15">
        <f t="shared" si="4"/>
        <v>0.86422976501305482</v>
      </c>
      <c r="O29" s="15">
        <f t="shared" si="4"/>
        <v>-6.9561157796451889E-2</v>
      </c>
      <c r="P29" s="15">
        <f t="shared" si="4"/>
        <v>2.8600100351229285E-2</v>
      </c>
      <c r="Q29" s="15">
        <f t="shared" si="4"/>
        <v>6.4878048780487863E-2</v>
      </c>
      <c r="R29" s="15">
        <f t="shared" si="4"/>
        <v>0.21942281264315167</v>
      </c>
      <c r="S29" s="15">
        <f t="shared" si="4"/>
        <v>0.24455296769346346</v>
      </c>
      <c r="T29" s="15">
        <f t="shared" si="4"/>
        <v>7.6969514035617248E-2</v>
      </c>
      <c r="U29" s="15">
        <f t="shared" si="4"/>
        <v>0.18049327354260081</v>
      </c>
      <c r="V29" s="15">
        <f t="shared" si="4"/>
        <v>-3.1813865147198528E-2</v>
      </c>
      <c r="W29" s="15">
        <f t="shared" si="4"/>
        <v>0.38352133398724875</v>
      </c>
      <c r="X29" s="15">
        <f t="shared" si="4"/>
        <v>2.8358738036158293E-3</v>
      </c>
      <c r="Y29" s="15">
        <f t="shared" si="4"/>
        <v>-9.1198303287380655E-2</v>
      </c>
      <c r="Z29" s="15">
        <f t="shared" si="4"/>
        <v>0.15635939323220538</v>
      </c>
      <c r="AA29" s="15">
        <f t="shared" si="4"/>
        <v>6.2899428187016548E-2</v>
      </c>
      <c r="AB29" s="15">
        <f t="shared" si="4"/>
        <v>1.9462025316455689E-2</v>
      </c>
      <c r="AC29" s="15">
        <f t="shared" si="4"/>
        <v>-4.1129908427750994E-2</v>
      </c>
      <c r="AD29" s="15">
        <f t="shared" si="4"/>
        <v>9.0967950793136909E-2</v>
      </c>
      <c r="AE29" s="15">
        <f t="shared" si="4"/>
        <v>-3.3679525222551909E-2</v>
      </c>
      <c r="AF29" s="15">
        <f t="shared" si="4"/>
        <v>-0.16290495931214499</v>
      </c>
      <c r="AG29" s="15">
        <f t="shared" si="4"/>
        <v>0.16085840058694068</v>
      </c>
      <c r="AH29" s="15">
        <f t="shared" si="4"/>
        <v>-0.23258018644335599</v>
      </c>
      <c r="AI29" s="15">
        <f t="shared" si="4"/>
        <v>1.5766934321597694</v>
      </c>
      <c r="AJ29" s="15">
        <f t="shared" si="4"/>
        <v>-0.41558130243707547</v>
      </c>
      <c r="AK29" s="15">
        <f t="shared" si="4"/>
        <v>-2.6524473612250521E-2</v>
      </c>
      <c r="AL29" s="15">
        <f t="shared" si="4"/>
        <v>6.9943820224719122E-2</v>
      </c>
      <c r="AM29" s="15">
        <f t="shared" si="4"/>
        <v>0.16959831976896833</v>
      </c>
    </row>
    <row r="30" spans="1:45" ht="19" x14ac:dyDescent="0.25">
      <c r="A30" s="5" t="s">
        <v>23</v>
      </c>
      <c r="B30" s="2">
        <v>6.7500000000000004E-2</v>
      </c>
      <c r="C30" s="2">
        <v>4.9299999999999997E-2</v>
      </c>
      <c r="D30" s="2">
        <v>5.1799999999999999E-2</v>
      </c>
      <c r="E30" s="2">
        <v>5.8599999999999999E-2</v>
      </c>
      <c r="F30" s="2">
        <v>5.91E-2</v>
      </c>
      <c r="G30" s="2">
        <v>6.0499999999999998E-2</v>
      </c>
      <c r="H30" s="2">
        <v>5.5100000000000003E-2</v>
      </c>
      <c r="I30" s="2">
        <v>1.7000000000000001E-2</v>
      </c>
      <c r="J30" s="2">
        <v>6.3500000000000001E-2</v>
      </c>
      <c r="K30" s="2">
        <v>6.1499999999999999E-2</v>
      </c>
      <c r="L30" s="2">
        <v>5.28E-2</v>
      </c>
      <c r="M30" s="2">
        <v>3.6299999999999999E-2</v>
      </c>
      <c r="N30" s="2">
        <v>0.1024</v>
      </c>
      <c r="O30" s="2">
        <v>8.9200000000000002E-2</v>
      </c>
      <c r="P30" s="2">
        <v>0.1007</v>
      </c>
      <c r="Q30" s="2">
        <v>0.10680000000000001</v>
      </c>
      <c r="R30" s="2">
        <v>9.8799999999999999E-2</v>
      </c>
      <c r="S30" s="2">
        <v>0.13189999999999999</v>
      </c>
      <c r="T30" s="2">
        <v>0.1323</v>
      </c>
      <c r="U30" s="2">
        <v>0.1439</v>
      </c>
      <c r="V30" s="2">
        <v>0.12520000000000001</v>
      </c>
      <c r="W30" s="2">
        <v>0.16059999999999999</v>
      </c>
      <c r="X30" s="2">
        <v>0.14330000000000001</v>
      </c>
      <c r="Y30" s="2">
        <v>0.11890000000000001</v>
      </c>
      <c r="Z30" s="2">
        <v>0.13750000000000001</v>
      </c>
      <c r="AA30" s="2">
        <v>0.10929999999999999</v>
      </c>
      <c r="AB30" s="2">
        <v>9.69E-2</v>
      </c>
      <c r="AC30" s="2">
        <v>9.4299999999999995E-2</v>
      </c>
      <c r="AD30" s="2">
        <v>0.10150000000000001</v>
      </c>
      <c r="AE30" s="2">
        <v>9.7699999999999995E-2</v>
      </c>
      <c r="AF30" s="2">
        <v>8.6499999999999994E-2</v>
      </c>
      <c r="AG30" s="2">
        <v>0.1008</v>
      </c>
      <c r="AH30" s="2">
        <v>7.6499999999999999E-2</v>
      </c>
      <c r="AI30" s="2">
        <v>0.19350000000000001</v>
      </c>
      <c r="AJ30" s="2">
        <v>0.1089</v>
      </c>
      <c r="AK30" s="2">
        <v>0.1012</v>
      </c>
      <c r="AL30" s="2">
        <v>9.5899999999999999E-2</v>
      </c>
      <c r="AM30" s="2">
        <v>0.1031</v>
      </c>
    </row>
    <row r="31" spans="1:45" ht="19" x14ac:dyDescent="0.25">
      <c r="A31" s="5" t="s">
        <v>24</v>
      </c>
      <c r="B31" s="12">
        <v>0.33</v>
      </c>
      <c r="C31" s="12">
        <v>0.28999999999999998</v>
      </c>
      <c r="D31" s="12">
        <v>0.38</v>
      </c>
      <c r="E31" s="12">
        <v>0.49</v>
      </c>
      <c r="F31" s="12">
        <v>0.56999999999999995</v>
      </c>
      <c r="G31" s="12">
        <v>0.68</v>
      </c>
      <c r="H31" s="12">
        <v>0.68</v>
      </c>
      <c r="I31" s="12">
        <v>0.23</v>
      </c>
      <c r="J31" s="12">
        <v>0.71</v>
      </c>
      <c r="K31" s="12">
        <v>1.0900000000000001</v>
      </c>
      <c r="L31" s="12">
        <v>1</v>
      </c>
      <c r="M31" s="12">
        <v>0.72</v>
      </c>
      <c r="N31" s="12">
        <v>1.4</v>
      </c>
      <c r="O31" s="12">
        <v>1.35</v>
      </c>
      <c r="P31" s="12">
        <v>1.4</v>
      </c>
      <c r="Q31" s="12">
        <v>1.51</v>
      </c>
      <c r="R31" s="12">
        <v>1.51</v>
      </c>
      <c r="S31" s="12">
        <v>1.89</v>
      </c>
      <c r="T31" s="12">
        <v>2.0699999999999998</v>
      </c>
      <c r="U31" s="12">
        <v>2.4700000000000002</v>
      </c>
      <c r="V31" s="12">
        <v>2.4300000000000002</v>
      </c>
      <c r="W31" s="12">
        <v>3.42</v>
      </c>
      <c r="X31" s="12">
        <v>3.48</v>
      </c>
      <c r="Y31" s="12">
        <v>3.31</v>
      </c>
      <c r="Z31" s="12">
        <v>3.8</v>
      </c>
      <c r="AA31" s="12">
        <v>3.97</v>
      </c>
      <c r="AB31" s="12">
        <v>4.12</v>
      </c>
      <c r="AC31" s="12">
        <v>4</v>
      </c>
      <c r="AD31" s="12">
        <v>4.41</v>
      </c>
      <c r="AE31" s="12">
        <v>4.38</v>
      </c>
      <c r="AF31" s="12">
        <v>3.77</v>
      </c>
      <c r="AG31" s="12">
        <v>4.43</v>
      </c>
      <c r="AH31" s="12">
        <v>3.42</v>
      </c>
      <c r="AI31" s="12">
        <v>8.84</v>
      </c>
      <c r="AJ31" s="12">
        <v>5.26</v>
      </c>
      <c r="AK31" s="12">
        <v>5.16</v>
      </c>
      <c r="AL31" s="12">
        <v>5.56</v>
      </c>
      <c r="AM31" s="12">
        <v>6.46</v>
      </c>
    </row>
    <row r="32" spans="1:45" ht="19" x14ac:dyDescent="0.25">
      <c r="A32" s="5" t="s">
        <v>25</v>
      </c>
      <c r="B32" s="12">
        <v>0.33</v>
      </c>
      <c r="C32" s="12">
        <v>0.28999999999999998</v>
      </c>
      <c r="D32" s="12">
        <v>0.38</v>
      </c>
      <c r="E32" s="12">
        <v>0.49</v>
      </c>
      <c r="F32" s="12">
        <v>0.56999999999999995</v>
      </c>
      <c r="G32" s="12">
        <v>0.68</v>
      </c>
      <c r="H32" s="12">
        <v>0.68</v>
      </c>
      <c r="I32" s="12">
        <v>0.23</v>
      </c>
      <c r="J32" s="12">
        <v>0.71</v>
      </c>
      <c r="K32" s="12">
        <v>1.0900000000000001</v>
      </c>
      <c r="L32" s="12">
        <v>1</v>
      </c>
      <c r="M32" s="12">
        <v>0.72</v>
      </c>
      <c r="N32" s="12">
        <v>1.36</v>
      </c>
      <c r="O32" s="12">
        <v>1.31</v>
      </c>
      <c r="P32" s="12">
        <v>1.37</v>
      </c>
      <c r="Q32" s="12">
        <v>1.48</v>
      </c>
      <c r="R32" s="12">
        <v>1.47</v>
      </c>
      <c r="S32" s="12">
        <v>1.85</v>
      </c>
      <c r="T32" s="12">
        <v>2.0499999999999998</v>
      </c>
      <c r="U32" s="12">
        <v>2.44</v>
      </c>
      <c r="V32" s="12">
        <v>2.39</v>
      </c>
      <c r="W32" s="12">
        <v>3.34</v>
      </c>
      <c r="X32" s="12">
        <v>3.41</v>
      </c>
      <c r="Y32" s="12">
        <v>3.21</v>
      </c>
      <c r="Z32" s="12">
        <v>3.77</v>
      </c>
      <c r="AA32" s="12">
        <v>3.91</v>
      </c>
      <c r="AB32" s="12">
        <v>4.03</v>
      </c>
      <c r="AC32" s="12">
        <v>3.92</v>
      </c>
      <c r="AD32" s="12">
        <v>4.32</v>
      </c>
      <c r="AE32" s="12">
        <v>4.2699999999999996</v>
      </c>
      <c r="AF32" s="12">
        <v>3.67</v>
      </c>
      <c r="AG32" s="12">
        <v>4.3600000000000003</v>
      </c>
      <c r="AH32" s="12">
        <v>3.38</v>
      </c>
      <c r="AI32" s="12">
        <v>8.7799999999999994</v>
      </c>
      <c r="AJ32" s="12">
        <v>5.2</v>
      </c>
      <c r="AK32" s="12">
        <v>5.12</v>
      </c>
      <c r="AL32" s="12">
        <v>5.53</v>
      </c>
      <c r="AM32" s="12">
        <v>6.42</v>
      </c>
    </row>
    <row r="33" spans="1:39" ht="19" x14ac:dyDescent="0.25">
      <c r="A33" s="5" t="s">
        <v>26</v>
      </c>
      <c r="B33" s="1">
        <v>1647575758</v>
      </c>
      <c r="C33" s="1">
        <v>1578620690</v>
      </c>
      <c r="D33" s="1">
        <v>1565263158</v>
      </c>
      <c r="E33" s="1">
        <v>1555510204</v>
      </c>
      <c r="F33" s="1">
        <v>1581403509</v>
      </c>
      <c r="G33" s="1">
        <v>1583676471</v>
      </c>
      <c r="H33" s="1">
        <v>1588529412</v>
      </c>
      <c r="I33" s="1">
        <v>1627391304</v>
      </c>
      <c r="J33" s="1">
        <v>1613239437</v>
      </c>
      <c r="K33" s="1">
        <v>1607200000</v>
      </c>
      <c r="L33" s="1">
        <v>1608000000</v>
      </c>
      <c r="M33" s="1">
        <v>1606000000</v>
      </c>
      <c r="N33" s="1">
        <v>1528000000</v>
      </c>
      <c r="O33" s="1">
        <v>1480000000</v>
      </c>
      <c r="P33" s="1">
        <v>1466000000</v>
      </c>
      <c r="Q33" s="1">
        <v>1446000000</v>
      </c>
      <c r="R33" s="1">
        <v>1763000000</v>
      </c>
      <c r="S33" s="1">
        <v>1753000000</v>
      </c>
      <c r="T33" s="1">
        <v>1718000000</v>
      </c>
      <c r="U33" s="1">
        <v>1696000000</v>
      </c>
      <c r="V33" s="1">
        <v>1669000000</v>
      </c>
      <c r="W33" s="1">
        <v>1646491228</v>
      </c>
      <c r="X33" s="1">
        <v>1622413793</v>
      </c>
      <c r="Y33" s="1">
        <v>1582000000</v>
      </c>
      <c r="Z33" s="1">
        <v>1557000000</v>
      </c>
      <c r="AA33" s="1">
        <v>1590000000</v>
      </c>
      <c r="AB33" s="1">
        <v>1564000000</v>
      </c>
      <c r="AC33" s="1">
        <v>1544000000</v>
      </c>
      <c r="AD33" s="1">
        <v>1529000000</v>
      </c>
      <c r="AE33" s="1">
        <v>1488000000</v>
      </c>
      <c r="AF33" s="1">
        <v>1448000000</v>
      </c>
      <c r="AG33" s="1">
        <v>1428000000</v>
      </c>
      <c r="AH33" s="1">
        <v>1420000000</v>
      </c>
      <c r="AI33" s="1">
        <v>1415000000</v>
      </c>
      <c r="AJ33" s="1">
        <v>1391000000</v>
      </c>
      <c r="AK33" s="1">
        <v>1380000000</v>
      </c>
      <c r="AL33" s="1">
        <v>1382000000</v>
      </c>
      <c r="AM33" s="1">
        <v>1380000000</v>
      </c>
    </row>
    <row r="34" spans="1:39" ht="19" x14ac:dyDescent="0.25">
      <c r="A34" s="5" t="s">
        <v>27</v>
      </c>
      <c r="B34" s="1">
        <v>1647575758</v>
      </c>
      <c r="C34" s="1">
        <v>1578620690</v>
      </c>
      <c r="D34" s="1">
        <v>1565263158</v>
      </c>
      <c r="E34" s="1">
        <v>1555510204</v>
      </c>
      <c r="F34" s="1">
        <v>1581403509</v>
      </c>
      <c r="G34" s="1">
        <v>1583676471</v>
      </c>
      <c r="H34" s="1">
        <v>1588529412</v>
      </c>
      <c r="I34" s="1">
        <v>1627391304</v>
      </c>
      <c r="J34" s="1">
        <v>1613239437</v>
      </c>
      <c r="K34" s="1">
        <v>1608701299</v>
      </c>
      <c r="L34" s="1">
        <v>1608000000</v>
      </c>
      <c r="M34" s="1">
        <v>1624637681</v>
      </c>
      <c r="N34" s="1">
        <v>1570000000</v>
      </c>
      <c r="O34" s="1">
        <v>1519000000</v>
      </c>
      <c r="P34" s="1">
        <v>1496000000</v>
      </c>
      <c r="Q34" s="1">
        <v>1475000000</v>
      </c>
      <c r="R34" s="1">
        <v>1807000000</v>
      </c>
      <c r="S34" s="1">
        <v>1789000000</v>
      </c>
      <c r="T34" s="1">
        <v>1739000000</v>
      </c>
      <c r="U34" s="1">
        <v>1729000000</v>
      </c>
      <c r="V34" s="1">
        <v>1705439331</v>
      </c>
      <c r="W34" s="1">
        <v>1685928144</v>
      </c>
      <c r="X34" s="1">
        <v>1655718475</v>
      </c>
      <c r="Y34" s="1">
        <v>1602000000</v>
      </c>
      <c r="Z34" s="1">
        <v>1577000000</v>
      </c>
      <c r="AA34" s="1">
        <v>1614000000</v>
      </c>
      <c r="AB34" s="1">
        <v>1597000000</v>
      </c>
      <c r="AC34" s="1">
        <v>1575000000</v>
      </c>
      <c r="AD34" s="1">
        <v>1560000000</v>
      </c>
      <c r="AE34" s="1">
        <v>1527000000</v>
      </c>
      <c r="AF34" s="1">
        <v>1485000000</v>
      </c>
      <c r="AG34" s="1">
        <v>1452000000</v>
      </c>
      <c r="AH34" s="1">
        <v>1438000000</v>
      </c>
      <c r="AI34" s="1">
        <v>1425000000</v>
      </c>
      <c r="AJ34" s="1">
        <v>1407000000</v>
      </c>
      <c r="AK34" s="1">
        <v>1392000000</v>
      </c>
      <c r="AL34" s="1">
        <v>1389000000</v>
      </c>
      <c r="AM34" s="1">
        <v>1387000000</v>
      </c>
    </row>
    <row r="35" spans="1:39" ht="20" customHeight="1" x14ac:dyDescent="0.25">
      <c r="A35" s="14" t="s">
        <v>104</v>
      </c>
      <c r="B35" s="1"/>
      <c r="C35" s="22">
        <f>(C34-B34)/B34</f>
        <v>-4.1852441482693875E-2</v>
      </c>
      <c r="D35" s="22">
        <f t="shared" ref="D35:AM35" si="5">(D34-C34)/C34</f>
        <v>-8.4615209243203322E-3</v>
      </c>
      <c r="E35" s="22">
        <f t="shared" si="5"/>
        <v>-6.2308717547928131E-3</v>
      </c>
      <c r="F35" s="22">
        <f t="shared" si="5"/>
        <v>1.6646181383712735E-2</v>
      </c>
      <c r="G35" s="22">
        <f t="shared" si="5"/>
        <v>1.4373067892313625E-3</v>
      </c>
      <c r="H35" s="22">
        <f t="shared" si="5"/>
        <v>3.0643512667304128E-3</v>
      </c>
      <c r="I35" s="22">
        <f t="shared" si="5"/>
        <v>2.4464068280027541E-2</v>
      </c>
      <c r="J35" s="22">
        <f t="shared" si="5"/>
        <v>-8.6960443780274739E-3</v>
      </c>
      <c r="K35" s="22">
        <f t="shared" si="5"/>
        <v>-2.8130591751706602E-3</v>
      </c>
      <c r="L35" s="22">
        <f t="shared" si="5"/>
        <v>-4.3594109138591551E-4</v>
      </c>
      <c r="M35" s="22">
        <f t="shared" si="5"/>
        <v>1.0346816542288558E-2</v>
      </c>
      <c r="N35" s="22">
        <f t="shared" si="5"/>
        <v>-3.3630686791881692E-2</v>
      </c>
      <c r="O35" s="22">
        <f t="shared" si="5"/>
        <v>-3.2484076433121019E-2</v>
      </c>
      <c r="P35" s="22">
        <f t="shared" si="5"/>
        <v>-1.5141540487162607E-2</v>
      </c>
      <c r="Q35" s="22">
        <f t="shared" si="5"/>
        <v>-1.4037433155080214E-2</v>
      </c>
      <c r="R35" s="22">
        <f t="shared" si="5"/>
        <v>0.22508474576271187</v>
      </c>
      <c r="S35" s="22">
        <f t="shared" si="5"/>
        <v>-9.9612617598229102E-3</v>
      </c>
      <c r="T35" s="22">
        <f t="shared" si="5"/>
        <v>-2.7948574622694244E-2</v>
      </c>
      <c r="U35" s="22">
        <f t="shared" si="5"/>
        <v>-5.7504312823461762E-3</v>
      </c>
      <c r="V35" s="22">
        <f t="shared" si="5"/>
        <v>-1.3626760555234239E-2</v>
      </c>
      <c r="W35" s="22">
        <f t="shared" si="5"/>
        <v>-1.1440563522455786E-2</v>
      </c>
      <c r="X35" s="22">
        <f t="shared" si="5"/>
        <v>-1.7918716825217198E-2</v>
      </c>
      <c r="Y35" s="22">
        <f t="shared" si="5"/>
        <v>-3.2444208246211664E-2</v>
      </c>
      <c r="Z35" s="22">
        <f t="shared" si="5"/>
        <v>-1.5605493133583021E-2</v>
      </c>
      <c r="AA35" s="22">
        <f t="shared" si="5"/>
        <v>2.3462270133164237E-2</v>
      </c>
      <c r="AB35" s="22">
        <f t="shared" si="5"/>
        <v>-1.0532837670384139E-2</v>
      </c>
      <c r="AC35" s="22">
        <f t="shared" si="5"/>
        <v>-1.3775829680651221E-2</v>
      </c>
      <c r="AD35" s="22">
        <f t="shared" si="5"/>
        <v>-9.5238095238095247E-3</v>
      </c>
      <c r="AE35" s="22">
        <f t="shared" si="5"/>
        <v>-2.1153846153846155E-2</v>
      </c>
      <c r="AF35" s="22">
        <f t="shared" si="5"/>
        <v>-2.75049115913556E-2</v>
      </c>
      <c r="AG35" s="22">
        <f t="shared" si="5"/>
        <v>-2.2222222222222223E-2</v>
      </c>
      <c r="AH35" s="22">
        <f t="shared" si="5"/>
        <v>-9.6418732782369149E-3</v>
      </c>
      <c r="AI35" s="22">
        <f t="shared" si="5"/>
        <v>-9.0403337969401955E-3</v>
      </c>
      <c r="AJ35" s="22">
        <f t="shared" si="5"/>
        <v>-1.2631578947368421E-2</v>
      </c>
      <c r="AK35" s="22">
        <f t="shared" si="5"/>
        <v>-1.0660980810234541E-2</v>
      </c>
      <c r="AL35" s="22">
        <f t="shared" si="5"/>
        <v>-2.1551724137931034E-3</v>
      </c>
      <c r="AM35" s="22">
        <f t="shared" si="5"/>
        <v>-1.4398848092152627E-3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>
        <v>382000000</v>
      </c>
      <c r="M38" s="1">
        <v>447000000</v>
      </c>
      <c r="N38" s="1">
        <v>1928000000</v>
      </c>
      <c r="O38" s="1">
        <v>311000000</v>
      </c>
      <c r="P38" s="1">
        <v>964000000</v>
      </c>
      <c r="Q38" s="1">
        <v>864000000</v>
      </c>
      <c r="R38" s="1">
        <v>683000000</v>
      </c>
      <c r="S38" s="1">
        <v>1638000000</v>
      </c>
      <c r="T38" s="1">
        <v>820000000</v>
      </c>
      <c r="U38" s="1">
        <v>1280000000</v>
      </c>
      <c r="V38" s="1">
        <v>1716000000</v>
      </c>
      <c r="W38" s="1">
        <v>1651000000</v>
      </c>
      <c r="X38" s="1">
        <v>910000000</v>
      </c>
      <c r="Y38" s="1">
        <v>2064000000</v>
      </c>
      <c r="Z38" s="1">
        <v>3943000000</v>
      </c>
      <c r="AA38" s="1">
        <v>5943000000</v>
      </c>
      <c r="AB38" s="1">
        <v>4067000000</v>
      </c>
      <c r="AC38" s="1">
        <v>6297000000</v>
      </c>
      <c r="AD38" s="1">
        <v>9375000000</v>
      </c>
      <c r="AE38" s="1">
        <v>6134000000</v>
      </c>
      <c r="AF38" s="1">
        <v>9096000000</v>
      </c>
      <c r="AG38" s="1">
        <v>9158000000</v>
      </c>
      <c r="AH38" s="1">
        <v>10610000000</v>
      </c>
      <c r="AI38" s="1">
        <v>8721000000</v>
      </c>
      <c r="AJ38" s="1">
        <v>5509000000</v>
      </c>
      <c r="AK38" s="1">
        <v>8185000000</v>
      </c>
      <c r="AL38" s="1">
        <v>5596000000</v>
      </c>
      <c r="AM38" s="1">
        <v>4954000000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>
        <v>1116000000</v>
      </c>
      <c r="M39" s="1">
        <v>339000000</v>
      </c>
      <c r="N39" s="1">
        <v>955000000</v>
      </c>
      <c r="O39" s="1">
        <v>83000000</v>
      </c>
      <c r="P39" s="1">
        <v>92000000</v>
      </c>
      <c r="Q39" s="1">
        <v>466000000</v>
      </c>
      <c r="R39" s="1">
        <v>966000000</v>
      </c>
      <c r="S39" s="1">
        <v>207000000</v>
      </c>
      <c r="T39" s="1">
        <v>1181000000</v>
      </c>
      <c r="U39" s="1">
        <v>2165000000</v>
      </c>
      <c r="V39" s="1">
        <v>3166000000</v>
      </c>
      <c r="W39" s="1">
        <v>1171000000</v>
      </c>
      <c r="X39" s="1">
        <v>1571000000</v>
      </c>
      <c r="Y39" s="1">
        <v>213000000</v>
      </c>
      <c r="Z39" s="1">
        <v>192000000</v>
      </c>
      <c r="AA39" s="1">
        <v>426000000</v>
      </c>
      <c r="AB39" s="1">
        <v>358000000</v>
      </c>
      <c r="AC39" s="1">
        <v>322000000</v>
      </c>
      <c r="AD39" s="1">
        <v>303000000</v>
      </c>
      <c r="AE39" s="1">
        <v>2592000000</v>
      </c>
      <c r="AF39" s="1">
        <v>2913000000</v>
      </c>
      <c r="AG39" s="1">
        <v>6967000000</v>
      </c>
      <c r="AH39" s="1">
        <v>8900000000</v>
      </c>
      <c r="AI39" s="1">
        <v>272000000</v>
      </c>
      <c r="AJ39" s="1">
        <v>229000000</v>
      </c>
      <c r="AK39" s="1">
        <v>1366000000</v>
      </c>
      <c r="AL39" s="1">
        <v>392000000</v>
      </c>
      <c r="AM39" s="1">
        <v>394000000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>
        <v>1498000000</v>
      </c>
      <c r="M40" s="1">
        <v>786000000</v>
      </c>
      <c r="N40" s="1">
        <v>2883000000</v>
      </c>
      <c r="O40" s="1">
        <v>394000000</v>
      </c>
      <c r="P40" s="1">
        <v>1056000000</v>
      </c>
      <c r="Q40" s="1">
        <v>1330000000</v>
      </c>
      <c r="R40" s="1">
        <v>1649000000</v>
      </c>
      <c r="S40" s="1">
        <v>1845000000</v>
      </c>
      <c r="T40" s="1">
        <v>2001000000</v>
      </c>
      <c r="U40" s="1">
        <v>3445000000</v>
      </c>
      <c r="V40" s="1">
        <v>4882000000</v>
      </c>
      <c r="W40" s="1">
        <v>2822000000</v>
      </c>
      <c r="X40" s="1">
        <v>2481000000</v>
      </c>
      <c r="Y40" s="1">
        <v>2277000000</v>
      </c>
      <c r="Z40" s="1">
        <v>4135000000</v>
      </c>
      <c r="AA40" s="1">
        <v>6369000000</v>
      </c>
      <c r="AB40" s="1">
        <v>4425000000</v>
      </c>
      <c r="AC40" s="1">
        <v>6619000000</v>
      </c>
      <c r="AD40" s="1">
        <v>9678000000</v>
      </c>
      <c r="AE40" s="1">
        <v>8726000000</v>
      </c>
      <c r="AF40" s="1">
        <v>12009000000</v>
      </c>
      <c r="AG40" s="1">
        <v>16125000000</v>
      </c>
      <c r="AH40" s="1">
        <v>19510000000</v>
      </c>
      <c r="AI40" s="1">
        <v>8993000000</v>
      </c>
      <c r="AJ40" s="1">
        <v>5738000000</v>
      </c>
      <c r="AK40" s="1">
        <v>9551000000</v>
      </c>
      <c r="AL40" s="1">
        <v>5988000000</v>
      </c>
      <c r="AM40" s="1">
        <v>5348000000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>
        <v>2407000000</v>
      </c>
      <c r="M41" s="1">
        <v>2516000000</v>
      </c>
      <c r="N41" s="1">
        <v>2150000000</v>
      </c>
      <c r="O41" s="1">
        <v>2453000000</v>
      </c>
      <c r="P41" s="1">
        <v>1704000000</v>
      </c>
      <c r="Q41" s="1">
        <v>1799000000</v>
      </c>
      <c r="R41" s="1">
        <v>2142000000</v>
      </c>
      <c r="S41" s="1">
        <v>2531000000</v>
      </c>
      <c r="T41" s="1">
        <v>2830000000</v>
      </c>
      <c r="U41" s="1">
        <v>2999000000</v>
      </c>
      <c r="V41" s="1">
        <v>3261000000</v>
      </c>
      <c r="W41" s="1">
        <v>3725000000</v>
      </c>
      <c r="X41" s="1">
        <v>4389000000</v>
      </c>
      <c r="Y41" s="1">
        <v>4683000000</v>
      </c>
      <c r="Z41" s="1">
        <v>4624000000</v>
      </c>
      <c r="AA41" s="1">
        <v>6323000000</v>
      </c>
      <c r="AB41" s="1">
        <v>6912000000</v>
      </c>
      <c r="AC41" s="1">
        <v>7041000000</v>
      </c>
      <c r="AD41" s="1">
        <v>6954000000</v>
      </c>
      <c r="AE41" s="1">
        <v>6651000000</v>
      </c>
      <c r="AF41" s="1">
        <v>6437000000</v>
      </c>
      <c r="AG41" s="1">
        <v>6694000000</v>
      </c>
      <c r="AH41" s="1">
        <v>7024000000</v>
      </c>
      <c r="AI41" s="1">
        <v>7142000000</v>
      </c>
      <c r="AJ41" s="1">
        <v>7822000000</v>
      </c>
      <c r="AK41" s="1">
        <v>8404000000</v>
      </c>
      <c r="AL41" s="1">
        <v>8680000000</v>
      </c>
      <c r="AM41" s="1">
        <v>10163000000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>
        <v>1051000000</v>
      </c>
      <c r="M42" s="1">
        <v>1038000000</v>
      </c>
      <c r="N42" s="1">
        <v>732000000</v>
      </c>
      <c r="O42" s="1">
        <v>1016000000</v>
      </c>
      <c r="P42" s="1">
        <v>899000000</v>
      </c>
      <c r="Q42" s="1">
        <v>905000000</v>
      </c>
      <c r="R42" s="1">
        <v>1310000000</v>
      </c>
      <c r="S42" s="1">
        <v>1342000000</v>
      </c>
      <c r="T42" s="1">
        <v>1412000000</v>
      </c>
      <c r="U42" s="1">
        <v>1541000000</v>
      </c>
      <c r="V42" s="1">
        <v>1693000000</v>
      </c>
      <c r="W42" s="1">
        <v>1926000000</v>
      </c>
      <c r="X42" s="1">
        <v>2290000000</v>
      </c>
      <c r="Y42" s="1">
        <v>2522000000</v>
      </c>
      <c r="Z42" s="1">
        <v>2618000000</v>
      </c>
      <c r="AA42" s="1">
        <v>3372000000</v>
      </c>
      <c r="AB42" s="1">
        <v>3827000000</v>
      </c>
      <c r="AC42" s="1">
        <v>3581000000</v>
      </c>
      <c r="AD42" s="1">
        <v>3409000000</v>
      </c>
      <c r="AE42" s="1">
        <v>3143000000</v>
      </c>
      <c r="AF42" s="1">
        <v>2720000000</v>
      </c>
      <c r="AG42" s="1">
        <v>2723000000</v>
      </c>
      <c r="AH42" s="1">
        <v>2947000000</v>
      </c>
      <c r="AI42" s="1">
        <v>3128000000</v>
      </c>
      <c r="AJ42" s="1">
        <v>3338000000</v>
      </c>
      <c r="AK42" s="1">
        <v>4172000000</v>
      </c>
      <c r="AL42" s="1">
        <v>4347000000</v>
      </c>
      <c r="AM42" s="1">
        <v>5222000000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 t="s">
        <v>92</v>
      </c>
      <c r="L43" s="1">
        <v>590000000</v>
      </c>
      <c r="M43" s="1">
        <v>799000000</v>
      </c>
      <c r="N43" s="1">
        <v>486000000</v>
      </c>
      <c r="O43" s="1">
        <v>499000000</v>
      </c>
      <c r="P43" s="1">
        <v>514000000</v>
      </c>
      <c r="Q43" s="1">
        <v>570000000</v>
      </c>
      <c r="R43" s="1">
        <v>752000000</v>
      </c>
      <c r="S43" s="1">
        <v>695000000</v>
      </c>
      <c r="T43" s="1">
        <v>687000000</v>
      </c>
      <c r="U43" s="1">
        <v>654000000</v>
      </c>
      <c r="V43" s="1">
        <v>618000000</v>
      </c>
      <c r="W43" s="1">
        <v>657000000</v>
      </c>
      <c r="X43" s="1">
        <v>991000000</v>
      </c>
      <c r="Y43" s="1">
        <v>1324000000</v>
      </c>
      <c r="Z43" s="1">
        <v>1194000000</v>
      </c>
      <c r="AA43" s="1">
        <v>1505000000</v>
      </c>
      <c r="AB43" s="1">
        <v>2277000000</v>
      </c>
      <c r="AC43" s="1">
        <v>1479000000</v>
      </c>
      <c r="AD43" s="1">
        <v>2162000000</v>
      </c>
      <c r="AE43" s="1">
        <v>2143000000</v>
      </c>
      <c r="AF43" s="1">
        <v>1865000000</v>
      </c>
      <c r="AG43" s="1">
        <v>1547000000</v>
      </c>
      <c r="AH43" s="1">
        <v>1546000000</v>
      </c>
      <c r="AI43" s="1">
        <v>2630000000</v>
      </c>
      <c r="AJ43" s="1">
        <v>747000000</v>
      </c>
      <c r="AK43" s="1">
        <v>874000000</v>
      </c>
      <c r="AL43" s="1">
        <v>2768000000</v>
      </c>
      <c r="AM43" s="1">
        <v>806000000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 t="s">
        <v>92</v>
      </c>
      <c r="K44" s="10" t="s">
        <v>92</v>
      </c>
      <c r="L44" s="10">
        <v>5546000000</v>
      </c>
      <c r="M44" s="10">
        <v>5139000000</v>
      </c>
      <c r="N44" s="10">
        <v>6251000000</v>
      </c>
      <c r="O44" s="10">
        <v>4362000000</v>
      </c>
      <c r="P44" s="10">
        <v>4173000000</v>
      </c>
      <c r="Q44" s="10">
        <v>4604000000</v>
      </c>
      <c r="R44" s="10">
        <v>5853000000</v>
      </c>
      <c r="S44" s="10">
        <v>6413000000</v>
      </c>
      <c r="T44" s="10">
        <v>6930000000</v>
      </c>
      <c r="U44" s="10">
        <v>8639000000</v>
      </c>
      <c r="V44" s="10">
        <v>10454000000</v>
      </c>
      <c r="W44" s="10">
        <v>9130000000</v>
      </c>
      <c r="X44" s="10">
        <v>10151000000</v>
      </c>
      <c r="Y44" s="10">
        <v>10806000000</v>
      </c>
      <c r="Z44" s="10">
        <v>12571000000</v>
      </c>
      <c r="AA44" s="10">
        <v>17569000000</v>
      </c>
      <c r="AB44" s="10">
        <v>17441000000</v>
      </c>
      <c r="AC44" s="10">
        <v>18720000000</v>
      </c>
      <c r="AD44" s="10">
        <v>22203000000</v>
      </c>
      <c r="AE44" s="10">
        <v>20663000000</v>
      </c>
      <c r="AF44" s="10">
        <v>23031000000</v>
      </c>
      <c r="AG44" s="10">
        <v>27089000000</v>
      </c>
      <c r="AH44" s="10">
        <v>31027000000</v>
      </c>
      <c r="AI44" s="10">
        <v>21893000000</v>
      </c>
      <c r="AJ44" s="10">
        <v>17645000000</v>
      </c>
      <c r="AK44" s="10">
        <v>23001000000</v>
      </c>
      <c r="AL44" s="10">
        <v>21783000000</v>
      </c>
      <c r="AM44" s="10">
        <v>21539000000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>
        <v>9870000000</v>
      </c>
      <c r="M45" s="1">
        <v>10191000000</v>
      </c>
      <c r="N45" s="1">
        <v>6261000000</v>
      </c>
      <c r="O45" s="1">
        <v>7318000000</v>
      </c>
      <c r="P45" s="1">
        <v>5266000000</v>
      </c>
      <c r="Q45" s="1">
        <v>5438000000</v>
      </c>
      <c r="R45" s="1">
        <v>6876000000</v>
      </c>
      <c r="S45" s="1">
        <v>7390000000</v>
      </c>
      <c r="T45" s="1">
        <v>7828000000</v>
      </c>
      <c r="U45" s="1">
        <v>8149000000</v>
      </c>
      <c r="V45" s="1">
        <v>8681000000</v>
      </c>
      <c r="W45" s="1">
        <v>9687000000</v>
      </c>
      <c r="X45" s="1">
        <v>11228000000</v>
      </c>
      <c r="Y45" s="1">
        <v>11663000000</v>
      </c>
      <c r="Z45" s="1">
        <v>12671000000</v>
      </c>
      <c r="AA45" s="1">
        <v>19058000000</v>
      </c>
      <c r="AB45" s="1">
        <v>19698000000</v>
      </c>
      <c r="AC45" s="1">
        <v>19136000000</v>
      </c>
      <c r="AD45" s="1">
        <v>18575000000</v>
      </c>
      <c r="AE45" s="1">
        <v>17244000000</v>
      </c>
      <c r="AF45" s="1">
        <v>16317000000</v>
      </c>
      <c r="AG45" s="1">
        <v>16591000000</v>
      </c>
      <c r="AH45" s="1">
        <v>17240000000</v>
      </c>
      <c r="AI45" s="1">
        <v>17589000000</v>
      </c>
      <c r="AJ45" s="1">
        <v>20853000000</v>
      </c>
      <c r="AK45" s="1">
        <v>23039000000</v>
      </c>
      <c r="AL45" s="1">
        <v>24427000000</v>
      </c>
      <c r="AM45" s="1">
        <v>24291000000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>
        <v>2761000000</v>
      </c>
      <c r="M46" s="1">
        <v>2490000000</v>
      </c>
      <c r="N46" s="1">
        <v>2298000000</v>
      </c>
      <c r="O46" s="1">
        <v>5131000000</v>
      </c>
      <c r="P46" s="1">
        <v>3808000000</v>
      </c>
      <c r="Q46" s="1">
        <v>3576000000</v>
      </c>
      <c r="R46" s="1">
        <v>3374000000</v>
      </c>
      <c r="S46" s="1">
        <v>4418000000</v>
      </c>
      <c r="T46" s="1" t="s">
        <v>92</v>
      </c>
      <c r="U46" s="1">
        <v>4842000000</v>
      </c>
      <c r="V46" s="1">
        <v>4088000000</v>
      </c>
      <c r="W46" s="1">
        <v>4594000000</v>
      </c>
      <c r="X46" s="1">
        <v>5169000000</v>
      </c>
      <c r="Y46" s="1">
        <v>5124000000</v>
      </c>
      <c r="Z46" s="1">
        <v>6534000000</v>
      </c>
      <c r="AA46" s="1">
        <v>14661000000</v>
      </c>
      <c r="AB46" s="1">
        <v>16800000000</v>
      </c>
      <c r="AC46" s="1">
        <v>16971000000</v>
      </c>
      <c r="AD46" s="1">
        <v>16613000000</v>
      </c>
      <c r="AE46" s="1">
        <v>14965000000</v>
      </c>
      <c r="AF46" s="1">
        <v>14177000000</v>
      </c>
      <c r="AG46" s="1">
        <v>14430000000</v>
      </c>
      <c r="AH46" s="1">
        <v>14744000000</v>
      </c>
      <c r="AI46" s="1">
        <v>14808000000</v>
      </c>
      <c r="AJ46" s="1">
        <v>15501000000</v>
      </c>
      <c r="AK46" s="1">
        <v>18757000000</v>
      </c>
      <c r="AL46" s="1">
        <v>18381000000</v>
      </c>
      <c r="AM46" s="1">
        <v>18202000000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4823000000</v>
      </c>
      <c r="M47" s="1">
        <v>4646000000</v>
      </c>
      <c r="N47" s="1">
        <v>3557000000</v>
      </c>
      <c r="O47" s="1">
        <v>3865000000</v>
      </c>
      <c r="P47" s="1">
        <v>927000000</v>
      </c>
      <c r="Q47" s="1">
        <v>909000000</v>
      </c>
      <c r="R47" s="1">
        <v>1467000000</v>
      </c>
      <c r="S47" s="1">
        <v>801000000</v>
      </c>
      <c r="T47" s="1">
        <v>5383000000</v>
      </c>
      <c r="U47" s="1">
        <v>598000000</v>
      </c>
      <c r="V47" s="1">
        <v>1616000000</v>
      </c>
      <c r="W47" s="1">
        <v>1849000000</v>
      </c>
      <c r="X47" s="1">
        <v>2044000000</v>
      </c>
      <c r="Y47" s="1">
        <v>1860000000</v>
      </c>
      <c r="Z47" s="1">
        <v>2623000000</v>
      </c>
      <c r="AA47" s="1">
        <v>13808000000</v>
      </c>
      <c r="AB47" s="1">
        <v>16445000000</v>
      </c>
      <c r="AC47" s="1">
        <v>16525000000</v>
      </c>
      <c r="AD47" s="1">
        <v>16039000000</v>
      </c>
      <c r="AE47" s="1">
        <v>14088000000</v>
      </c>
      <c r="AF47" s="1">
        <v>13081000000</v>
      </c>
      <c r="AG47" s="1">
        <v>13433000000</v>
      </c>
      <c r="AH47" s="1">
        <v>13838000000</v>
      </c>
      <c r="AI47" s="1">
        <v>15825000000</v>
      </c>
      <c r="AJ47" s="1">
        <v>16043000000</v>
      </c>
      <c r="AK47" s="1">
        <v>19315000000</v>
      </c>
      <c r="AL47" s="1">
        <v>18665000000</v>
      </c>
      <c r="AM47" s="1">
        <v>15586000000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>
        <v>7584000000</v>
      </c>
      <c r="M48" s="1">
        <v>7136000000</v>
      </c>
      <c r="N48" s="1">
        <v>5855000000</v>
      </c>
      <c r="O48" s="1">
        <v>8996000000</v>
      </c>
      <c r="P48" s="1">
        <v>4735000000</v>
      </c>
      <c r="Q48" s="1">
        <v>4485000000</v>
      </c>
      <c r="R48" s="1">
        <v>4841000000</v>
      </c>
      <c r="S48" s="1">
        <v>5219000000</v>
      </c>
      <c r="T48" s="1">
        <v>5383000000</v>
      </c>
      <c r="U48" s="1">
        <v>5440000000</v>
      </c>
      <c r="V48" s="1">
        <v>5704000000</v>
      </c>
      <c r="W48" s="1">
        <v>6443000000</v>
      </c>
      <c r="X48" s="1">
        <v>7213000000</v>
      </c>
      <c r="Y48" s="1">
        <v>6984000000</v>
      </c>
      <c r="Z48" s="1">
        <v>9157000000</v>
      </c>
      <c r="AA48" s="1">
        <v>28469000000</v>
      </c>
      <c r="AB48" s="1">
        <v>33245000000</v>
      </c>
      <c r="AC48" s="1">
        <v>33496000000</v>
      </c>
      <c r="AD48" s="1">
        <v>32652000000</v>
      </c>
      <c r="AE48" s="1">
        <v>29053000000</v>
      </c>
      <c r="AF48" s="1">
        <v>27258000000</v>
      </c>
      <c r="AG48" s="1">
        <v>27863000000</v>
      </c>
      <c r="AH48" s="1">
        <v>28582000000</v>
      </c>
      <c r="AI48" s="1">
        <v>30633000000</v>
      </c>
      <c r="AJ48" s="1">
        <v>31544000000</v>
      </c>
      <c r="AK48" s="1">
        <v>38072000000</v>
      </c>
      <c r="AL48" s="1">
        <v>37046000000</v>
      </c>
      <c r="AM48" s="1">
        <v>33788000000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>
        <v>1635000000</v>
      </c>
      <c r="M49" s="1">
        <v>1375000000</v>
      </c>
      <c r="N49" s="1">
        <v>1201000000</v>
      </c>
      <c r="O49" s="1">
        <v>1396000000</v>
      </c>
      <c r="P49" s="1">
        <v>2846000000</v>
      </c>
      <c r="Q49" s="1">
        <v>2978000000</v>
      </c>
      <c r="R49" s="1">
        <v>2871000000</v>
      </c>
      <c r="S49" s="1">
        <v>2611000000</v>
      </c>
      <c r="T49" s="1" t="s">
        <v>92</v>
      </c>
      <c r="U49" s="1">
        <v>3284000000</v>
      </c>
      <c r="V49" s="1">
        <v>3485000000</v>
      </c>
      <c r="W49" s="1">
        <v>3690000000</v>
      </c>
      <c r="X49" s="1">
        <v>4354000000</v>
      </c>
      <c r="Y49" s="1">
        <v>3883000000</v>
      </c>
      <c r="Z49" s="1">
        <v>4484000000</v>
      </c>
      <c r="AA49" s="1">
        <v>1368000000</v>
      </c>
      <c r="AB49" s="1">
        <v>1566000000</v>
      </c>
      <c r="AC49" s="1">
        <v>2351000000</v>
      </c>
      <c r="AD49" s="1">
        <v>2623000000</v>
      </c>
      <c r="AE49" s="1">
        <v>2689000000</v>
      </c>
      <c r="AF49" s="1">
        <v>2311000000</v>
      </c>
      <c r="AG49" s="1">
        <v>1950000000</v>
      </c>
      <c r="AH49" s="1">
        <v>2042000000</v>
      </c>
      <c r="AI49" s="1">
        <v>2409000000</v>
      </c>
      <c r="AJ49" s="1">
        <v>2683000000</v>
      </c>
      <c r="AK49" s="1">
        <v>2792000000</v>
      </c>
      <c r="AL49" s="1">
        <v>2627000000</v>
      </c>
      <c r="AM49" s="1">
        <v>3073000000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>
        <v>1885000000</v>
      </c>
      <c r="M50" s="1">
        <v>1778000000</v>
      </c>
      <c r="N50" s="1">
        <v>1697000000</v>
      </c>
      <c r="O50" s="1">
        <v>2003000000</v>
      </c>
      <c r="P50" s="1">
        <v>1209000000</v>
      </c>
      <c r="Q50" s="1">
        <v>1361000000</v>
      </c>
      <c r="R50" s="1">
        <v>1496000000</v>
      </c>
      <c r="S50" s="1">
        <v>1718000000</v>
      </c>
      <c r="T50" s="1" t="s">
        <v>92</v>
      </c>
      <c r="U50" s="1">
        <v>1216000000</v>
      </c>
      <c r="V50" s="1" t="s">
        <v>92</v>
      </c>
      <c r="W50" s="1">
        <v>528000000</v>
      </c>
      <c r="X50" s="1">
        <v>646000000</v>
      </c>
      <c r="Y50" s="1">
        <v>226000000</v>
      </c>
      <c r="Z50" s="1">
        <v>659000000</v>
      </c>
      <c r="AA50" s="1">
        <v>4057000000</v>
      </c>
      <c r="AB50" s="1" t="s">
        <v>92</v>
      </c>
      <c r="AC50" s="1">
        <v>5063000000</v>
      </c>
      <c r="AD50" s="1">
        <v>5986000000</v>
      </c>
      <c r="AE50" s="1">
        <v>5304000000</v>
      </c>
      <c r="AF50" s="1">
        <v>4959000000</v>
      </c>
      <c r="AG50" s="1" t="s">
        <v>92</v>
      </c>
      <c r="AH50" s="1">
        <v>3242000000</v>
      </c>
      <c r="AI50" s="1">
        <v>3499000000</v>
      </c>
      <c r="AJ50" s="1">
        <v>4091000000</v>
      </c>
      <c r="AK50" s="1">
        <v>4372000000</v>
      </c>
      <c r="AL50" s="1">
        <v>4310000000</v>
      </c>
      <c r="AM50" s="1">
        <v>4204000000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>
        <v>-1088000000</v>
      </c>
      <c r="M51" s="1">
        <v>-1107000000</v>
      </c>
      <c r="N51" s="1">
        <v>-1164000000</v>
      </c>
      <c r="O51" s="1">
        <v>-1415000000</v>
      </c>
      <c r="P51" s="1">
        <v>-678000000</v>
      </c>
      <c r="Q51" s="1">
        <v>-527000000</v>
      </c>
      <c r="R51" s="1">
        <v>-242000000</v>
      </c>
      <c r="S51" s="1">
        <v>123000000</v>
      </c>
      <c r="T51" s="1">
        <v>5186000000</v>
      </c>
      <c r="U51" s="1">
        <v>1259000000</v>
      </c>
      <c r="V51" s="1">
        <v>3403000000</v>
      </c>
      <c r="W51" s="1">
        <v>452000000</v>
      </c>
      <c r="X51" s="1">
        <v>1036000000</v>
      </c>
      <c r="Y51" s="1">
        <v>2432000000</v>
      </c>
      <c r="Z51" s="1">
        <v>306000000</v>
      </c>
      <c r="AA51" s="1">
        <v>-2368000000</v>
      </c>
      <c r="AB51" s="1">
        <v>932000000</v>
      </c>
      <c r="AC51" s="1">
        <v>-4128000000</v>
      </c>
      <c r="AD51" s="1">
        <v>-4561000000</v>
      </c>
      <c r="AE51" s="1">
        <v>-4444000000</v>
      </c>
      <c r="AF51" s="1">
        <v>-4209000000</v>
      </c>
      <c r="AG51" s="1">
        <v>636000000</v>
      </c>
      <c r="AH51" s="1">
        <v>-2329000000</v>
      </c>
      <c r="AI51" s="1">
        <v>1625000000</v>
      </c>
      <c r="AJ51" s="1">
        <v>1731000000</v>
      </c>
      <c r="AK51" s="1">
        <v>1642000000</v>
      </c>
      <c r="AL51" s="1">
        <v>2184000000</v>
      </c>
      <c r="AM51" s="1">
        <v>5292000000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>
        <v>19886000000</v>
      </c>
      <c r="M52" s="1">
        <v>19373000000</v>
      </c>
      <c r="N52" s="1">
        <v>13850000000</v>
      </c>
      <c r="O52" s="1">
        <v>18298000000</v>
      </c>
      <c r="P52" s="1">
        <v>13378000000</v>
      </c>
      <c r="Q52" s="1">
        <v>13735000000</v>
      </c>
      <c r="R52" s="1">
        <v>15842000000</v>
      </c>
      <c r="S52" s="1">
        <v>17061000000</v>
      </c>
      <c r="T52" s="1">
        <v>18397000000</v>
      </c>
      <c r="U52" s="1">
        <v>19348000000</v>
      </c>
      <c r="V52" s="1">
        <v>21273000000</v>
      </c>
      <c r="W52" s="1">
        <v>20800000000</v>
      </c>
      <c r="X52" s="1">
        <v>24477000000</v>
      </c>
      <c r="Y52" s="1">
        <v>25188000000</v>
      </c>
      <c r="Z52" s="1">
        <v>27277000000</v>
      </c>
      <c r="AA52" s="1">
        <v>50584000000</v>
      </c>
      <c r="AB52" s="1">
        <v>55441000000</v>
      </c>
      <c r="AC52" s="1">
        <v>55918000000</v>
      </c>
      <c r="AD52" s="1">
        <v>55275000000</v>
      </c>
      <c r="AE52" s="1">
        <v>49846000000</v>
      </c>
      <c r="AF52" s="1">
        <v>46636000000</v>
      </c>
      <c r="AG52" s="1">
        <v>47040000000</v>
      </c>
      <c r="AH52" s="1">
        <v>48777000000</v>
      </c>
      <c r="AI52" s="1">
        <v>55755000000</v>
      </c>
      <c r="AJ52" s="1">
        <v>60902000000</v>
      </c>
      <c r="AK52" s="1">
        <v>69917000000</v>
      </c>
      <c r="AL52" s="1">
        <v>70594000000</v>
      </c>
      <c r="AM52" s="1">
        <v>70648000000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 t="s">
        <v>92</v>
      </c>
      <c r="K54" s="11" t="s">
        <v>92</v>
      </c>
      <c r="L54" s="11">
        <v>25432000000</v>
      </c>
      <c r="M54" s="11">
        <v>24512000000</v>
      </c>
      <c r="N54" s="11">
        <v>20101000000</v>
      </c>
      <c r="O54" s="11">
        <v>22660000000</v>
      </c>
      <c r="P54" s="11">
        <v>17551000000</v>
      </c>
      <c r="Q54" s="11">
        <v>18339000000</v>
      </c>
      <c r="R54" s="11">
        <v>21695000000</v>
      </c>
      <c r="S54" s="11">
        <v>23474000000</v>
      </c>
      <c r="T54" s="11">
        <v>25327000000</v>
      </c>
      <c r="U54" s="11">
        <v>27987000000</v>
      </c>
      <c r="V54" s="11">
        <v>31727000000</v>
      </c>
      <c r="W54" s="11">
        <v>29930000000</v>
      </c>
      <c r="X54" s="11">
        <v>34628000000</v>
      </c>
      <c r="Y54" s="11">
        <v>35994000000</v>
      </c>
      <c r="Z54" s="11">
        <v>39848000000</v>
      </c>
      <c r="AA54" s="11">
        <v>68153000000</v>
      </c>
      <c r="AB54" s="11">
        <v>72882000000</v>
      </c>
      <c r="AC54" s="11">
        <v>74638000000</v>
      </c>
      <c r="AD54" s="11">
        <v>77478000000</v>
      </c>
      <c r="AE54" s="11">
        <v>70509000000</v>
      </c>
      <c r="AF54" s="11">
        <v>69667000000</v>
      </c>
      <c r="AG54" s="11">
        <v>74129000000</v>
      </c>
      <c r="AH54" s="11">
        <v>79804000000</v>
      </c>
      <c r="AI54" s="11">
        <v>77648000000</v>
      </c>
      <c r="AJ54" s="11">
        <v>78547000000</v>
      </c>
      <c r="AK54" s="11">
        <v>92918000000</v>
      </c>
      <c r="AL54" s="11">
        <v>92377000000</v>
      </c>
      <c r="AM54" s="11">
        <v>92187000000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 t="s">
        <v>92</v>
      </c>
      <c r="L55" s="1">
        <v>1556000000</v>
      </c>
      <c r="M55" s="1">
        <v>4626000000</v>
      </c>
      <c r="N55" s="1">
        <v>1047000000</v>
      </c>
      <c r="O55" s="1">
        <v>1180000000</v>
      </c>
      <c r="P55" s="1">
        <v>1121000000</v>
      </c>
      <c r="Q55" s="1">
        <v>1210000000</v>
      </c>
      <c r="R55" s="1">
        <v>1396000000</v>
      </c>
      <c r="S55" s="1">
        <v>1711000000</v>
      </c>
      <c r="T55" s="1">
        <v>5213000000</v>
      </c>
      <c r="U55" s="1">
        <v>1862000000</v>
      </c>
      <c r="V55" s="1">
        <v>5971000000</v>
      </c>
      <c r="W55" s="1">
        <v>2102000000</v>
      </c>
      <c r="X55" s="1">
        <v>2562000000</v>
      </c>
      <c r="Y55" s="1">
        <v>2846000000</v>
      </c>
      <c r="Z55" s="1">
        <v>2881000000</v>
      </c>
      <c r="AA55" s="1">
        <v>3865000000</v>
      </c>
      <c r="AB55" s="1">
        <v>4083000000</v>
      </c>
      <c r="AC55" s="1">
        <v>4451000000</v>
      </c>
      <c r="AD55" s="1">
        <v>4874000000</v>
      </c>
      <c r="AE55" s="1">
        <v>5127000000</v>
      </c>
      <c r="AF55" s="1">
        <v>5546000000</v>
      </c>
      <c r="AG55" s="1">
        <v>6158000000</v>
      </c>
      <c r="AH55" s="1">
        <v>6727000000</v>
      </c>
      <c r="AI55" s="1">
        <v>7213000000</v>
      </c>
      <c r="AJ55" s="1">
        <v>8013000000</v>
      </c>
      <c r="AK55" s="1">
        <v>8853000000</v>
      </c>
      <c r="AL55" s="1">
        <v>9834000000</v>
      </c>
      <c r="AM55" s="1" t="s">
        <v>92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>
        <v>591000000</v>
      </c>
      <c r="U56" s="1" t="s">
        <v>92</v>
      </c>
      <c r="V56" s="1">
        <v>2889000000</v>
      </c>
      <c r="W56" s="1" t="s">
        <v>92</v>
      </c>
      <c r="X56" s="1" t="s">
        <v>92</v>
      </c>
      <c r="Y56" s="1" t="s">
        <v>92</v>
      </c>
      <c r="Z56" s="1" t="s">
        <v>92</v>
      </c>
      <c r="AA56" s="1" t="s">
        <v>92</v>
      </c>
      <c r="AB56" s="1">
        <v>6205000000</v>
      </c>
      <c r="AC56" s="1" t="s">
        <v>92</v>
      </c>
      <c r="AD56" s="1">
        <v>3082000000</v>
      </c>
      <c r="AE56" s="1">
        <v>980000000</v>
      </c>
      <c r="AF56" s="1">
        <v>962000000</v>
      </c>
      <c r="AG56" s="1">
        <v>6892000000</v>
      </c>
      <c r="AH56" s="1">
        <v>1465000000</v>
      </c>
      <c r="AI56" s="1">
        <v>73000000</v>
      </c>
      <c r="AJ56" s="1">
        <v>72000000</v>
      </c>
      <c r="AK56" s="1">
        <v>4240000000</v>
      </c>
      <c r="AL56" s="1">
        <v>4754000000</v>
      </c>
      <c r="AM56" s="1">
        <v>3414000000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>
        <v>492000000</v>
      </c>
      <c r="T57" s="1" t="s">
        <v>92</v>
      </c>
      <c r="U57" s="1">
        <v>99000000</v>
      </c>
      <c r="V57" s="1" t="s">
        <v>92</v>
      </c>
      <c r="W57" s="1">
        <v>90000000</v>
      </c>
      <c r="X57" s="1">
        <v>151000000</v>
      </c>
      <c r="Y57" s="1">
        <v>145000000</v>
      </c>
      <c r="Z57" s="1">
        <v>165000000</v>
      </c>
      <c r="AA57" s="1">
        <v>71000000</v>
      </c>
      <c r="AB57" s="1" t="s">
        <v>92</v>
      </c>
      <c r="AC57" s="1">
        <v>371000000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  <c r="AL57" s="1" t="s">
        <v>92</v>
      </c>
      <c r="AM57" s="1" t="s">
        <v>92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>
        <v>1718000000</v>
      </c>
      <c r="T58" s="1" t="s">
        <v>92</v>
      </c>
      <c r="U58" s="1">
        <v>1216000000</v>
      </c>
      <c r="V58" s="1" t="s">
        <v>92</v>
      </c>
      <c r="W58" s="1">
        <v>528000000</v>
      </c>
      <c r="X58" s="1">
        <v>646000000</v>
      </c>
      <c r="Y58" s="1">
        <v>226000000</v>
      </c>
      <c r="Z58" s="1">
        <v>659000000</v>
      </c>
      <c r="AA58" s="1">
        <v>4057000000</v>
      </c>
      <c r="AB58" s="1" t="s">
        <v>92</v>
      </c>
      <c r="AC58" s="1">
        <v>5063000000</v>
      </c>
      <c r="AD58" s="1">
        <v>5986000000</v>
      </c>
      <c r="AE58" s="1">
        <v>5304000000</v>
      </c>
      <c r="AF58" s="1">
        <v>4959000000</v>
      </c>
      <c r="AG58" s="1" t="s">
        <v>92</v>
      </c>
      <c r="AH58" s="1">
        <v>3242000000</v>
      </c>
      <c r="AI58" s="1">
        <v>4364000000</v>
      </c>
      <c r="AJ58" s="1">
        <v>4359000000</v>
      </c>
      <c r="AK58" s="1" t="s">
        <v>92</v>
      </c>
      <c r="AL58" s="1" t="s">
        <v>92</v>
      </c>
      <c r="AM58" s="1" t="s">
        <v>92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>
        <v>3674000000</v>
      </c>
      <c r="M59" s="1">
        <v>513000000</v>
      </c>
      <c r="N59" s="1">
        <v>3210000000</v>
      </c>
      <c r="O59" s="1">
        <v>6734000000</v>
      </c>
      <c r="P59" s="1">
        <v>2667000000</v>
      </c>
      <c r="Q59" s="1">
        <v>2725000000</v>
      </c>
      <c r="R59" s="1">
        <v>3602000000</v>
      </c>
      <c r="S59" s="1">
        <v>2131000000</v>
      </c>
      <c r="T59" s="1">
        <v>611000000</v>
      </c>
      <c r="U59" s="1">
        <v>3575000000</v>
      </c>
      <c r="V59" s="1">
        <v>546000000</v>
      </c>
      <c r="W59" s="1">
        <v>4140000000</v>
      </c>
      <c r="X59" s="1">
        <v>4394000000</v>
      </c>
      <c r="Y59" s="1">
        <v>5570000000</v>
      </c>
      <c r="Z59" s="1">
        <v>5051000000</v>
      </c>
      <c r="AA59" s="1">
        <v>7899000000</v>
      </c>
      <c r="AB59" s="1">
        <v>7866000000</v>
      </c>
      <c r="AC59" s="1">
        <v>7204000000</v>
      </c>
      <c r="AD59" s="1">
        <v>3897000000</v>
      </c>
      <c r="AE59" s="1">
        <v>6681000000</v>
      </c>
      <c r="AF59" s="1">
        <v>6111000000</v>
      </c>
      <c r="AG59" s="1">
        <v>8085000000</v>
      </c>
      <c r="AH59" s="1">
        <v>9068000000</v>
      </c>
      <c r="AI59" s="1">
        <v>10488000000</v>
      </c>
      <c r="AJ59" s="1">
        <v>8017000000</v>
      </c>
      <c r="AK59" s="1">
        <v>10279000000</v>
      </c>
      <c r="AL59" s="1">
        <v>11632000000</v>
      </c>
      <c r="AM59" s="1">
        <v>23371000000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 t="s">
        <v>92</v>
      </c>
      <c r="K60" s="10" t="s">
        <v>92</v>
      </c>
      <c r="L60" s="10">
        <v>5230000000</v>
      </c>
      <c r="M60" s="10">
        <v>5139000000</v>
      </c>
      <c r="N60" s="10">
        <v>4257000000</v>
      </c>
      <c r="O60" s="10">
        <v>7914000000</v>
      </c>
      <c r="P60" s="10">
        <v>3788000000</v>
      </c>
      <c r="Q60" s="10">
        <v>3935000000</v>
      </c>
      <c r="R60" s="10">
        <v>4998000000</v>
      </c>
      <c r="S60" s="10">
        <v>6052000000</v>
      </c>
      <c r="T60" s="10">
        <v>6415000000</v>
      </c>
      <c r="U60" s="10">
        <v>6752000000</v>
      </c>
      <c r="V60" s="10">
        <v>9406000000</v>
      </c>
      <c r="W60" s="10">
        <v>6860000000</v>
      </c>
      <c r="X60" s="10">
        <v>7753000000</v>
      </c>
      <c r="Y60" s="10">
        <v>8787000000</v>
      </c>
      <c r="Z60" s="10">
        <v>8756000000</v>
      </c>
      <c r="AA60" s="10">
        <v>15892000000</v>
      </c>
      <c r="AB60" s="10">
        <v>18154000000</v>
      </c>
      <c r="AC60" s="10">
        <v>17089000000</v>
      </c>
      <c r="AD60" s="10">
        <v>17839000000</v>
      </c>
      <c r="AE60" s="10">
        <v>18092000000</v>
      </c>
      <c r="AF60" s="10">
        <v>17578000000</v>
      </c>
      <c r="AG60" s="10">
        <v>21135000000</v>
      </c>
      <c r="AH60" s="10">
        <v>20502000000</v>
      </c>
      <c r="AI60" s="10">
        <v>22138000000</v>
      </c>
      <c r="AJ60" s="10">
        <v>20461000000</v>
      </c>
      <c r="AK60" s="10">
        <v>23372000000</v>
      </c>
      <c r="AL60" s="10">
        <v>26220000000</v>
      </c>
      <c r="AM60" s="10">
        <v>26785000000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>
        <v>8509000000</v>
      </c>
      <c r="M61" s="1">
        <v>8439000000</v>
      </c>
      <c r="N61" s="1">
        <v>4946000000</v>
      </c>
      <c r="O61" s="1">
        <v>4028000000</v>
      </c>
      <c r="P61" s="1">
        <v>2812000000</v>
      </c>
      <c r="Q61" s="1">
        <v>2346000000</v>
      </c>
      <c r="R61" s="1">
        <v>2651000000</v>
      </c>
      <c r="S61" s="1">
        <v>2187000000</v>
      </c>
      <c r="T61" s="1">
        <v>1702000000</v>
      </c>
      <c r="U61" s="1">
        <v>2397000000</v>
      </c>
      <c r="V61" s="1">
        <v>2313000000</v>
      </c>
      <c r="W61" s="1">
        <v>2550000000</v>
      </c>
      <c r="X61" s="1">
        <v>4203000000</v>
      </c>
      <c r="Y61" s="1">
        <v>7858000000</v>
      </c>
      <c r="Z61" s="1">
        <v>7400000000</v>
      </c>
      <c r="AA61" s="1">
        <v>19999000000</v>
      </c>
      <c r="AB61" s="1">
        <v>20568000000</v>
      </c>
      <c r="AC61" s="1">
        <v>23544000000</v>
      </c>
      <c r="AD61" s="1">
        <v>24333000000</v>
      </c>
      <c r="AE61" s="1">
        <v>23821000000</v>
      </c>
      <c r="AF61" s="1">
        <v>29213000000</v>
      </c>
      <c r="AG61" s="1">
        <v>30053000000</v>
      </c>
      <c r="AH61" s="1">
        <v>33796000000</v>
      </c>
      <c r="AI61" s="1">
        <v>28295000000</v>
      </c>
      <c r="AJ61" s="1">
        <v>29148000000</v>
      </c>
      <c r="AK61" s="1">
        <v>40370000000</v>
      </c>
      <c r="AL61" s="1">
        <v>36026000000</v>
      </c>
      <c r="AM61" s="1">
        <v>35657000000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>
        <v>1261000000</v>
      </c>
      <c r="U63" s="1" t="s">
        <v>92</v>
      </c>
      <c r="V63" s="1">
        <v>1434000000</v>
      </c>
      <c r="W63" s="1" t="s">
        <v>92</v>
      </c>
      <c r="X63" s="1" t="s">
        <v>92</v>
      </c>
      <c r="Y63" s="1" t="s">
        <v>92</v>
      </c>
      <c r="Z63" s="1" t="s">
        <v>92</v>
      </c>
      <c r="AA63" s="1">
        <v>4057000000</v>
      </c>
      <c r="AB63" s="1">
        <v>4995000000</v>
      </c>
      <c r="AC63" s="1">
        <v>5063000000</v>
      </c>
      <c r="AD63" s="1">
        <v>5986000000</v>
      </c>
      <c r="AE63" s="1">
        <v>5304000000</v>
      </c>
      <c r="AF63" s="1">
        <v>4959000000</v>
      </c>
      <c r="AG63" s="1">
        <v>5073000000</v>
      </c>
      <c r="AH63" s="1">
        <v>3242000000</v>
      </c>
      <c r="AI63" s="1">
        <v>3499000000</v>
      </c>
      <c r="AJ63" s="1">
        <v>4091000000</v>
      </c>
      <c r="AK63" s="1">
        <v>4284000000</v>
      </c>
      <c r="AL63" s="1">
        <v>4826000000</v>
      </c>
      <c r="AM63" s="1">
        <v>4133000000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>
        <v>4380000000</v>
      </c>
      <c r="M64" s="1">
        <v>4311000000</v>
      </c>
      <c r="N64" s="1">
        <v>3962000000</v>
      </c>
      <c r="O64" s="1">
        <v>4317000000</v>
      </c>
      <c r="P64" s="1">
        <v>4070000000</v>
      </c>
      <c r="Q64" s="1">
        <v>4809000000</v>
      </c>
      <c r="R64" s="1">
        <v>5372000000</v>
      </c>
      <c r="S64" s="1">
        <v>5944000000</v>
      </c>
      <c r="T64" s="1">
        <v>4053000000</v>
      </c>
      <c r="U64" s="1">
        <v>5315000000</v>
      </c>
      <c r="V64" s="1">
        <v>4254000000</v>
      </c>
      <c r="W64" s="1">
        <v>5152000000</v>
      </c>
      <c r="X64" s="1">
        <v>5438000000</v>
      </c>
      <c r="Y64" s="1">
        <v>7243000000</v>
      </c>
      <c r="Z64" s="1">
        <v>6888000000</v>
      </c>
      <c r="AA64" s="1">
        <v>7041000000</v>
      </c>
      <c r="AB64" s="1">
        <v>8266000000</v>
      </c>
      <c r="AC64" s="1">
        <v>6648000000</v>
      </c>
      <c r="AD64" s="1">
        <v>5041000000</v>
      </c>
      <c r="AE64" s="1">
        <v>5854000000</v>
      </c>
      <c r="AF64" s="1">
        <v>5994000000</v>
      </c>
      <c r="AG64" s="1">
        <v>6669000000</v>
      </c>
      <c r="AH64" s="1">
        <v>11375000000</v>
      </c>
      <c r="AI64" s="1">
        <v>9198000000</v>
      </c>
      <c r="AJ64" s="1">
        <v>10061000000</v>
      </c>
      <c r="AK64" s="1">
        <v>11340000000</v>
      </c>
      <c r="AL64" s="1">
        <v>9154000000</v>
      </c>
      <c r="AM64" s="1">
        <v>8339000000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 t="s">
        <v>92</v>
      </c>
      <c r="L65" s="1">
        <v>12889000000</v>
      </c>
      <c r="M65" s="1">
        <v>12750000000</v>
      </c>
      <c r="N65" s="1">
        <v>8908000000</v>
      </c>
      <c r="O65" s="1">
        <v>8345000000</v>
      </c>
      <c r="P65" s="1">
        <v>6882000000</v>
      </c>
      <c r="Q65" s="1">
        <v>7155000000</v>
      </c>
      <c r="R65" s="1">
        <v>8023000000</v>
      </c>
      <c r="S65" s="1">
        <v>8131000000</v>
      </c>
      <c r="T65" s="1">
        <v>7016000000</v>
      </c>
      <c r="U65" s="1">
        <v>7712000000</v>
      </c>
      <c r="V65" s="1">
        <v>8001000000</v>
      </c>
      <c r="W65" s="1">
        <v>7702000000</v>
      </c>
      <c r="X65" s="1">
        <v>9641000000</v>
      </c>
      <c r="Y65" s="1">
        <v>15101000000</v>
      </c>
      <c r="Z65" s="1">
        <v>14288000000</v>
      </c>
      <c r="AA65" s="1">
        <v>31097000000</v>
      </c>
      <c r="AB65" s="1">
        <v>33829000000</v>
      </c>
      <c r="AC65" s="1">
        <v>35255000000</v>
      </c>
      <c r="AD65" s="1">
        <v>35360000000</v>
      </c>
      <c r="AE65" s="1">
        <v>34979000000</v>
      </c>
      <c r="AF65" s="1">
        <v>40166000000</v>
      </c>
      <c r="AG65" s="1">
        <v>41795000000</v>
      </c>
      <c r="AH65" s="1">
        <v>48413000000</v>
      </c>
      <c r="AI65" s="1">
        <v>40992000000</v>
      </c>
      <c r="AJ65" s="1">
        <v>43300000000</v>
      </c>
      <c r="AK65" s="1">
        <v>55994000000</v>
      </c>
      <c r="AL65" s="1">
        <v>50006000000</v>
      </c>
      <c r="AM65" s="1">
        <v>48129000000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 t="s">
        <v>92</v>
      </c>
      <c r="K67" s="10" t="s">
        <v>92</v>
      </c>
      <c r="L67" s="10">
        <v>18119000000</v>
      </c>
      <c r="M67" s="10">
        <v>17889000000</v>
      </c>
      <c r="N67" s="10">
        <v>13165000000</v>
      </c>
      <c r="O67" s="10">
        <v>16259000000</v>
      </c>
      <c r="P67" s="10">
        <v>10670000000</v>
      </c>
      <c r="Q67" s="10">
        <v>11090000000</v>
      </c>
      <c r="R67" s="10">
        <v>13021000000</v>
      </c>
      <c r="S67" s="10">
        <v>14183000000</v>
      </c>
      <c r="T67" s="10">
        <v>13431000000</v>
      </c>
      <c r="U67" s="10">
        <v>14464000000</v>
      </c>
      <c r="V67" s="10">
        <v>17407000000</v>
      </c>
      <c r="W67" s="10">
        <v>14562000000</v>
      </c>
      <c r="X67" s="10">
        <v>17394000000</v>
      </c>
      <c r="Y67" s="10">
        <v>23888000000</v>
      </c>
      <c r="Z67" s="10">
        <v>23044000000</v>
      </c>
      <c r="AA67" s="10">
        <v>46989000000</v>
      </c>
      <c r="AB67" s="10">
        <v>51983000000</v>
      </c>
      <c r="AC67" s="10">
        <v>52344000000</v>
      </c>
      <c r="AD67" s="10">
        <v>53199000000</v>
      </c>
      <c r="AE67" s="10">
        <v>53071000000</v>
      </c>
      <c r="AF67" s="10">
        <v>57744000000</v>
      </c>
      <c r="AG67" s="10">
        <v>62930000000</v>
      </c>
      <c r="AH67" s="10">
        <v>68915000000</v>
      </c>
      <c r="AI67" s="10">
        <v>63130000000</v>
      </c>
      <c r="AJ67" s="10">
        <v>63761000000</v>
      </c>
      <c r="AK67" s="10">
        <v>79366000000</v>
      </c>
      <c r="AL67" s="10">
        <v>76226000000</v>
      </c>
      <c r="AM67" s="10">
        <v>74914000000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>
        <v>29000000</v>
      </c>
      <c r="M68" s="1">
        <v>29000000</v>
      </c>
      <c r="N68" s="1">
        <v>29000000</v>
      </c>
      <c r="O68" s="1">
        <v>29000000</v>
      </c>
      <c r="P68" s="1">
        <v>29000000</v>
      </c>
      <c r="Q68" s="1">
        <v>29000000</v>
      </c>
      <c r="R68" s="1">
        <v>30000000</v>
      </c>
      <c r="S68" s="1">
        <v>30000000</v>
      </c>
      <c r="T68" s="1">
        <v>30000000</v>
      </c>
      <c r="U68" s="1">
        <v>30000000</v>
      </c>
      <c r="V68" s="1">
        <v>30000000</v>
      </c>
      <c r="W68" s="1">
        <v>30000000</v>
      </c>
      <c r="X68" s="1">
        <v>30000000</v>
      </c>
      <c r="Y68" s="1">
        <v>30000000</v>
      </c>
      <c r="Z68" s="1">
        <v>30000000</v>
      </c>
      <c r="AA68" s="1">
        <v>31000000</v>
      </c>
      <c r="AB68" s="1">
        <v>31000000</v>
      </c>
      <c r="AC68" s="1">
        <v>26000000</v>
      </c>
      <c r="AD68" s="1">
        <v>25000000</v>
      </c>
      <c r="AE68" s="1">
        <v>25000000</v>
      </c>
      <c r="AF68" s="1">
        <v>24000000</v>
      </c>
      <c r="AG68" s="1">
        <v>24000000</v>
      </c>
      <c r="AH68" s="1">
        <v>-28737000000</v>
      </c>
      <c r="AI68" s="1">
        <v>23000000</v>
      </c>
      <c r="AJ68" s="1">
        <v>23000000</v>
      </c>
      <c r="AK68" s="1">
        <v>23000000</v>
      </c>
      <c r="AL68" s="1">
        <v>23000000</v>
      </c>
      <c r="AM68" s="1">
        <v>23000000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 t="s">
        <v>92</v>
      </c>
      <c r="L69" s="1">
        <v>8730000000</v>
      </c>
      <c r="M69" s="1">
        <v>9184000000</v>
      </c>
      <c r="N69" s="1">
        <v>11567000000</v>
      </c>
      <c r="O69" s="1">
        <v>12800000000</v>
      </c>
      <c r="P69" s="1">
        <v>14066000000</v>
      </c>
      <c r="Q69" s="1">
        <v>15448000000</v>
      </c>
      <c r="R69" s="1">
        <v>11519000000</v>
      </c>
      <c r="S69" s="1">
        <v>13464000000</v>
      </c>
      <c r="T69" s="1">
        <v>15961000000</v>
      </c>
      <c r="U69" s="1">
        <v>18730000000</v>
      </c>
      <c r="V69" s="1">
        <v>21116000000</v>
      </c>
      <c r="W69" s="1">
        <v>24837000000</v>
      </c>
      <c r="X69" s="1">
        <v>28184000000</v>
      </c>
      <c r="Y69" s="1">
        <v>30638000000</v>
      </c>
      <c r="Z69" s="1">
        <v>33805000000</v>
      </c>
      <c r="AA69" s="1">
        <v>37090000000</v>
      </c>
      <c r="AB69" s="1">
        <v>40316000000</v>
      </c>
      <c r="AC69" s="1">
        <v>43158000000</v>
      </c>
      <c r="AD69" s="1">
        <v>46420000000</v>
      </c>
      <c r="AE69" s="1">
        <v>49092000000</v>
      </c>
      <c r="AF69" s="1">
        <v>50472000000</v>
      </c>
      <c r="AG69" s="1">
        <v>52518000000</v>
      </c>
      <c r="AH69" s="1">
        <v>52839000000</v>
      </c>
      <c r="AI69" s="1">
        <v>59947000000</v>
      </c>
      <c r="AJ69" s="1">
        <v>61946000000</v>
      </c>
      <c r="AK69" s="1">
        <v>63443000000</v>
      </c>
      <c r="AL69" s="1">
        <v>65165000000</v>
      </c>
      <c r="AM69" s="1">
        <v>67800000000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>
        <v>-1616000000</v>
      </c>
      <c r="M70" s="1">
        <v>-1536000000</v>
      </c>
      <c r="N70" s="1">
        <v>-1976000000</v>
      </c>
      <c r="O70" s="1">
        <v>-2118000000</v>
      </c>
      <c r="P70" s="1">
        <v>-1978000000</v>
      </c>
      <c r="Q70" s="1">
        <v>-2526000000</v>
      </c>
      <c r="R70" s="1">
        <v>-3292000000</v>
      </c>
      <c r="S70" s="1">
        <v>-3344000000</v>
      </c>
      <c r="T70" s="1">
        <v>-1267000000</v>
      </c>
      <c r="U70" s="1">
        <v>-1772000000</v>
      </c>
      <c r="V70" s="1">
        <v>-1053000000</v>
      </c>
      <c r="W70" s="1">
        <v>-2246000000</v>
      </c>
      <c r="X70" s="1">
        <v>-952000000</v>
      </c>
      <c r="Y70" s="1">
        <v>-4694000000</v>
      </c>
      <c r="Z70" s="1">
        <v>-3794000000</v>
      </c>
      <c r="AA70" s="1">
        <v>-3630000000</v>
      </c>
      <c r="AB70" s="1">
        <v>-6229000000</v>
      </c>
      <c r="AC70" s="1">
        <v>-5487000000</v>
      </c>
      <c r="AD70" s="1">
        <v>-5127000000</v>
      </c>
      <c r="AE70" s="1">
        <v>-10669000000</v>
      </c>
      <c r="AF70" s="1">
        <v>-13319000000</v>
      </c>
      <c r="AG70" s="1">
        <v>-13919000000</v>
      </c>
      <c r="AH70" s="1">
        <v>-13057000000</v>
      </c>
      <c r="AI70" s="1">
        <v>-15119000000</v>
      </c>
      <c r="AJ70" s="1">
        <v>-14300000000</v>
      </c>
      <c r="AK70" s="1">
        <v>-15476000000</v>
      </c>
      <c r="AL70" s="1">
        <v>-14898000000</v>
      </c>
      <c r="AM70" s="1">
        <v>-15302000000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 t="s">
        <v>92</v>
      </c>
      <c r="L71" s="1">
        <v>170000000</v>
      </c>
      <c r="M71" s="1">
        <v>-1054000000</v>
      </c>
      <c r="N71" s="1">
        <v>-2684000000</v>
      </c>
      <c r="O71" s="1">
        <v>-4310000000</v>
      </c>
      <c r="P71" s="1">
        <v>-5236000000</v>
      </c>
      <c r="Q71" s="1">
        <v>-5702000000</v>
      </c>
      <c r="R71" s="1">
        <v>417000000</v>
      </c>
      <c r="S71" s="1">
        <v>-852000000</v>
      </c>
      <c r="T71" s="1">
        <v>-2828000000</v>
      </c>
      <c r="U71" s="1">
        <v>-3416000000</v>
      </c>
      <c r="V71" s="1">
        <v>-5773000000</v>
      </c>
      <c r="W71" s="1">
        <v>-7174000000</v>
      </c>
      <c r="X71" s="1">
        <v>-9937000000</v>
      </c>
      <c r="Y71" s="1">
        <v>-13909000000</v>
      </c>
      <c r="Z71" s="1">
        <v>-13278000000</v>
      </c>
      <c r="AA71" s="1">
        <v>-12368000000</v>
      </c>
      <c r="AB71" s="1">
        <v>-13571000000</v>
      </c>
      <c r="AC71" s="1">
        <v>-15444000000</v>
      </c>
      <c r="AD71" s="1">
        <v>-17080000000</v>
      </c>
      <c r="AE71" s="1">
        <v>-21051000000</v>
      </c>
      <c r="AF71" s="1">
        <v>-25295000000</v>
      </c>
      <c r="AG71" s="1">
        <v>-27569000000</v>
      </c>
      <c r="AH71" s="1">
        <v>-197000000</v>
      </c>
      <c r="AI71" s="1">
        <v>-30333000000</v>
      </c>
      <c r="AJ71" s="1">
        <v>-32883000000</v>
      </c>
      <c r="AK71" s="1">
        <v>-34536000000</v>
      </c>
      <c r="AL71" s="1">
        <v>-34247000000</v>
      </c>
      <c r="AM71" s="1" t="s">
        <v>92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 t="s">
        <v>92</v>
      </c>
      <c r="K72" s="10" t="s">
        <v>92</v>
      </c>
      <c r="L72" s="10">
        <v>7313000000</v>
      </c>
      <c r="M72" s="10">
        <v>6623000000</v>
      </c>
      <c r="N72" s="10">
        <v>6936000000</v>
      </c>
      <c r="O72" s="10">
        <v>6401000000</v>
      </c>
      <c r="P72" s="10">
        <v>6881000000</v>
      </c>
      <c r="Q72" s="10">
        <v>7249000000</v>
      </c>
      <c r="R72" s="10">
        <v>8674000000</v>
      </c>
      <c r="S72" s="10">
        <v>9298000000</v>
      </c>
      <c r="T72" s="10">
        <v>11896000000</v>
      </c>
      <c r="U72" s="10">
        <v>13572000000</v>
      </c>
      <c r="V72" s="10">
        <v>14320000000</v>
      </c>
      <c r="W72" s="10">
        <v>15447000000</v>
      </c>
      <c r="X72" s="10">
        <v>17325000000</v>
      </c>
      <c r="Y72" s="10">
        <v>12106000000</v>
      </c>
      <c r="Z72" s="10">
        <v>16804000000</v>
      </c>
      <c r="AA72" s="10">
        <v>21164000000</v>
      </c>
      <c r="AB72" s="10">
        <v>20588000000</v>
      </c>
      <c r="AC72" s="10">
        <v>22294000000</v>
      </c>
      <c r="AD72" s="10">
        <v>24279000000</v>
      </c>
      <c r="AE72" s="10">
        <v>17438000000</v>
      </c>
      <c r="AF72" s="10">
        <v>11923000000</v>
      </c>
      <c r="AG72" s="10">
        <v>11095000000</v>
      </c>
      <c r="AH72" s="10">
        <v>10889000000</v>
      </c>
      <c r="AI72" s="10">
        <v>14518000000</v>
      </c>
      <c r="AJ72" s="10">
        <v>14786000000</v>
      </c>
      <c r="AK72" s="10">
        <v>13454000000</v>
      </c>
      <c r="AL72" s="10">
        <v>16043000000</v>
      </c>
      <c r="AM72" s="10">
        <v>17149000000</v>
      </c>
    </row>
    <row r="73" spans="1:39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 t="s">
        <v>92</v>
      </c>
      <c r="K73" s="11" t="s">
        <v>92</v>
      </c>
      <c r="L73" s="11">
        <v>25432000000</v>
      </c>
      <c r="M73" s="11">
        <v>24512000000</v>
      </c>
      <c r="N73" s="11">
        <v>20101000000</v>
      </c>
      <c r="O73" s="11">
        <v>22660000000</v>
      </c>
      <c r="P73" s="11">
        <v>17551000000</v>
      </c>
      <c r="Q73" s="11">
        <v>18339000000</v>
      </c>
      <c r="R73" s="11">
        <v>21695000000</v>
      </c>
      <c r="S73" s="11">
        <v>23481000000</v>
      </c>
      <c r="T73" s="11">
        <v>25327000000</v>
      </c>
      <c r="U73" s="11">
        <v>28036000000</v>
      </c>
      <c r="V73" s="11">
        <v>31727000000</v>
      </c>
      <c r="W73" s="11">
        <v>30009000000</v>
      </c>
      <c r="X73" s="11">
        <v>34719000000</v>
      </c>
      <c r="Y73" s="11">
        <v>35994000000</v>
      </c>
      <c r="Z73" s="11">
        <v>39848000000</v>
      </c>
      <c r="AA73" s="11">
        <v>68153000000</v>
      </c>
      <c r="AB73" s="11">
        <v>72571000000</v>
      </c>
      <c r="AC73" s="11">
        <v>74638000000</v>
      </c>
      <c r="AD73" s="11">
        <v>77478000000</v>
      </c>
      <c r="AE73" s="11">
        <v>70509000000</v>
      </c>
      <c r="AF73" s="11">
        <v>69667000000</v>
      </c>
      <c r="AG73" s="11">
        <v>74025000000</v>
      </c>
      <c r="AH73" s="11">
        <v>79804000000</v>
      </c>
      <c r="AI73" s="11">
        <v>77648000000</v>
      </c>
      <c r="AJ73" s="11">
        <v>78547000000</v>
      </c>
      <c r="AK73" s="11">
        <v>92820000000</v>
      </c>
      <c r="AL73" s="11">
        <v>92269000000</v>
      </c>
      <c r="AM73" s="11">
        <v>92063000000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901400000</v>
      </c>
      <c r="G76" s="1">
        <v>1076900000</v>
      </c>
      <c r="H76" s="1">
        <v>1080200000</v>
      </c>
      <c r="I76" s="1">
        <v>374300000</v>
      </c>
      <c r="J76" s="1">
        <v>1587900000</v>
      </c>
      <c r="K76" s="1">
        <v>1752000000</v>
      </c>
      <c r="L76" s="1">
        <v>1606000000</v>
      </c>
      <c r="M76" s="1">
        <v>1149000000</v>
      </c>
      <c r="N76" s="1">
        <v>2142000000</v>
      </c>
      <c r="O76" s="1">
        <v>1993000000</v>
      </c>
      <c r="P76" s="1">
        <v>2050000000</v>
      </c>
      <c r="Q76" s="1">
        <v>2183000000</v>
      </c>
      <c r="R76" s="1">
        <v>2662000000</v>
      </c>
      <c r="S76" s="1">
        <v>3313000000</v>
      </c>
      <c r="T76" s="1">
        <v>3568000000</v>
      </c>
      <c r="U76" s="1">
        <v>4212000000</v>
      </c>
      <c r="V76" s="1">
        <v>4078000000</v>
      </c>
      <c r="W76" s="1">
        <v>5642000000</v>
      </c>
      <c r="X76" s="1">
        <v>5658000000</v>
      </c>
      <c r="Y76" s="1">
        <v>5142000000</v>
      </c>
      <c r="Z76" s="1">
        <v>5946000000</v>
      </c>
      <c r="AA76" s="1">
        <v>6320000000</v>
      </c>
      <c r="AB76" s="1">
        <v>6443000000</v>
      </c>
      <c r="AC76" s="1">
        <v>6178000000</v>
      </c>
      <c r="AD76" s="1">
        <v>6740000000</v>
      </c>
      <c r="AE76" s="1">
        <v>6513000000</v>
      </c>
      <c r="AF76" s="1">
        <v>5452000000</v>
      </c>
      <c r="AG76" s="1">
        <v>6329000000</v>
      </c>
      <c r="AH76" s="1">
        <v>4857000000</v>
      </c>
      <c r="AI76" s="1">
        <v>12515000000</v>
      </c>
      <c r="AJ76" s="1">
        <v>7314000000</v>
      </c>
      <c r="AK76" s="1">
        <v>7120000000</v>
      </c>
      <c r="AL76" s="1">
        <v>7618000000</v>
      </c>
      <c r="AM76" s="1">
        <v>8978000000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772000000</v>
      </c>
      <c r="G77" s="1">
        <v>884000000</v>
      </c>
      <c r="H77" s="1">
        <v>1034500000</v>
      </c>
      <c r="I77" s="1">
        <v>1214900000</v>
      </c>
      <c r="J77" s="1">
        <v>1444200000</v>
      </c>
      <c r="K77" s="1">
        <v>1576500000</v>
      </c>
      <c r="L77" s="1">
        <v>1740000000</v>
      </c>
      <c r="M77" s="1">
        <v>1719000000</v>
      </c>
      <c r="N77" s="1">
        <v>1106000000</v>
      </c>
      <c r="O77" s="1">
        <v>1234000000</v>
      </c>
      <c r="P77" s="1">
        <v>1032000000</v>
      </c>
      <c r="Q77" s="1">
        <v>960000000</v>
      </c>
      <c r="R77" s="1">
        <v>1082000000</v>
      </c>
      <c r="S77" s="1">
        <v>1112000000</v>
      </c>
      <c r="T77" s="1">
        <v>1221000000</v>
      </c>
      <c r="U77" s="1">
        <v>1264000000</v>
      </c>
      <c r="V77" s="1">
        <v>1308000000</v>
      </c>
      <c r="W77" s="1">
        <v>1406000000</v>
      </c>
      <c r="X77" s="1">
        <v>1426000000</v>
      </c>
      <c r="Y77" s="1">
        <v>1543000000</v>
      </c>
      <c r="Z77" s="1">
        <v>1635000000</v>
      </c>
      <c r="AA77" s="1">
        <v>2327000000</v>
      </c>
      <c r="AB77" s="1">
        <v>2737000000</v>
      </c>
      <c r="AC77" s="1">
        <v>2689000000</v>
      </c>
      <c r="AD77" s="1">
        <v>2663000000</v>
      </c>
      <c r="AE77" s="1">
        <v>2625000000</v>
      </c>
      <c r="AF77" s="1">
        <v>2416000000</v>
      </c>
      <c r="AG77" s="1">
        <v>2368000000</v>
      </c>
      <c r="AH77" s="1">
        <v>2369000000</v>
      </c>
      <c r="AI77" s="1">
        <v>2399000000</v>
      </c>
      <c r="AJ77" s="1">
        <v>2432000000</v>
      </c>
      <c r="AK77" s="1">
        <v>2548000000</v>
      </c>
      <c r="AL77" s="1">
        <v>3215000000</v>
      </c>
      <c r="AM77" s="1">
        <v>3280000000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71200000</v>
      </c>
      <c r="G78" s="1">
        <v>106100000</v>
      </c>
      <c r="H78" s="1">
        <v>122600000</v>
      </c>
      <c r="I78" s="1">
        <v>-52000000</v>
      </c>
      <c r="J78" s="1">
        <v>83300000</v>
      </c>
      <c r="K78" s="1">
        <v>-66900000</v>
      </c>
      <c r="L78" s="1">
        <v>-111000000</v>
      </c>
      <c r="M78" s="1">
        <v>11000000</v>
      </c>
      <c r="N78" s="1">
        <v>51000000</v>
      </c>
      <c r="O78" s="1">
        <v>150000000</v>
      </c>
      <c r="P78" s="1">
        <v>529000000</v>
      </c>
      <c r="Q78" s="1">
        <v>63000000</v>
      </c>
      <c r="R78" s="1">
        <v>162000000</v>
      </c>
      <c r="S78" s="1">
        <v>288000000</v>
      </c>
      <c r="T78" s="1">
        <v>-323000000</v>
      </c>
      <c r="U78" s="1">
        <v>17000000</v>
      </c>
      <c r="V78" s="1">
        <v>440000000</v>
      </c>
      <c r="W78" s="1">
        <v>-510000000</v>
      </c>
      <c r="X78" s="1">
        <v>118000000</v>
      </c>
      <c r="Y78" s="1">
        <v>573000000</v>
      </c>
      <c r="Z78" s="1">
        <v>284000000</v>
      </c>
      <c r="AA78" s="1">
        <v>500000000</v>
      </c>
      <c r="AB78" s="1">
        <v>495000000</v>
      </c>
      <c r="AC78" s="1">
        <v>321000000</v>
      </c>
      <c r="AD78" s="1">
        <v>-1058000000</v>
      </c>
      <c r="AE78" s="1">
        <v>-19000000</v>
      </c>
      <c r="AF78" s="1">
        <v>78000000</v>
      </c>
      <c r="AG78" s="1">
        <v>452000000</v>
      </c>
      <c r="AH78" s="1">
        <v>3070000000</v>
      </c>
      <c r="AI78" s="1">
        <v>-559000000</v>
      </c>
      <c r="AJ78" s="1">
        <v>445000000</v>
      </c>
      <c r="AK78" s="1">
        <v>361000000</v>
      </c>
      <c r="AL78" s="1">
        <v>488000000</v>
      </c>
      <c r="AM78" s="1" t="s">
        <v>92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238000000</v>
      </c>
      <c r="Z79" s="1">
        <v>227000000</v>
      </c>
      <c r="AA79" s="1">
        <v>299000000</v>
      </c>
      <c r="AB79" s="1">
        <v>326000000</v>
      </c>
      <c r="AC79" s="1">
        <v>278000000</v>
      </c>
      <c r="AD79" s="1">
        <v>303000000</v>
      </c>
      <c r="AE79" s="1">
        <v>297000000</v>
      </c>
      <c r="AF79" s="1">
        <v>295000000</v>
      </c>
      <c r="AG79" s="1">
        <v>284000000</v>
      </c>
      <c r="AH79" s="1">
        <v>292000000</v>
      </c>
      <c r="AI79" s="1">
        <v>256000000</v>
      </c>
      <c r="AJ79" s="1">
        <v>237000000</v>
      </c>
      <c r="AK79" s="1">
        <v>264000000</v>
      </c>
      <c r="AL79" s="1">
        <v>301000000</v>
      </c>
      <c r="AM79" s="1">
        <v>343000000</v>
      </c>
    </row>
    <row r="80" spans="1:39" ht="19" x14ac:dyDescent="0.25">
      <c r="A80" s="14" t="s">
        <v>105</v>
      </c>
      <c r="B80" s="15" t="e">
        <f t="shared" ref="B80:AM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5.5027629418972976E-3</v>
      </c>
      <c r="Z80" s="15">
        <f t="shared" si="6"/>
        <v>5.2507401924500371E-3</v>
      </c>
      <c r="AA80" s="15">
        <f t="shared" si="6"/>
        <v>5.169611673985961E-3</v>
      </c>
      <c r="AB80" s="15">
        <f t="shared" si="6"/>
        <v>4.9019607843137254E-3</v>
      </c>
      <c r="AC80" s="15">
        <f t="shared" si="6"/>
        <v>4.2447932571917178E-3</v>
      </c>
      <c r="AD80" s="15">
        <f t="shared" si="6"/>
        <v>4.5622223895204397E-3</v>
      </c>
      <c r="AE80" s="15">
        <f t="shared" si="6"/>
        <v>4.453908792345875E-3</v>
      </c>
      <c r="AF80" s="15">
        <f t="shared" si="6"/>
        <v>4.6783811215427556E-3</v>
      </c>
      <c r="AG80" s="15">
        <f t="shared" si="6"/>
        <v>4.5223650058121949E-3</v>
      </c>
      <c r="AH80" s="15">
        <f t="shared" si="6"/>
        <v>4.5966155057064152E-3</v>
      </c>
      <c r="AI80" s="15">
        <f t="shared" si="6"/>
        <v>3.9591098189016563E-3</v>
      </c>
      <c r="AJ80" s="15">
        <f t="shared" si="6"/>
        <v>3.5288336981283779E-3</v>
      </c>
      <c r="AK80" s="15">
        <f t="shared" si="6"/>
        <v>3.7514920707099413E-3</v>
      </c>
      <c r="AL80" s="15">
        <f t="shared" si="6"/>
        <v>3.7874021692629036E-3</v>
      </c>
      <c r="AM80" s="15">
        <f t="shared" si="6"/>
        <v>3.9702750254653205E-3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12900000</v>
      </c>
      <c r="G81" s="1">
        <v>27200000</v>
      </c>
      <c r="H81" s="1">
        <v>-34200000</v>
      </c>
      <c r="I81" s="1">
        <v>-68600000</v>
      </c>
      <c r="J81" s="1">
        <v>-325800000</v>
      </c>
      <c r="K81" s="1">
        <v>31300000</v>
      </c>
      <c r="L81" s="1">
        <v>-411000000</v>
      </c>
      <c r="M81" s="1">
        <v>179000000</v>
      </c>
      <c r="N81" s="1">
        <v>196000000</v>
      </c>
      <c r="O81" s="1">
        <v>-398000000</v>
      </c>
      <c r="P81" s="1">
        <v>98000000</v>
      </c>
      <c r="Q81" s="1">
        <v>518000000</v>
      </c>
      <c r="R81" s="1">
        <v>84000000</v>
      </c>
      <c r="S81" s="1">
        <v>313000000</v>
      </c>
      <c r="T81" s="1">
        <v>-75000000</v>
      </c>
      <c r="U81" s="1">
        <v>-313000000</v>
      </c>
      <c r="V81" s="1">
        <v>337000000</v>
      </c>
      <c r="W81" s="1">
        <v>-625000000</v>
      </c>
      <c r="X81" s="1">
        <v>3000000</v>
      </c>
      <c r="Y81" s="1">
        <v>-791000000</v>
      </c>
      <c r="Z81" s="1">
        <v>-17000000</v>
      </c>
      <c r="AA81" s="1">
        <v>631000000</v>
      </c>
      <c r="AB81" s="1">
        <v>-844000000</v>
      </c>
      <c r="AC81" s="1">
        <v>434000000</v>
      </c>
      <c r="AD81" s="1">
        <v>958000000</v>
      </c>
      <c r="AE81" s="1">
        <v>1159000000</v>
      </c>
      <c r="AF81" s="1">
        <v>992000000</v>
      </c>
      <c r="AG81" s="1">
        <v>912000000</v>
      </c>
      <c r="AH81" s="1">
        <v>-487000000</v>
      </c>
      <c r="AI81" s="1">
        <v>797000000</v>
      </c>
      <c r="AJ81" s="1">
        <v>-479000000</v>
      </c>
      <c r="AK81" s="1">
        <v>-303000000</v>
      </c>
      <c r="AL81" s="1">
        <v>718000000</v>
      </c>
      <c r="AM81" s="1">
        <v>-1790000000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 t="s">
        <v>92</v>
      </c>
      <c r="AA82" s="1">
        <v>-268000000</v>
      </c>
      <c r="AB82" s="1">
        <v>-666000000</v>
      </c>
      <c r="AC82" s="1" t="s">
        <v>92</v>
      </c>
      <c r="AD82" s="1" t="s">
        <v>92</v>
      </c>
      <c r="AE82" s="1" t="s">
        <v>92</v>
      </c>
      <c r="AF82" s="1" t="s">
        <v>92</v>
      </c>
      <c r="AG82" s="1" t="s">
        <v>92</v>
      </c>
      <c r="AH82" s="1" t="s">
        <v>92</v>
      </c>
      <c r="AI82" s="1" t="s">
        <v>92</v>
      </c>
      <c r="AJ82" s="1" t="s">
        <v>92</v>
      </c>
      <c r="AK82" s="1" t="s">
        <v>92</v>
      </c>
      <c r="AL82" s="1" t="s">
        <v>92</v>
      </c>
      <c r="AM82" s="1" t="s">
        <v>92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-50100000</v>
      </c>
      <c r="G83" s="1">
        <v>-20900000</v>
      </c>
      <c r="H83" s="1">
        <v>-54800000</v>
      </c>
      <c r="I83" s="1">
        <v>-11800000</v>
      </c>
      <c r="J83" s="1">
        <v>-89500000</v>
      </c>
      <c r="K83" s="1">
        <v>-101600000</v>
      </c>
      <c r="L83" s="1">
        <v>-129000000</v>
      </c>
      <c r="M83" s="1">
        <v>-28000000</v>
      </c>
      <c r="N83" s="1">
        <v>79000000</v>
      </c>
      <c r="O83" s="1">
        <v>29000000</v>
      </c>
      <c r="P83" s="1">
        <v>-186000000</v>
      </c>
      <c r="Q83" s="1">
        <v>-26000000</v>
      </c>
      <c r="R83" s="1">
        <v>-75000000</v>
      </c>
      <c r="S83" s="1">
        <v>-53000000</v>
      </c>
      <c r="T83" s="1">
        <v>-49000000</v>
      </c>
      <c r="U83" s="1">
        <v>-100000000</v>
      </c>
      <c r="V83" s="1">
        <v>-132000000</v>
      </c>
      <c r="W83" s="1">
        <v>-186000000</v>
      </c>
      <c r="X83" s="1">
        <v>-204000000</v>
      </c>
      <c r="Y83" s="1">
        <v>-345000000</v>
      </c>
      <c r="Z83" s="1">
        <v>17000000</v>
      </c>
      <c r="AA83" s="1">
        <v>276000000</v>
      </c>
      <c r="AB83" s="1">
        <v>-331000000</v>
      </c>
      <c r="AC83" s="1">
        <v>144000000</v>
      </c>
      <c r="AD83" s="1">
        <v>4000000</v>
      </c>
      <c r="AE83" s="1">
        <v>-111000000</v>
      </c>
      <c r="AF83" s="1">
        <v>-244000000</v>
      </c>
      <c r="AG83" s="1">
        <v>-75000000</v>
      </c>
      <c r="AH83" s="1">
        <v>-168000000</v>
      </c>
      <c r="AI83" s="1">
        <v>-174000000</v>
      </c>
      <c r="AJ83" s="1">
        <v>-190000000</v>
      </c>
      <c r="AK83" s="1">
        <v>-516000000</v>
      </c>
      <c r="AL83" s="1">
        <v>-582000000</v>
      </c>
      <c r="AM83" s="1">
        <v>-1142000000</v>
      </c>
      <c r="AT83" s="32" t="s">
        <v>123</v>
      </c>
      <c r="AU83" s="33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>
        <v>-133000000</v>
      </c>
      <c r="AA84" s="1" t="s">
        <v>92</v>
      </c>
      <c r="AB84" s="1">
        <v>520000000</v>
      </c>
      <c r="AC84" s="1">
        <v>548000000</v>
      </c>
      <c r="AD84" s="1">
        <v>1007000000</v>
      </c>
      <c r="AE84" s="1">
        <v>1162000000</v>
      </c>
      <c r="AF84" s="1">
        <v>1692000000</v>
      </c>
      <c r="AG84" s="1">
        <v>997000000</v>
      </c>
      <c r="AH84" s="1">
        <v>201000000</v>
      </c>
      <c r="AI84" s="1">
        <v>882000000</v>
      </c>
      <c r="AJ84" s="1">
        <v>735000000</v>
      </c>
      <c r="AK84" s="1">
        <v>766000000</v>
      </c>
      <c r="AL84" s="1">
        <v>1762000000</v>
      </c>
      <c r="AM84" s="1">
        <v>1842000000</v>
      </c>
      <c r="AT84" s="34" t="s">
        <v>124</v>
      </c>
      <c r="AU84" s="35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>
        <v>316000000</v>
      </c>
      <c r="M85" s="1" t="s">
        <v>92</v>
      </c>
      <c r="N85" s="1">
        <v>1994000000</v>
      </c>
      <c r="O85" s="1">
        <v>-3552000000</v>
      </c>
      <c r="P85" s="1">
        <v>385000000</v>
      </c>
      <c r="Q85" s="1">
        <v>669000000</v>
      </c>
      <c r="R85" s="1">
        <v>855000000</v>
      </c>
      <c r="S85" s="1">
        <v>361000000</v>
      </c>
      <c r="T85" s="1">
        <v>515000000</v>
      </c>
      <c r="U85" s="1">
        <v>1887000000</v>
      </c>
      <c r="V85" s="1">
        <v>1048000000</v>
      </c>
      <c r="W85" s="1">
        <v>2270000000</v>
      </c>
      <c r="X85" s="1">
        <v>2398000000</v>
      </c>
      <c r="Y85" s="1">
        <v>-367000000</v>
      </c>
      <c r="Z85" s="1">
        <v>-281000000</v>
      </c>
      <c r="AA85" s="1">
        <v>-132000000</v>
      </c>
      <c r="AB85" s="1">
        <v>-688000000</v>
      </c>
      <c r="AC85" s="1">
        <v>1631000000</v>
      </c>
      <c r="AD85" s="1">
        <v>4364000000</v>
      </c>
      <c r="AE85" s="1">
        <v>2571000000</v>
      </c>
      <c r="AF85" s="1">
        <v>5453000000</v>
      </c>
      <c r="AG85" s="1">
        <v>5954000000</v>
      </c>
      <c r="AH85" s="1">
        <v>10525000000</v>
      </c>
      <c r="AI85" s="1">
        <v>-245000000</v>
      </c>
      <c r="AJ85" s="1">
        <v>-2816000000</v>
      </c>
      <c r="AK85" s="1">
        <v>-371000000</v>
      </c>
      <c r="AL85" s="1">
        <v>-4437000000</v>
      </c>
      <c r="AM85" s="1" t="s">
        <v>92</v>
      </c>
      <c r="AT85" s="23" t="s">
        <v>125</v>
      </c>
      <c r="AU85" s="24">
        <f>AM17</f>
        <v>939000000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128400000</v>
      </c>
      <c r="G86" s="1">
        <v>15800000</v>
      </c>
      <c r="H86" s="1">
        <v>227200000</v>
      </c>
      <c r="I86" s="1">
        <v>1243000000</v>
      </c>
      <c r="J86" s="1">
        <v>344800000</v>
      </c>
      <c r="K86" s="1">
        <v>423100000</v>
      </c>
      <c r="L86" s="1">
        <v>918000000</v>
      </c>
      <c r="M86" s="1">
        <v>1136000000</v>
      </c>
      <c r="N86" s="1">
        <v>6160000000</v>
      </c>
      <c r="O86" s="1">
        <v>232000000</v>
      </c>
      <c r="P86" s="1">
        <v>-682000000</v>
      </c>
      <c r="Q86" s="1">
        <v>187000000</v>
      </c>
      <c r="R86" s="1">
        <v>211000000</v>
      </c>
      <c r="S86" s="1">
        <v>-399000000</v>
      </c>
      <c r="T86" s="1">
        <v>-63000000</v>
      </c>
      <c r="U86" s="1">
        <v>-126000000</v>
      </c>
      <c r="V86" s="1">
        <v>-311000000</v>
      </c>
      <c r="W86" s="1">
        <v>171000000</v>
      </c>
      <c r="X86" s="1">
        <v>-271000000</v>
      </c>
      <c r="Y86" s="1">
        <v>294000000</v>
      </c>
      <c r="Z86" s="1">
        <v>-1279000000</v>
      </c>
      <c r="AA86" s="1">
        <v>-1629000000</v>
      </c>
      <c r="AB86" s="1">
        <v>-213000000</v>
      </c>
      <c r="AC86" s="1">
        <v>-1421000000</v>
      </c>
      <c r="AD86" s="1">
        <v>82000000</v>
      </c>
      <c r="AE86" s="1">
        <v>-69000000</v>
      </c>
      <c r="AF86" s="1">
        <v>1347000000</v>
      </c>
      <c r="AG86" s="1">
        <v>59000000</v>
      </c>
      <c r="AH86" s="1">
        <v>-107000000</v>
      </c>
      <c r="AI86" s="1">
        <v>-5993000000</v>
      </c>
      <c r="AJ86" s="1">
        <v>-300000000</v>
      </c>
      <c r="AK86" s="1">
        <v>623000000</v>
      </c>
      <c r="AL86" s="1">
        <v>-724000000</v>
      </c>
      <c r="AM86" s="1" t="s">
        <v>92</v>
      </c>
      <c r="AT86" s="23" t="s">
        <v>126</v>
      </c>
      <c r="AU86" s="24">
        <f>AM56</f>
        <v>3414000000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1885900000</v>
      </c>
      <c r="G87" s="10">
        <v>2110000000</v>
      </c>
      <c r="H87" s="10">
        <v>2430300000</v>
      </c>
      <c r="I87" s="10">
        <v>2711600000</v>
      </c>
      <c r="J87" s="10">
        <v>3134400000</v>
      </c>
      <c r="K87" s="10">
        <v>3716000000</v>
      </c>
      <c r="L87" s="10">
        <v>3742000000</v>
      </c>
      <c r="M87" s="10">
        <v>4194000000</v>
      </c>
      <c r="N87" s="10">
        <v>9655000000</v>
      </c>
      <c r="O87" s="10">
        <v>3211000000</v>
      </c>
      <c r="P87" s="10">
        <v>3027000000</v>
      </c>
      <c r="Q87" s="10">
        <v>3911000000</v>
      </c>
      <c r="R87" s="10">
        <v>4201000000</v>
      </c>
      <c r="S87" s="10">
        <v>4627000000</v>
      </c>
      <c r="T87" s="10">
        <v>4328000000</v>
      </c>
      <c r="U87" s="10">
        <v>5054000000</v>
      </c>
      <c r="V87" s="10">
        <v>5852000000</v>
      </c>
      <c r="W87" s="10">
        <v>6084000000</v>
      </c>
      <c r="X87" s="10">
        <v>6934000000</v>
      </c>
      <c r="Y87" s="10">
        <v>6999000000</v>
      </c>
      <c r="Z87" s="10">
        <v>6796000000</v>
      </c>
      <c r="AA87" s="10">
        <v>8448000000</v>
      </c>
      <c r="AB87" s="10">
        <v>8944000000</v>
      </c>
      <c r="AC87" s="10">
        <v>8479000000</v>
      </c>
      <c r="AD87" s="10">
        <v>9688000000</v>
      </c>
      <c r="AE87" s="10">
        <v>10506000000</v>
      </c>
      <c r="AF87" s="10">
        <v>10580000000</v>
      </c>
      <c r="AG87" s="10">
        <v>10404000000</v>
      </c>
      <c r="AH87" s="10">
        <v>9994000000</v>
      </c>
      <c r="AI87" s="10">
        <v>9415000000</v>
      </c>
      <c r="AJ87" s="10">
        <v>9649000000</v>
      </c>
      <c r="AK87" s="10">
        <v>10613000000</v>
      </c>
      <c r="AL87" s="10">
        <v>11616000000</v>
      </c>
      <c r="AM87" s="10">
        <v>10811000000</v>
      </c>
      <c r="AT87" s="23" t="s">
        <v>127</v>
      </c>
      <c r="AU87" s="24">
        <f>AM61</f>
        <v>35657000000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-943800000</v>
      </c>
      <c r="G88" s="1">
        <v>-1180100000</v>
      </c>
      <c r="H88" s="1">
        <v>-1457800000</v>
      </c>
      <c r="I88" s="1">
        <v>-1549600000</v>
      </c>
      <c r="J88" s="1">
        <v>-1981600000</v>
      </c>
      <c r="K88" s="1">
        <v>-2253200000</v>
      </c>
      <c r="L88" s="1">
        <v>-2104000000</v>
      </c>
      <c r="M88" s="1">
        <v>-2287000000</v>
      </c>
      <c r="N88" s="1">
        <v>-1506000000</v>
      </c>
      <c r="O88" s="1">
        <v>-5942000000</v>
      </c>
      <c r="P88" s="1">
        <v>-1548000000</v>
      </c>
      <c r="Q88" s="1">
        <v>-1067000000</v>
      </c>
      <c r="R88" s="1">
        <v>-1324000000</v>
      </c>
      <c r="S88" s="1">
        <v>-1437000000</v>
      </c>
      <c r="T88" s="1">
        <v>-1345000000</v>
      </c>
      <c r="U88" s="1">
        <v>-1387000000</v>
      </c>
      <c r="V88" s="1">
        <v>-1736000000</v>
      </c>
      <c r="W88" s="1">
        <v>-2068000000</v>
      </c>
      <c r="X88" s="1">
        <v>-2430000000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T88" s="36" t="s">
        <v>128</v>
      </c>
      <c r="AU88" s="37">
        <f>AU85/(AU86+AU87)</f>
        <v>2.4033170382124849E-2</v>
      </c>
    </row>
    <row r="89" spans="1:47" ht="20" customHeight="1" x14ac:dyDescent="0.25">
      <c r="A89" s="14" t="s">
        <v>106</v>
      </c>
      <c r="B89" s="15" t="e">
        <f t="shared" ref="B89:AM89" si="7">(-1*B88)/B3</f>
        <v>#VALUE!</v>
      </c>
      <c r="C89" s="15" t="e">
        <f t="shared" si="7"/>
        <v>#VALUE!</v>
      </c>
      <c r="D89" s="15" t="e">
        <f t="shared" si="7"/>
        <v>#VALUE!</v>
      </c>
      <c r="E89" s="15" t="e">
        <f t="shared" si="7"/>
        <v>#VALUE!</v>
      </c>
      <c r="F89" s="15">
        <f t="shared" si="7"/>
        <v>6.191938277436624E-2</v>
      </c>
      <c r="G89" s="15">
        <f t="shared" si="7"/>
        <v>6.6287697933459525E-2</v>
      </c>
      <c r="H89" s="15">
        <f t="shared" si="7"/>
        <v>7.434758439200527E-2</v>
      </c>
      <c r="I89" s="15">
        <f t="shared" si="7"/>
        <v>7.0532544378698228E-2</v>
      </c>
      <c r="J89" s="15">
        <f t="shared" si="7"/>
        <v>7.9198423705172119E-2</v>
      </c>
      <c r="K89" s="15">
        <f t="shared" si="7"/>
        <v>7.913628636855341E-2</v>
      </c>
      <c r="L89" s="15">
        <f t="shared" si="7"/>
        <v>6.916274941652148E-2</v>
      </c>
      <c r="M89" s="15">
        <f t="shared" si="7"/>
        <v>7.2270500869015639E-2</v>
      </c>
      <c r="N89" s="15">
        <f t="shared" si="7"/>
        <v>7.1998852607926572E-2</v>
      </c>
      <c r="O89" s="15">
        <f t="shared" si="7"/>
        <v>0.26588509038840163</v>
      </c>
      <c r="P89" s="15">
        <f t="shared" si="7"/>
        <v>7.6005302695536903E-2</v>
      </c>
      <c r="Q89" s="15">
        <f t="shared" si="7"/>
        <v>5.2206673842841764E-2</v>
      </c>
      <c r="R89" s="15">
        <f t="shared" si="7"/>
        <v>4.9155374048635604E-2</v>
      </c>
      <c r="S89" s="15">
        <f t="shared" si="7"/>
        <v>5.7223638101306151E-2</v>
      </c>
      <c r="T89" s="15">
        <f t="shared" si="7"/>
        <v>4.9868377145823289E-2</v>
      </c>
      <c r="U89" s="15">
        <f t="shared" si="7"/>
        <v>4.7400977410204707E-2</v>
      </c>
      <c r="V89" s="15">
        <f t="shared" si="7"/>
        <v>5.331367852097537E-2</v>
      </c>
      <c r="W89" s="15">
        <f t="shared" si="7"/>
        <v>5.8855337678230923E-2</v>
      </c>
      <c r="X89" s="15">
        <f t="shared" si="7"/>
        <v>6.1559507523939808E-2</v>
      </c>
      <c r="Y89" s="15">
        <f t="shared" si="7"/>
        <v>0</v>
      </c>
      <c r="Z89" s="15">
        <f t="shared" si="7"/>
        <v>0</v>
      </c>
      <c r="AA89" s="15">
        <f t="shared" si="7"/>
        <v>0</v>
      </c>
      <c r="AB89" s="15">
        <f t="shared" si="7"/>
        <v>0</v>
      </c>
      <c r="AC89" s="15">
        <f t="shared" si="7"/>
        <v>0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7"/>
        <v>0</v>
      </c>
      <c r="AH89" s="15">
        <f t="shared" si="7"/>
        <v>0</v>
      </c>
      <c r="AI89" s="15">
        <f t="shared" si="7"/>
        <v>0</v>
      </c>
      <c r="AJ89" s="15">
        <f t="shared" si="7"/>
        <v>0</v>
      </c>
      <c r="AK89" s="15">
        <f t="shared" si="7"/>
        <v>0</v>
      </c>
      <c r="AL89" s="15">
        <f t="shared" si="7"/>
        <v>0</v>
      </c>
      <c r="AM89" s="15">
        <f t="shared" si="7"/>
        <v>0</v>
      </c>
      <c r="AT89" s="23" t="s">
        <v>107</v>
      </c>
      <c r="AU89" s="24">
        <f>AM27</f>
        <v>1727000000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>
        <v>-98000000</v>
      </c>
      <c r="R90" s="1">
        <v>-432000000</v>
      </c>
      <c r="S90" s="1">
        <v>-351000000</v>
      </c>
      <c r="T90" s="1" t="s">
        <v>92</v>
      </c>
      <c r="U90" s="1" t="s">
        <v>92</v>
      </c>
      <c r="V90" s="1">
        <v>-1095000000</v>
      </c>
      <c r="W90" s="1">
        <v>-485000000</v>
      </c>
      <c r="X90" s="1">
        <v>-1320000000</v>
      </c>
      <c r="Y90" s="1">
        <v>-1959000000</v>
      </c>
      <c r="Z90" s="1">
        <v>-386000000</v>
      </c>
      <c r="AA90" s="1">
        <v>-3804000000</v>
      </c>
      <c r="AB90" s="1">
        <v>-2413000000</v>
      </c>
      <c r="AC90" s="1">
        <v>-459000000</v>
      </c>
      <c r="AD90" s="1">
        <v>21000000</v>
      </c>
      <c r="AE90" s="1">
        <v>115000000</v>
      </c>
      <c r="AF90" s="1">
        <v>-578000000</v>
      </c>
      <c r="AG90" s="1">
        <v>-127000000</v>
      </c>
      <c r="AH90" s="1">
        <v>206000000</v>
      </c>
      <c r="AI90" s="1">
        <v>-991000000</v>
      </c>
      <c r="AJ90" s="1">
        <v>-2464000000</v>
      </c>
      <c r="AK90" s="1">
        <v>-6368000000</v>
      </c>
      <c r="AL90" s="1">
        <v>108000000</v>
      </c>
      <c r="AM90" s="1">
        <v>-824000000</v>
      </c>
      <c r="AT90" s="23" t="s">
        <v>19</v>
      </c>
      <c r="AU90" s="24">
        <f>AM25</f>
        <v>10705000000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-2131100000</v>
      </c>
      <c r="G91" s="1">
        <v>-2321200000</v>
      </c>
      <c r="H91" s="1">
        <v>-2014100000</v>
      </c>
      <c r="I91" s="1">
        <v>-1424200000</v>
      </c>
      <c r="J91" s="1">
        <v>-587000000</v>
      </c>
      <c r="K91" s="1">
        <v>-228500000</v>
      </c>
      <c r="L91" s="1">
        <v>-289000000</v>
      </c>
      <c r="M91" s="1">
        <v>-235000000</v>
      </c>
      <c r="N91" s="1">
        <v>-827000000</v>
      </c>
      <c r="O91" s="1">
        <v>-525000000</v>
      </c>
      <c r="P91" s="1">
        <v>-2025000000</v>
      </c>
      <c r="Q91" s="1">
        <v>-4545000000</v>
      </c>
      <c r="R91" s="1">
        <v>-2578000000</v>
      </c>
      <c r="S91" s="1">
        <v>-76000000</v>
      </c>
      <c r="T91" s="1">
        <v>-981000000</v>
      </c>
      <c r="U91" s="1">
        <v>-969000000</v>
      </c>
      <c r="V91" s="1">
        <v>-1075000000</v>
      </c>
      <c r="W91" s="1">
        <v>-29000000</v>
      </c>
      <c r="X91" s="1">
        <v>-496000000</v>
      </c>
      <c r="Y91" s="1">
        <v>-156000000</v>
      </c>
      <c r="Z91" s="1">
        <v>-29000000</v>
      </c>
      <c r="AA91" s="1">
        <v>-704000000</v>
      </c>
      <c r="AB91" s="1" t="s">
        <v>92</v>
      </c>
      <c r="AC91" s="1" t="s">
        <v>92</v>
      </c>
      <c r="AD91" s="1" t="s">
        <v>92</v>
      </c>
      <c r="AE91" s="1">
        <v>-6305000000</v>
      </c>
      <c r="AF91" s="1">
        <v>-4428000000</v>
      </c>
      <c r="AG91" s="1">
        <v>-12504000000</v>
      </c>
      <c r="AH91" s="1">
        <v>-18385000000</v>
      </c>
      <c r="AI91" s="1">
        <v>-5637000000</v>
      </c>
      <c r="AJ91" s="1" t="s">
        <v>92</v>
      </c>
      <c r="AK91" s="1">
        <v>-1135000000</v>
      </c>
      <c r="AL91" s="1">
        <v>-58000000</v>
      </c>
      <c r="AM91" s="1">
        <v>-873000000</v>
      </c>
      <c r="AT91" s="36" t="s">
        <v>129</v>
      </c>
      <c r="AU91" s="37">
        <f>AU89/AU90</f>
        <v>0.16132648295189164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2143400000</v>
      </c>
      <c r="G92" s="1">
        <v>2139400000</v>
      </c>
      <c r="H92" s="1">
        <v>1873200000</v>
      </c>
      <c r="I92" s="1">
        <v>1371800000</v>
      </c>
      <c r="J92" s="1">
        <v>846000000</v>
      </c>
      <c r="K92" s="1">
        <v>649500000</v>
      </c>
      <c r="L92" s="1">
        <v>353000000</v>
      </c>
      <c r="M92" s="1">
        <v>935000000</v>
      </c>
      <c r="N92" s="1">
        <v>177000000</v>
      </c>
      <c r="O92" s="1">
        <v>1423000000</v>
      </c>
      <c r="P92" s="1">
        <v>2020000000</v>
      </c>
      <c r="Q92" s="1">
        <v>4171000000</v>
      </c>
      <c r="R92" s="1">
        <v>2078000000</v>
      </c>
      <c r="S92" s="1">
        <v>833000000</v>
      </c>
      <c r="T92" s="1">
        <v>31000000</v>
      </c>
      <c r="U92" s="1">
        <v>52000000</v>
      </c>
      <c r="V92" s="1">
        <v>298000000</v>
      </c>
      <c r="W92" s="1">
        <v>2364000000</v>
      </c>
      <c r="X92" s="1">
        <v>455000000</v>
      </c>
      <c r="Y92" s="1">
        <v>1796000000</v>
      </c>
      <c r="Z92" s="1">
        <v>84000000</v>
      </c>
      <c r="AA92" s="1">
        <v>29000000</v>
      </c>
      <c r="AB92" s="1">
        <v>66000000</v>
      </c>
      <c r="AC92" s="1">
        <v>61000000</v>
      </c>
      <c r="AD92" s="1">
        <v>61000000</v>
      </c>
      <c r="AE92" s="1">
        <v>4007000000</v>
      </c>
      <c r="AF92" s="1">
        <v>4114000000</v>
      </c>
      <c r="AG92" s="1">
        <v>8415000000</v>
      </c>
      <c r="AH92" s="1">
        <v>16536000000</v>
      </c>
      <c r="AI92" s="1">
        <v>14338000000</v>
      </c>
      <c r="AJ92" s="1">
        <v>97000000</v>
      </c>
      <c r="AK92" s="1">
        <v>27000000</v>
      </c>
      <c r="AL92" s="1">
        <v>1135000000</v>
      </c>
      <c r="AM92" s="1">
        <v>150000000</v>
      </c>
      <c r="AT92" s="38" t="s">
        <v>130</v>
      </c>
      <c r="AU92" s="39">
        <f>AU88*(1-AU91)</f>
        <v>2.0155983530193076E-2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-3324800000</v>
      </c>
      <c r="G93" s="1">
        <v>-575400000</v>
      </c>
      <c r="H93" s="1">
        <v>-677100000</v>
      </c>
      <c r="I93" s="1">
        <v>-1151500000</v>
      </c>
      <c r="J93" s="1">
        <v>-1048100000</v>
      </c>
      <c r="K93" s="1">
        <v>-528800000</v>
      </c>
      <c r="L93" s="1">
        <v>-410000000</v>
      </c>
      <c r="M93" s="1">
        <v>312000000</v>
      </c>
      <c r="N93" s="1">
        <v>86000000</v>
      </c>
      <c r="O93" s="1">
        <v>25000000</v>
      </c>
      <c r="P93" s="1">
        <v>481000000</v>
      </c>
      <c r="Q93" s="1">
        <v>-174000000</v>
      </c>
      <c r="R93" s="1">
        <v>-381000000</v>
      </c>
      <c r="S93" s="1">
        <v>504000000</v>
      </c>
      <c r="T93" s="1">
        <v>24000000</v>
      </c>
      <c r="U93" s="1">
        <v>-26000000</v>
      </c>
      <c r="V93" s="1">
        <v>91000000</v>
      </c>
      <c r="W93" s="1">
        <v>24000000</v>
      </c>
      <c r="X93" s="1">
        <v>47000000</v>
      </c>
      <c r="Y93" s="1">
        <v>-2348000000</v>
      </c>
      <c r="Z93" s="1">
        <v>-2070000000</v>
      </c>
      <c r="AA93" s="1">
        <v>-3189000000</v>
      </c>
      <c r="AB93" s="1">
        <v>-3271000000</v>
      </c>
      <c r="AC93" s="1">
        <v>-2607000000</v>
      </c>
      <c r="AD93" s="1">
        <v>-2707000000</v>
      </c>
      <c r="AE93" s="1">
        <v>-2754000000</v>
      </c>
      <c r="AF93" s="1">
        <v>-2677000000</v>
      </c>
      <c r="AG93" s="1">
        <v>-2932000000</v>
      </c>
      <c r="AH93" s="1">
        <v>-2760000000</v>
      </c>
      <c r="AI93" s="1">
        <v>-3146000000</v>
      </c>
      <c r="AJ93" s="1">
        <v>-4070000000</v>
      </c>
      <c r="AK93" s="1">
        <v>-4143000000</v>
      </c>
      <c r="AL93" s="1">
        <v>-4454000000</v>
      </c>
      <c r="AM93" s="1">
        <v>-883000000</v>
      </c>
      <c r="AT93" s="34" t="s">
        <v>131</v>
      </c>
      <c r="AU93" s="35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-4256300000</v>
      </c>
      <c r="G94" s="10">
        <v>-1937300000</v>
      </c>
      <c r="H94" s="10">
        <v>-2275800000</v>
      </c>
      <c r="I94" s="10">
        <v>-2753500000</v>
      </c>
      <c r="J94" s="10">
        <v>-2770700000</v>
      </c>
      <c r="K94" s="10">
        <v>-2361000000</v>
      </c>
      <c r="L94" s="10">
        <v>-2450000000</v>
      </c>
      <c r="M94" s="10">
        <v>-1275000000</v>
      </c>
      <c r="N94" s="10">
        <v>-2070000000</v>
      </c>
      <c r="O94" s="10">
        <v>-5019000000</v>
      </c>
      <c r="P94" s="10">
        <v>-1072000000</v>
      </c>
      <c r="Q94" s="10">
        <v>-1713000000</v>
      </c>
      <c r="R94" s="10">
        <v>-2637000000</v>
      </c>
      <c r="S94" s="10">
        <v>-527000000</v>
      </c>
      <c r="T94" s="10">
        <v>-2271000000</v>
      </c>
      <c r="U94" s="10">
        <v>-2330000000</v>
      </c>
      <c r="V94" s="10">
        <v>-3517000000</v>
      </c>
      <c r="W94" s="10">
        <v>-194000000</v>
      </c>
      <c r="X94" s="10">
        <v>-3744000000</v>
      </c>
      <c r="Y94" s="10">
        <v>-2667000000</v>
      </c>
      <c r="Z94" s="10">
        <v>-2401000000</v>
      </c>
      <c r="AA94" s="10">
        <v>-7668000000</v>
      </c>
      <c r="AB94" s="10">
        <v>-5618000000</v>
      </c>
      <c r="AC94" s="10">
        <v>-3005000000</v>
      </c>
      <c r="AD94" s="10">
        <v>-2625000000</v>
      </c>
      <c r="AE94" s="10">
        <v>-4937000000</v>
      </c>
      <c r="AF94" s="10">
        <v>-3569000000</v>
      </c>
      <c r="AG94" s="10">
        <v>-7148000000</v>
      </c>
      <c r="AH94" s="10">
        <v>-4403000000</v>
      </c>
      <c r="AI94" s="10">
        <v>4564000000</v>
      </c>
      <c r="AJ94" s="10">
        <v>-6437000000</v>
      </c>
      <c r="AK94" s="10">
        <v>-11619000000</v>
      </c>
      <c r="AL94" s="10">
        <v>-3269000000</v>
      </c>
      <c r="AM94" s="10">
        <v>-2430000000</v>
      </c>
      <c r="AT94" s="23" t="s">
        <v>132</v>
      </c>
      <c r="AU94" s="40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-918000000</v>
      </c>
      <c r="Z95" s="1">
        <v>-1270000000</v>
      </c>
      <c r="AA95" s="1">
        <v>-155000000</v>
      </c>
      <c r="AB95" s="1">
        <v>-2926000000</v>
      </c>
      <c r="AC95" s="1">
        <v>-4459000000</v>
      </c>
      <c r="AD95" s="1">
        <v>-4386000000</v>
      </c>
      <c r="AE95" s="1">
        <v>-4236000000</v>
      </c>
      <c r="AF95" s="1">
        <v>-4138000000</v>
      </c>
      <c r="AG95" s="1">
        <v>-5636000000</v>
      </c>
      <c r="AH95" s="1">
        <v>-5550000000</v>
      </c>
      <c r="AI95" s="1">
        <v>-6965000000</v>
      </c>
      <c r="AJ95" s="1">
        <v>-4982000000</v>
      </c>
      <c r="AK95" s="1">
        <v>-6593000000</v>
      </c>
      <c r="AL95" s="1">
        <v>-8696000000</v>
      </c>
      <c r="AM95" s="1" t="s">
        <v>92</v>
      </c>
      <c r="AT95" s="41" t="s">
        <v>133</v>
      </c>
      <c r="AU95" s="42">
        <v>0.54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 t="s">
        <v>92</v>
      </c>
      <c r="I96" s="1">
        <v>82800000</v>
      </c>
      <c r="J96" s="1">
        <v>68600000</v>
      </c>
      <c r="K96" s="1">
        <v>97400000</v>
      </c>
      <c r="L96" s="1">
        <v>252000000</v>
      </c>
      <c r="M96" s="1">
        <v>323000000</v>
      </c>
      <c r="N96" s="1">
        <v>403000000</v>
      </c>
      <c r="O96" s="1">
        <v>415000000</v>
      </c>
      <c r="P96" s="1">
        <v>308000000</v>
      </c>
      <c r="Q96" s="1">
        <v>559000000</v>
      </c>
      <c r="R96" s="1">
        <v>1147000000</v>
      </c>
      <c r="S96" s="1">
        <v>456000000</v>
      </c>
      <c r="T96" s="1">
        <v>689000000</v>
      </c>
      <c r="U96" s="1">
        <v>965000000</v>
      </c>
      <c r="V96" s="1">
        <v>1099000000</v>
      </c>
      <c r="W96" s="1">
        <v>1194000000</v>
      </c>
      <c r="X96" s="1">
        <v>1108000000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134</v>
      </c>
      <c r="AU96" s="40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-195200000</v>
      </c>
      <c r="I97" s="1">
        <v>-32000000</v>
      </c>
      <c r="J97" s="1">
        <v>-463500000</v>
      </c>
      <c r="K97" s="1">
        <v>-549100000</v>
      </c>
      <c r="L97" s="1">
        <v>-541000000</v>
      </c>
      <c r="M97" s="1">
        <v>-1651000000</v>
      </c>
      <c r="N97" s="1">
        <v>-2459000000</v>
      </c>
      <c r="O97" s="1">
        <v>-2230000000</v>
      </c>
      <c r="P97" s="1">
        <v>-1285000000</v>
      </c>
      <c r="Q97" s="1">
        <v>-1430000000</v>
      </c>
      <c r="R97" s="1">
        <v>-1731000000</v>
      </c>
      <c r="S97" s="1">
        <v>-2190000000</v>
      </c>
      <c r="T97" s="1">
        <v>-1945000000</v>
      </c>
      <c r="U97" s="1">
        <v>-3055000000</v>
      </c>
      <c r="V97" s="1">
        <v>-3031000000</v>
      </c>
      <c r="W97" s="1">
        <v>-3010000000</v>
      </c>
      <c r="X97" s="1">
        <v>-4312000000</v>
      </c>
      <c r="Y97" s="1">
        <v>-4726000000</v>
      </c>
      <c r="Z97" s="1">
        <v>-7000000</v>
      </c>
      <c r="AA97" s="1">
        <v>-4983000000</v>
      </c>
      <c r="AB97" s="1">
        <v>-2496000000</v>
      </c>
      <c r="AC97" s="1">
        <v>-3226000000</v>
      </c>
      <c r="AD97" s="1">
        <v>-3008000000</v>
      </c>
      <c r="AE97" s="1">
        <v>-5022000000</v>
      </c>
      <c r="AF97" s="1">
        <v>-5005000000</v>
      </c>
      <c r="AG97" s="1">
        <v>-3007000000</v>
      </c>
      <c r="AH97" s="1">
        <v>-2005000000</v>
      </c>
      <c r="AI97" s="1">
        <v>-2002000000</v>
      </c>
      <c r="AJ97" s="1">
        <v>-3000000000</v>
      </c>
      <c r="AK97" s="1">
        <v>-2000000000</v>
      </c>
      <c r="AL97" s="1">
        <v>-106000000</v>
      </c>
      <c r="AM97" s="1" t="s">
        <v>92</v>
      </c>
      <c r="AT97" s="38" t="s">
        <v>135</v>
      </c>
      <c r="AU97" s="39">
        <f>(AU94)+((AU95)*(AU96-AU94))</f>
        <v>6.4197000000000004E-2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-241900000</v>
      </c>
      <c r="G98" s="1">
        <v>-293900000</v>
      </c>
      <c r="H98" s="1">
        <v>-343200000</v>
      </c>
      <c r="I98" s="1">
        <v>-395500000</v>
      </c>
      <c r="J98" s="1">
        <v>-461600000</v>
      </c>
      <c r="K98" s="1">
        <v>-540200000</v>
      </c>
      <c r="L98" s="1">
        <v>-599000000</v>
      </c>
      <c r="M98" s="1">
        <v>-675000000</v>
      </c>
      <c r="N98" s="1">
        <v>-736000000</v>
      </c>
      <c r="O98" s="1">
        <v>-757000000</v>
      </c>
      <c r="P98" s="1">
        <v>-778000000</v>
      </c>
      <c r="Q98" s="1">
        <v>-796000000</v>
      </c>
      <c r="R98" s="1">
        <v>-994000000</v>
      </c>
      <c r="S98" s="1">
        <v>-1041000000</v>
      </c>
      <c r="T98" s="1">
        <v>-1070000000</v>
      </c>
      <c r="U98" s="1">
        <v>-1329000000</v>
      </c>
      <c r="V98" s="1">
        <v>-1642000000</v>
      </c>
      <c r="W98" s="1">
        <v>-1854000000</v>
      </c>
      <c r="X98" s="1">
        <v>-2204000000</v>
      </c>
      <c r="Y98" s="1">
        <v>-2541000000</v>
      </c>
      <c r="Z98" s="1">
        <v>-2732000000</v>
      </c>
      <c r="AA98" s="1">
        <v>-2978000000</v>
      </c>
      <c r="AB98" s="1">
        <v>-3157000000</v>
      </c>
      <c r="AC98" s="1">
        <v>-3305000000</v>
      </c>
      <c r="AD98" s="1">
        <v>-3434000000</v>
      </c>
      <c r="AE98" s="1">
        <v>-3730000000</v>
      </c>
      <c r="AF98" s="1">
        <v>-4040000000</v>
      </c>
      <c r="AG98" s="1">
        <v>-4227000000</v>
      </c>
      <c r="AH98" s="1">
        <v>-4472000000</v>
      </c>
      <c r="AI98" s="1">
        <v>-4930000000</v>
      </c>
      <c r="AJ98" s="1">
        <v>-5304000000</v>
      </c>
      <c r="AK98" s="1">
        <v>-5509000000</v>
      </c>
      <c r="AL98" s="1">
        <v>-5815000000</v>
      </c>
      <c r="AM98" s="1" t="s">
        <v>92</v>
      </c>
      <c r="AT98" s="34" t="s">
        <v>136</v>
      </c>
      <c r="AU98" s="35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2562900000</v>
      </c>
      <c r="G99" s="1">
        <v>216800000</v>
      </c>
      <c r="H99" s="1">
        <v>407300000</v>
      </c>
      <c r="I99" s="1">
        <v>369400000</v>
      </c>
      <c r="J99" s="1">
        <v>553200000</v>
      </c>
      <c r="K99" s="1">
        <v>-247900000</v>
      </c>
      <c r="L99" s="1">
        <v>-345000000</v>
      </c>
      <c r="M99" s="1">
        <v>-847000000</v>
      </c>
      <c r="N99" s="1">
        <v>-3170000000</v>
      </c>
      <c r="O99" s="1">
        <v>2762000000</v>
      </c>
      <c r="P99" s="1">
        <v>451000000</v>
      </c>
      <c r="Q99" s="1">
        <v>-631000000</v>
      </c>
      <c r="R99" s="1">
        <v>-341000000</v>
      </c>
      <c r="S99" s="1">
        <v>-404000000</v>
      </c>
      <c r="T99" s="1">
        <v>-576000000</v>
      </c>
      <c r="U99" s="1">
        <v>1104000000</v>
      </c>
      <c r="V99" s="1">
        <v>1696000000</v>
      </c>
      <c r="W99" s="1">
        <v>-2313000000</v>
      </c>
      <c r="X99" s="1">
        <v>1402000000</v>
      </c>
      <c r="Y99" s="1">
        <v>5160000000</v>
      </c>
      <c r="Z99" s="1">
        <v>1512000000</v>
      </c>
      <c r="AA99" s="1">
        <v>9502000000</v>
      </c>
      <c r="AB99" s="1">
        <v>3444000000</v>
      </c>
      <c r="AC99" s="1">
        <v>7684000000</v>
      </c>
      <c r="AD99" s="1">
        <v>7039000000</v>
      </c>
      <c r="AE99" s="1">
        <v>4724000000</v>
      </c>
      <c r="AF99" s="1">
        <v>9355000000</v>
      </c>
      <c r="AG99" s="1">
        <v>9928000000</v>
      </c>
      <c r="AH99" s="1">
        <v>7841000000</v>
      </c>
      <c r="AI99" s="1">
        <v>128000000</v>
      </c>
      <c r="AJ99" s="1">
        <v>4797000000</v>
      </c>
      <c r="AK99" s="1">
        <v>17921000000</v>
      </c>
      <c r="AL99" s="1">
        <v>3837000000</v>
      </c>
      <c r="AM99" s="1" t="s">
        <v>92</v>
      </c>
      <c r="AT99" s="23" t="s">
        <v>137</v>
      </c>
      <c r="AU99" s="24">
        <f>AU86+AU87</f>
        <v>39071000000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2321000000</v>
      </c>
      <c r="G100" s="10">
        <v>-77100000</v>
      </c>
      <c r="H100" s="10">
        <v>-131100000</v>
      </c>
      <c r="I100" s="10">
        <v>24700000</v>
      </c>
      <c r="J100" s="10">
        <v>-303300000</v>
      </c>
      <c r="K100" s="10">
        <v>-1239800000</v>
      </c>
      <c r="L100" s="10">
        <v>-1233000000</v>
      </c>
      <c r="M100" s="10">
        <v>-2850000000</v>
      </c>
      <c r="N100" s="10">
        <v>-5962000000</v>
      </c>
      <c r="O100" s="10">
        <v>190000000</v>
      </c>
      <c r="P100" s="10">
        <v>-1304000000</v>
      </c>
      <c r="Q100" s="10">
        <v>-2298000000</v>
      </c>
      <c r="R100" s="10">
        <v>-1919000000</v>
      </c>
      <c r="S100" s="10">
        <v>-3179000000</v>
      </c>
      <c r="T100" s="10">
        <v>-2902000000</v>
      </c>
      <c r="U100" s="10">
        <v>-2315000000</v>
      </c>
      <c r="V100" s="10">
        <v>-1878000000</v>
      </c>
      <c r="W100" s="10">
        <v>-5983000000</v>
      </c>
      <c r="X100" s="10">
        <v>-4006000000</v>
      </c>
      <c r="Y100" s="10">
        <v>-3025000000</v>
      </c>
      <c r="Z100" s="10">
        <v>-2497000000</v>
      </c>
      <c r="AA100" s="10">
        <v>1386000000</v>
      </c>
      <c r="AB100" s="10">
        <v>-5135000000</v>
      </c>
      <c r="AC100" s="10">
        <v>-3306000000</v>
      </c>
      <c r="AD100" s="10">
        <v>-3789000000</v>
      </c>
      <c r="AE100" s="10">
        <v>-8264000000</v>
      </c>
      <c r="AF100" s="10">
        <v>-3828000000</v>
      </c>
      <c r="AG100" s="10">
        <v>-2942000000</v>
      </c>
      <c r="AH100" s="10">
        <v>-4186000000</v>
      </c>
      <c r="AI100" s="10">
        <v>-13769000000</v>
      </c>
      <c r="AJ100" s="10">
        <v>-8489000000</v>
      </c>
      <c r="AK100" s="10">
        <v>3819000000</v>
      </c>
      <c r="AL100" s="10">
        <v>-10780000000</v>
      </c>
      <c r="AM100" s="10" t="s">
        <v>92</v>
      </c>
      <c r="AT100" s="36" t="s">
        <v>138</v>
      </c>
      <c r="AU100" s="37">
        <f>AU99/AU103</f>
        <v>0.13384095908106677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>
        <v>-17100000</v>
      </c>
      <c r="G101" s="1">
        <v>-1000000</v>
      </c>
      <c r="H101" s="1">
        <v>-7500000</v>
      </c>
      <c r="I101" s="1">
        <v>400000</v>
      </c>
      <c r="J101" s="1">
        <v>-3400000</v>
      </c>
      <c r="K101" s="1">
        <v>-11400000</v>
      </c>
      <c r="L101" s="1">
        <v>-8000000</v>
      </c>
      <c r="M101" s="1">
        <v>-4000000</v>
      </c>
      <c r="N101" s="1">
        <v>-2000000</v>
      </c>
      <c r="O101" s="1">
        <v>1000000</v>
      </c>
      <c r="P101" s="1">
        <v>2000000</v>
      </c>
      <c r="Q101" s="1" t="s">
        <v>92</v>
      </c>
      <c r="R101" s="1" t="s">
        <v>92</v>
      </c>
      <c r="S101" s="1">
        <v>34000000</v>
      </c>
      <c r="T101" s="1">
        <v>27000000</v>
      </c>
      <c r="U101" s="1">
        <v>51000000</v>
      </c>
      <c r="V101" s="1">
        <v>-21000000</v>
      </c>
      <c r="W101" s="1">
        <v>28000000</v>
      </c>
      <c r="X101" s="1">
        <v>75000000</v>
      </c>
      <c r="Y101" s="1">
        <v>-153000000</v>
      </c>
      <c r="Z101" s="1">
        <v>-19000000</v>
      </c>
      <c r="AA101" s="1">
        <v>-166000000</v>
      </c>
      <c r="AB101" s="1">
        <v>-67000000</v>
      </c>
      <c r="AC101" s="1">
        <v>62000000</v>
      </c>
      <c r="AD101" s="1">
        <v>-196000000</v>
      </c>
      <c r="AE101" s="1">
        <v>-546000000</v>
      </c>
      <c r="AF101" s="1">
        <v>-221000000</v>
      </c>
      <c r="AG101" s="1">
        <v>-252000000</v>
      </c>
      <c r="AH101" s="1">
        <v>47000000</v>
      </c>
      <c r="AI101" s="1">
        <v>-98000000</v>
      </c>
      <c r="AJ101" s="1">
        <v>78000000</v>
      </c>
      <c r="AK101" s="1">
        <v>-129000000</v>
      </c>
      <c r="AL101" s="1">
        <v>-114000000</v>
      </c>
      <c r="AM101" s="1" t="s">
        <v>92</v>
      </c>
      <c r="AT101" s="43" t="s">
        <v>139</v>
      </c>
      <c r="AU101" s="44">
        <f>AO116*AM34</f>
        <v>252850100000.00003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2321000000</v>
      </c>
      <c r="G102" s="10">
        <v>-77100000</v>
      </c>
      <c r="H102" s="10">
        <v>-131100000</v>
      </c>
      <c r="I102" s="10">
        <v>24700000</v>
      </c>
      <c r="J102" s="10">
        <v>-303300000</v>
      </c>
      <c r="K102" s="10">
        <v>-1239800000</v>
      </c>
      <c r="L102" s="10">
        <v>-1233000000</v>
      </c>
      <c r="M102" s="10">
        <v>-2850000000</v>
      </c>
      <c r="N102" s="10">
        <v>-5962000000</v>
      </c>
      <c r="O102" s="10">
        <v>190000000</v>
      </c>
      <c r="P102" s="10">
        <v>653000000</v>
      </c>
      <c r="Q102" s="10">
        <v>-100000000</v>
      </c>
      <c r="R102" s="10">
        <v>-355000000</v>
      </c>
      <c r="S102" s="10">
        <v>955000000</v>
      </c>
      <c r="T102" s="10">
        <v>-818000000</v>
      </c>
      <c r="U102" s="10">
        <v>460000000</v>
      </c>
      <c r="V102" s="10">
        <v>436000000</v>
      </c>
      <c r="W102" s="10">
        <v>-65000000</v>
      </c>
      <c r="X102" s="10">
        <v>-741000000</v>
      </c>
      <c r="Y102" s="10">
        <v>1154000000</v>
      </c>
      <c r="Z102" s="10">
        <v>1879000000</v>
      </c>
      <c r="AA102" s="10">
        <v>2000000000</v>
      </c>
      <c r="AB102" s="10">
        <v>-1876000000</v>
      </c>
      <c r="AC102" s="10">
        <v>2230000000</v>
      </c>
      <c r="AD102" s="10">
        <v>3078000000</v>
      </c>
      <c r="AE102" s="10">
        <v>-3241000000</v>
      </c>
      <c r="AF102" s="10">
        <v>2962000000</v>
      </c>
      <c r="AG102" s="10">
        <v>62000000</v>
      </c>
      <c r="AH102" s="10">
        <v>1452000000</v>
      </c>
      <c r="AI102" s="10">
        <v>112000000</v>
      </c>
      <c r="AJ102" s="10">
        <v>-5199000000</v>
      </c>
      <c r="AK102" s="10">
        <v>2684000000</v>
      </c>
      <c r="AL102" s="10">
        <v>-2547000000</v>
      </c>
      <c r="AM102" s="10" t="s">
        <v>92</v>
      </c>
      <c r="AT102" s="36" t="s">
        <v>140</v>
      </c>
      <c r="AU102" s="37">
        <f>AU101/AU103</f>
        <v>0.86615904091893337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142700000</v>
      </c>
      <c r="G103" s="1">
        <v>76200000</v>
      </c>
      <c r="H103" s="1">
        <v>170800000</v>
      </c>
      <c r="I103" s="1">
        <v>186700000</v>
      </c>
      <c r="J103" s="1">
        <v>169900000</v>
      </c>
      <c r="K103" s="1">
        <v>226900000</v>
      </c>
      <c r="L103" s="1">
        <v>331000000</v>
      </c>
      <c r="M103" s="1">
        <v>382000000</v>
      </c>
      <c r="N103" s="1">
        <v>307000000</v>
      </c>
      <c r="O103" s="1">
        <v>1928000000</v>
      </c>
      <c r="P103" s="1">
        <v>311000000</v>
      </c>
      <c r="Q103" s="1">
        <v>964000000</v>
      </c>
      <c r="R103" s="1">
        <v>1038000000</v>
      </c>
      <c r="S103" s="1">
        <v>683000000</v>
      </c>
      <c r="T103" s="1">
        <v>1638000000</v>
      </c>
      <c r="U103" s="1">
        <v>820000000</v>
      </c>
      <c r="V103" s="1">
        <v>1280000000</v>
      </c>
      <c r="W103" s="1">
        <v>1716000000</v>
      </c>
      <c r="X103" s="1">
        <v>1651000000</v>
      </c>
      <c r="Y103" s="1">
        <v>910000000</v>
      </c>
      <c r="Z103" s="1">
        <v>2064000000</v>
      </c>
      <c r="AA103" s="1">
        <v>3943000000</v>
      </c>
      <c r="AB103" s="1">
        <v>5943000000</v>
      </c>
      <c r="AC103" s="1">
        <v>4067000000</v>
      </c>
      <c r="AD103" s="1">
        <v>6297000000</v>
      </c>
      <c r="AE103" s="1">
        <v>9375000000</v>
      </c>
      <c r="AF103" s="1">
        <v>6134000000</v>
      </c>
      <c r="AG103" s="1">
        <v>9096000000</v>
      </c>
      <c r="AH103" s="1">
        <v>9158000000</v>
      </c>
      <c r="AI103" s="1">
        <v>10657000000</v>
      </c>
      <c r="AJ103" s="1">
        <v>10769000000</v>
      </c>
      <c r="AK103" s="1">
        <v>5570000000</v>
      </c>
      <c r="AL103" s="1">
        <v>8254000000</v>
      </c>
      <c r="AM103" s="1">
        <v>5707000000</v>
      </c>
      <c r="AT103" s="38" t="s">
        <v>141</v>
      </c>
      <c r="AU103" s="45">
        <f>AU99+AU101</f>
        <v>291921100000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964000000</v>
      </c>
      <c r="Q104" s="11">
        <v>864000000</v>
      </c>
      <c r="R104" s="11">
        <v>683000000</v>
      </c>
      <c r="S104" s="11">
        <v>1638000000</v>
      </c>
      <c r="T104" s="11">
        <v>820000000</v>
      </c>
      <c r="U104" s="11">
        <v>1280000000</v>
      </c>
      <c r="V104" s="11">
        <v>1716000000</v>
      </c>
      <c r="W104" s="11">
        <v>1651000000</v>
      </c>
      <c r="X104" s="11">
        <v>910000000</v>
      </c>
      <c r="Y104" s="11">
        <v>2064000000</v>
      </c>
      <c r="Z104" s="11">
        <v>3943000000</v>
      </c>
      <c r="AA104" s="11">
        <v>5943000000</v>
      </c>
      <c r="AB104" s="11">
        <v>4067000000</v>
      </c>
      <c r="AC104" s="11">
        <v>6297000000</v>
      </c>
      <c r="AD104" s="11">
        <v>9375000000</v>
      </c>
      <c r="AE104" s="11">
        <v>6134000000</v>
      </c>
      <c r="AF104" s="11">
        <v>9096000000</v>
      </c>
      <c r="AG104" s="11">
        <v>9158000000</v>
      </c>
      <c r="AH104" s="11">
        <v>10610000000</v>
      </c>
      <c r="AI104" s="11">
        <v>10769000000</v>
      </c>
      <c r="AJ104" s="11">
        <v>5570000000</v>
      </c>
      <c r="AK104" s="11">
        <v>8254000000</v>
      </c>
      <c r="AL104" s="11">
        <v>5707000000</v>
      </c>
      <c r="AM104" s="11" t="s">
        <v>92</v>
      </c>
      <c r="AT104" s="34" t="s">
        <v>142</v>
      </c>
      <c r="AU104" s="35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-1.2949793015603395E-2</v>
      </c>
      <c r="H105" s="15">
        <f t="shared" ref="H105:AM105" si="8">(H106/G106)-1</f>
        <v>4.5811377567480438E-2</v>
      </c>
      <c r="I105" s="15">
        <f t="shared" si="8"/>
        <v>0.19485861182519271</v>
      </c>
      <c r="J105" s="15">
        <f t="shared" si="8"/>
        <v>-7.9173838209982694E-3</v>
      </c>
      <c r="K105" s="15">
        <f t="shared" si="8"/>
        <v>0.26891047883414299</v>
      </c>
      <c r="L105" s="15">
        <f t="shared" si="8"/>
        <v>0.11977030352748153</v>
      </c>
      <c r="M105" s="15">
        <f t="shared" si="8"/>
        <v>0.16422466422466431</v>
      </c>
      <c r="N105" s="15">
        <f t="shared" si="8"/>
        <v>3.2732039853172523</v>
      </c>
      <c r="O105" s="15">
        <f t="shared" si="8"/>
        <v>-1.3351331451711865</v>
      </c>
      <c r="P105" s="15">
        <f t="shared" si="8"/>
        <v>-1.5415598681801539</v>
      </c>
      <c r="Q105" s="15">
        <f t="shared" si="8"/>
        <v>0.92292089249492903</v>
      </c>
      <c r="R105" s="15">
        <f t="shared" si="8"/>
        <v>1.1603375527426074E-2</v>
      </c>
      <c r="S105" s="15">
        <f t="shared" si="8"/>
        <v>0.10879388251651023</v>
      </c>
      <c r="T105" s="15">
        <f t="shared" si="8"/>
        <v>-6.4890282131661481E-2</v>
      </c>
      <c r="U105" s="15">
        <f t="shared" si="8"/>
        <v>0.22929936305732479</v>
      </c>
      <c r="V105" s="15">
        <f t="shared" si="8"/>
        <v>0.12244341423506944</v>
      </c>
      <c r="W105" s="15">
        <f t="shared" si="8"/>
        <v>-2.4295432458697808E-2</v>
      </c>
      <c r="X105" s="15">
        <f t="shared" si="8"/>
        <v>0.12151394422310746</v>
      </c>
      <c r="Y105" s="15">
        <f t="shared" si="8"/>
        <v>1.0879218472468866E-2</v>
      </c>
      <c r="Z105" s="15">
        <f t="shared" si="8"/>
        <v>2.5258071601142129E-2</v>
      </c>
      <c r="AA105" s="15">
        <f t="shared" si="8"/>
        <v>0.11289631533847477</v>
      </c>
      <c r="AB105" s="15">
        <f t="shared" si="8"/>
        <v>7.8922040423484052E-2</v>
      </c>
      <c r="AC105" s="15">
        <f t="shared" si="8"/>
        <v>2.8545941123996332E-2</v>
      </c>
      <c r="AD105" s="15">
        <f t="shared" si="8"/>
        <v>0.19566348655680832</v>
      </c>
      <c r="AE105" s="15">
        <f t="shared" si="8"/>
        <v>0.10938633396199049</v>
      </c>
      <c r="AF105" s="15">
        <f t="shared" si="8"/>
        <v>2.2884791421472483E-2</v>
      </c>
      <c r="AG105" s="15">
        <f t="shared" si="8"/>
        <v>-5.8552799795448696E-2</v>
      </c>
      <c r="AH105" s="15">
        <f t="shared" si="8"/>
        <v>-4.6034763715372073E-2</v>
      </c>
      <c r="AI105" s="15">
        <f t="shared" si="8"/>
        <v>-0.12697508896797149</v>
      </c>
      <c r="AJ105" s="15">
        <f t="shared" si="8"/>
        <v>-0.11674547529757051</v>
      </c>
      <c r="AK105" s="15">
        <f t="shared" si="8"/>
        <v>0.17648144729555115</v>
      </c>
      <c r="AL105" s="15">
        <f t="shared" si="8"/>
        <v>9.6971598932998671E-2</v>
      </c>
      <c r="AM105" s="15">
        <f t="shared" si="8"/>
        <v>0.54641682162780714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5.8302508116775995E-2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942100000</v>
      </c>
      <c r="G106" s="1">
        <v>929900000</v>
      </c>
      <c r="H106" s="1">
        <v>972500000</v>
      </c>
      <c r="I106" s="1">
        <v>1162000000</v>
      </c>
      <c r="J106" s="1">
        <v>1152800000</v>
      </c>
      <c r="K106" s="1">
        <v>1462800000</v>
      </c>
      <c r="L106" s="1">
        <v>1638000000</v>
      </c>
      <c r="M106" s="1">
        <v>1907000000</v>
      </c>
      <c r="N106" s="1">
        <v>8149000000</v>
      </c>
      <c r="O106" s="1">
        <v>-2731000000</v>
      </c>
      <c r="P106" s="1">
        <v>1479000000</v>
      </c>
      <c r="Q106" s="1">
        <v>2844000000</v>
      </c>
      <c r="R106" s="1">
        <v>2877000000</v>
      </c>
      <c r="S106" s="1">
        <v>3190000000</v>
      </c>
      <c r="T106" s="1">
        <v>2983000000</v>
      </c>
      <c r="U106" s="1">
        <v>3667000000</v>
      </c>
      <c r="V106" s="1">
        <v>4116000000</v>
      </c>
      <c r="W106" s="1">
        <v>4016000000</v>
      </c>
      <c r="X106" s="1">
        <v>4504000000</v>
      </c>
      <c r="Y106" s="1">
        <v>4553000000</v>
      </c>
      <c r="Z106" s="1">
        <v>4668000000</v>
      </c>
      <c r="AA106" s="1">
        <v>5195000000</v>
      </c>
      <c r="AB106" s="1">
        <v>5605000000</v>
      </c>
      <c r="AC106" s="1">
        <v>5765000000</v>
      </c>
      <c r="AD106" s="1">
        <v>6893000000</v>
      </c>
      <c r="AE106" s="1">
        <v>7647000000</v>
      </c>
      <c r="AF106" s="1">
        <v>7822000000</v>
      </c>
      <c r="AG106" s="1">
        <v>7364000000</v>
      </c>
      <c r="AH106" s="1">
        <v>7025000000</v>
      </c>
      <c r="AI106" s="1">
        <v>6133000000</v>
      </c>
      <c r="AJ106" s="1">
        <v>5417000000</v>
      </c>
      <c r="AK106" s="1">
        <v>6373000000</v>
      </c>
      <c r="AL106" s="1">
        <v>6991000000</v>
      </c>
      <c r="AM106" s="1">
        <v>10811000000</v>
      </c>
      <c r="AN106" s="46">
        <f>AM106*(1+$AU$106)</f>
        <v>11256623990.667992</v>
      </c>
      <c r="AO106" s="46">
        <f t="shared" ref="AO106:AR106" si="9">AN106*(1+$AU$106)</f>
        <v>11720616378.436979</v>
      </c>
      <c r="AP106" s="46">
        <f t="shared" si="9"/>
        <v>12203734299.410774</v>
      </c>
      <c r="AQ106" s="46">
        <f t="shared" si="9"/>
        <v>12706766098.463154</v>
      </c>
      <c r="AR106" s="46">
        <f t="shared" si="9"/>
        <v>13230532615.647678</v>
      </c>
      <c r="AS106" s="47" t="s">
        <v>143</v>
      </c>
      <c r="AT106" s="48" t="s">
        <v>144</v>
      </c>
      <c r="AU106" s="49">
        <f>(SUM(AN4:AR4)/5)</f>
        <v>4.1219497795577806E-2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7"/>
      <c r="AO107" s="47"/>
      <c r="AP107" s="47"/>
      <c r="AQ107" s="47"/>
      <c r="AR107" s="50">
        <f>AR106*(1+AU107)/(AU108-AU107)</f>
        <v>407215453066.95465</v>
      </c>
      <c r="AS107" s="51" t="s">
        <v>145</v>
      </c>
      <c r="AT107" s="52" t="s">
        <v>146</v>
      </c>
      <c r="AU107" s="53">
        <v>2.5000000000000001E-2</v>
      </c>
    </row>
    <row r="108" spans="1:47" ht="19" x14ac:dyDescent="0.25">
      <c r="AN108" s="50">
        <f t="shared" ref="AN108:AP108" si="10">AN107+AN106</f>
        <v>11256623990.667992</v>
      </c>
      <c r="AO108" s="50">
        <f t="shared" si="10"/>
        <v>11720616378.436979</v>
      </c>
      <c r="AP108" s="50">
        <f t="shared" si="10"/>
        <v>12203734299.410774</v>
      </c>
      <c r="AQ108" s="50">
        <f>AQ107+AQ106</f>
        <v>12706766098.463154</v>
      </c>
      <c r="AR108" s="50">
        <f>AR107+AR106</f>
        <v>420445985682.60236</v>
      </c>
      <c r="AS108" s="51" t="s">
        <v>141</v>
      </c>
      <c r="AT108" s="54" t="s">
        <v>147</v>
      </c>
      <c r="AU108" s="55">
        <f>AU105</f>
        <v>5.8302508116775995E-2</v>
      </c>
    </row>
    <row r="109" spans="1:47" ht="19" x14ac:dyDescent="0.25">
      <c r="AN109" s="56" t="s">
        <v>148</v>
      </c>
      <c r="AO109" s="57"/>
    </row>
    <row r="110" spans="1:47" ht="20" x14ac:dyDescent="0.25">
      <c r="AN110" s="58" t="s">
        <v>149</v>
      </c>
      <c r="AO110" s="44">
        <f>NPV(AU108,AN108,AO108,AP108,AQ108,AR108)</f>
        <v>358236336819.44849</v>
      </c>
    </row>
    <row r="111" spans="1:47" ht="20" x14ac:dyDescent="0.25">
      <c r="AN111" s="58" t="s">
        <v>150</v>
      </c>
      <c r="AO111" s="44">
        <f>AM40</f>
        <v>5348000000</v>
      </c>
    </row>
    <row r="112" spans="1:47" ht="20" x14ac:dyDescent="0.25">
      <c r="AN112" s="58" t="s">
        <v>137</v>
      </c>
      <c r="AO112" s="44">
        <f>AU99</f>
        <v>39071000000</v>
      </c>
    </row>
    <row r="113" spans="40:41" ht="20" x14ac:dyDescent="0.25">
      <c r="AN113" s="58" t="s">
        <v>151</v>
      </c>
      <c r="AO113" s="44">
        <f>AO110+AO111-AO112</f>
        <v>324513336819.44849</v>
      </c>
    </row>
    <row r="114" spans="40:41" ht="20" x14ac:dyDescent="0.25">
      <c r="AN114" s="58" t="s">
        <v>152</v>
      </c>
      <c r="AO114" s="59">
        <f>AM34*(1+(5*AS16))</f>
        <v>1337167932.2715361</v>
      </c>
    </row>
    <row r="115" spans="40:41" ht="20" x14ac:dyDescent="0.25">
      <c r="AN115" s="60" t="s">
        <v>153</v>
      </c>
      <c r="AO115" s="61">
        <f>AO113/AO114</f>
        <v>242.68704699504428</v>
      </c>
    </row>
    <row r="116" spans="40:41" ht="20" x14ac:dyDescent="0.25">
      <c r="AN116" s="62" t="s">
        <v>154</v>
      </c>
      <c r="AO116" s="63">
        <v>182.3</v>
      </c>
    </row>
    <row r="117" spans="40:41" ht="20" x14ac:dyDescent="0.25">
      <c r="AN117" s="64" t="s">
        <v>155</v>
      </c>
      <c r="AO117" s="65">
        <f>AO115/AO116-1</f>
        <v>0.33125094347254125</v>
      </c>
    </row>
    <row r="118" spans="40:41" ht="20" x14ac:dyDescent="0.25">
      <c r="AN118" s="64" t="s">
        <v>156</v>
      </c>
      <c r="AO118" s="66" t="str">
        <f>IF(AO115&gt;AO116,"BUY","SELL")</f>
        <v>BUY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PEP" display="ROIC.AI | PEP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www.sec.gov/Archives/edgar/data/77476/000007747696000023/0000077476-96-000023-index.html" xr:uid="{00000000-0004-0000-0000-00001F000000}"/>
    <hyperlink ref="L74" r:id="rId23" tooltip="https://www.sec.gov/Archives/edgar/data/77476/000007747696000023/0000077476-96-000023-index.html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www.sec.gov/Archives/edgar/data/77476/000007747699000013/0000077476-99-000013-index.html" xr:uid="{00000000-0004-0000-0000-000028000000}"/>
    <hyperlink ref="O74" r:id="rId29" tooltip="https://www.sec.gov/Archives/edgar/data/77476/000007747699000013/0000077476-99-000013-index.html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77476/000007747601500016/0000077476-01-500016-index.html" xr:uid="{00000000-0004-0000-0000-00002E000000}"/>
    <hyperlink ref="Q74" r:id="rId33" tooltip="https://www.sec.gov/Archives/edgar/data/77476/000007747601500016/0000077476-01-500016-index.html" xr:uid="{00000000-0004-0000-0000-00002F000000}"/>
    <hyperlink ref="R36" r:id="rId34" tooltip="https://www.sec.gov/Archives/edgar/data/77476/000007747602000024/0000077476-02-000024-index.htm" xr:uid="{00000000-0004-0000-0000-000031000000}"/>
    <hyperlink ref="R74" r:id="rId35" tooltip="https://www.sec.gov/Archives/edgar/data/77476/000007747602000024/0000077476-02-000024-index.htm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sec.gov" xr:uid="{00000000-0004-0000-0000-000037000000}"/>
    <hyperlink ref="T74" r:id="rId39" tooltip="https://sec.gov" xr:uid="{00000000-0004-0000-0000-000038000000}"/>
    <hyperlink ref="U36" r:id="rId40" tooltip="https://www.sec.gov/Archives/edgar/data/77476/000119312505037811/0001193125-05-037811-index.htm" xr:uid="{00000000-0004-0000-0000-00003A000000}"/>
    <hyperlink ref="U74" r:id="rId41" tooltip="https://www.sec.gov/Archives/edgar/data/77476/000119312505037811/0001193125-05-037811-index.htm" xr:uid="{00000000-0004-0000-0000-00003B000000}"/>
    <hyperlink ref="V36" r:id="rId42" tooltip="https://www.sec.gov/Archives/edgar/data/77476/000119312506039968/0001193125-06-039968-index.htm" xr:uid="{00000000-0004-0000-0000-00003D000000}"/>
    <hyperlink ref="V74" r:id="rId43" tooltip="https://www.sec.gov/Archives/edgar/data/77476/000119312506039968/0001193125-06-039968-index.htm" xr:uid="{00000000-0004-0000-0000-00003E000000}"/>
    <hyperlink ref="W36" r:id="rId44" tooltip="https://www.sec.gov/Archives/edgar/data/77476/000119312507035201/0001193125-07-035201-index.htm" xr:uid="{00000000-0004-0000-0000-000040000000}"/>
    <hyperlink ref="W74" r:id="rId45" tooltip="https://www.sec.gov/Archives/edgar/data/77476/000119312507035201/0001193125-07-035201-index.htm" xr:uid="{00000000-0004-0000-0000-000041000000}"/>
    <hyperlink ref="X36" r:id="rId46" tooltip="https://www.sec.gov/Archives/edgar/data/77476/000119312508032441/0001193125-08-032441-index.htm" xr:uid="{00000000-0004-0000-0000-000043000000}"/>
    <hyperlink ref="X74" r:id="rId47" tooltip="https://www.sec.gov/Archives/edgar/data/77476/000119312508032441/0001193125-08-032441-index.htm" xr:uid="{00000000-0004-0000-0000-000044000000}"/>
    <hyperlink ref="Y36" r:id="rId48" tooltip="https://www.sec.gov/Archives/edgar/data/77476/000119312509033126/0001193125-09-033126-index.htm" xr:uid="{00000000-0004-0000-0000-000046000000}"/>
    <hyperlink ref="Y74" r:id="rId49" tooltip="https://www.sec.gov/Archives/edgar/data/77476/000119312509033126/0001193125-09-033126-index.htm" xr:uid="{00000000-0004-0000-0000-000047000000}"/>
    <hyperlink ref="Z36" r:id="rId50" tooltip="https://www.sec.gov/Archives/edgar/data/77476/000119312510036385/0001193125-10-036385-index.htm" xr:uid="{00000000-0004-0000-0000-000049000000}"/>
    <hyperlink ref="Z74" r:id="rId51" tooltip="https://www.sec.gov/Archives/edgar/data/77476/000119312510036385/0001193125-10-036385-index.htm" xr:uid="{00000000-0004-0000-0000-00004A000000}"/>
    <hyperlink ref="AA36" r:id="rId52" tooltip="https://www.sec.gov/Archives/edgar/data/77476/000119312511040427/0001193125-11-040427-index.htm" xr:uid="{00000000-0004-0000-0000-00004C000000}"/>
    <hyperlink ref="AA74" r:id="rId53" tooltip="https://www.sec.gov/Archives/edgar/data/77476/000119312511040427/0001193125-11-040427-index.htm" xr:uid="{00000000-0004-0000-0000-00004D000000}"/>
    <hyperlink ref="AB36" r:id="rId54" tooltip="https://www.sec.gov/Archives/edgar/data/77476/000119312512081822/0001193125-12-081822-index.htm" xr:uid="{00000000-0004-0000-0000-00004F000000}"/>
    <hyperlink ref="AB74" r:id="rId55" tooltip="https://www.sec.gov/Archives/edgar/data/77476/000119312512081822/0001193125-12-081822-index.htm" xr:uid="{00000000-0004-0000-0000-000050000000}"/>
    <hyperlink ref="AC36" r:id="rId56" tooltip="https://www.sec.gov/Archives/edgar/data/77476/000144530513000278/0001445305-13-000278-index.htm" xr:uid="{00000000-0004-0000-0000-000052000000}"/>
    <hyperlink ref="AC74" r:id="rId57" tooltip="https://www.sec.gov/Archives/edgar/data/77476/000144530513000278/0001445305-13-000278-index.htm" xr:uid="{00000000-0004-0000-0000-000053000000}"/>
    <hyperlink ref="AD36" r:id="rId58" tooltip="https://www.sec.gov/Archives/edgar/data/77476/000007747614000007/0000077476-14-000007-index.htm" xr:uid="{00000000-0004-0000-0000-000055000000}"/>
    <hyperlink ref="AD74" r:id="rId59" tooltip="https://www.sec.gov/Archives/edgar/data/77476/000007747614000007/0000077476-14-000007-index.htm" xr:uid="{00000000-0004-0000-0000-000056000000}"/>
    <hyperlink ref="AE36" r:id="rId60" tooltip="https://www.sec.gov/Archives/edgar/data/77476/000007747615000012/0000077476-15-000012-index.htm" xr:uid="{00000000-0004-0000-0000-000058000000}"/>
    <hyperlink ref="AE74" r:id="rId61" tooltip="https://www.sec.gov/Archives/edgar/data/77476/000007747615000012/0000077476-15-000012-index.htm" xr:uid="{00000000-0004-0000-0000-000059000000}"/>
    <hyperlink ref="AF36" r:id="rId62" tooltip="https://www.sec.gov/Archives/edgar/data/77476/000007747616000066/0000077476-16-000066-index.htm" xr:uid="{00000000-0004-0000-0000-00005B000000}"/>
    <hyperlink ref="AF74" r:id="rId63" tooltip="https://www.sec.gov/Archives/edgar/data/77476/000007747616000066/0000077476-16-000066-index.htm" xr:uid="{00000000-0004-0000-0000-00005C000000}"/>
    <hyperlink ref="AG36" r:id="rId64" tooltip="https://www.sec.gov/Archives/edgar/data/77476/000007747617000010/0000077476-17-000010-index.htm" xr:uid="{00000000-0004-0000-0000-00005E000000}"/>
    <hyperlink ref="AG74" r:id="rId65" tooltip="https://www.sec.gov/Archives/edgar/data/77476/000007747617000010/0000077476-17-000010-index.htm" xr:uid="{00000000-0004-0000-0000-00005F000000}"/>
    <hyperlink ref="AH36" r:id="rId66" tooltip="https://www.sec.gov/Archives/edgar/data/77476/000007747618000012/0000077476-18-000012-index.htm" xr:uid="{00000000-0004-0000-0000-000061000000}"/>
    <hyperlink ref="AH74" r:id="rId67" tooltip="https://www.sec.gov/Archives/edgar/data/77476/000007747618000012/0000077476-18-000012-index.htm" xr:uid="{00000000-0004-0000-0000-000062000000}"/>
    <hyperlink ref="AI36" r:id="rId68" tooltip="https://www.sec.gov/Archives/edgar/data/77476/000007747619000017/0000077476-19-000017-index.htm" xr:uid="{00000000-0004-0000-0000-000064000000}"/>
    <hyperlink ref="AI74" r:id="rId69" tooltip="https://www.sec.gov/Archives/edgar/data/77476/000007747619000017/0000077476-19-000017-index.htm" xr:uid="{00000000-0004-0000-0000-000065000000}"/>
    <hyperlink ref="AJ36" r:id="rId70" tooltip="https://www.sec.gov/Archives/edgar/data/77476/000007747620000015/0000077476-20-000015-index.htm" xr:uid="{00000000-0004-0000-0000-000067000000}"/>
    <hyperlink ref="AJ74" r:id="rId71" tooltip="https://www.sec.gov/Archives/edgar/data/77476/000007747620000015/0000077476-20-000015-index.htm" xr:uid="{00000000-0004-0000-0000-000068000000}"/>
    <hyperlink ref="AK36" r:id="rId72" tooltip="https://www.sec.gov/Archives/edgar/data/77476/000007747621000007/0000077476-21-000007-index.htm" xr:uid="{00000000-0004-0000-0000-00006A000000}"/>
    <hyperlink ref="AK74" r:id="rId73" tooltip="https://www.sec.gov/Archives/edgar/data/77476/000007747621000007/0000077476-21-000007-index.htm" xr:uid="{00000000-0004-0000-0000-00006B000000}"/>
    <hyperlink ref="AL36" r:id="rId74" tooltip="https://www.sec.gov/Archives/edgar/data/77476/000007747622000010/0000077476-22-000010-index.htm" xr:uid="{00000000-0004-0000-0000-00006D000000}"/>
    <hyperlink ref="AL74" r:id="rId75" tooltip="https://www.sec.gov/Archives/edgar/data/77476/000007747622000010/0000077476-22-000010-index.htm" xr:uid="{00000000-0004-0000-0000-00006E000000}"/>
    <hyperlink ref="AM36" r:id="rId76" tooltip="https://www.sec.gov/Archives/edgar/data/77476/000007747623000007/0000077476-23-000007-index.htm" xr:uid="{00000000-0004-0000-0000-000070000000}"/>
    <hyperlink ref="AM74" r:id="rId77" tooltip="https://www.sec.gov/Archives/edgar/data/77476/000007747623000007/0000077476-23-000007-index.htm" xr:uid="{00000000-0004-0000-0000-000071000000}"/>
    <hyperlink ref="AN1" r:id="rId78" display="https://finbox.com/NASDAQGS:PEP/explorer/revenue_proj" xr:uid="{EA6E26C8-8087-3A41-B5A6-88F3D056BEE4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2023-03-13T06:55:45Z</dcterms:created>
  <dcterms:modified xsi:type="dcterms:W3CDTF">2023-04-02T02:42:19Z</dcterms:modified>
</cp:coreProperties>
</file>