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Industrials/"/>
    </mc:Choice>
  </mc:AlternateContent>
  <xr:revisionPtr revIDLastSave="0" documentId="13_ncr:1_{F682EA5B-E50A-224D-A07A-8F6CC5F1ABC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1'!$B$3:$AM$3</definedName>
    <definedName name="_xlchart.v1.11" hidden="1">'Sheet 1'!$A$106</definedName>
    <definedName name="_xlchart.v1.12" hidden="1">'Sheet 1'!$A$19</definedName>
    <definedName name="_xlchart.v1.13" hidden="1">'Sheet 1'!$A$3</definedName>
    <definedName name="_xlchart.v1.14" hidden="1">'Sheet 1'!$B$106:$AM$106</definedName>
    <definedName name="_xlchart.v1.15" hidden="1">'Sheet 1'!$B$19:$AM$19</definedName>
    <definedName name="_xlchart.v1.16" hidden="1">'Sheet 1'!$B$3:$AM$3</definedName>
    <definedName name="_xlchart.v1.2" hidden="1">'Sheet 1'!$B$106:$AM$106</definedName>
    <definedName name="_xlchart.v1.3" hidden="1">'Sheet 1'!$B$19:$AM$19</definedName>
    <definedName name="_xlchart.v1.4" hidden="1">'Sheet 1'!$B$3:$AM$3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1'!$B$106:$AM$106</definedName>
    <definedName name="_xlchart.v1.9" hidden="1">'Sheet 1'!$B$19:$AM$19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06" i="1" l="1"/>
  <c r="AP106" i="1" s="1"/>
  <c r="AQ106" i="1" s="1"/>
  <c r="AR106" i="1" s="1"/>
  <c r="AN106" i="1"/>
  <c r="AO114" i="1"/>
  <c r="AO111" i="1"/>
  <c r="AU101" i="1"/>
  <c r="AU97" i="1"/>
  <c r="AU90" i="1"/>
  <c r="AU89" i="1"/>
  <c r="AU91" i="1" s="1"/>
  <c r="AU87" i="1"/>
  <c r="AU86" i="1"/>
  <c r="AU99" i="1" s="1"/>
  <c r="AU85" i="1"/>
  <c r="AU88" i="1" s="1"/>
  <c r="AS19" i="1"/>
  <c r="AV16" i="1"/>
  <c r="AU16" i="1"/>
  <c r="AT16" i="1"/>
  <c r="AS16" i="1"/>
  <c r="AV13" i="1"/>
  <c r="AU13" i="1"/>
  <c r="AT13" i="1"/>
  <c r="AS13" i="1"/>
  <c r="AV10" i="1"/>
  <c r="AU10" i="1"/>
  <c r="AT10" i="1"/>
  <c r="AS10" i="1"/>
  <c r="AV7" i="1"/>
  <c r="AU7" i="1"/>
  <c r="AT7" i="1"/>
  <c r="AS7" i="1"/>
  <c r="AV4" i="1"/>
  <c r="AU4" i="1"/>
  <c r="AT4" i="1"/>
  <c r="AS4" i="1"/>
  <c r="AR4" i="1"/>
  <c r="AQ4" i="1"/>
  <c r="AP4" i="1"/>
  <c r="AO4" i="1"/>
  <c r="AN4" i="1"/>
  <c r="AL9" i="1"/>
  <c r="AM9" i="1"/>
  <c r="AL13" i="1"/>
  <c r="AM13" i="1"/>
  <c r="AL29" i="1"/>
  <c r="AM29" i="1"/>
  <c r="AL20" i="1"/>
  <c r="AM20" i="1"/>
  <c r="AL35" i="1"/>
  <c r="AM35" i="1"/>
  <c r="AL80" i="1"/>
  <c r="AM80" i="1"/>
  <c r="AL89" i="1"/>
  <c r="AM89" i="1"/>
  <c r="AL105" i="1"/>
  <c r="AM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U106" i="1" l="1"/>
  <c r="AO108" i="1"/>
  <c r="AU92" i="1"/>
  <c r="AU103" i="1"/>
  <c r="AU102" i="1" s="1"/>
  <c r="AO112" i="1"/>
  <c r="AN108" i="1"/>
  <c r="AU100" i="1" l="1"/>
  <c r="AU105" i="1" s="1"/>
  <c r="AU108" i="1" s="1"/>
  <c r="AP108" i="1"/>
  <c r="AR107" i="1" l="1"/>
  <c r="AR108" i="1" s="1"/>
  <c r="AQ108" i="1"/>
  <c r="AO110" i="1" s="1"/>
  <c r="AO113" i="1" s="1"/>
  <c r="AO115" i="1" s="1"/>
  <c r="AO118" i="1" l="1"/>
  <c r="AO117" i="1"/>
</calcChain>
</file>

<file path=xl/sharedStrings.xml><?xml version="1.0" encoding="utf-8"?>
<sst xmlns="http://schemas.openxmlformats.org/spreadsheetml/2006/main" count="1364" uniqueCount="161">
  <si>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</si>
  <si>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</si>
  <si>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</si>
  <si>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</si>
  <si>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</si>
  <si>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</si>
  <si>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</si>
  <si>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</si>
  <si>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</si>
  <si>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</si>
  <si>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</si>
  <si>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</si>
  <si>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</si>
  <si>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</si>
  <si>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</si>
  <si>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</si>
  <si>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</si>
  <si>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</si>
  <si>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</si>
  <si>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</si>
  <si>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</si>
  <si>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</si>
  <si>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</si>
  <si>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</si>
  <si>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</si>
  <si>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</si>
  <si>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</si>
  <si>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</si>
  <si>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</si>
  <si>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</si>
  <si>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</si>
  <si>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</si>
  <si>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</si>
  <si>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</si>
  <si>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</si>
  <si>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</si>
  <si>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</si>
  <si>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</si>
  <si>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</si>
  <si>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</si>
  <si>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</si>
  <si>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</si>
  <si>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</si>
  <si>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</si>
  <si>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</si>
  <si>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</si>
  <si>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</si>
  <si>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</si>
  <si>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</si>
  <si>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</si>
  <si>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</si>
  <si>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</si>
  <si>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</si>
  <si>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</si>
  <si>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</si>
  <si>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</si>
  <si>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</si>
  <si>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</si>
  <si>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</si>
  <si>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</si>
  <si>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</si>
  <si>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</si>
  <si>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</si>
  <si>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</si>
  <si>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</si>
  <si>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</si>
  <si>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</si>
  <si>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</si>
  <si>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</si>
  <si>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</si>
  <si>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</si>
  <si>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</si>
  <si>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</si>
  <si>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</si>
  <si>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</si>
  <si>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</si>
  <si>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</si>
  <si>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</si>
  <si>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</si>
  <si>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</si>
  <si>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</si>
  <si>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</si>
  <si>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</si>
  <si>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</si>
  <si>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</si>
  <si>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</si>
  <si>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</si>
  <si>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</si>
  <si>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</si>
  <si>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</si>
  <si>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</si>
  <si>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</si>
  <si>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</si>
  <si>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</si>
  <si>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HEICO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</si>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</sst>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1" fillId="8" borderId="9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0728476821192E-2"/>
          <c:y val="0.1154341226472374"/>
          <c:w val="0.86711258278145698"/>
          <c:h val="0.73384277784949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1'!$B$3:$AM$3</c:f>
              <c:numCache>
                <c:formatCode>#,###,,;\(#,###,,\);\ \-\ \-</c:formatCode>
                <c:ptCount val="38"/>
                <c:pt idx="0">
                  <c:v>32300000</c:v>
                </c:pt>
                <c:pt idx="1">
                  <c:v>47300000</c:v>
                </c:pt>
                <c:pt idx="2">
                  <c:v>46900000</c:v>
                </c:pt>
                <c:pt idx="3">
                  <c:v>43200000</c:v>
                </c:pt>
                <c:pt idx="4">
                  <c:v>26500000</c:v>
                </c:pt>
                <c:pt idx="5">
                  <c:v>26200000</c:v>
                </c:pt>
                <c:pt idx="6">
                  <c:v>25400000</c:v>
                </c:pt>
                <c:pt idx="7">
                  <c:v>21700000</c:v>
                </c:pt>
                <c:pt idx="8">
                  <c:v>25900000</c:v>
                </c:pt>
                <c:pt idx="9">
                  <c:v>32400000</c:v>
                </c:pt>
                <c:pt idx="10">
                  <c:v>40400000</c:v>
                </c:pt>
                <c:pt idx="11">
                  <c:v>34600000</c:v>
                </c:pt>
                <c:pt idx="12">
                  <c:v>63700000</c:v>
                </c:pt>
                <c:pt idx="13">
                  <c:v>95400000</c:v>
                </c:pt>
                <c:pt idx="14">
                  <c:v>141300000</c:v>
                </c:pt>
                <c:pt idx="15">
                  <c:v>202909000</c:v>
                </c:pt>
                <c:pt idx="16">
                  <c:v>171259000</c:v>
                </c:pt>
                <c:pt idx="17">
                  <c:v>172112000</c:v>
                </c:pt>
                <c:pt idx="18">
                  <c:v>176453000</c:v>
                </c:pt>
                <c:pt idx="19">
                  <c:v>215744000</c:v>
                </c:pt>
                <c:pt idx="20">
                  <c:v>269647000</c:v>
                </c:pt>
                <c:pt idx="21">
                  <c:v>392190000</c:v>
                </c:pt>
                <c:pt idx="22">
                  <c:v>507924000</c:v>
                </c:pt>
                <c:pt idx="23">
                  <c:v>582347000</c:v>
                </c:pt>
                <c:pt idx="24">
                  <c:v>538296000</c:v>
                </c:pt>
                <c:pt idx="25">
                  <c:v>617020000</c:v>
                </c:pt>
                <c:pt idx="26">
                  <c:v>764891000</c:v>
                </c:pt>
                <c:pt idx="27">
                  <c:v>897347000</c:v>
                </c:pt>
                <c:pt idx="28">
                  <c:v>1008757000</c:v>
                </c:pt>
                <c:pt idx="29">
                  <c:v>1132311000</c:v>
                </c:pt>
                <c:pt idx="30">
                  <c:v>1188648000</c:v>
                </c:pt>
                <c:pt idx="31">
                  <c:v>1376258000</c:v>
                </c:pt>
                <c:pt idx="32">
                  <c:v>1524813000</c:v>
                </c:pt>
                <c:pt idx="33">
                  <c:v>1777721000</c:v>
                </c:pt>
                <c:pt idx="34">
                  <c:v>2055647000</c:v>
                </c:pt>
                <c:pt idx="35">
                  <c:v>1787009000</c:v>
                </c:pt>
                <c:pt idx="36">
                  <c:v>1865682000</c:v>
                </c:pt>
                <c:pt idx="37">
                  <c:v>2208322000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F-4547-8303-7E804B010D57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1'!$B$19:$AM$19</c:f>
              <c:numCache>
                <c:formatCode>#,###,,;\(#,###,,\);\ \-\ \-</c:formatCode>
                <c:ptCount val="38"/>
                <c:pt idx="0">
                  <c:v>5900000</c:v>
                </c:pt>
                <c:pt idx="1">
                  <c:v>13100000</c:v>
                </c:pt>
                <c:pt idx="2">
                  <c:v>14400000</c:v>
                </c:pt>
                <c:pt idx="3">
                  <c:v>5600000</c:v>
                </c:pt>
                <c:pt idx="4">
                  <c:v>-1500000</c:v>
                </c:pt>
                <c:pt idx="5">
                  <c:v>2000000</c:v>
                </c:pt>
                <c:pt idx="6">
                  <c:v>4900000</c:v>
                </c:pt>
                <c:pt idx="7">
                  <c:v>700000</c:v>
                </c:pt>
                <c:pt idx="8">
                  <c:v>2700000</c:v>
                </c:pt>
                <c:pt idx="9">
                  <c:v>4600000</c:v>
                </c:pt>
                <c:pt idx="10">
                  <c:v>7000000</c:v>
                </c:pt>
                <c:pt idx="11">
                  <c:v>13700000</c:v>
                </c:pt>
                <c:pt idx="12">
                  <c:v>11900000</c:v>
                </c:pt>
                <c:pt idx="13">
                  <c:v>20200000</c:v>
                </c:pt>
                <c:pt idx="14">
                  <c:v>34000000</c:v>
                </c:pt>
                <c:pt idx="15">
                  <c:v>55601000</c:v>
                </c:pt>
                <c:pt idx="16">
                  <c:v>37901000</c:v>
                </c:pt>
                <c:pt idx="17">
                  <c:v>24688000</c:v>
                </c:pt>
                <c:pt idx="18">
                  <c:v>25175000</c:v>
                </c:pt>
                <c:pt idx="19">
                  <c:v>38357000</c:v>
                </c:pt>
                <c:pt idx="20">
                  <c:v>46321000</c:v>
                </c:pt>
                <c:pt idx="21">
                  <c:v>63353000</c:v>
                </c:pt>
                <c:pt idx="22">
                  <c:v>78702000</c:v>
                </c:pt>
                <c:pt idx="23">
                  <c:v>99013000</c:v>
                </c:pt>
                <c:pt idx="24">
                  <c:v>88208000</c:v>
                </c:pt>
                <c:pt idx="25">
                  <c:v>109743000</c:v>
                </c:pt>
                <c:pt idx="26">
                  <c:v>134405000</c:v>
                </c:pt>
                <c:pt idx="27">
                  <c:v>172735000</c:v>
                </c:pt>
                <c:pt idx="28">
                  <c:v>199103000</c:v>
                </c:pt>
                <c:pt idx="29">
                  <c:v>234291000</c:v>
                </c:pt>
                <c:pt idx="30">
                  <c:v>257297000</c:v>
                </c:pt>
                <c:pt idx="31">
                  <c:v>305641000</c:v>
                </c:pt>
                <c:pt idx="32">
                  <c:v>350898000</c:v>
                </c:pt>
                <c:pt idx="33">
                  <c:v>426925000</c:v>
                </c:pt>
                <c:pt idx="34">
                  <c:v>511188000</c:v>
                </c:pt>
                <c:pt idx="35">
                  <c:v>444704000</c:v>
                </c:pt>
                <c:pt idx="36">
                  <c:v>461824000</c:v>
                </c:pt>
                <c:pt idx="37">
                  <c:v>554794000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F-4547-8303-7E804B010D57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1'!$B$106:$AM$106</c:f>
              <c:numCache>
                <c:formatCode>#,###,,;\(#,###,,\);\ \-\ \-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3600000</c:v>
                </c:pt>
                <c:pt idx="5">
                  <c:v>400000</c:v>
                </c:pt>
                <c:pt idx="6">
                  <c:v>7400000</c:v>
                </c:pt>
                <c:pt idx="7">
                  <c:v>100000</c:v>
                </c:pt>
                <c:pt idx="8">
                  <c:v>1800000</c:v>
                </c:pt>
                <c:pt idx="9">
                  <c:v>2700000</c:v>
                </c:pt>
                <c:pt idx="10">
                  <c:v>6300000</c:v>
                </c:pt>
                <c:pt idx="11">
                  <c:v>-1500000</c:v>
                </c:pt>
                <c:pt idx="12">
                  <c:v>-1900000</c:v>
                </c:pt>
                <c:pt idx="13">
                  <c:v>-42300000</c:v>
                </c:pt>
                <c:pt idx="14">
                  <c:v>-111100000</c:v>
                </c:pt>
                <c:pt idx="15">
                  <c:v>3467000</c:v>
                </c:pt>
                <c:pt idx="16">
                  <c:v>9603000</c:v>
                </c:pt>
                <c:pt idx="17">
                  <c:v>17432000</c:v>
                </c:pt>
                <c:pt idx="18">
                  <c:v>24108000</c:v>
                </c:pt>
                <c:pt idx="19">
                  <c:v>38313000</c:v>
                </c:pt>
                <c:pt idx="20">
                  <c:v>27535000</c:v>
                </c:pt>
                <c:pt idx="21">
                  <c:v>36944000</c:v>
                </c:pt>
                <c:pt idx="22">
                  <c:v>44564000</c:v>
                </c:pt>
                <c:pt idx="23">
                  <c:v>59707000</c:v>
                </c:pt>
                <c:pt idx="24">
                  <c:v>65564000</c:v>
                </c:pt>
                <c:pt idx="25">
                  <c:v>92840000</c:v>
                </c:pt>
                <c:pt idx="26">
                  <c:v>116072000</c:v>
                </c:pt>
                <c:pt idx="27">
                  <c:v>123323000</c:v>
                </c:pt>
                <c:pt idx="28">
                  <c:v>113508000</c:v>
                </c:pt>
                <c:pt idx="29">
                  <c:v>174279000</c:v>
                </c:pt>
                <c:pt idx="30">
                  <c:v>154614000</c:v>
                </c:pt>
                <c:pt idx="31">
                  <c:v>218321000</c:v>
                </c:pt>
                <c:pt idx="32">
                  <c:v>248887000</c:v>
                </c:pt>
                <c:pt idx="33">
                  <c:v>286616000</c:v>
                </c:pt>
                <c:pt idx="34">
                  <c:v>408440000</c:v>
                </c:pt>
                <c:pt idx="35">
                  <c:v>386185000</c:v>
                </c:pt>
                <c:pt idx="36">
                  <c:v>407901000</c:v>
                </c:pt>
                <c:pt idx="37">
                  <c:v>435874000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F-4547-8303-7E804B01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4070623"/>
        <c:axId val="1694363231"/>
      </c:barChart>
      <c:catAx>
        <c:axId val="16940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63231"/>
        <c:crosses val="autoZero"/>
        <c:auto val="1"/>
        <c:lblAlgn val="ctr"/>
        <c:lblOffset val="100"/>
        <c:noMultiLvlLbl val="0"/>
      </c:catAx>
      <c:valAx>
        <c:axId val="1694363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81827188819942"/>
          <c:y val="0.92350090118516603"/>
          <c:w val="0.30355550920373364"/>
          <c:h val="4.9783858984840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31750</xdr:colOff>
      <xdr:row>108</xdr:row>
      <xdr:rowOff>25399</xdr:rowOff>
    </xdr:from>
    <xdr:to>
      <xdr:col>47</xdr:col>
      <xdr:colOff>0</xdr:colOff>
      <xdr:row>131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B9887-BFC4-267F-AA29-3D4A59B15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sec.gov/" TargetMode="External"/><Relationship Id="rId47" Type="http://schemas.openxmlformats.org/officeDocument/2006/relationships/hyperlink" Target="https://www.sec.gov/Archives/edgar/data/46619/000113379607000411/0001133796-07-000411-index.html" TargetMode="External"/><Relationship Id="rId63" Type="http://schemas.openxmlformats.org/officeDocument/2006/relationships/hyperlink" Target="https://www.sec.gov/Archives/edgar/data/46619/000004661915000078/0000046619-15-000078-index.html" TargetMode="External"/><Relationship Id="rId68" Type="http://schemas.openxmlformats.org/officeDocument/2006/relationships/hyperlink" Target="https://www.sec.gov/Archives/edgar/data/46619/000004661918000117/0000046619-18-000117-index.html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46619/000095017097000063/0000950170-97-000063-index.html" TargetMode="External"/><Relationship Id="rId32" Type="http://schemas.openxmlformats.org/officeDocument/2006/relationships/hyperlink" Target="https://www.sec.gov/Archives/edgar/data/46619/000102140801505093/0001021408-01-505093-index.htm" TargetMode="External"/><Relationship Id="rId37" Type="http://schemas.openxmlformats.org/officeDocument/2006/relationships/hyperlink" Target="https://sec.gov/" TargetMode="External"/><Relationship Id="rId40" Type="http://schemas.openxmlformats.org/officeDocument/2006/relationships/hyperlink" Target="https://sec.gov/" TargetMode="External"/><Relationship Id="rId45" Type="http://schemas.openxmlformats.org/officeDocument/2006/relationships/hyperlink" Target="https://sec.gov/" TargetMode="External"/><Relationship Id="rId53" Type="http://schemas.openxmlformats.org/officeDocument/2006/relationships/hyperlink" Target="https://www.sec.gov/Archives/edgar/data/46619/000113379610000375/0001133796-10-000375-index.html" TargetMode="External"/><Relationship Id="rId58" Type="http://schemas.openxmlformats.org/officeDocument/2006/relationships/hyperlink" Target="https://www.sec.gov/Archives/edgar/data/46619/000004661913000017/0000046619-13-000017-index.html" TargetMode="External"/><Relationship Id="rId66" Type="http://schemas.openxmlformats.org/officeDocument/2006/relationships/hyperlink" Target="https://www.sec.gov/Archives/edgar/data/46619/000004661917000085/0000046619-17-000085-index.html" TargetMode="External"/><Relationship Id="rId74" Type="http://schemas.openxmlformats.org/officeDocument/2006/relationships/hyperlink" Target="https://www.sec.gov/Archives/edgar/data/46619/000004661921000085/0000046619-21-000085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46619/000004661914000056/0000046619-14-000056-index.html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46619/000102140802001078/0001021408-02-001078-index.htm" TargetMode="External"/><Relationship Id="rId43" Type="http://schemas.openxmlformats.org/officeDocument/2006/relationships/hyperlink" Target="https://sec.gov/" TargetMode="External"/><Relationship Id="rId48" Type="http://schemas.openxmlformats.org/officeDocument/2006/relationships/hyperlink" Target="https://www.sec.gov/Archives/edgar/data/46619/000113379608000357/0001133796-08-000357-index.html" TargetMode="External"/><Relationship Id="rId56" Type="http://schemas.openxmlformats.org/officeDocument/2006/relationships/hyperlink" Target="https://www.sec.gov/Archives/edgar/data/46619/000004661912000009/0000046619-12-000009-index.html" TargetMode="External"/><Relationship Id="rId64" Type="http://schemas.openxmlformats.org/officeDocument/2006/relationships/hyperlink" Target="https://www.sec.gov/Archives/edgar/data/46619/000004661916000162/0000046619-16-000162-index.html" TargetMode="External"/><Relationship Id="rId69" Type="http://schemas.openxmlformats.org/officeDocument/2006/relationships/hyperlink" Target="https://www.sec.gov/Archives/edgar/data/46619/000004661918000117/0000046619-18-000117-index.html" TargetMode="External"/><Relationship Id="rId77" Type="http://schemas.openxmlformats.org/officeDocument/2006/relationships/hyperlink" Target="https://www.sec.gov/Archives/edgar/data/46619/000004661922000066/0000046619-22-000066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46619/000113379609000266/0001133796-09-000266-index.html" TargetMode="External"/><Relationship Id="rId72" Type="http://schemas.openxmlformats.org/officeDocument/2006/relationships/hyperlink" Target="https://www.sec.gov/Archives/edgar/data/46619/000004661920000078/0000046619-20-000078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46619/000095017097000063/0000950170-97-000063-index.html" TargetMode="External"/><Relationship Id="rId33" Type="http://schemas.openxmlformats.org/officeDocument/2006/relationships/hyperlink" Target="https://www.sec.gov/Archives/edgar/data/46619/000102140801505093/0001021408-01-505093-index.htm" TargetMode="External"/><Relationship Id="rId38" Type="http://schemas.openxmlformats.org/officeDocument/2006/relationships/hyperlink" Target="https://sec.gov/" TargetMode="External"/><Relationship Id="rId46" Type="http://schemas.openxmlformats.org/officeDocument/2006/relationships/hyperlink" Target="https://www.sec.gov/Archives/edgar/data/46619/000113379607000411/0001133796-07-000411-index.html" TargetMode="External"/><Relationship Id="rId59" Type="http://schemas.openxmlformats.org/officeDocument/2006/relationships/hyperlink" Target="https://www.sec.gov/Archives/edgar/data/46619/000004661913000017/0000046619-13-000017-index.html" TargetMode="External"/><Relationship Id="rId67" Type="http://schemas.openxmlformats.org/officeDocument/2006/relationships/hyperlink" Target="https://www.sec.gov/Archives/edgar/data/46619/000004661917000085/0000046619-17-000085-index.html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sec.gov/" TargetMode="External"/><Relationship Id="rId54" Type="http://schemas.openxmlformats.org/officeDocument/2006/relationships/hyperlink" Target="https://www.sec.gov/Archives/edgar/data/46619/000113379611000362/0001133796-11-000362-index.html" TargetMode="External"/><Relationship Id="rId62" Type="http://schemas.openxmlformats.org/officeDocument/2006/relationships/hyperlink" Target="https://www.sec.gov/Archives/edgar/data/46619/000004661915000078/0000046619-15-000078-index.html" TargetMode="External"/><Relationship Id="rId70" Type="http://schemas.openxmlformats.org/officeDocument/2006/relationships/hyperlink" Target="https://www.sec.gov/Archives/edgar/data/46619/000004661919000095/0000046619-19-000095-index.html" TargetMode="External"/><Relationship Id="rId75" Type="http://schemas.openxmlformats.org/officeDocument/2006/relationships/hyperlink" Target="https://www.sec.gov/Archives/edgar/data/46619/000004661921000085/0000046619-21-000085-index.htm" TargetMode="External"/><Relationship Id="rId1" Type="http://schemas.openxmlformats.org/officeDocument/2006/relationships/hyperlink" Target="https://roic.ai/company/HEI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sec.gov/" TargetMode="External"/><Relationship Id="rId49" Type="http://schemas.openxmlformats.org/officeDocument/2006/relationships/hyperlink" Target="https://www.sec.gov/Archives/edgar/data/46619/000113379608000357/0001133796-08-000357-index.html" TargetMode="External"/><Relationship Id="rId57" Type="http://schemas.openxmlformats.org/officeDocument/2006/relationships/hyperlink" Target="https://www.sec.gov/Archives/edgar/data/46619/000004661912000009/0000046619-12-000009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sec.gov/" TargetMode="External"/><Relationship Id="rId52" Type="http://schemas.openxmlformats.org/officeDocument/2006/relationships/hyperlink" Target="https://www.sec.gov/Archives/edgar/data/46619/000113379610000375/0001133796-10-000375-index.html" TargetMode="External"/><Relationship Id="rId60" Type="http://schemas.openxmlformats.org/officeDocument/2006/relationships/hyperlink" Target="https://www.sec.gov/Archives/edgar/data/46619/000004661914000056/0000046619-14-000056-index.html" TargetMode="External"/><Relationship Id="rId65" Type="http://schemas.openxmlformats.org/officeDocument/2006/relationships/hyperlink" Target="https://www.sec.gov/Archives/edgar/data/46619/000004661916000162/0000046619-16-000162-index.html" TargetMode="External"/><Relationship Id="rId73" Type="http://schemas.openxmlformats.org/officeDocument/2006/relationships/hyperlink" Target="https://www.sec.gov/Archives/edgar/data/46619/000004661920000078/0000046619-20-000078-index.htm" TargetMode="External"/><Relationship Id="rId78" Type="http://schemas.openxmlformats.org/officeDocument/2006/relationships/hyperlink" Target="https://finbox.com/NYSE:HEI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46619/000102140802001078/0001021408-02-001078-index.htm" TargetMode="External"/><Relationship Id="rId50" Type="http://schemas.openxmlformats.org/officeDocument/2006/relationships/hyperlink" Target="https://www.sec.gov/Archives/edgar/data/46619/000113379609000266/0001133796-09-000266-index.html" TargetMode="External"/><Relationship Id="rId55" Type="http://schemas.openxmlformats.org/officeDocument/2006/relationships/hyperlink" Target="https://www.sec.gov/Archives/edgar/data/46619/000113379611000362/0001133796-11-000362-index.html" TargetMode="External"/><Relationship Id="rId76" Type="http://schemas.openxmlformats.org/officeDocument/2006/relationships/hyperlink" Target="https://www.sec.gov/Archives/edgar/data/46619/000004661922000066/0000046619-22-000066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46619/000004661919000095/0000046619-19-000095-index.html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AL98" activePane="bottomRight" state="frozen"/>
      <selection pane="topRight"/>
      <selection pane="bottomLeft"/>
      <selection pane="bottomRight" activeCell="AO129" sqref="AO129"/>
    </sheetView>
  </sheetViews>
  <sheetFormatPr baseColWidth="10" defaultRowHeight="16" x14ac:dyDescent="0.2"/>
  <cols>
    <col min="1" max="1" width="50" customWidth="1"/>
    <col min="2" max="39" width="15" customWidth="1"/>
    <col min="40" max="48" width="21" customWidth="1"/>
  </cols>
  <sheetData>
    <row r="1" spans="1:48" ht="22" thickBot="1" x14ac:dyDescent="0.3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8">
        <v>2022</v>
      </c>
      <c r="AN1" s="27">
        <v>2023</v>
      </c>
      <c r="AO1" s="27">
        <v>2024</v>
      </c>
      <c r="AP1" s="27">
        <v>2025</v>
      </c>
      <c r="AQ1" s="27">
        <v>2026</v>
      </c>
      <c r="AR1" s="27">
        <v>2027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</row>
    <row r="3" spans="1:48" ht="40" x14ac:dyDescent="0.25">
      <c r="A3" s="5" t="s">
        <v>1</v>
      </c>
      <c r="B3" s="1">
        <v>32300000</v>
      </c>
      <c r="C3" s="1">
        <v>47300000</v>
      </c>
      <c r="D3" s="1">
        <v>46900000</v>
      </c>
      <c r="E3" s="1">
        <v>43200000</v>
      </c>
      <c r="F3" s="1">
        <v>26500000</v>
      </c>
      <c r="G3" s="1">
        <v>26200000</v>
      </c>
      <c r="H3" s="1">
        <v>25400000</v>
      </c>
      <c r="I3" s="1">
        <v>21700000</v>
      </c>
      <c r="J3" s="1">
        <v>25900000</v>
      </c>
      <c r="K3" s="1">
        <v>32400000</v>
      </c>
      <c r="L3" s="1">
        <v>40400000</v>
      </c>
      <c r="M3" s="1">
        <v>34600000</v>
      </c>
      <c r="N3" s="1">
        <v>63700000</v>
      </c>
      <c r="O3" s="1">
        <v>95400000</v>
      </c>
      <c r="P3" s="1">
        <v>141300000</v>
      </c>
      <c r="Q3" s="1">
        <v>202909000</v>
      </c>
      <c r="R3" s="1">
        <v>171259000</v>
      </c>
      <c r="S3" s="1">
        <v>172112000</v>
      </c>
      <c r="T3" s="1">
        <v>176453000</v>
      </c>
      <c r="U3" s="1">
        <v>215744000</v>
      </c>
      <c r="V3" s="1">
        <v>269647000</v>
      </c>
      <c r="W3" s="1">
        <v>392190000</v>
      </c>
      <c r="X3" s="1">
        <v>507924000</v>
      </c>
      <c r="Y3" s="1">
        <v>582347000</v>
      </c>
      <c r="Z3" s="1">
        <v>538296000</v>
      </c>
      <c r="AA3" s="1">
        <v>617020000</v>
      </c>
      <c r="AB3" s="1">
        <v>764891000</v>
      </c>
      <c r="AC3" s="1">
        <v>897347000</v>
      </c>
      <c r="AD3" s="1">
        <v>1008757000</v>
      </c>
      <c r="AE3" s="1">
        <v>1132311000</v>
      </c>
      <c r="AF3" s="1">
        <v>1188648000</v>
      </c>
      <c r="AG3" s="1">
        <v>1376258000</v>
      </c>
      <c r="AH3" s="1">
        <v>1524813000</v>
      </c>
      <c r="AI3" s="1">
        <v>1777721000</v>
      </c>
      <c r="AJ3" s="1">
        <v>2055647000</v>
      </c>
      <c r="AK3" s="1">
        <v>1787009000</v>
      </c>
      <c r="AL3" s="1">
        <v>1865682000</v>
      </c>
      <c r="AM3" s="1">
        <v>2208322000</v>
      </c>
      <c r="AN3" s="28">
        <v>2726000000</v>
      </c>
      <c r="AO3" s="28">
        <v>2951000000</v>
      </c>
      <c r="AP3" s="28">
        <v>3133000000</v>
      </c>
      <c r="AQ3" s="28">
        <v>3276000000</v>
      </c>
      <c r="AR3" s="28">
        <v>3404000000</v>
      </c>
      <c r="AS3" s="18" t="s">
        <v>110</v>
      </c>
      <c r="AT3" s="19" t="s">
        <v>111</v>
      </c>
      <c r="AU3" s="19" t="s">
        <v>112</v>
      </c>
      <c r="AV3" s="19" t="s">
        <v>113</v>
      </c>
    </row>
    <row r="4" spans="1:48" ht="19" x14ac:dyDescent="0.25">
      <c r="A4" s="14" t="s">
        <v>95</v>
      </c>
      <c r="B4" s="1"/>
      <c r="C4" s="15">
        <f>(C3/B3)-1</f>
        <v>0.4643962848297214</v>
      </c>
      <c r="D4" s="15">
        <f>(D3/C3)-1</f>
        <v>-8.4566596194503019E-3</v>
      </c>
      <c r="E4" s="15">
        <f>(E3/D3)-1</f>
        <v>-7.8891257995735597E-2</v>
      </c>
      <c r="F4" s="15">
        <f t="shared" ref="F4:AR4" si="0">(F3/E3)-1</f>
        <v>-0.38657407407407407</v>
      </c>
      <c r="G4" s="15">
        <f t="shared" si="0"/>
        <v>-1.132075471698113E-2</v>
      </c>
      <c r="H4" s="16">
        <f t="shared" si="0"/>
        <v>-3.0534351145038219E-2</v>
      </c>
      <c r="I4" s="16">
        <f t="shared" si="0"/>
        <v>-0.14566929133858264</v>
      </c>
      <c r="J4" s="16">
        <f t="shared" si="0"/>
        <v>0.19354838709677424</v>
      </c>
      <c r="K4" s="16">
        <f t="shared" si="0"/>
        <v>0.25096525096525091</v>
      </c>
      <c r="L4" s="16">
        <f t="shared" si="0"/>
        <v>0.24691358024691357</v>
      </c>
      <c r="M4" s="16">
        <f t="shared" si="0"/>
        <v>-0.14356435643564358</v>
      </c>
      <c r="N4" s="16">
        <f t="shared" si="0"/>
        <v>0.84104046242774566</v>
      </c>
      <c r="O4" s="16">
        <f t="shared" si="0"/>
        <v>0.49764521193092626</v>
      </c>
      <c r="P4" s="16">
        <f t="shared" si="0"/>
        <v>0.48113207547169812</v>
      </c>
      <c r="Q4" s="16">
        <f t="shared" si="0"/>
        <v>0.43601556970983713</v>
      </c>
      <c r="R4" s="16">
        <f t="shared" si="0"/>
        <v>-0.1559812526797727</v>
      </c>
      <c r="S4" s="16">
        <f t="shared" si="0"/>
        <v>4.9807601352338526E-3</v>
      </c>
      <c r="T4" s="16">
        <f t="shared" si="0"/>
        <v>2.5221948498652003E-2</v>
      </c>
      <c r="U4" s="16">
        <f t="shared" si="0"/>
        <v>0.2226711928955587</v>
      </c>
      <c r="V4" s="16">
        <f t="shared" si="0"/>
        <v>0.24984704093740739</v>
      </c>
      <c r="W4" s="16">
        <f t="shared" si="0"/>
        <v>0.45445712357267087</v>
      </c>
      <c r="X4" s="16">
        <f t="shared" si="0"/>
        <v>0.29509676432341458</v>
      </c>
      <c r="Y4" s="16">
        <f t="shared" si="0"/>
        <v>0.14652388940077654</v>
      </c>
      <c r="Z4" s="16">
        <f t="shared" si="0"/>
        <v>-7.5643903033758231E-2</v>
      </c>
      <c r="AA4" s="16">
        <f t="shared" si="0"/>
        <v>0.14624667469199104</v>
      </c>
      <c r="AB4" s="16">
        <f t="shared" si="0"/>
        <v>0.23965349583481887</v>
      </c>
      <c r="AC4" s="16">
        <f t="shared" si="0"/>
        <v>0.17316977190214033</v>
      </c>
      <c r="AD4" s="16">
        <f t="shared" si="0"/>
        <v>0.12415486985525104</v>
      </c>
      <c r="AE4" s="16">
        <f t="shared" si="0"/>
        <v>0.12248143011647006</v>
      </c>
      <c r="AF4" s="16">
        <f t="shared" si="0"/>
        <v>4.9753998680574396E-2</v>
      </c>
      <c r="AG4" s="16">
        <f t="shared" si="0"/>
        <v>0.15783478372066417</v>
      </c>
      <c r="AH4" s="16">
        <f t="shared" si="0"/>
        <v>0.10794124357496915</v>
      </c>
      <c r="AI4" s="16">
        <f t="shared" si="0"/>
        <v>0.16586164992035091</v>
      </c>
      <c r="AJ4" s="16">
        <f t="shared" si="0"/>
        <v>0.15633836805662971</v>
      </c>
      <c r="AK4" s="16">
        <f t="shared" si="0"/>
        <v>-0.13068294313177309</v>
      </c>
      <c r="AL4" s="16">
        <f t="shared" si="0"/>
        <v>4.4024960142897918E-2</v>
      </c>
      <c r="AM4" s="16">
        <f t="shared" si="0"/>
        <v>0.18365402035287892</v>
      </c>
      <c r="AN4" s="16">
        <f t="shared" si="0"/>
        <v>0.2344214294835627</v>
      </c>
      <c r="AO4" s="16">
        <f t="shared" si="0"/>
        <v>8.253851797505507E-2</v>
      </c>
      <c r="AP4" s="16">
        <f t="shared" si="0"/>
        <v>6.1674008810572722E-2</v>
      </c>
      <c r="AQ4" s="16">
        <f t="shared" si="0"/>
        <v>4.5643153526971014E-2</v>
      </c>
      <c r="AR4" s="16">
        <f t="shared" si="0"/>
        <v>3.9072039072039155E-2</v>
      </c>
      <c r="AS4" s="17">
        <f>(AM4+AL4+AK4)/3</f>
        <v>3.2332012454667915E-2</v>
      </c>
      <c r="AT4" s="17">
        <f>(AM20+AL20+AK20)/3</f>
        <v>3.6583382432506251E-2</v>
      </c>
      <c r="AU4" s="17">
        <f>(AM29+AL29+AK29)/3</f>
        <v>2.7487957974148009E-2</v>
      </c>
      <c r="AV4" s="17">
        <f>(AM105+AL105+AK105)/3</f>
        <v>2.3440741401353549E-2</v>
      </c>
    </row>
    <row r="5" spans="1:48" ht="19" x14ac:dyDescent="0.25">
      <c r="A5" s="5" t="s">
        <v>2</v>
      </c>
      <c r="B5" s="1">
        <v>18400000</v>
      </c>
      <c r="C5" s="1">
        <v>25000000</v>
      </c>
      <c r="D5" s="1">
        <v>24600000</v>
      </c>
      <c r="E5" s="1">
        <v>26800000</v>
      </c>
      <c r="F5" s="1">
        <v>14800000</v>
      </c>
      <c r="G5" s="1">
        <v>17400000</v>
      </c>
      <c r="H5" s="1">
        <v>15000000</v>
      </c>
      <c r="I5" s="1">
        <v>12800000</v>
      </c>
      <c r="J5" s="1">
        <v>16300000</v>
      </c>
      <c r="K5" s="1">
        <v>20700000</v>
      </c>
      <c r="L5" s="1">
        <v>25300000</v>
      </c>
      <c r="M5" s="1">
        <v>20300000</v>
      </c>
      <c r="N5" s="1">
        <v>41400000</v>
      </c>
      <c r="O5" s="1">
        <v>56400000</v>
      </c>
      <c r="P5" s="1">
        <v>77600000</v>
      </c>
      <c r="Q5" s="1">
        <v>117323000</v>
      </c>
      <c r="R5" s="1">
        <v>100113000</v>
      </c>
      <c r="S5" s="1">
        <v>110610000</v>
      </c>
      <c r="T5" s="1">
        <v>118349000</v>
      </c>
      <c r="U5" s="1">
        <v>139932000</v>
      </c>
      <c r="V5" s="1">
        <v>168651000</v>
      </c>
      <c r="W5" s="1">
        <v>249677000</v>
      </c>
      <c r="X5" s="1">
        <v>330466000</v>
      </c>
      <c r="Y5" s="1">
        <v>371852000</v>
      </c>
      <c r="Z5" s="1">
        <v>357285000</v>
      </c>
      <c r="AA5" s="1">
        <v>394673000</v>
      </c>
      <c r="AB5" s="1">
        <v>490450000</v>
      </c>
      <c r="AC5" s="1">
        <v>569911000</v>
      </c>
      <c r="AD5" s="1">
        <v>637576000</v>
      </c>
      <c r="AE5" s="1">
        <v>733999000</v>
      </c>
      <c r="AF5" s="1">
        <v>754469000</v>
      </c>
      <c r="AG5" s="1">
        <v>860766000</v>
      </c>
      <c r="AH5" s="1">
        <v>950088000</v>
      </c>
      <c r="AI5" s="1">
        <v>1087006000</v>
      </c>
      <c r="AJ5" s="1">
        <v>1241807000</v>
      </c>
      <c r="AK5" s="1">
        <v>1104882000</v>
      </c>
      <c r="AL5" s="1">
        <v>1138259000</v>
      </c>
      <c r="AM5" s="1">
        <v>1345563000</v>
      </c>
    </row>
    <row r="6" spans="1:48" ht="20" x14ac:dyDescent="0.25">
      <c r="A6" s="6" t="s">
        <v>3</v>
      </c>
      <c r="B6" s="10">
        <v>13900000</v>
      </c>
      <c r="C6" s="10">
        <v>22300000</v>
      </c>
      <c r="D6" s="10">
        <v>22300000</v>
      </c>
      <c r="E6" s="10">
        <v>16400000</v>
      </c>
      <c r="F6" s="10">
        <v>11700000</v>
      </c>
      <c r="G6" s="10">
        <v>8800000</v>
      </c>
      <c r="H6" s="10">
        <v>10400000</v>
      </c>
      <c r="I6" s="10">
        <v>8900000</v>
      </c>
      <c r="J6" s="10">
        <v>9600000</v>
      </c>
      <c r="K6" s="10">
        <v>11700000</v>
      </c>
      <c r="L6" s="10">
        <v>15100000</v>
      </c>
      <c r="M6" s="10">
        <v>14300000</v>
      </c>
      <c r="N6" s="10">
        <v>22300000</v>
      </c>
      <c r="O6" s="10">
        <v>39000000</v>
      </c>
      <c r="P6" s="10">
        <v>63700000</v>
      </c>
      <c r="Q6" s="10">
        <v>85586000</v>
      </c>
      <c r="R6" s="10">
        <v>71146000</v>
      </c>
      <c r="S6" s="10">
        <v>61502000</v>
      </c>
      <c r="T6" s="10">
        <v>58104000</v>
      </c>
      <c r="U6" s="10">
        <v>75812000</v>
      </c>
      <c r="V6" s="10">
        <v>100996000</v>
      </c>
      <c r="W6" s="10">
        <v>142513000</v>
      </c>
      <c r="X6" s="10">
        <v>177458000</v>
      </c>
      <c r="Y6" s="10">
        <v>210495000</v>
      </c>
      <c r="Z6" s="10">
        <v>181011000</v>
      </c>
      <c r="AA6" s="10">
        <v>222347000</v>
      </c>
      <c r="AB6" s="10">
        <v>274441000</v>
      </c>
      <c r="AC6" s="10">
        <v>327436000</v>
      </c>
      <c r="AD6" s="10">
        <v>371181000</v>
      </c>
      <c r="AE6" s="10">
        <v>398312000</v>
      </c>
      <c r="AF6" s="10">
        <v>434179000</v>
      </c>
      <c r="AG6" s="10">
        <v>515492000</v>
      </c>
      <c r="AH6" s="10">
        <v>574725000</v>
      </c>
      <c r="AI6" s="10">
        <v>690715000</v>
      </c>
      <c r="AJ6" s="10">
        <v>813840000</v>
      </c>
      <c r="AK6" s="10">
        <v>682127000</v>
      </c>
      <c r="AL6" s="10">
        <v>727423000</v>
      </c>
      <c r="AM6" s="10">
        <v>862759000</v>
      </c>
      <c r="AS6" s="18" t="s">
        <v>114</v>
      </c>
      <c r="AT6" s="19" t="s">
        <v>115</v>
      </c>
      <c r="AU6" s="19" t="s">
        <v>116</v>
      </c>
      <c r="AV6" s="19" t="s">
        <v>117</v>
      </c>
    </row>
    <row r="7" spans="1:48" ht="19" x14ac:dyDescent="0.25">
      <c r="A7" s="5" t="s">
        <v>4</v>
      </c>
      <c r="B7" s="2">
        <v>0.43030000000000002</v>
      </c>
      <c r="C7" s="2">
        <v>0.47149999999999997</v>
      </c>
      <c r="D7" s="2">
        <v>0.47549999999999998</v>
      </c>
      <c r="E7" s="2">
        <v>0.37959999999999999</v>
      </c>
      <c r="F7" s="2">
        <v>0.4415</v>
      </c>
      <c r="G7" s="2">
        <v>0.33589999999999998</v>
      </c>
      <c r="H7" s="2">
        <v>0.40939999999999999</v>
      </c>
      <c r="I7" s="2">
        <v>0.41010000000000002</v>
      </c>
      <c r="J7" s="2">
        <v>0.37069999999999997</v>
      </c>
      <c r="K7" s="2">
        <v>0.36109999999999998</v>
      </c>
      <c r="L7" s="2">
        <v>0.37380000000000002</v>
      </c>
      <c r="M7" s="2">
        <v>0.4133</v>
      </c>
      <c r="N7" s="2">
        <v>0.35010000000000002</v>
      </c>
      <c r="O7" s="2">
        <v>0.4088</v>
      </c>
      <c r="P7" s="2">
        <v>0.45079999999999998</v>
      </c>
      <c r="Q7" s="2">
        <v>0.42180000000000001</v>
      </c>
      <c r="R7" s="2">
        <v>0.41539999999999999</v>
      </c>
      <c r="S7" s="2">
        <v>0.35730000000000001</v>
      </c>
      <c r="T7" s="2">
        <v>0.32929999999999998</v>
      </c>
      <c r="U7" s="2">
        <v>0.35139999999999999</v>
      </c>
      <c r="V7" s="2">
        <v>0.3745</v>
      </c>
      <c r="W7" s="2">
        <v>0.3634</v>
      </c>
      <c r="X7" s="2">
        <v>0.34939999999999999</v>
      </c>
      <c r="Y7" s="2">
        <v>0.36149999999999999</v>
      </c>
      <c r="Z7" s="2">
        <v>0.33629999999999999</v>
      </c>
      <c r="AA7" s="2">
        <v>0.3604</v>
      </c>
      <c r="AB7" s="2">
        <v>0.35880000000000001</v>
      </c>
      <c r="AC7" s="2">
        <v>0.3649</v>
      </c>
      <c r="AD7" s="2">
        <v>0.36799999999999999</v>
      </c>
      <c r="AE7" s="2">
        <v>0.3518</v>
      </c>
      <c r="AF7" s="2">
        <v>0.36530000000000001</v>
      </c>
      <c r="AG7" s="2">
        <v>0.37459999999999999</v>
      </c>
      <c r="AH7" s="2">
        <v>0.37690000000000001</v>
      </c>
      <c r="AI7" s="2">
        <v>0.38850000000000001</v>
      </c>
      <c r="AJ7" s="2">
        <v>0.39589999999999997</v>
      </c>
      <c r="AK7" s="2">
        <v>0.38169999999999998</v>
      </c>
      <c r="AL7" s="2">
        <v>0.38990000000000002</v>
      </c>
      <c r="AM7" s="2">
        <v>0.39069999999999999</v>
      </c>
      <c r="AS7" s="17">
        <f>AM7</f>
        <v>0.39069999999999999</v>
      </c>
      <c r="AT7" s="20">
        <f>AM21</f>
        <v>0.25119999999999998</v>
      </c>
      <c r="AU7" s="20">
        <f>AM30</f>
        <v>0.15920000000000001</v>
      </c>
      <c r="AV7" s="20">
        <f>AM106/AM3</f>
        <v>0.19737791861875215</v>
      </c>
    </row>
    <row r="8" spans="1:48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48" ht="19" customHeight="1" x14ac:dyDescent="0.25">
      <c r="A9" s="14" t="s">
        <v>96</v>
      </c>
      <c r="B9" s="15">
        <f>B8/B3</f>
        <v>0</v>
      </c>
      <c r="C9" s="15">
        <f t="shared" ref="C9:AM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0</v>
      </c>
      <c r="AH9" s="15">
        <f t="shared" si="1"/>
        <v>0</v>
      </c>
      <c r="AI9" s="15">
        <f t="shared" si="1"/>
        <v>0</v>
      </c>
      <c r="AJ9" s="15">
        <f t="shared" si="1"/>
        <v>0</v>
      </c>
      <c r="AK9" s="15">
        <f t="shared" si="1"/>
        <v>0</v>
      </c>
      <c r="AL9" s="15">
        <f t="shared" si="1"/>
        <v>0</v>
      </c>
      <c r="AM9" s="15">
        <f t="shared" si="1"/>
        <v>0</v>
      </c>
      <c r="AS9" s="18" t="s">
        <v>97</v>
      </c>
      <c r="AT9" s="19" t="s">
        <v>98</v>
      </c>
      <c r="AU9" s="19" t="s">
        <v>99</v>
      </c>
      <c r="AV9" s="19" t="s">
        <v>100</v>
      </c>
    </row>
    <row r="10" spans="1:4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>
        <v>8000000</v>
      </c>
      <c r="M10" s="1">
        <v>7700000</v>
      </c>
      <c r="N10" s="1">
        <v>11500000</v>
      </c>
      <c r="O10" s="1">
        <v>17100000</v>
      </c>
      <c r="P10" s="1">
        <v>24700000</v>
      </c>
      <c r="Q10" s="1">
        <v>36576000</v>
      </c>
      <c r="R10" s="1">
        <v>39578000</v>
      </c>
      <c r="S10" s="1">
        <v>39102000</v>
      </c>
      <c r="T10" s="1">
        <v>34899000</v>
      </c>
      <c r="U10" s="1">
        <v>43193000</v>
      </c>
      <c r="V10" s="1">
        <v>56347000</v>
      </c>
      <c r="W10" s="1">
        <v>75646000</v>
      </c>
      <c r="X10" s="1">
        <v>91444000</v>
      </c>
      <c r="Y10" s="1">
        <v>104707000</v>
      </c>
      <c r="Z10" s="1">
        <v>92756000</v>
      </c>
      <c r="AA10" s="1">
        <v>113174000</v>
      </c>
      <c r="AB10" s="1">
        <v>136010000</v>
      </c>
      <c r="AC10" s="1">
        <v>164142000</v>
      </c>
      <c r="AD10" s="1">
        <v>187591000</v>
      </c>
      <c r="AE10" s="1">
        <v>194924000</v>
      </c>
      <c r="AF10" s="1">
        <v>204523000</v>
      </c>
      <c r="AG10" s="1">
        <v>250147000</v>
      </c>
      <c r="AH10" s="1">
        <v>268067000</v>
      </c>
      <c r="AI10" s="1">
        <v>314470000</v>
      </c>
      <c r="AJ10" s="1">
        <v>356743000</v>
      </c>
      <c r="AK10" s="1">
        <v>305479000</v>
      </c>
      <c r="AL10" s="1" t="s">
        <v>92</v>
      </c>
      <c r="AM10" s="1" t="s">
        <v>92</v>
      </c>
      <c r="AS10" s="17">
        <f>AM9</f>
        <v>0</v>
      </c>
      <c r="AT10" s="20">
        <f>AM13</f>
        <v>0.16569820886627948</v>
      </c>
      <c r="AU10" s="20">
        <f>AM80</f>
        <v>5.7265199549703348E-3</v>
      </c>
      <c r="AV10" s="20">
        <f>AM89</f>
        <v>0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  <c r="AM11" s="1" t="s">
        <v>92</v>
      </c>
    </row>
    <row r="12" spans="1:48" ht="20" x14ac:dyDescent="0.25">
      <c r="A12" s="5" t="s">
        <v>8</v>
      </c>
      <c r="B12" s="1">
        <v>7100000</v>
      </c>
      <c r="C12" s="1">
        <v>8600000</v>
      </c>
      <c r="D12" s="1">
        <v>8700000</v>
      </c>
      <c r="E12" s="1">
        <v>11000000</v>
      </c>
      <c r="F12" s="1">
        <v>5300000</v>
      </c>
      <c r="G12" s="1">
        <v>5200000</v>
      </c>
      <c r="H12" s="1">
        <v>6200000</v>
      </c>
      <c r="I12" s="1">
        <v>6500000</v>
      </c>
      <c r="J12" s="1">
        <v>7500000</v>
      </c>
      <c r="K12" s="1">
        <v>7300000</v>
      </c>
      <c r="L12" s="1">
        <v>8000000</v>
      </c>
      <c r="M12" s="1">
        <v>7700000</v>
      </c>
      <c r="N12" s="1">
        <v>11500000</v>
      </c>
      <c r="O12" s="1">
        <v>17100000</v>
      </c>
      <c r="P12" s="1">
        <v>24700000</v>
      </c>
      <c r="Q12" s="1">
        <v>36576000</v>
      </c>
      <c r="R12" s="1">
        <v>39578000</v>
      </c>
      <c r="S12" s="1">
        <v>39102000</v>
      </c>
      <c r="T12" s="1">
        <v>34899000</v>
      </c>
      <c r="U12" s="1">
        <v>43193000</v>
      </c>
      <c r="V12" s="1">
        <v>56347000</v>
      </c>
      <c r="W12" s="1">
        <v>75646000</v>
      </c>
      <c r="X12" s="1">
        <v>91444000</v>
      </c>
      <c r="Y12" s="1">
        <v>104707000</v>
      </c>
      <c r="Z12" s="1">
        <v>92756000</v>
      </c>
      <c r="AA12" s="1">
        <v>113174000</v>
      </c>
      <c r="AB12" s="1">
        <v>136010000</v>
      </c>
      <c r="AC12" s="1">
        <v>164142000</v>
      </c>
      <c r="AD12" s="1">
        <v>187591000</v>
      </c>
      <c r="AE12" s="1">
        <v>194924000</v>
      </c>
      <c r="AF12" s="1">
        <v>204523000</v>
      </c>
      <c r="AG12" s="1">
        <v>250147000</v>
      </c>
      <c r="AH12" s="1">
        <v>268067000</v>
      </c>
      <c r="AI12" s="1">
        <v>314470000</v>
      </c>
      <c r="AJ12" s="1">
        <v>356743000</v>
      </c>
      <c r="AK12" s="1">
        <v>305479000</v>
      </c>
      <c r="AL12" s="1">
        <v>334523000</v>
      </c>
      <c r="AM12" s="1">
        <v>365915000</v>
      </c>
      <c r="AS12" s="18" t="s">
        <v>118</v>
      </c>
      <c r="AT12" s="19" t="s">
        <v>119</v>
      </c>
      <c r="AU12" s="19" t="s">
        <v>120</v>
      </c>
      <c r="AV12" s="19" t="s">
        <v>121</v>
      </c>
    </row>
    <row r="13" spans="1:48" ht="19" x14ac:dyDescent="0.25">
      <c r="A13" s="14" t="s">
        <v>101</v>
      </c>
      <c r="B13" s="15">
        <f>B12/B3</f>
        <v>0.21981424148606812</v>
      </c>
      <c r="C13" s="15">
        <f t="shared" ref="C13:AM13" si="2">C12/C3</f>
        <v>0.18181818181818182</v>
      </c>
      <c r="D13" s="15">
        <f t="shared" si="2"/>
        <v>0.18550106609808104</v>
      </c>
      <c r="E13" s="15">
        <f t="shared" si="2"/>
        <v>0.25462962962962965</v>
      </c>
      <c r="F13" s="15">
        <f t="shared" si="2"/>
        <v>0.2</v>
      </c>
      <c r="G13" s="15">
        <f t="shared" si="2"/>
        <v>0.19847328244274809</v>
      </c>
      <c r="H13" s="15">
        <f t="shared" si="2"/>
        <v>0.24409448818897639</v>
      </c>
      <c r="I13" s="15">
        <f t="shared" si="2"/>
        <v>0.29953917050691242</v>
      </c>
      <c r="J13" s="15">
        <f t="shared" si="2"/>
        <v>0.28957528957528955</v>
      </c>
      <c r="K13" s="15">
        <f t="shared" si="2"/>
        <v>0.22530864197530864</v>
      </c>
      <c r="L13" s="15">
        <f t="shared" si="2"/>
        <v>0.19801980198019803</v>
      </c>
      <c r="M13" s="15">
        <f t="shared" si="2"/>
        <v>0.22254335260115607</v>
      </c>
      <c r="N13" s="15">
        <f t="shared" si="2"/>
        <v>0.18053375196232338</v>
      </c>
      <c r="O13" s="15">
        <f t="shared" si="2"/>
        <v>0.17924528301886791</v>
      </c>
      <c r="P13" s="15">
        <f t="shared" si="2"/>
        <v>0.17480537862703469</v>
      </c>
      <c r="Q13" s="15">
        <f t="shared" si="2"/>
        <v>0.18025814527694681</v>
      </c>
      <c r="R13" s="15">
        <f t="shared" si="2"/>
        <v>0.23110026334382427</v>
      </c>
      <c r="S13" s="15">
        <f t="shared" si="2"/>
        <v>0.22718927210188714</v>
      </c>
      <c r="T13" s="15">
        <f t="shared" si="2"/>
        <v>0.19778071214431039</v>
      </c>
      <c r="U13" s="15">
        <f t="shared" si="2"/>
        <v>0.20020487244141205</v>
      </c>
      <c r="V13" s="15">
        <f t="shared" si="2"/>
        <v>0.2089657960222068</v>
      </c>
      <c r="W13" s="15">
        <f t="shared" si="2"/>
        <v>0.19288100155536858</v>
      </c>
      <c r="X13" s="15">
        <f t="shared" si="2"/>
        <v>0.1800348083571558</v>
      </c>
      <c r="Y13" s="15">
        <f t="shared" si="2"/>
        <v>0.17980173333081478</v>
      </c>
      <c r="Z13" s="15">
        <f t="shared" si="2"/>
        <v>0.17231411714001219</v>
      </c>
      <c r="AA13" s="15">
        <f t="shared" si="2"/>
        <v>0.18342031052478039</v>
      </c>
      <c r="AB13" s="15">
        <f t="shared" si="2"/>
        <v>0.17781618557415371</v>
      </c>
      <c r="AC13" s="15">
        <f t="shared" si="2"/>
        <v>0.18291920516812338</v>
      </c>
      <c r="AD13" s="15">
        <f t="shared" si="2"/>
        <v>0.18596252615843062</v>
      </c>
      <c r="AE13" s="15">
        <f t="shared" si="2"/>
        <v>0.17214705147260778</v>
      </c>
      <c r="AF13" s="15">
        <f t="shared" si="2"/>
        <v>0.17206355455946587</v>
      </c>
      <c r="AG13" s="15">
        <f t="shared" si="2"/>
        <v>0.18175879813232693</v>
      </c>
      <c r="AH13" s="15">
        <f t="shared" si="2"/>
        <v>0.17580319685102369</v>
      </c>
      <c r="AI13" s="15">
        <f t="shared" si="2"/>
        <v>0.17689502458484768</v>
      </c>
      <c r="AJ13" s="15">
        <f t="shared" si="2"/>
        <v>0.17354292833351251</v>
      </c>
      <c r="AK13" s="15">
        <f t="shared" si="2"/>
        <v>0.17094429854578236</v>
      </c>
      <c r="AL13" s="15">
        <f t="shared" si="2"/>
        <v>0.17930333250789793</v>
      </c>
      <c r="AM13" s="15">
        <f t="shared" si="2"/>
        <v>0.16569820886627948</v>
      </c>
      <c r="AS13" s="17">
        <f>AM28/AM72</f>
        <v>0.13279243410693478</v>
      </c>
      <c r="AT13" s="20">
        <f>AM28/AM54</f>
        <v>8.5868720174552729E-2</v>
      </c>
      <c r="AU13" s="20">
        <f>AM22/(AM72+AM56+AM61)</f>
        <v>0.1690762204874463</v>
      </c>
      <c r="AV13" s="21">
        <f>AM67/AM72</f>
        <v>0.42275666029529818</v>
      </c>
    </row>
    <row r="14" spans="1:48" ht="19" x14ac:dyDescent="0.25">
      <c r="A14" s="5" t="s">
        <v>9</v>
      </c>
      <c r="B14" s="1">
        <v>900000</v>
      </c>
      <c r="C14" s="1">
        <v>1200000</v>
      </c>
      <c r="D14" s="1">
        <v>1600000</v>
      </c>
      <c r="E14" s="1">
        <v>1900000</v>
      </c>
      <c r="F14" s="1">
        <v>2400000</v>
      </c>
      <c r="G14" s="1">
        <v>1800000</v>
      </c>
      <c r="H14" s="1">
        <v>1800000</v>
      </c>
      <c r="I14" s="1">
        <v>1900000</v>
      </c>
      <c r="J14" s="1">
        <v>1600000</v>
      </c>
      <c r="K14" s="1">
        <v>2000000</v>
      </c>
      <c r="L14" s="1">
        <v>2600000</v>
      </c>
      <c r="M14" s="1">
        <v>2100000</v>
      </c>
      <c r="N14" s="1">
        <v>1600000</v>
      </c>
      <c r="O14" s="1">
        <v>2800000</v>
      </c>
      <c r="P14" s="1">
        <v>6100000</v>
      </c>
      <c r="Q14" s="1">
        <v>9775000</v>
      </c>
      <c r="R14" s="1">
        <v>577000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</row>
    <row r="15" spans="1:48" ht="20" x14ac:dyDescent="0.25">
      <c r="A15" s="5" t="s">
        <v>10</v>
      </c>
      <c r="B15" s="1">
        <v>8000000</v>
      </c>
      <c r="C15" s="1">
        <v>9800000</v>
      </c>
      <c r="D15" s="1">
        <v>10300000</v>
      </c>
      <c r="E15" s="1">
        <v>12900000</v>
      </c>
      <c r="F15" s="1">
        <v>7700000</v>
      </c>
      <c r="G15" s="1">
        <v>7000000</v>
      </c>
      <c r="H15" s="1">
        <v>8000000</v>
      </c>
      <c r="I15" s="1">
        <v>8400000</v>
      </c>
      <c r="J15" s="1">
        <v>9100000</v>
      </c>
      <c r="K15" s="1">
        <v>9300000</v>
      </c>
      <c r="L15" s="1">
        <v>10600000</v>
      </c>
      <c r="M15" s="1">
        <v>9800000</v>
      </c>
      <c r="N15" s="1">
        <v>13100000</v>
      </c>
      <c r="O15" s="1">
        <v>19900000</v>
      </c>
      <c r="P15" s="1">
        <v>30800000</v>
      </c>
      <c r="Q15" s="1">
        <v>46351000</v>
      </c>
      <c r="R15" s="1">
        <v>40155000</v>
      </c>
      <c r="S15" s="1">
        <v>39102000</v>
      </c>
      <c r="T15" s="1">
        <v>34899000</v>
      </c>
      <c r="U15" s="1">
        <v>43193000</v>
      </c>
      <c r="V15" s="1">
        <v>56347000</v>
      </c>
      <c r="W15" s="1">
        <v>75646000</v>
      </c>
      <c r="X15" s="1">
        <v>91444000</v>
      </c>
      <c r="Y15" s="1">
        <v>104707000</v>
      </c>
      <c r="Z15" s="1">
        <v>92756000</v>
      </c>
      <c r="AA15" s="1">
        <v>113174000</v>
      </c>
      <c r="AB15" s="1">
        <v>136010000</v>
      </c>
      <c r="AC15" s="1">
        <v>164142000</v>
      </c>
      <c r="AD15" s="1">
        <v>187591000</v>
      </c>
      <c r="AE15" s="1">
        <v>194924000</v>
      </c>
      <c r="AF15" s="1">
        <v>204523000</v>
      </c>
      <c r="AG15" s="1">
        <v>250147000</v>
      </c>
      <c r="AH15" s="1">
        <v>268067000</v>
      </c>
      <c r="AI15" s="1">
        <v>314470000</v>
      </c>
      <c r="AJ15" s="1">
        <v>356743000</v>
      </c>
      <c r="AK15" s="1">
        <v>305479000</v>
      </c>
      <c r="AL15" s="1">
        <v>334523000</v>
      </c>
      <c r="AM15" s="1">
        <v>365915000</v>
      </c>
      <c r="AS15" s="18" t="s">
        <v>122</v>
      </c>
      <c r="AT15" s="19" t="s">
        <v>123</v>
      </c>
      <c r="AU15" s="19" t="s">
        <v>124</v>
      </c>
      <c r="AV15" s="19" t="s">
        <v>125</v>
      </c>
    </row>
    <row r="16" spans="1:48" ht="19" x14ac:dyDescent="0.25">
      <c r="A16" s="5" t="s">
        <v>11</v>
      </c>
      <c r="B16" s="1">
        <v>26400000</v>
      </c>
      <c r="C16" s="1">
        <v>34800000</v>
      </c>
      <c r="D16" s="1">
        <v>34900000</v>
      </c>
      <c r="E16" s="1">
        <v>39700000</v>
      </c>
      <c r="F16" s="1">
        <v>22500000</v>
      </c>
      <c r="G16" s="1">
        <v>24400000</v>
      </c>
      <c r="H16" s="1">
        <v>23000000</v>
      </c>
      <c r="I16" s="1">
        <v>21200000</v>
      </c>
      <c r="J16" s="1">
        <v>25400000</v>
      </c>
      <c r="K16" s="1">
        <v>30000000</v>
      </c>
      <c r="L16" s="1">
        <v>35900000</v>
      </c>
      <c r="M16" s="1">
        <v>30100000</v>
      </c>
      <c r="N16" s="1">
        <v>54500000</v>
      </c>
      <c r="O16" s="1">
        <v>76300000</v>
      </c>
      <c r="P16" s="1">
        <v>108400000</v>
      </c>
      <c r="Q16" s="1">
        <v>163674000</v>
      </c>
      <c r="R16" s="1">
        <v>140268000</v>
      </c>
      <c r="S16" s="1">
        <v>149712000</v>
      </c>
      <c r="T16" s="1">
        <v>153248000</v>
      </c>
      <c r="U16" s="1">
        <v>183125000</v>
      </c>
      <c r="V16" s="1">
        <v>224998000</v>
      </c>
      <c r="W16" s="1">
        <v>325323000</v>
      </c>
      <c r="X16" s="1">
        <v>421910000</v>
      </c>
      <c r="Y16" s="1">
        <v>476559000</v>
      </c>
      <c r="Z16" s="1">
        <v>450041000</v>
      </c>
      <c r="AA16" s="1">
        <v>507847000</v>
      </c>
      <c r="AB16" s="1">
        <v>626460000</v>
      </c>
      <c r="AC16" s="1">
        <v>734053000</v>
      </c>
      <c r="AD16" s="1">
        <v>825167000</v>
      </c>
      <c r="AE16" s="1">
        <v>928923000</v>
      </c>
      <c r="AF16" s="1">
        <v>958992000</v>
      </c>
      <c r="AG16" s="1">
        <v>1110913000</v>
      </c>
      <c r="AH16" s="1">
        <v>1218155000</v>
      </c>
      <c r="AI16" s="1">
        <v>1401476000</v>
      </c>
      <c r="AJ16" s="1">
        <v>1598550000</v>
      </c>
      <c r="AK16" s="1">
        <v>1410361000</v>
      </c>
      <c r="AL16" s="1">
        <v>1472782000</v>
      </c>
      <c r="AM16" s="1">
        <v>1711478000</v>
      </c>
      <c r="AS16" s="29">
        <f>(AM35+AL35+AK35+AJ35+AI35)/5</f>
        <v>3.5916450730996571E-3</v>
      </c>
      <c r="AT16" s="30">
        <f>AU101/AM3</f>
        <v>10.395020789540656</v>
      </c>
      <c r="AU16" s="30">
        <f>AU101/AM28</f>
        <v>65.274907514039953</v>
      </c>
      <c r="AV16" s="31">
        <f>AU101/AM106</f>
        <v>52.665571013641554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>
        <v>615000</v>
      </c>
      <c r="AA17" s="1">
        <v>508000</v>
      </c>
      <c r="AB17" s="1">
        <v>142000</v>
      </c>
      <c r="AC17" s="1">
        <v>2432000</v>
      </c>
      <c r="AD17" s="1">
        <v>3717000</v>
      </c>
      <c r="AE17" s="1">
        <v>5441000</v>
      </c>
      <c r="AF17" s="1">
        <v>4626000</v>
      </c>
      <c r="AG17" s="1">
        <v>8272000</v>
      </c>
      <c r="AH17" s="1">
        <v>9790000</v>
      </c>
      <c r="AI17" s="1">
        <v>19901000</v>
      </c>
      <c r="AJ17" s="1">
        <v>21695000</v>
      </c>
      <c r="AK17" s="1">
        <v>13159000</v>
      </c>
      <c r="AL17" s="1">
        <v>7285000</v>
      </c>
      <c r="AM17" s="1">
        <v>6386000</v>
      </c>
    </row>
    <row r="18" spans="1:45" ht="20" x14ac:dyDescent="0.25">
      <c r="A18" s="5" t="s">
        <v>13</v>
      </c>
      <c r="B18" s="1">
        <v>900000</v>
      </c>
      <c r="C18" s="1">
        <v>1200000</v>
      </c>
      <c r="D18" s="1">
        <v>1600000</v>
      </c>
      <c r="E18" s="1">
        <v>1900000</v>
      </c>
      <c r="F18" s="1">
        <v>2400000</v>
      </c>
      <c r="G18" s="1">
        <v>1800000</v>
      </c>
      <c r="H18" s="1">
        <v>1800000</v>
      </c>
      <c r="I18" s="1">
        <v>1900000</v>
      </c>
      <c r="J18" s="1">
        <v>1600000</v>
      </c>
      <c r="K18" s="1">
        <v>2000000</v>
      </c>
      <c r="L18" s="1">
        <v>2600000</v>
      </c>
      <c r="M18" s="1">
        <v>2100000</v>
      </c>
      <c r="N18" s="1">
        <v>1600000</v>
      </c>
      <c r="O18" s="1">
        <v>2800000</v>
      </c>
      <c r="P18" s="1">
        <v>6100000</v>
      </c>
      <c r="Q18" s="1">
        <v>9775000</v>
      </c>
      <c r="R18" s="1">
        <v>10588000</v>
      </c>
      <c r="S18" s="1">
        <v>4532000</v>
      </c>
      <c r="T18" s="1">
        <v>5081000</v>
      </c>
      <c r="U18" s="1">
        <v>6779000</v>
      </c>
      <c r="V18" s="1">
        <v>7409000</v>
      </c>
      <c r="W18" s="1">
        <v>10565000</v>
      </c>
      <c r="X18" s="1">
        <v>12167000</v>
      </c>
      <c r="Y18" s="1">
        <v>15052000</v>
      </c>
      <c r="Z18" s="1">
        <v>14967000</v>
      </c>
      <c r="AA18" s="1">
        <v>17597000</v>
      </c>
      <c r="AB18" s="1">
        <v>18543000</v>
      </c>
      <c r="AC18" s="1">
        <v>30656000</v>
      </c>
      <c r="AD18" s="1">
        <v>36790000</v>
      </c>
      <c r="AE18" s="1">
        <v>47757000</v>
      </c>
      <c r="AF18" s="1">
        <v>47907000</v>
      </c>
      <c r="AG18" s="1">
        <v>60277000</v>
      </c>
      <c r="AH18" s="1">
        <v>64823000</v>
      </c>
      <c r="AI18" s="1">
        <v>77191000</v>
      </c>
      <c r="AJ18" s="1">
        <v>83497000</v>
      </c>
      <c r="AK18" s="1">
        <v>88561000</v>
      </c>
      <c r="AL18" s="1">
        <v>93019000</v>
      </c>
      <c r="AM18" s="1">
        <v>96333000</v>
      </c>
      <c r="AS18" s="18" t="s">
        <v>126</v>
      </c>
    </row>
    <row r="19" spans="1:45" ht="19" x14ac:dyDescent="0.25">
      <c r="A19" s="6" t="s">
        <v>14</v>
      </c>
      <c r="B19" s="10">
        <v>5900000</v>
      </c>
      <c r="C19" s="10">
        <v>13100000</v>
      </c>
      <c r="D19" s="10">
        <v>14400000</v>
      </c>
      <c r="E19" s="10">
        <v>5600000</v>
      </c>
      <c r="F19" s="10">
        <v>-1500000</v>
      </c>
      <c r="G19" s="10">
        <v>2000000</v>
      </c>
      <c r="H19" s="10">
        <v>4900000</v>
      </c>
      <c r="I19" s="10">
        <v>700000</v>
      </c>
      <c r="J19" s="10">
        <v>2700000</v>
      </c>
      <c r="K19" s="10">
        <v>4600000</v>
      </c>
      <c r="L19" s="10">
        <v>7000000</v>
      </c>
      <c r="M19" s="10">
        <v>13700000</v>
      </c>
      <c r="N19" s="10">
        <v>11900000</v>
      </c>
      <c r="O19" s="10">
        <v>20200000</v>
      </c>
      <c r="P19" s="10">
        <v>34000000</v>
      </c>
      <c r="Q19" s="10">
        <v>55601000</v>
      </c>
      <c r="R19" s="10">
        <v>37901000</v>
      </c>
      <c r="S19" s="10">
        <v>24688000</v>
      </c>
      <c r="T19" s="10">
        <v>25175000</v>
      </c>
      <c r="U19" s="10">
        <v>38357000</v>
      </c>
      <c r="V19" s="10">
        <v>46321000</v>
      </c>
      <c r="W19" s="10">
        <v>63353000</v>
      </c>
      <c r="X19" s="10">
        <v>78702000</v>
      </c>
      <c r="Y19" s="10">
        <v>99013000</v>
      </c>
      <c r="Z19" s="10">
        <v>88208000</v>
      </c>
      <c r="AA19" s="10">
        <v>109743000</v>
      </c>
      <c r="AB19" s="10">
        <v>134405000</v>
      </c>
      <c r="AC19" s="10">
        <v>172735000</v>
      </c>
      <c r="AD19" s="10">
        <v>199103000</v>
      </c>
      <c r="AE19" s="10">
        <v>234291000</v>
      </c>
      <c r="AF19" s="10">
        <v>257297000</v>
      </c>
      <c r="AG19" s="10">
        <v>305641000</v>
      </c>
      <c r="AH19" s="10">
        <v>350898000</v>
      </c>
      <c r="AI19" s="10">
        <v>426925000</v>
      </c>
      <c r="AJ19" s="10">
        <v>511188000</v>
      </c>
      <c r="AK19" s="10">
        <v>444704000</v>
      </c>
      <c r="AL19" s="10">
        <v>461824000</v>
      </c>
      <c r="AM19" s="10">
        <v>554794000</v>
      </c>
      <c r="AS19" s="32">
        <f>AM40-AM56-AM61</f>
        <v>-150770000</v>
      </c>
    </row>
    <row r="20" spans="1:45" ht="19" customHeight="1" x14ac:dyDescent="0.25">
      <c r="A20" s="14" t="s">
        <v>102</v>
      </c>
      <c r="B20" s="1"/>
      <c r="C20" s="15">
        <f>(C19/B19)-1</f>
        <v>1.2203389830508473</v>
      </c>
      <c r="D20" s="15">
        <f>(D19/C19)-1</f>
        <v>9.92366412213741E-2</v>
      </c>
      <c r="E20" s="15">
        <f>(E19/D19)-1</f>
        <v>-0.61111111111111116</v>
      </c>
      <c r="F20" s="15">
        <f t="shared" ref="F20:AK20" si="3">(F19/E19)-1</f>
        <v>-1.2678571428571428</v>
      </c>
      <c r="G20" s="15">
        <f t="shared" si="3"/>
        <v>-2.333333333333333</v>
      </c>
      <c r="H20" s="15">
        <f t="shared" si="3"/>
        <v>1.4500000000000002</v>
      </c>
      <c r="I20" s="15">
        <f t="shared" si="3"/>
        <v>-0.85714285714285721</v>
      </c>
      <c r="J20" s="15">
        <f t="shared" si="3"/>
        <v>2.8571428571428572</v>
      </c>
      <c r="K20" s="15">
        <f t="shared" si="3"/>
        <v>0.70370370370370372</v>
      </c>
      <c r="L20" s="15">
        <f t="shared" si="3"/>
        <v>0.52173913043478271</v>
      </c>
      <c r="M20" s="15">
        <f t="shared" si="3"/>
        <v>0.95714285714285707</v>
      </c>
      <c r="N20" s="15">
        <f t="shared" si="3"/>
        <v>-0.13138686131386856</v>
      </c>
      <c r="O20" s="15">
        <f t="shared" si="3"/>
        <v>0.69747899159663862</v>
      </c>
      <c r="P20" s="15">
        <f t="shared" si="3"/>
        <v>0.68316831683168311</v>
      </c>
      <c r="Q20" s="15">
        <f t="shared" si="3"/>
        <v>0.63532352941176473</v>
      </c>
      <c r="R20" s="15">
        <f t="shared" si="3"/>
        <v>-0.31833959820866531</v>
      </c>
      <c r="S20" s="15">
        <f t="shared" si="3"/>
        <v>-0.34861876995329943</v>
      </c>
      <c r="T20" s="15">
        <f t="shared" si="3"/>
        <v>1.9726182760855471E-2</v>
      </c>
      <c r="U20" s="15">
        <f t="shared" si="3"/>
        <v>0.52361469712015896</v>
      </c>
      <c r="V20" s="15">
        <f t="shared" si="3"/>
        <v>0.20762833381129919</v>
      </c>
      <c r="W20" s="15">
        <f t="shared" si="3"/>
        <v>0.36769499794909444</v>
      </c>
      <c r="X20" s="15">
        <f t="shared" si="3"/>
        <v>0.24227739807112525</v>
      </c>
      <c r="Y20" s="15">
        <f t="shared" si="3"/>
        <v>0.25807476303016452</v>
      </c>
      <c r="Z20" s="15">
        <f t="shared" si="3"/>
        <v>-0.1091270843222607</v>
      </c>
      <c r="AA20" s="15">
        <f t="shared" si="3"/>
        <v>0.24413885361871945</v>
      </c>
      <c r="AB20" s="15">
        <f t="shared" si="3"/>
        <v>0.22472503941025845</v>
      </c>
      <c r="AC20" s="15">
        <f t="shared" si="3"/>
        <v>0.28518284290018969</v>
      </c>
      <c r="AD20" s="15">
        <f t="shared" si="3"/>
        <v>0.15265001302573311</v>
      </c>
      <c r="AE20" s="15">
        <f t="shared" si="3"/>
        <v>0.17673264591693738</v>
      </c>
      <c r="AF20" s="15">
        <f t="shared" si="3"/>
        <v>9.8194126108130497E-2</v>
      </c>
      <c r="AG20" s="15">
        <f t="shared" si="3"/>
        <v>0.18789181374054098</v>
      </c>
      <c r="AH20" s="15">
        <f t="shared" si="3"/>
        <v>0.14807241175104124</v>
      </c>
      <c r="AI20" s="15">
        <f t="shared" si="3"/>
        <v>0.21666410181876206</v>
      </c>
      <c r="AJ20" s="15">
        <f t="shared" si="3"/>
        <v>0.19737190373016333</v>
      </c>
      <c r="AK20" s="15">
        <f t="shared" si="3"/>
        <v>-0.13005782608355443</v>
      </c>
      <c r="AL20" s="15">
        <f t="shared" ref="AL20" si="4">(AL19/AK19)-1</f>
        <v>3.8497517449809227E-2</v>
      </c>
      <c r="AM20" s="15">
        <f t="shared" ref="AM20" si="5">(AM19/AL19)-1</f>
        <v>0.20131045593126395</v>
      </c>
    </row>
    <row r="21" spans="1:45" ht="19" x14ac:dyDescent="0.25">
      <c r="A21" s="5" t="s">
        <v>15</v>
      </c>
      <c r="B21" s="2">
        <v>0.1827</v>
      </c>
      <c r="C21" s="2">
        <v>0.27700000000000002</v>
      </c>
      <c r="D21" s="2">
        <v>0.307</v>
      </c>
      <c r="E21" s="2">
        <v>0.12959999999999999</v>
      </c>
      <c r="F21" s="2">
        <v>-5.6599999999999998E-2</v>
      </c>
      <c r="G21" s="2">
        <v>7.6300000000000007E-2</v>
      </c>
      <c r="H21" s="2">
        <v>0.19289999999999999</v>
      </c>
      <c r="I21" s="2">
        <v>3.2300000000000002E-2</v>
      </c>
      <c r="J21" s="2">
        <v>0.1042</v>
      </c>
      <c r="K21" s="2">
        <v>0.14199999999999999</v>
      </c>
      <c r="L21" s="2">
        <v>0.17330000000000001</v>
      </c>
      <c r="M21" s="2">
        <v>0.39600000000000002</v>
      </c>
      <c r="N21" s="2">
        <v>0.18679999999999999</v>
      </c>
      <c r="O21" s="2">
        <v>0.2117</v>
      </c>
      <c r="P21" s="2">
        <v>0.24060000000000001</v>
      </c>
      <c r="Q21" s="2">
        <v>0.27400000000000002</v>
      </c>
      <c r="R21" s="2">
        <v>0.2213</v>
      </c>
      <c r="S21" s="2">
        <v>0.1434</v>
      </c>
      <c r="T21" s="2">
        <v>0.14269999999999999</v>
      </c>
      <c r="U21" s="2">
        <v>0.17780000000000001</v>
      </c>
      <c r="V21" s="2">
        <v>0.17180000000000001</v>
      </c>
      <c r="W21" s="2">
        <v>0.1615</v>
      </c>
      <c r="X21" s="2">
        <v>0.15490000000000001</v>
      </c>
      <c r="Y21" s="2">
        <v>0.17</v>
      </c>
      <c r="Z21" s="2">
        <v>0.16389999999999999</v>
      </c>
      <c r="AA21" s="2">
        <v>0.1779</v>
      </c>
      <c r="AB21" s="2">
        <v>0.1757</v>
      </c>
      <c r="AC21" s="2">
        <v>0.1925</v>
      </c>
      <c r="AD21" s="2">
        <v>0.19739999999999999</v>
      </c>
      <c r="AE21" s="2">
        <v>0.2069</v>
      </c>
      <c r="AF21" s="2">
        <v>0.2165</v>
      </c>
      <c r="AG21" s="2">
        <v>0.22209999999999999</v>
      </c>
      <c r="AH21" s="2">
        <v>0.2301</v>
      </c>
      <c r="AI21" s="2">
        <v>0.2402</v>
      </c>
      <c r="AJ21" s="2">
        <v>0.2487</v>
      </c>
      <c r="AK21" s="2">
        <v>0.24890000000000001</v>
      </c>
      <c r="AL21" s="2">
        <v>0.2475</v>
      </c>
      <c r="AM21" s="2">
        <v>0.25119999999999998</v>
      </c>
    </row>
    <row r="22" spans="1:45" ht="19" x14ac:dyDescent="0.25">
      <c r="A22" s="6" t="s">
        <v>16</v>
      </c>
      <c r="B22" s="10">
        <v>5900000</v>
      </c>
      <c r="C22" s="10">
        <v>12500000</v>
      </c>
      <c r="D22" s="10">
        <v>12000000</v>
      </c>
      <c r="E22" s="10">
        <v>3500000</v>
      </c>
      <c r="F22" s="10">
        <v>4000000</v>
      </c>
      <c r="G22" s="10">
        <v>1800000</v>
      </c>
      <c r="H22" s="10">
        <v>2400000</v>
      </c>
      <c r="I22" s="10">
        <v>500000</v>
      </c>
      <c r="J22" s="10">
        <v>500000</v>
      </c>
      <c r="K22" s="10">
        <v>2400000</v>
      </c>
      <c r="L22" s="10">
        <v>4500000</v>
      </c>
      <c r="M22" s="10">
        <v>4500000</v>
      </c>
      <c r="N22" s="10">
        <v>9200000</v>
      </c>
      <c r="O22" s="10">
        <v>19100000</v>
      </c>
      <c r="P22" s="10">
        <v>32900000</v>
      </c>
      <c r="Q22" s="10">
        <v>39235000</v>
      </c>
      <c r="R22" s="10">
        <v>30991000</v>
      </c>
      <c r="S22" s="10">
        <v>22400000</v>
      </c>
      <c r="T22" s="10">
        <v>23205000</v>
      </c>
      <c r="U22" s="10">
        <v>32619000</v>
      </c>
      <c r="V22" s="10">
        <v>44649000</v>
      </c>
      <c r="W22" s="10">
        <v>66867000</v>
      </c>
      <c r="X22" s="10">
        <v>86014000</v>
      </c>
      <c r="Y22" s="10">
        <v>105788000</v>
      </c>
      <c r="Z22" s="10">
        <v>88255000</v>
      </c>
      <c r="AA22" s="10">
        <v>109173000</v>
      </c>
      <c r="AB22" s="10">
        <v>138431000</v>
      </c>
      <c r="AC22" s="10">
        <v>163294000</v>
      </c>
      <c r="AD22" s="10">
        <v>183590000</v>
      </c>
      <c r="AE22" s="10">
        <v>203388000</v>
      </c>
      <c r="AF22" s="10">
        <v>229656000</v>
      </c>
      <c r="AG22" s="10">
        <v>265345000</v>
      </c>
      <c r="AH22" s="10">
        <v>306658000</v>
      </c>
      <c r="AI22" s="10">
        <v>376245000</v>
      </c>
      <c r="AJ22" s="10">
        <v>457097000</v>
      </c>
      <c r="AK22" s="10">
        <v>376648000</v>
      </c>
      <c r="AL22" s="10">
        <v>392900000</v>
      </c>
      <c r="AM22" s="10">
        <v>496844000</v>
      </c>
    </row>
    <row r="23" spans="1:45" ht="19" x14ac:dyDescent="0.25">
      <c r="A23" s="5" t="s">
        <v>17</v>
      </c>
      <c r="B23" s="2">
        <v>0.1827</v>
      </c>
      <c r="C23" s="2">
        <v>0.26429999999999998</v>
      </c>
      <c r="D23" s="2">
        <v>0.25590000000000002</v>
      </c>
      <c r="E23" s="2">
        <v>8.1000000000000003E-2</v>
      </c>
      <c r="F23" s="2">
        <v>0.15090000000000001</v>
      </c>
      <c r="G23" s="2">
        <v>6.8699999999999997E-2</v>
      </c>
      <c r="H23" s="2">
        <v>9.4500000000000001E-2</v>
      </c>
      <c r="I23" s="2">
        <v>2.3E-2</v>
      </c>
      <c r="J23" s="2">
        <v>1.9300000000000001E-2</v>
      </c>
      <c r="K23" s="2">
        <v>7.4099999999999999E-2</v>
      </c>
      <c r="L23" s="2">
        <v>0.1114</v>
      </c>
      <c r="M23" s="2">
        <v>0.13009999999999999</v>
      </c>
      <c r="N23" s="2">
        <v>0.1444</v>
      </c>
      <c r="O23" s="2">
        <v>0.20019999999999999</v>
      </c>
      <c r="P23" s="2">
        <v>0.23280000000000001</v>
      </c>
      <c r="Q23" s="2">
        <v>0.19339999999999999</v>
      </c>
      <c r="R23" s="2">
        <v>0.18099999999999999</v>
      </c>
      <c r="S23" s="2">
        <v>0.13009999999999999</v>
      </c>
      <c r="T23" s="2">
        <v>0.13150000000000001</v>
      </c>
      <c r="U23" s="2">
        <v>0.1512</v>
      </c>
      <c r="V23" s="2">
        <v>0.1656</v>
      </c>
      <c r="W23" s="2">
        <v>0.17050000000000001</v>
      </c>
      <c r="X23" s="2">
        <v>0.16930000000000001</v>
      </c>
      <c r="Y23" s="2">
        <v>0.1817</v>
      </c>
      <c r="Z23" s="2">
        <v>0.16400000000000001</v>
      </c>
      <c r="AA23" s="2">
        <v>0.1769</v>
      </c>
      <c r="AB23" s="2">
        <v>0.18099999999999999</v>
      </c>
      <c r="AC23" s="2">
        <v>0.182</v>
      </c>
      <c r="AD23" s="2">
        <v>0.182</v>
      </c>
      <c r="AE23" s="2">
        <v>0.17960000000000001</v>
      </c>
      <c r="AF23" s="2">
        <v>0.19320000000000001</v>
      </c>
      <c r="AG23" s="2">
        <v>0.1928</v>
      </c>
      <c r="AH23" s="2">
        <v>0.2011</v>
      </c>
      <c r="AI23" s="2">
        <v>0.21160000000000001</v>
      </c>
      <c r="AJ23" s="2">
        <v>0.22239999999999999</v>
      </c>
      <c r="AK23" s="2">
        <v>0.21079999999999999</v>
      </c>
      <c r="AL23" s="2">
        <v>0.21060000000000001</v>
      </c>
      <c r="AM23" s="2">
        <v>0.22500000000000001</v>
      </c>
    </row>
    <row r="24" spans="1:45" ht="19" x14ac:dyDescent="0.25">
      <c r="A24" s="5" t="s">
        <v>18</v>
      </c>
      <c r="B24" s="1">
        <v>-900000</v>
      </c>
      <c r="C24" s="1">
        <v>-600000</v>
      </c>
      <c r="D24" s="1">
        <v>800000</v>
      </c>
      <c r="E24" s="1">
        <v>200000</v>
      </c>
      <c r="F24" s="1">
        <v>-1500000</v>
      </c>
      <c r="G24" s="1">
        <v>900000</v>
      </c>
      <c r="H24" s="1">
        <v>700000</v>
      </c>
      <c r="I24" s="1">
        <v>-1700000</v>
      </c>
      <c r="J24" s="1">
        <v>100000</v>
      </c>
      <c r="K24" s="1">
        <v>-200000</v>
      </c>
      <c r="L24" s="1">
        <v>-100000</v>
      </c>
      <c r="M24" s="1">
        <v>900000</v>
      </c>
      <c r="N24" s="1">
        <v>1100000</v>
      </c>
      <c r="O24" s="1">
        <v>-1700000</v>
      </c>
      <c r="P24" s="1">
        <v>-5000000</v>
      </c>
      <c r="Q24" s="1">
        <v>8013000</v>
      </c>
      <c r="R24" s="1">
        <v>-3678000</v>
      </c>
      <c r="S24" s="1">
        <v>-921000</v>
      </c>
      <c r="T24" s="1">
        <v>-1096000</v>
      </c>
      <c r="U24" s="1">
        <v>3936000</v>
      </c>
      <c r="V24" s="1">
        <v>-608000</v>
      </c>
      <c r="W24" s="1">
        <v>-2884000</v>
      </c>
      <c r="X24" s="1">
        <v>-3198000</v>
      </c>
      <c r="Y24" s="1">
        <v>-2951000</v>
      </c>
      <c r="Z24" s="1">
        <v>-410000</v>
      </c>
      <c r="AA24" s="1">
        <v>-118000</v>
      </c>
      <c r="AB24" s="1">
        <v>-78000</v>
      </c>
      <c r="AC24" s="1">
        <v>-2119000</v>
      </c>
      <c r="AD24" s="1">
        <v>-2829000</v>
      </c>
      <c r="AE24" s="1">
        <v>-4816000</v>
      </c>
      <c r="AF24" s="1">
        <v>-4692000</v>
      </c>
      <c r="AG24" s="1">
        <v>-8295000</v>
      </c>
      <c r="AH24" s="1">
        <v>-8698000</v>
      </c>
      <c r="AI24" s="1">
        <v>-19959000</v>
      </c>
      <c r="AJ24" s="1">
        <v>-19256000</v>
      </c>
      <c r="AK24" s="1">
        <v>-11793000</v>
      </c>
      <c r="AL24" s="1">
        <v>-5842000</v>
      </c>
      <c r="AM24" s="1">
        <v>-44769000</v>
      </c>
    </row>
    <row r="25" spans="1:45" ht="19" x14ac:dyDescent="0.25">
      <c r="A25" s="6" t="s">
        <v>19</v>
      </c>
      <c r="B25" s="10">
        <v>5000000</v>
      </c>
      <c r="C25" s="10">
        <v>11900000</v>
      </c>
      <c r="D25" s="10">
        <v>12800000</v>
      </c>
      <c r="E25" s="10">
        <v>3700000</v>
      </c>
      <c r="F25" s="10">
        <v>2500000</v>
      </c>
      <c r="G25" s="10">
        <v>2700000</v>
      </c>
      <c r="H25" s="10">
        <v>3100000</v>
      </c>
      <c r="I25" s="10">
        <v>-1200000</v>
      </c>
      <c r="J25" s="10">
        <v>600000</v>
      </c>
      <c r="K25" s="10">
        <v>2200000</v>
      </c>
      <c r="L25" s="10">
        <v>4400000</v>
      </c>
      <c r="M25" s="10">
        <v>5400000</v>
      </c>
      <c r="N25" s="10">
        <v>10300000</v>
      </c>
      <c r="O25" s="10">
        <v>17400000</v>
      </c>
      <c r="P25" s="10">
        <v>27900000</v>
      </c>
      <c r="Q25" s="10">
        <v>47248000</v>
      </c>
      <c r="R25" s="10">
        <v>27313000</v>
      </c>
      <c r="S25" s="10">
        <v>21479000</v>
      </c>
      <c r="T25" s="10">
        <v>22109000</v>
      </c>
      <c r="U25" s="10">
        <v>36555000</v>
      </c>
      <c r="V25" s="10">
        <v>44041000</v>
      </c>
      <c r="W25" s="10">
        <v>63983000</v>
      </c>
      <c r="X25" s="10">
        <v>82816000</v>
      </c>
      <c r="Y25" s="10">
        <v>102837000</v>
      </c>
      <c r="Z25" s="10">
        <v>87845000</v>
      </c>
      <c r="AA25" s="10">
        <v>109055000</v>
      </c>
      <c r="AB25" s="10">
        <v>138353000</v>
      </c>
      <c r="AC25" s="10">
        <v>161175000</v>
      </c>
      <c r="AD25" s="10">
        <v>180761000</v>
      </c>
      <c r="AE25" s="10">
        <v>198572000</v>
      </c>
      <c r="AF25" s="10">
        <v>224964000</v>
      </c>
      <c r="AG25" s="10">
        <v>257050000</v>
      </c>
      <c r="AH25" s="10">
        <v>297960000</v>
      </c>
      <c r="AI25" s="10">
        <v>356286000</v>
      </c>
      <c r="AJ25" s="10">
        <v>437841000</v>
      </c>
      <c r="AK25" s="10">
        <v>364855000</v>
      </c>
      <c r="AL25" s="10">
        <v>387058000</v>
      </c>
      <c r="AM25" s="10">
        <v>452075000</v>
      </c>
    </row>
    <row r="26" spans="1:45" ht="19" x14ac:dyDescent="0.25">
      <c r="A26" s="5" t="s">
        <v>20</v>
      </c>
      <c r="B26" s="2">
        <v>0.15479999999999999</v>
      </c>
      <c r="C26" s="2">
        <v>0.25159999999999999</v>
      </c>
      <c r="D26" s="2">
        <v>0.27289999999999998</v>
      </c>
      <c r="E26" s="2">
        <v>8.5599999999999996E-2</v>
      </c>
      <c r="F26" s="2">
        <v>9.4299999999999995E-2</v>
      </c>
      <c r="G26" s="2">
        <v>0.1031</v>
      </c>
      <c r="H26" s="2">
        <v>0.122</v>
      </c>
      <c r="I26" s="2">
        <v>-5.5300000000000002E-2</v>
      </c>
      <c r="J26" s="2">
        <v>2.3199999999999998E-2</v>
      </c>
      <c r="K26" s="2">
        <v>6.7900000000000002E-2</v>
      </c>
      <c r="L26" s="2">
        <v>0.1089</v>
      </c>
      <c r="M26" s="2">
        <v>0.15609999999999999</v>
      </c>
      <c r="N26" s="2">
        <v>0.16170000000000001</v>
      </c>
      <c r="O26" s="2">
        <v>0.18240000000000001</v>
      </c>
      <c r="P26" s="2">
        <v>0.19750000000000001</v>
      </c>
      <c r="Q26" s="2">
        <v>0.2329</v>
      </c>
      <c r="R26" s="2">
        <v>0.1595</v>
      </c>
      <c r="S26" s="2">
        <v>0.12479999999999999</v>
      </c>
      <c r="T26" s="2">
        <v>0.12529999999999999</v>
      </c>
      <c r="U26" s="2">
        <v>0.1694</v>
      </c>
      <c r="V26" s="2">
        <v>0.1633</v>
      </c>
      <c r="W26" s="2">
        <v>0.16309999999999999</v>
      </c>
      <c r="X26" s="2">
        <v>0.16300000000000001</v>
      </c>
      <c r="Y26" s="2">
        <v>0.17660000000000001</v>
      </c>
      <c r="Z26" s="2">
        <v>0.16320000000000001</v>
      </c>
      <c r="AA26" s="2">
        <v>0.1767</v>
      </c>
      <c r="AB26" s="2">
        <v>0.18090000000000001</v>
      </c>
      <c r="AC26" s="2">
        <v>0.17960000000000001</v>
      </c>
      <c r="AD26" s="2">
        <v>0.1792</v>
      </c>
      <c r="AE26" s="2">
        <v>0.1754</v>
      </c>
      <c r="AF26" s="2">
        <v>0.1893</v>
      </c>
      <c r="AG26" s="2">
        <v>0.18679999999999999</v>
      </c>
      <c r="AH26" s="2">
        <v>0.19539999999999999</v>
      </c>
      <c r="AI26" s="2">
        <v>0.20039999999999999</v>
      </c>
      <c r="AJ26" s="2">
        <v>0.21299999999999999</v>
      </c>
      <c r="AK26" s="2">
        <v>0.20419999999999999</v>
      </c>
      <c r="AL26" s="2">
        <v>0.20749999999999999</v>
      </c>
      <c r="AM26" s="2">
        <v>0.20469999999999999</v>
      </c>
    </row>
    <row r="27" spans="1:45" ht="19" x14ac:dyDescent="0.25">
      <c r="A27" s="5" t="s">
        <v>21</v>
      </c>
      <c r="B27" s="1">
        <v>2300000</v>
      </c>
      <c r="C27" s="1">
        <v>5600000</v>
      </c>
      <c r="D27" s="1">
        <v>5200000</v>
      </c>
      <c r="E27" s="1">
        <v>1200000</v>
      </c>
      <c r="F27" s="1">
        <v>800000</v>
      </c>
      <c r="G27" s="1">
        <v>700000</v>
      </c>
      <c r="H27" s="1">
        <v>700000</v>
      </c>
      <c r="I27" s="1">
        <v>-600000</v>
      </c>
      <c r="J27" s="1">
        <v>100000</v>
      </c>
      <c r="K27" s="1">
        <v>700000</v>
      </c>
      <c r="L27" s="1">
        <v>1700000</v>
      </c>
      <c r="M27" s="1">
        <v>1700000</v>
      </c>
      <c r="N27" s="1">
        <v>3300000</v>
      </c>
      <c r="O27" s="1">
        <v>6900000</v>
      </c>
      <c r="P27" s="1">
        <v>11600000</v>
      </c>
      <c r="Q27" s="1">
        <v>19509000</v>
      </c>
      <c r="R27" s="1">
        <v>11480000</v>
      </c>
      <c r="S27" s="1">
        <v>4930000</v>
      </c>
      <c r="T27" s="1">
        <v>7872000</v>
      </c>
      <c r="U27" s="1">
        <v>10948000</v>
      </c>
      <c r="V27" s="1">
        <v>16100000</v>
      </c>
      <c r="W27" s="1">
        <v>20900000</v>
      </c>
      <c r="X27" s="1">
        <v>27530000</v>
      </c>
      <c r="Y27" s="1">
        <v>35450000</v>
      </c>
      <c r="Z27" s="1">
        <v>28000000</v>
      </c>
      <c r="AA27" s="1">
        <v>36700000</v>
      </c>
      <c r="AB27" s="1">
        <v>42900000</v>
      </c>
      <c r="AC27" s="1">
        <v>54500000</v>
      </c>
      <c r="AD27" s="1">
        <v>56200000</v>
      </c>
      <c r="AE27" s="1">
        <v>59800000</v>
      </c>
      <c r="AF27" s="1">
        <v>71400000</v>
      </c>
      <c r="AG27" s="1">
        <v>80900000</v>
      </c>
      <c r="AH27" s="1">
        <v>90300000</v>
      </c>
      <c r="AI27" s="1">
        <v>70600000</v>
      </c>
      <c r="AJ27" s="1">
        <v>78100000</v>
      </c>
      <c r="AK27" s="1">
        <v>29000000</v>
      </c>
      <c r="AL27" s="1">
        <v>57300000</v>
      </c>
      <c r="AM27" s="1">
        <v>100400000</v>
      </c>
    </row>
    <row r="28" spans="1:45" ht="20" thickBot="1" x14ac:dyDescent="0.3">
      <c r="A28" s="7" t="s">
        <v>22</v>
      </c>
      <c r="B28" s="11">
        <v>2700000</v>
      </c>
      <c r="C28" s="11">
        <v>6300000</v>
      </c>
      <c r="D28" s="11">
        <v>7600000</v>
      </c>
      <c r="E28" s="11">
        <v>2500000</v>
      </c>
      <c r="F28" s="11">
        <v>-4700000</v>
      </c>
      <c r="G28" s="11">
        <v>-500000</v>
      </c>
      <c r="H28" s="11">
        <v>2400000</v>
      </c>
      <c r="I28" s="11">
        <v>-600000</v>
      </c>
      <c r="J28" s="11">
        <v>1000000</v>
      </c>
      <c r="K28" s="11">
        <v>1900000</v>
      </c>
      <c r="L28" s="11">
        <v>2700000</v>
      </c>
      <c r="M28" s="11">
        <v>9900000</v>
      </c>
      <c r="N28" s="11">
        <v>7000000</v>
      </c>
      <c r="O28" s="11">
        <v>10500000</v>
      </c>
      <c r="P28" s="11">
        <v>16300000</v>
      </c>
      <c r="Q28" s="11">
        <v>26317000</v>
      </c>
      <c r="R28" s="11">
        <v>15833000</v>
      </c>
      <c r="S28" s="11">
        <v>15226000</v>
      </c>
      <c r="T28" s="11">
        <v>12222000</v>
      </c>
      <c r="U28" s="11">
        <v>20630000</v>
      </c>
      <c r="V28" s="11">
        <v>22812000</v>
      </c>
      <c r="W28" s="11">
        <v>31888000</v>
      </c>
      <c r="X28" s="11">
        <v>39005000</v>
      </c>
      <c r="Y28" s="11">
        <v>48511000</v>
      </c>
      <c r="Z28" s="11">
        <v>44626000</v>
      </c>
      <c r="AA28" s="11">
        <v>54938000</v>
      </c>
      <c r="AB28" s="11">
        <v>72820000</v>
      </c>
      <c r="AC28" s="11">
        <v>85147000</v>
      </c>
      <c r="AD28" s="11">
        <v>102396000</v>
      </c>
      <c r="AE28" s="11">
        <v>121293000</v>
      </c>
      <c r="AF28" s="11">
        <v>133364000</v>
      </c>
      <c r="AG28" s="11">
        <v>156192000</v>
      </c>
      <c r="AH28" s="11">
        <v>185985000</v>
      </c>
      <c r="AI28" s="11">
        <v>259233000</v>
      </c>
      <c r="AJ28" s="11">
        <v>327896000</v>
      </c>
      <c r="AK28" s="11">
        <v>313984000</v>
      </c>
      <c r="AL28" s="11">
        <v>304220000</v>
      </c>
      <c r="AM28" s="11">
        <v>351675000</v>
      </c>
    </row>
    <row r="29" spans="1:45" ht="20" customHeight="1" thickTop="1" x14ac:dyDescent="0.25">
      <c r="A29" s="14" t="s">
        <v>103</v>
      </c>
      <c r="B29" s="1"/>
      <c r="C29" s="15">
        <f>(C28/B28)-1</f>
        <v>1.3333333333333335</v>
      </c>
      <c r="D29" s="15">
        <f>(D28/C28)-1</f>
        <v>0.20634920634920628</v>
      </c>
      <c r="E29" s="15">
        <f>(E28/D28)-1</f>
        <v>-0.67105263157894735</v>
      </c>
      <c r="F29" s="15">
        <f t="shared" ref="F29:AK29" si="6">(F28/E28)-1</f>
        <v>-2.88</v>
      </c>
      <c r="G29" s="15">
        <f t="shared" si="6"/>
        <v>-0.8936170212765957</v>
      </c>
      <c r="H29" s="15">
        <f t="shared" si="6"/>
        <v>-5.8</v>
      </c>
      <c r="I29" s="15">
        <f t="shared" si="6"/>
        <v>-1.25</v>
      </c>
      <c r="J29" s="15">
        <f t="shared" si="6"/>
        <v>-2.666666666666667</v>
      </c>
      <c r="K29" s="15">
        <f t="shared" si="6"/>
        <v>0.89999999999999991</v>
      </c>
      <c r="L29" s="15">
        <f t="shared" si="6"/>
        <v>0.42105263157894735</v>
      </c>
      <c r="M29" s="15">
        <f t="shared" si="6"/>
        <v>2.6666666666666665</v>
      </c>
      <c r="N29" s="15">
        <f t="shared" si="6"/>
        <v>-0.29292929292929293</v>
      </c>
      <c r="O29" s="15">
        <f t="shared" si="6"/>
        <v>0.5</v>
      </c>
      <c r="P29" s="15">
        <f t="shared" si="6"/>
        <v>0.55238095238095242</v>
      </c>
      <c r="Q29" s="15">
        <f t="shared" si="6"/>
        <v>0.61453987730061344</v>
      </c>
      <c r="R29" s="15">
        <f t="shared" si="6"/>
        <v>-0.39837367481095864</v>
      </c>
      <c r="S29" s="15">
        <f t="shared" si="6"/>
        <v>-3.8337649213667668E-2</v>
      </c>
      <c r="T29" s="15">
        <f t="shared" si="6"/>
        <v>-0.19729410219361621</v>
      </c>
      <c r="U29" s="15">
        <f t="shared" si="6"/>
        <v>0.68793978072328588</v>
      </c>
      <c r="V29" s="15">
        <f t="shared" si="6"/>
        <v>0.10576829859428027</v>
      </c>
      <c r="W29" s="15">
        <f t="shared" si="6"/>
        <v>0.39786077503068551</v>
      </c>
      <c r="X29" s="15">
        <f t="shared" si="6"/>
        <v>0.22318740592072261</v>
      </c>
      <c r="Y29" s="15">
        <f t="shared" si="6"/>
        <v>0.24371234457120883</v>
      </c>
      <c r="Z29" s="15">
        <f t="shared" si="6"/>
        <v>-8.0084929191317378E-2</v>
      </c>
      <c r="AA29" s="15">
        <f t="shared" si="6"/>
        <v>0.23107605431811051</v>
      </c>
      <c r="AB29" s="15">
        <f t="shared" si="6"/>
        <v>0.32549419345443953</v>
      </c>
      <c r="AC29" s="15">
        <f t="shared" si="6"/>
        <v>0.16928041746772871</v>
      </c>
      <c r="AD29" s="15">
        <f t="shared" si="6"/>
        <v>0.20257906913925328</v>
      </c>
      <c r="AE29" s="15">
        <f t="shared" si="6"/>
        <v>0.18454822454002118</v>
      </c>
      <c r="AF29" s="15">
        <f t="shared" si="6"/>
        <v>9.9519345716570617E-2</v>
      </c>
      <c r="AG29" s="15">
        <f t="shared" si="6"/>
        <v>0.17117063075492633</v>
      </c>
      <c r="AH29" s="15">
        <f t="shared" si="6"/>
        <v>0.19074600491702509</v>
      </c>
      <c r="AI29" s="15">
        <f t="shared" si="6"/>
        <v>0.39383821275909336</v>
      </c>
      <c r="AJ29" s="15">
        <f t="shared" si="6"/>
        <v>0.26486982752967414</v>
      </c>
      <c r="AK29" s="15">
        <f t="shared" si="6"/>
        <v>-4.2428086954400146E-2</v>
      </c>
      <c r="AL29" s="15">
        <f t="shared" ref="AL29" si="7">(AL28/AK28)-1</f>
        <v>-3.1097125968202244E-2</v>
      </c>
      <c r="AM29" s="15">
        <f t="shared" ref="AM29" si="8">(AM28/AL28)-1</f>
        <v>0.15598908684504642</v>
      </c>
    </row>
    <row r="30" spans="1:45" ht="19" x14ac:dyDescent="0.25">
      <c r="A30" s="5" t="s">
        <v>23</v>
      </c>
      <c r="B30" s="2">
        <v>8.3599999999999994E-2</v>
      </c>
      <c r="C30" s="2">
        <v>0.13320000000000001</v>
      </c>
      <c r="D30" s="2">
        <v>0.16200000000000001</v>
      </c>
      <c r="E30" s="2">
        <v>5.79E-2</v>
      </c>
      <c r="F30" s="2">
        <v>-0.1774</v>
      </c>
      <c r="G30" s="2">
        <v>-1.9099999999999999E-2</v>
      </c>
      <c r="H30" s="2">
        <v>9.4500000000000001E-2</v>
      </c>
      <c r="I30" s="2">
        <v>-2.76E-2</v>
      </c>
      <c r="J30" s="2">
        <v>3.8600000000000002E-2</v>
      </c>
      <c r="K30" s="2">
        <v>5.8599999999999999E-2</v>
      </c>
      <c r="L30" s="2">
        <v>6.6799999999999998E-2</v>
      </c>
      <c r="M30" s="2">
        <v>0.28610000000000002</v>
      </c>
      <c r="N30" s="2">
        <v>0.1099</v>
      </c>
      <c r="O30" s="2">
        <v>0.1101</v>
      </c>
      <c r="P30" s="2">
        <v>0.1154</v>
      </c>
      <c r="Q30" s="2">
        <v>0.12970000000000001</v>
      </c>
      <c r="R30" s="2">
        <v>9.2499999999999999E-2</v>
      </c>
      <c r="S30" s="2">
        <v>8.8499999999999995E-2</v>
      </c>
      <c r="T30" s="2">
        <v>6.93E-2</v>
      </c>
      <c r="U30" s="2">
        <v>9.5600000000000004E-2</v>
      </c>
      <c r="V30" s="2">
        <v>8.4599999999999995E-2</v>
      </c>
      <c r="W30" s="2">
        <v>8.1299999999999997E-2</v>
      </c>
      <c r="X30" s="2">
        <v>7.6799999999999993E-2</v>
      </c>
      <c r="Y30" s="2">
        <v>8.3299999999999999E-2</v>
      </c>
      <c r="Z30" s="2">
        <v>8.2900000000000001E-2</v>
      </c>
      <c r="AA30" s="2">
        <v>8.8999999999999996E-2</v>
      </c>
      <c r="AB30" s="2">
        <v>9.5200000000000007E-2</v>
      </c>
      <c r="AC30" s="2">
        <v>9.4899999999999998E-2</v>
      </c>
      <c r="AD30" s="2">
        <v>0.10150000000000001</v>
      </c>
      <c r="AE30" s="2">
        <v>0.1071</v>
      </c>
      <c r="AF30" s="2">
        <v>0.11219999999999999</v>
      </c>
      <c r="AG30" s="2">
        <v>0.1135</v>
      </c>
      <c r="AH30" s="2">
        <v>0.122</v>
      </c>
      <c r="AI30" s="2">
        <v>0.14580000000000001</v>
      </c>
      <c r="AJ30" s="2">
        <v>0.1595</v>
      </c>
      <c r="AK30" s="2">
        <v>0.1757</v>
      </c>
      <c r="AL30" s="2">
        <v>0.16309999999999999</v>
      </c>
      <c r="AM30" s="2">
        <v>0.15920000000000001</v>
      </c>
    </row>
    <row r="31" spans="1:45" ht="19" x14ac:dyDescent="0.25">
      <c r="A31" s="5" t="s">
        <v>24</v>
      </c>
      <c r="B31" s="12">
        <v>0.04</v>
      </c>
      <c r="C31" s="12">
        <v>0.08</v>
      </c>
      <c r="D31" s="12">
        <v>0.08</v>
      </c>
      <c r="E31" s="12">
        <v>0.02</v>
      </c>
      <c r="F31" s="12">
        <v>-0.04</v>
      </c>
      <c r="G31" s="12" t="s">
        <v>91</v>
      </c>
      <c r="H31" s="12">
        <v>0.03</v>
      </c>
      <c r="I31" s="12">
        <v>-0.01</v>
      </c>
      <c r="J31" s="12">
        <v>0.01</v>
      </c>
      <c r="K31" s="12">
        <v>0.03</v>
      </c>
      <c r="L31" s="12">
        <v>0.16</v>
      </c>
      <c r="M31" s="12">
        <v>0.28999999999999998</v>
      </c>
      <c r="N31" s="12">
        <v>0.13</v>
      </c>
      <c r="O31" s="12">
        <v>0.15</v>
      </c>
      <c r="P31" s="12">
        <v>0.19</v>
      </c>
      <c r="Q31" s="12">
        <v>0.26</v>
      </c>
      <c r="R31" s="12">
        <v>0.15</v>
      </c>
      <c r="S31" s="12">
        <v>0.14000000000000001</v>
      </c>
      <c r="T31" s="12">
        <v>0.1</v>
      </c>
      <c r="U31" s="12">
        <v>0.18</v>
      </c>
      <c r="V31" s="12">
        <v>0.2</v>
      </c>
      <c r="W31" s="12">
        <v>0.27</v>
      </c>
      <c r="X31" s="12">
        <v>0.32</v>
      </c>
      <c r="Y31" s="12">
        <v>0.39</v>
      </c>
      <c r="Z31" s="12">
        <v>0.36</v>
      </c>
      <c r="AA31" s="12">
        <v>0.44</v>
      </c>
      <c r="AB31" s="12">
        <v>0.56999999999999995</v>
      </c>
      <c r="AC31" s="12">
        <v>0.66</v>
      </c>
      <c r="AD31" s="12">
        <v>0.79</v>
      </c>
      <c r="AE31" s="12">
        <v>0.93</v>
      </c>
      <c r="AF31" s="12">
        <v>1.02</v>
      </c>
      <c r="AG31" s="12">
        <v>1.19</v>
      </c>
      <c r="AH31" s="12">
        <v>1.41</v>
      </c>
      <c r="AI31" s="12">
        <v>1.96</v>
      </c>
      <c r="AJ31" s="12">
        <v>2.4500000000000002</v>
      </c>
      <c r="AK31" s="12">
        <v>2.33</v>
      </c>
      <c r="AL31" s="12">
        <v>2.25</v>
      </c>
      <c r="AM31" s="12">
        <v>2.59</v>
      </c>
    </row>
    <row r="32" spans="1:45" ht="19" x14ac:dyDescent="0.25">
      <c r="A32" s="5" t="s">
        <v>25</v>
      </c>
      <c r="B32" s="12">
        <v>0.04</v>
      </c>
      <c r="C32" s="12">
        <v>0.08</v>
      </c>
      <c r="D32" s="12">
        <v>0.08</v>
      </c>
      <c r="E32" s="12">
        <v>0.02</v>
      </c>
      <c r="F32" s="12">
        <v>-0.04</v>
      </c>
      <c r="G32" s="12" t="s">
        <v>91</v>
      </c>
      <c r="H32" s="12">
        <v>0.03</v>
      </c>
      <c r="I32" s="12">
        <v>-0.01</v>
      </c>
      <c r="J32" s="12">
        <v>0.01</v>
      </c>
      <c r="K32" s="12">
        <v>0.03</v>
      </c>
      <c r="L32" s="12">
        <v>0.16</v>
      </c>
      <c r="M32" s="12">
        <v>0.28999999999999998</v>
      </c>
      <c r="N32" s="12">
        <v>0.13</v>
      </c>
      <c r="O32" s="12">
        <v>0.12</v>
      </c>
      <c r="P32" s="12">
        <v>0.16</v>
      </c>
      <c r="Q32" s="12">
        <v>0.23</v>
      </c>
      <c r="R32" s="12">
        <v>0.14000000000000001</v>
      </c>
      <c r="S32" s="12">
        <v>0.13</v>
      </c>
      <c r="T32" s="12">
        <v>0.1</v>
      </c>
      <c r="U32" s="12">
        <v>0.17</v>
      </c>
      <c r="V32" s="12">
        <v>0.18</v>
      </c>
      <c r="W32" s="12">
        <v>0.25</v>
      </c>
      <c r="X32" s="12">
        <v>0.3</v>
      </c>
      <c r="Y32" s="12">
        <v>0.37</v>
      </c>
      <c r="Z32" s="12">
        <v>0.35</v>
      </c>
      <c r="AA32" s="12">
        <v>0.42</v>
      </c>
      <c r="AB32" s="12">
        <v>0.56000000000000005</v>
      </c>
      <c r="AC32" s="12">
        <v>0.66</v>
      </c>
      <c r="AD32" s="12">
        <v>0.78</v>
      </c>
      <c r="AE32" s="12">
        <v>0.92</v>
      </c>
      <c r="AF32" s="12">
        <v>1.01</v>
      </c>
      <c r="AG32" s="12">
        <v>1.17</v>
      </c>
      <c r="AH32" s="12">
        <v>1.37</v>
      </c>
      <c r="AI32" s="12">
        <v>1.9</v>
      </c>
      <c r="AJ32" s="12">
        <v>2.39</v>
      </c>
      <c r="AK32" s="12">
        <v>2.29</v>
      </c>
      <c r="AL32" s="12">
        <v>2.21</v>
      </c>
      <c r="AM32" s="12">
        <v>2.5499999999999998</v>
      </c>
    </row>
    <row r="33" spans="1:39" ht="19" x14ac:dyDescent="0.25">
      <c r="A33" s="5" t="s">
        <v>26</v>
      </c>
      <c r="B33" s="1">
        <v>74526939</v>
      </c>
      <c r="C33" s="1">
        <v>83325449</v>
      </c>
      <c r="D33" s="1">
        <v>98468142</v>
      </c>
      <c r="E33" s="1">
        <v>105810505</v>
      </c>
      <c r="F33" s="1">
        <v>120348869</v>
      </c>
      <c r="G33" s="1">
        <v>79465517</v>
      </c>
      <c r="H33" s="1">
        <v>80192925</v>
      </c>
      <c r="I33" s="1">
        <v>63486585</v>
      </c>
      <c r="J33" s="1">
        <v>79359112</v>
      </c>
      <c r="K33" s="1">
        <v>70955132</v>
      </c>
      <c r="L33" s="1">
        <v>16855780</v>
      </c>
      <c r="M33" s="1">
        <v>34059585</v>
      </c>
      <c r="N33" s="1">
        <v>55459823</v>
      </c>
      <c r="O33" s="1">
        <v>72116306</v>
      </c>
      <c r="P33" s="1">
        <v>85511541</v>
      </c>
      <c r="Q33" s="1">
        <v>100258612</v>
      </c>
      <c r="R33" s="1">
        <v>104510584</v>
      </c>
      <c r="S33" s="1">
        <v>109690590</v>
      </c>
      <c r="T33" s="1">
        <v>121882081</v>
      </c>
      <c r="U33" s="1">
        <v>114617252</v>
      </c>
      <c r="V33" s="1">
        <v>116635251</v>
      </c>
      <c r="W33" s="1">
        <v>119612369</v>
      </c>
      <c r="X33" s="1">
        <v>122622961</v>
      </c>
      <c r="Y33" s="1">
        <v>125451750</v>
      </c>
      <c r="Z33" s="1">
        <v>124954218</v>
      </c>
      <c r="AA33" s="1">
        <v>125246078</v>
      </c>
      <c r="AB33" s="1">
        <v>127051007</v>
      </c>
      <c r="AC33" s="1">
        <v>128635253</v>
      </c>
      <c r="AD33" s="1">
        <v>129488281</v>
      </c>
      <c r="AE33" s="1">
        <v>129810546</v>
      </c>
      <c r="AF33" s="1">
        <v>130351562</v>
      </c>
      <c r="AG33" s="1">
        <v>130947265</v>
      </c>
      <c r="AH33" s="1">
        <v>131703125</v>
      </c>
      <c r="AI33" s="1">
        <v>132543000</v>
      </c>
      <c r="AJ33" s="1">
        <v>133640000</v>
      </c>
      <c r="AK33" s="1">
        <v>134754000</v>
      </c>
      <c r="AL33" s="1">
        <v>135326000</v>
      </c>
      <c r="AM33" s="1">
        <v>136010000</v>
      </c>
    </row>
    <row r="34" spans="1:39" ht="19" x14ac:dyDescent="0.25">
      <c r="A34" s="5" t="s">
        <v>27</v>
      </c>
      <c r="B34" s="1">
        <v>74526939</v>
      </c>
      <c r="C34" s="1">
        <v>83325449</v>
      </c>
      <c r="D34" s="1">
        <v>98468142</v>
      </c>
      <c r="E34" s="1">
        <v>105810505</v>
      </c>
      <c r="F34" s="1">
        <v>120348869</v>
      </c>
      <c r="G34" s="1">
        <v>79465517</v>
      </c>
      <c r="H34" s="1">
        <v>80192925</v>
      </c>
      <c r="I34" s="1">
        <v>63486585</v>
      </c>
      <c r="J34" s="1">
        <v>79359112</v>
      </c>
      <c r="K34" s="1">
        <v>75389901</v>
      </c>
      <c r="L34" s="1">
        <v>70955132</v>
      </c>
      <c r="M34" s="1">
        <v>34059585</v>
      </c>
      <c r="N34" s="1">
        <v>55459823</v>
      </c>
      <c r="O34" s="1">
        <v>89665175</v>
      </c>
      <c r="P34" s="1">
        <v>101795858</v>
      </c>
      <c r="Q34" s="1">
        <v>114914516</v>
      </c>
      <c r="R34" s="1">
        <v>116996295</v>
      </c>
      <c r="S34" s="1">
        <v>117934605</v>
      </c>
      <c r="T34" s="1">
        <v>121882081</v>
      </c>
      <c r="U34" s="1">
        <v>122807493</v>
      </c>
      <c r="V34" s="1">
        <v>125519285</v>
      </c>
      <c r="W34" s="1">
        <v>126827254</v>
      </c>
      <c r="X34" s="1">
        <v>128417243</v>
      </c>
      <c r="Y34" s="1">
        <v>129906444</v>
      </c>
      <c r="Z34" s="1">
        <v>128860621</v>
      </c>
      <c r="AA34" s="1">
        <v>128825492</v>
      </c>
      <c r="AB34" s="1">
        <v>129703527</v>
      </c>
      <c r="AC34" s="1">
        <v>130124511</v>
      </c>
      <c r="AD34" s="1">
        <v>130824218</v>
      </c>
      <c r="AE34" s="1">
        <v>131744140</v>
      </c>
      <c r="AF34" s="1">
        <v>132443359</v>
      </c>
      <c r="AG34" s="1">
        <v>133144531</v>
      </c>
      <c r="AH34" s="1">
        <v>135587500</v>
      </c>
      <c r="AI34" s="1">
        <v>136696000</v>
      </c>
      <c r="AJ34" s="1">
        <v>137350000</v>
      </c>
      <c r="AK34" s="1">
        <v>137302000</v>
      </c>
      <c r="AL34" s="1">
        <v>137854000</v>
      </c>
      <c r="AM34" s="1">
        <v>138037000</v>
      </c>
    </row>
    <row r="35" spans="1:39" ht="20" customHeight="1" x14ac:dyDescent="0.25">
      <c r="A35" s="14" t="s">
        <v>104</v>
      </c>
      <c r="B35" s="1"/>
      <c r="C35" s="22">
        <f>(C34-B34)/B34</f>
        <v>0.11805811587136297</v>
      </c>
      <c r="D35" s="22">
        <f t="shared" ref="D35:AK35" si="9">(D34-C34)/C34</f>
        <v>0.18172950979238048</v>
      </c>
      <c r="E35" s="22">
        <f t="shared" si="9"/>
        <v>7.4565873295344601E-2</v>
      </c>
      <c r="F35" s="22">
        <f t="shared" si="9"/>
        <v>0.13740000579337561</v>
      </c>
      <c r="G35" s="22">
        <f t="shared" si="9"/>
        <v>-0.33970698968512947</v>
      </c>
      <c r="H35" s="22">
        <f t="shared" si="9"/>
        <v>9.1537565910506814E-3</v>
      </c>
      <c r="I35" s="22">
        <f t="shared" si="9"/>
        <v>-0.2083268567644839</v>
      </c>
      <c r="J35" s="22">
        <f t="shared" si="9"/>
        <v>0.25001387300954997</v>
      </c>
      <c r="K35" s="22">
        <f t="shared" si="9"/>
        <v>-5.0015819229428875E-2</v>
      </c>
      <c r="L35" s="22">
        <f t="shared" si="9"/>
        <v>-5.8824443873457269E-2</v>
      </c>
      <c r="M35" s="22">
        <f t="shared" si="9"/>
        <v>-0.51998419226392245</v>
      </c>
      <c r="N35" s="22">
        <f t="shared" si="9"/>
        <v>0.62831763804520813</v>
      </c>
      <c r="O35" s="22">
        <f t="shared" si="9"/>
        <v>0.61675912669248867</v>
      </c>
      <c r="P35" s="22">
        <f t="shared" si="9"/>
        <v>0.13528867812949677</v>
      </c>
      <c r="Q35" s="22">
        <f t="shared" si="9"/>
        <v>0.12887221796391754</v>
      </c>
      <c r="R35" s="22">
        <f t="shared" si="9"/>
        <v>1.8115892338614558E-2</v>
      </c>
      <c r="S35" s="22">
        <f t="shared" si="9"/>
        <v>8.0199975563328731E-3</v>
      </c>
      <c r="T35" s="22">
        <f t="shared" si="9"/>
        <v>3.3471736306743896E-2</v>
      </c>
      <c r="U35" s="22">
        <f t="shared" si="9"/>
        <v>7.5926829637902229E-3</v>
      </c>
      <c r="V35" s="22">
        <f t="shared" si="9"/>
        <v>2.2081649366460076E-2</v>
      </c>
      <c r="W35" s="22">
        <f t="shared" si="9"/>
        <v>1.0420462481123917E-2</v>
      </c>
      <c r="X35" s="22">
        <f t="shared" si="9"/>
        <v>1.2536650836893464E-2</v>
      </c>
      <c r="Y35" s="22">
        <f t="shared" si="9"/>
        <v>1.1596581309567594E-2</v>
      </c>
      <c r="Z35" s="22">
        <f t="shared" si="9"/>
        <v>-8.0505860048020409E-3</v>
      </c>
      <c r="AA35" s="22">
        <f t="shared" si="9"/>
        <v>-2.726123755060904E-4</v>
      </c>
      <c r="AB35" s="22">
        <f t="shared" si="9"/>
        <v>6.8156929685935144E-3</v>
      </c>
      <c r="AC35" s="22">
        <f t="shared" si="9"/>
        <v>3.2457405726522763E-3</v>
      </c>
      <c r="AD35" s="22">
        <f t="shared" si="9"/>
        <v>5.3772113695013234E-3</v>
      </c>
      <c r="AE35" s="22">
        <f t="shared" si="9"/>
        <v>7.0317408662056748E-3</v>
      </c>
      <c r="AF35" s="22">
        <f t="shared" si="9"/>
        <v>5.3074011489239676E-3</v>
      </c>
      <c r="AG35" s="22">
        <f t="shared" si="9"/>
        <v>5.2941272804776871E-3</v>
      </c>
      <c r="AH35" s="22">
        <f t="shared" si="9"/>
        <v>1.8348248941595657E-2</v>
      </c>
      <c r="AI35" s="22">
        <f t="shared" si="9"/>
        <v>8.1755324052733471E-3</v>
      </c>
      <c r="AJ35" s="22">
        <f t="shared" si="9"/>
        <v>4.7843389711476562E-3</v>
      </c>
      <c r="AK35" s="22">
        <f t="shared" si="9"/>
        <v>-3.4947215143793227E-4</v>
      </c>
      <c r="AL35" s="22">
        <f t="shared" ref="AL35" si="10">(AL34-AK34)/AK34</f>
        <v>4.0203347365661097E-3</v>
      </c>
      <c r="AM35" s="22">
        <f t="shared" ref="AM35" si="11">(AM34-AL34)/AL34</f>
        <v>1.3274914039491056E-3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>
        <v>4700000</v>
      </c>
      <c r="M38" s="1">
        <v>11000000</v>
      </c>
      <c r="N38" s="1">
        <v>24200000</v>
      </c>
      <c r="O38" s="1">
        <v>8600000</v>
      </c>
      <c r="P38" s="1">
        <v>6000000</v>
      </c>
      <c r="Q38" s="1">
        <v>4807000</v>
      </c>
      <c r="R38" s="1">
        <v>4333000</v>
      </c>
      <c r="S38" s="1">
        <v>4539000</v>
      </c>
      <c r="T38" s="1">
        <v>4321000</v>
      </c>
      <c r="U38" s="1">
        <v>214000</v>
      </c>
      <c r="V38" s="1">
        <v>5330000</v>
      </c>
      <c r="W38" s="1">
        <v>4999000</v>
      </c>
      <c r="X38" s="1">
        <v>4947000</v>
      </c>
      <c r="Y38" s="1">
        <v>12562000</v>
      </c>
      <c r="Z38" s="1">
        <v>7167000</v>
      </c>
      <c r="AA38" s="1">
        <v>6543000</v>
      </c>
      <c r="AB38" s="1">
        <v>17500000</v>
      </c>
      <c r="AC38" s="1">
        <v>21451000</v>
      </c>
      <c r="AD38" s="1">
        <v>15499000</v>
      </c>
      <c r="AE38" s="1">
        <v>20229000</v>
      </c>
      <c r="AF38" s="1">
        <v>33603000</v>
      </c>
      <c r="AG38" s="1">
        <v>42955000</v>
      </c>
      <c r="AH38" s="1">
        <v>52066000</v>
      </c>
      <c r="AI38" s="1">
        <v>59599000</v>
      </c>
      <c r="AJ38" s="1">
        <v>57001000</v>
      </c>
      <c r="AK38" s="1">
        <v>406852000</v>
      </c>
      <c r="AL38" s="1">
        <v>108298000</v>
      </c>
      <c r="AM38" s="1">
        <v>139504000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 t="s">
        <v>92</v>
      </c>
      <c r="Z39" s="1" t="s">
        <v>92</v>
      </c>
      <c r="AA39" s="1" t="s">
        <v>92</v>
      </c>
      <c r="AB39" s="1" t="s">
        <v>92</v>
      </c>
      <c r="AC39" s="1" t="s">
        <v>92</v>
      </c>
      <c r="AD39" s="1" t="s">
        <v>92</v>
      </c>
      <c r="AE39" s="1" t="s">
        <v>92</v>
      </c>
      <c r="AF39" s="1" t="s">
        <v>92</v>
      </c>
      <c r="AG39" s="1" t="s">
        <v>92</v>
      </c>
      <c r="AH39" s="1" t="s">
        <v>92</v>
      </c>
      <c r="AI39" s="1" t="s">
        <v>92</v>
      </c>
      <c r="AJ39" s="1" t="s">
        <v>92</v>
      </c>
      <c r="AK39" s="1" t="s">
        <v>92</v>
      </c>
      <c r="AL39" s="1" t="s">
        <v>92</v>
      </c>
      <c r="AM39" s="1" t="s">
        <v>92</v>
      </c>
    </row>
    <row r="40" spans="1:39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 t="s">
        <v>92</v>
      </c>
      <c r="L40" s="1">
        <v>4700000</v>
      </c>
      <c r="M40" s="1">
        <v>11000000</v>
      </c>
      <c r="N40" s="1">
        <v>24200000</v>
      </c>
      <c r="O40" s="1">
        <v>8600000</v>
      </c>
      <c r="P40" s="1">
        <v>6000000</v>
      </c>
      <c r="Q40" s="1">
        <v>4807000</v>
      </c>
      <c r="R40" s="1">
        <v>4333000</v>
      </c>
      <c r="S40" s="1">
        <v>4539000</v>
      </c>
      <c r="T40" s="1">
        <v>4321000</v>
      </c>
      <c r="U40" s="1">
        <v>214000</v>
      </c>
      <c r="V40" s="1">
        <v>5330000</v>
      </c>
      <c r="W40" s="1">
        <v>4999000</v>
      </c>
      <c r="X40" s="1">
        <v>4947000</v>
      </c>
      <c r="Y40" s="1">
        <v>12562000</v>
      </c>
      <c r="Z40" s="1">
        <v>7167000</v>
      </c>
      <c r="AA40" s="1">
        <v>6543000</v>
      </c>
      <c r="AB40" s="1">
        <v>17500000</v>
      </c>
      <c r="AC40" s="1">
        <v>21451000</v>
      </c>
      <c r="AD40" s="1">
        <v>15499000</v>
      </c>
      <c r="AE40" s="1">
        <v>20229000</v>
      </c>
      <c r="AF40" s="1">
        <v>33603000</v>
      </c>
      <c r="AG40" s="1">
        <v>42955000</v>
      </c>
      <c r="AH40" s="1">
        <v>52066000</v>
      </c>
      <c r="AI40" s="1">
        <v>59599000</v>
      </c>
      <c r="AJ40" s="1">
        <v>57001000</v>
      </c>
      <c r="AK40" s="1">
        <v>406852000</v>
      </c>
      <c r="AL40" s="1">
        <v>108298000</v>
      </c>
      <c r="AM40" s="1">
        <v>139504000</v>
      </c>
    </row>
    <row r="41" spans="1:39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>
        <v>6700000</v>
      </c>
      <c r="M41" s="1">
        <v>7900000</v>
      </c>
      <c r="N41" s="1">
        <v>12600000</v>
      </c>
      <c r="O41" s="1">
        <v>19400000</v>
      </c>
      <c r="P41" s="1">
        <v>35300000</v>
      </c>
      <c r="Q41" s="1">
        <v>41965000</v>
      </c>
      <c r="R41" s="1">
        <v>31506000</v>
      </c>
      <c r="S41" s="1">
        <v>28407000</v>
      </c>
      <c r="T41" s="1">
        <v>28820000</v>
      </c>
      <c r="U41" s="1">
        <v>36798000</v>
      </c>
      <c r="V41" s="1">
        <v>47668000</v>
      </c>
      <c r="W41" s="1">
        <v>65012000</v>
      </c>
      <c r="X41" s="1">
        <v>82399000</v>
      </c>
      <c r="Y41" s="1">
        <v>88403000</v>
      </c>
      <c r="Z41" s="1">
        <v>77864000</v>
      </c>
      <c r="AA41" s="1">
        <v>91815000</v>
      </c>
      <c r="AB41" s="1">
        <v>106414000</v>
      </c>
      <c r="AC41" s="1">
        <v>122214000</v>
      </c>
      <c r="AD41" s="1">
        <v>157022000</v>
      </c>
      <c r="AE41" s="1">
        <v>149669000</v>
      </c>
      <c r="AF41" s="1">
        <v>181593000</v>
      </c>
      <c r="AG41" s="1">
        <v>202227000</v>
      </c>
      <c r="AH41" s="1">
        <v>222456000</v>
      </c>
      <c r="AI41" s="1">
        <v>251469000</v>
      </c>
      <c r="AJ41" s="1">
        <v>317458000</v>
      </c>
      <c r="AK41" s="1">
        <v>270862000</v>
      </c>
      <c r="AL41" s="1">
        <v>324992000</v>
      </c>
      <c r="AM41" s="1">
        <v>388826000</v>
      </c>
    </row>
    <row r="42" spans="1:39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>
        <v>5400000</v>
      </c>
      <c r="M42" s="1">
        <v>15300000</v>
      </c>
      <c r="N42" s="1">
        <v>18400000</v>
      </c>
      <c r="O42" s="1">
        <v>24300000</v>
      </c>
      <c r="P42" s="1">
        <v>45200000</v>
      </c>
      <c r="Q42" s="1">
        <v>34362000</v>
      </c>
      <c r="R42" s="1">
        <v>52017000</v>
      </c>
      <c r="S42" s="1">
        <v>54514000</v>
      </c>
      <c r="T42" s="1">
        <v>51240000</v>
      </c>
      <c r="U42" s="1">
        <v>48020000</v>
      </c>
      <c r="V42" s="1">
        <v>62758000</v>
      </c>
      <c r="W42" s="1">
        <v>97283000</v>
      </c>
      <c r="X42" s="1">
        <v>115770000</v>
      </c>
      <c r="Y42" s="1">
        <v>132910000</v>
      </c>
      <c r="Z42" s="1">
        <v>137585000</v>
      </c>
      <c r="AA42" s="1">
        <v>138215000</v>
      </c>
      <c r="AB42" s="1">
        <v>164967000</v>
      </c>
      <c r="AC42" s="1">
        <v>189704000</v>
      </c>
      <c r="AD42" s="1">
        <v>218893000</v>
      </c>
      <c r="AE42" s="1">
        <v>218042000</v>
      </c>
      <c r="AF42" s="1">
        <v>243517000</v>
      </c>
      <c r="AG42" s="1">
        <v>286302000</v>
      </c>
      <c r="AH42" s="1">
        <v>343628000</v>
      </c>
      <c r="AI42" s="1">
        <v>401553000</v>
      </c>
      <c r="AJ42" s="1">
        <v>420319000</v>
      </c>
      <c r="AK42" s="1">
        <v>463205000</v>
      </c>
      <c r="AL42" s="1">
        <v>478050000</v>
      </c>
      <c r="AM42" s="1">
        <v>582471000</v>
      </c>
    </row>
    <row r="43" spans="1:39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 t="s">
        <v>92</v>
      </c>
      <c r="L43" s="1">
        <v>5800000</v>
      </c>
      <c r="M43" s="1">
        <v>2900000</v>
      </c>
      <c r="N43" s="1">
        <v>2500000</v>
      </c>
      <c r="O43" s="1">
        <v>5900000</v>
      </c>
      <c r="P43" s="1">
        <v>4100000</v>
      </c>
      <c r="Q43" s="1">
        <v>5518000</v>
      </c>
      <c r="R43" s="1">
        <v>8461000</v>
      </c>
      <c r="S43" s="1">
        <v>11106000</v>
      </c>
      <c r="T43" s="1">
        <v>10103000</v>
      </c>
      <c r="U43" s="1">
        <v>8880000</v>
      </c>
      <c r="V43" s="1">
        <v>10377000</v>
      </c>
      <c r="W43" s="1">
        <v>12727000</v>
      </c>
      <c r="X43" s="1">
        <v>14692000</v>
      </c>
      <c r="Y43" s="1">
        <v>17635000</v>
      </c>
      <c r="Z43" s="1">
        <v>20961000</v>
      </c>
      <c r="AA43" s="1">
        <v>22676000</v>
      </c>
      <c r="AB43" s="1">
        <v>27757000</v>
      </c>
      <c r="AC43" s="1">
        <v>34542000</v>
      </c>
      <c r="AD43" s="1">
        <v>50058000</v>
      </c>
      <c r="AE43" s="1">
        <v>43353000</v>
      </c>
      <c r="AF43" s="1">
        <v>44899000</v>
      </c>
      <c r="AG43" s="1">
        <v>52737000</v>
      </c>
      <c r="AH43" s="1">
        <v>13742000</v>
      </c>
      <c r="AI43" s="1">
        <v>21187000</v>
      </c>
      <c r="AJ43" s="1">
        <v>18953000</v>
      </c>
      <c r="AK43" s="1">
        <v>24706000</v>
      </c>
      <c r="AL43" s="1">
        <v>26045000</v>
      </c>
      <c r="AM43" s="1">
        <v>41929000</v>
      </c>
    </row>
    <row r="44" spans="1:39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 t="s">
        <v>92</v>
      </c>
      <c r="K44" s="10" t="s">
        <v>92</v>
      </c>
      <c r="L44" s="10">
        <v>22600000</v>
      </c>
      <c r="M44" s="10">
        <v>37100000</v>
      </c>
      <c r="N44" s="10">
        <v>57700000</v>
      </c>
      <c r="O44" s="10">
        <v>58200000</v>
      </c>
      <c r="P44" s="10">
        <v>90600000</v>
      </c>
      <c r="Q44" s="10">
        <v>86652000</v>
      </c>
      <c r="R44" s="10">
        <v>96317000</v>
      </c>
      <c r="S44" s="10">
        <v>98566000</v>
      </c>
      <c r="T44" s="10">
        <v>94484000</v>
      </c>
      <c r="U44" s="10">
        <v>93912000</v>
      </c>
      <c r="V44" s="10">
        <v>126133000</v>
      </c>
      <c r="W44" s="10">
        <v>180021000</v>
      </c>
      <c r="X44" s="10">
        <v>217808000</v>
      </c>
      <c r="Y44" s="10">
        <v>251510000</v>
      </c>
      <c r="Z44" s="10">
        <v>243577000</v>
      </c>
      <c r="AA44" s="10">
        <v>259249000</v>
      </c>
      <c r="AB44" s="10">
        <v>316638000</v>
      </c>
      <c r="AC44" s="10">
        <v>367911000</v>
      </c>
      <c r="AD44" s="10">
        <v>441472000</v>
      </c>
      <c r="AE44" s="10">
        <v>431293000</v>
      </c>
      <c r="AF44" s="10">
        <v>503612000</v>
      </c>
      <c r="AG44" s="10">
        <v>584221000</v>
      </c>
      <c r="AH44" s="10">
        <v>631892000</v>
      </c>
      <c r="AI44" s="10">
        <v>733808000</v>
      </c>
      <c r="AJ44" s="10">
        <v>813731000</v>
      </c>
      <c r="AK44" s="10">
        <v>1165625000</v>
      </c>
      <c r="AL44" s="10">
        <v>937385000</v>
      </c>
      <c r="AM44" s="10">
        <v>1152730000</v>
      </c>
    </row>
    <row r="45" spans="1:39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>
        <v>9300000</v>
      </c>
      <c r="M45" s="1">
        <v>5800000</v>
      </c>
      <c r="N45" s="1">
        <v>8500000</v>
      </c>
      <c r="O45" s="1">
        <v>14800000</v>
      </c>
      <c r="P45" s="1">
        <v>28300000</v>
      </c>
      <c r="Q45" s="1">
        <v>26903000</v>
      </c>
      <c r="R45" s="1">
        <v>39298000</v>
      </c>
      <c r="S45" s="1">
        <v>40059000</v>
      </c>
      <c r="T45" s="1">
        <v>35537000</v>
      </c>
      <c r="U45" s="1">
        <v>40558000</v>
      </c>
      <c r="V45" s="1">
        <v>46663000</v>
      </c>
      <c r="W45" s="1">
        <v>49489000</v>
      </c>
      <c r="X45" s="1">
        <v>55554000</v>
      </c>
      <c r="Y45" s="1">
        <v>59966000</v>
      </c>
      <c r="Z45" s="1">
        <v>60528000</v>
      </c>
      <c r="AA45" s="1">
        <v>59003000</v>
      </c>
      <c r="AB45" s="1">
        <v>67074000</v>
      </c>
      <c r="AC45" s="1">
        <v>80518000</v>
      </c>
      <c r="AD45" s="1">
        <v>97737000</v>
      </c>
      <c r="AE45" s="1">
        <v>93865000</v>
      </c>
      <c r="AF45" s="1">
        <v>105670000</v>
      </c>
      <c r="AG45" s="1">
        <v>121611000</v>
      </c>
      <c r="AH45" s="1">
        <v>129883000</v>
      </c>
      <c r="AI45" s="1">
        <v>154739000</v>
      </c>
      <c r="AJ45" s="1">
        <v>173345000</v>
      </c>
      <c r="AK45" s="1">
        <v>168848000</v>
      </c>
      <c r="AL45" s="1">
        <v>193638000</v>
      </c>
      <c r="AM45" s="1">
        <v>225879000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>
        <v>275116000</v>
      </c>
      <c r="X46" s="1">
        <v>310502000</v>
      </c>
      <c r="Y46" s="1">
        <v>323393000</v>
      </c>
      <c r="Z46" s="1">
        <v>365243000</v>
      </c>
      <c r="AA46" s="1">
        <v>385016000</v>
      </c>
      <c r="AB46" s="1">
        <v>443402000</v>
      </c>
      <c r="AC46" s="1">
        <v>542114000</v>
      </c>
      <c r="AD46" s="1">
        <v>688489000</v>
      </c>
      <c r="AE46" s="1">
        <v>686271000</v>
      </c>
      <c r="AF46" s="1">
        <v>766639000</v>
      </c>
      <c r="AG46" s="1">
        <v>865717000</v>
      </c>
      <c r="AH46" s="1">
        <v>1081306000</v>
      </c>
      <c r="AI46" s="1">
        <v>1114832000</v>
      </c>
      <c r="AJ46" s="1">
        <v>1268703000</v>
      </c>
      <c r="AK46" s="1">
        <v>1383167000</v>
      </c>
      <c r="AL46" s="1">
        <v>1450395000</v>
      </c>
      <c r="AM46" s="1">
        <v>1672425000</v>
      </c>
    </row>
    <row r="47" spans="1:3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>
        <v>12400000</v>
      </c>
      <c r="M47" s="1">
        <v>4800000</v>
      </c>
      <c r="N47" s="1">
        <v>13300000</v>
      </c>
      <c r="O47" s="1">
        <v>54000000</v>
      </c>
      <c r="P47" s="1">
        <v>143600000</v>
      </c>
      <c r="Q47" s="1">
        <v>152770000</v>
      </c>
      <c r="R47" s="1">
        <v>183048000</v>
      </c>
      <c r="S47" s="1">
        <v>189482000</v>
      </c>
      <c r="T47" s="1">
        <v>188700000</v>
      </c>
      <c r="U47" s="1">
        <v>216674000</v>
      </c>
      <c r="V47" s="1">
        <v>248229000</v>
      </c>
      <c r="W47" s="1">
        <v>22011000</v>
      </c>
      <c r="X47" s="1">
        <v>35333000</v>
      </c>
      <c r="Y47" s="1">
        <v>24983000</v>
      </c>
      <c r="Z47" s="1">
        <v>41588000</v>
      </c>
      <c r="AA47" s="1">
        <v>49487000</v>
      </c>
      <c r="AB47" s="1">
        <v>78157000</v>
      </c>
      <c r="AC47" s="1">
        <v>154324000</v>
      </c>
      <c r="AD47" s="1">
        <v>241558000</v>
      </c>
      <c r="AE47" s="1">
        <v>200810000</v>
      </c>
      <c r="AF47" s="1">
        <v>272593000</v>
      </c>
      <c r="AG47" s="1">
        <v>366863000</v>
      </c>
      <c r="AH47" s="1">
        <v>538081000</v>
      </c>
      <c r="AI47" s="1">
        <v>506360000</v>
      </c>
      <c r="AJ47" s="1">
        <v>550693000</v>
      </c>
      <c r="AK47" s="1">
        <v>579041000</v>
      </c>
      <c r="AL47" s="1">
        <v>582307000</v>
      </c>
      <c r="AM47" s="1">
        <v>733327000</v>
      </c>
    </row>
    <row r="48" spans="1:3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>
        <v>12400000</v>
      </c>
      <c r="M48" s="1">
        <v>4800000</v>
      </c>
      <c r="N48" s="1">
        <v>13300000</v>
      </c>
      <c r="O48" s="1">
        <v>54000000</v>
      </c>
      <c r="P48" s="1">
        <v>143600000</v>
      </c>
      <c r="Q48" s="1">
        <v>152770000</v>
      </c>
      <c r="R48" s="1">
        <v>183048000</v>
      </c>
      <c r="S48" s="1">
        <v>189482000</v>
      </c>
      <c r="T48" s="1">
        <v>188700000</v>
      </c>
      <c r="U48" s="1">
        <v>216674000</v>
      </c>
      <c r="V48" s="1">
        <v>248229000</v>
      </c>
      <c r="W48" s="1">
        <v>297127000</v>
      </c>
      <c r="X48" s="1">
        <v>345835000</v>
      </c>
      <c r="Y48" s="1">
        <v>348376000</v>
      </c>
      <c r="Z48" s="1">
        <v>406831000</v>
      </c>
      <c r="AA48" s="1">
        <v>434503000</v>
      </c>
      <c r="AB48" s="1">
        <v>521559000</v>
      </c>
      <c r="AC48" s="1">
        <v>696438000</v>
      </c>
      <c r="AD48" s="1">
        <v>930047000</v>
      </c>
      <c r="AE48" s="1">
        <v>887081000</v>
      </c>
      <c r="AF48" s="1">
        <v>1039232000</v>
      </c>
      <c r="AG48" s="1">
        <v>1232580000</v>
      </c>
      <c r="AH48" s="1">
        <v>1619387000</v>
      </c>
      <c r="AI48" s="1">
        <v>1621192000</v>
      </c>
      <c r="AJ48" s="1">
        <v>1819396000</v>
      </c>
      <c r="AK48" s="1">
        <v>1962208000</v>
      </c>
      <c r="AL48" s="1">
        <v>2032702000</v>
      </c>
      <c r="AM48" s="1">
        <v>2405752000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  <c r="AM49" s="1" t="s">
        <v>92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>
        <v>2374000</v>
      </c>
      <c r="AC50" s="1">
        <v>2492000</v>
      </c>
      <c r="AD50" s="1">
        <v>1791000</v>
      </c>
      <c r="AE50" s="1">
        <v>1063000</v>
      </c>
      <c r="AF50" s="1">
        <v>847000</v>
      </c>
      <c r="AG50" s="1">
        <v>407000</v>
      </c>
      <c r="AH50" s="1" t="s">
        <v>92</v>
      </c>
      <c r="AI50" s="1" t="s">
        <v>92</v>
      </c>
      <c r="AJ50" s="1" t="s">
        <v>92</v>
      </c>
      <c r="AK50" s="1" t="s">
        <v>92</v>
      </c>
      <c r="AL50" s="1" t="s">
        <v>92</v>
      </c>
      <c r="AM50" s="1" t="s">
        <v>92</v>
      </c>
    </row>
    <row r="51" spans="1:39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>
        <v>3100000</v>
      </c>
      <c r="M51" s="1">
        <v>14100000</v>
      </c>
      <c r="N51" s="1">
        <v>9100000</v>
      </c>
      <c r="O51" s="1">
        <v>6100000</v>
      </c>
      <c r="P51" s="1">
        <v>10700000</v>
      </c>
      <c r="Q51" s="1">
        <v>15407000</v>
      </c>
      <c r="R51" s="1">
        <v>6977000</v>
      </c>
      <c r="S51" s="1">
        <v>8225000</v>
      </c>
      <c r="T51" s="1">
        <v>14523000</v>
      </c>
      <c r="U51" s="1">
        <v>13111000</v>
      </c>
      <c r="V51" s="1">
        <v>14599000</v>
      </c>
      <c r="W51" s="1">
        <v>8178000</v>
      </c>
      <c r="X51" s="1">
        <v>12105000</v>
      </c>
      <c r="Y51" s="1">
        <v>16690000</v>
      </c>
      <c r="Z51" s="1">
        <v>21974000</v>
      </c>
      <c r="AA51" s="1">
        <v>28888000</v>
      </c>
      <c r="AB51" s="1">
        <v>33424000</v>
      </c>
      <c r="AC51" s="1">
        <v>45487000</v>
      </c>
      <c r="AD51" s="1">
        <v>61968000</v>
      </c>
      <c r="AE51" s="1">
        <v>75912000</v>
      </c>
      <c r="AF51" s="1">
        <v>87026000</v>
      </c>
      <c r="AG51" s="1">
        <v>100656000</v>
      </c>
      <c r="AH51" s="1">
        <v>131269000</v>
      </c>
      <c r="AI51" s="1">
        <v>143657000</v>
      </c>
      <c r="AJ51" s="1">
        <v>162739000</v>
      </c>
      <c r="AK51" s="1">
        <v>251030000</v>
      </c>
      <c r="AL51" s="1">
        <v>334682000</v>
      </c>
      <c r="AM51" s="1">
        <v>311135000</v>
      </c>
    </row>
    <row r="52" spans="1:39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>
        <v>24800000</v>
      </c>
      <c r="M52" s="1">
        <v>24700000</v>
      </c>
      <c r="N52" s="1">
        <v>30900000</v>
      </c>
      <c r="O52" s="1">
        <v>74900000</v>
      </c>
      <c r="P52" s="1">
        <v>182600000</v>
      </c>
      <c r="Q52" s="1">
        <v>195080000</v>
      </c>
      <c r="R52" s="1">
        <v>229323000</v>
      </c>
      <c r="S52" s="1">
        <v>237766000</v>
      </c>
      <c r="T52" s="1">
        <v>238760000</v>
      </c>
      <c r="U52" s="1">
        <v>270343000</v>
      </c>
      <c r="V52" s="1">
        <v>309491000</v>
      </c>
      <c r="W52" s="1">
        <v>354794000</v>
      </c>
      <c r="X52" s="1">
        <v>413494000</v>
      </c>
      <c r="Y52" s="1">
        <v>425032000</v>
      </c>
      <c r="Z52" s="1">
        <v>489333000</v>
      </c>
      <c r="AA52" s="1">
        <v>522394000</v>
      </c>
      <c r="AB52" s="1">
        <v>624431000</v>
      </c>
      <c r="AC52" s="1">
        <v>824935000</v>
      </c>
      <c r="AD52" s="1">
        <v>1091543000</v>
      </c>
      <c r="AE52" s="1">
        <v>1057921000</v>
      </c>
      <c r="AF52" s="1">
        <v>1232775000</v>
      </c>
      <c r="AG52" s="1">
        <v>1455254000</v>
      </c>
      <c r="AH52" s="1">
        <v>1880539000</v>
      </c>
      <c r="AI52" s="1">
        <v>1919588000</v>
      </c>
      <c r="AJ52" s="1">
        <v>2155480000</v>
      </c>
      <c r="AK52" s="1">
        <v>2382086000</v>
      </c>
      <c r="AL52" s="1">
        <v>2561022000</v>
      </c>
      <c r="AM52" s="1">
        <v>2942766000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 t="s">
        <v>92</v>
      </c>
      <c r="K54" s="11" t="s">
        <v>92</v>
      </c>
      <c r="L54" s="11">
        <v>47400000</v>
      </c>
      <c r="M54" s="11">
        <v>61800000</v>
      </c>
      <c r="N54" s="11">
        <v>88600000</v>
      </c>
      <c r="O54" s="11">
        <v>133100000</v>
      </c>
      <c r="P54" s="11">
        <v>273200000</v>
      </c>
      <c r="Q54" s="11">
        <v>281732000</v>
      </c>
      <c r="R54" s="11">
        <v>325640000</v>
      </c>
      <c r="S54" s="11">
        <v>336332000</v>
      </c>
      <c r="T54" s="11">
        <v>333244000</v>
      </c>
      <c r="U54" s="11">
        <v>364255000</v>
      </c>
      <c r="V54" s="11">
        <v>435624000</v>
      </c>
      <c r="W54" s="11">
        <v>534815000</v>
      </c>
      <c r="X54" s="11">
        <v>631302000</v>
      </c>
      <c r="Y54" s="11">
        <v>676542000</v>
      </c>
      <c r="Z54" s="11">
        <v>732910000</v>
      </c>
      <c r="AA54" s="11">
        <v>781643000</v>
      </c>
      <c r="AB54" s="11">
        <v>941069000</v>
      </c>
      <c r="AC54" s="11">
        <v>1192846000</v>
      </c>
      <c r="AD54" s="11">
        <v>1533015000</v>
      </c>
      <c r="AE54" s="11">
        <v>1489214000</v>
      </c>
      <c r="AF54" s="11">
        <v>1736387000</v>
      </c>
      <c r="AG54" s="11">
        <v>2039475000</v>
      </c>
      <c r="AH54" s="11">
        <v>2512431000</v>
      </c>
      <c r="AI54" s="11">
        <v>2653396000</v>
      </c>
      <c r="AJ54" s="11">
        <v>2969211000</v>
      </c>
      <c r="AK54" s="11">
        <v>3547711000</v>
      </c>
      <c r="AL54" s="11">
        <v>3498407000</v>
      </c>
      <c r="AM54" s="11">
        <v>4095496000</v>
      </c>
    </row>
    <row r="55" spans="1:39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 t="s">
        <v>92</v>
      </c>
      <c r="L55" s="1">
        <v>1500000</v>
      </c>
      <c r="M55" s="1">
        <v>4800000</v>
      </c>
      <c r="N55" s="1">
        <v>4200000</v>
      </c>
      <c r="O55" s="1">
        <v>6200000</v>
      </c>
      <c r="P55" s="1">
        <v>11100000</v>
      </c>
      <c r="Q55" s="1">
        <v>5026000</v>
      </c>
      <c r="R55" s="1">
        <v>7768000</v>
      </c>
      <c r="S55" s="1">
        <v>7640000</v>
      </c>
      <c r="T55" s="1">
        <v>7475000</v>
      </c>
      <c r="U55" s="1">
        <v>7969000</v>
      </c>
      <c r="V55" s="1">
        <v>11129000</v>
      </c>
      <c r="W55" s="1">
        <v>22386000</v>
      </c>
      <c r="X55" s="1">
        <v>28161000</v>
      </c>
      <c r="Y55" s="1">
        <v>29657000</v>
      </c>
      <c r="Z55" s="1">
        <v>26978000</v>
      </c>
      <c r="AA55" s="1">
        <v>28604000</v>
      </c>
      <c r="AB55" s="1">
        <v>43547000</v>
      </c>
      <c r="AC55" s="1">
        <v>50083000</v>
      </c>
      <c r="AD55" s="1">
        <v>54855000</v>
      </c>
      <c r="AE55" s="1">
        <v>57157000</v>
      </c>
      <c r="AF55" s="1">
        <v>64682000</v>
      </c>
      <c r="AG55" s="1">
        <v>73335000</v>
      </c>
      <c r="AH55" s="1">
        <v>89724000</v>
      </c>
      <c r="AI55" s="1">
        <v>107219000</v>
      </c>
      <c r="AJ55" s="1">
        <v>106225000</v>
      </c>
      <c r="AK55" s="1">
        <v>76237000</v>
      </c>
      <c r="AL55" s="1">
        <v>85544000</v>
      </c>
      <c r="AM55" s="1">
        <v>116551000</v>
      </c>
    </row>
    <row r="56" spans="1:3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>
        <v>800000</v>
      </c>
      <c r="M56" s="1">
        <v>500000</v>
      </c>
      <c r="N56" s="1">
        <v>300000</v>
      </c>
      <c r="O56" s="1">
        <v>400000</v>
      </c>
      <c r="P56" s="1">
        <v>600000</v>
      </c>
      <c r="Q56" s="1">
        <v>27000</v>
      </c>
      <c r="R56" s="1">
        <v>27000</v>
      </c>
      <c r="S56" s="1">
        <v>6756000</v>
      </c>
      <c r="T56" s="1">
        <v>29000</v>
      </c>
      <c r="U56" s="1">
        <v>58000</v>
      </c>
      <c r="V56" s="1">
        <v>63000</v>
      </c>
      <c r="W56" s="1">
        <v>39000</v>
      </c>
      <c r="X56" s="1">
        <v>2187000</v>
      </c>
      <c r="Y56" s="1">
        <v>220000</v>
      </c>
      <c r="Z56" s="1">
        <v>237000</v>
      </c>
      <c r="AA56" s="1">
        <v>148000</v>
      </c>
      <c r="AB56" s="1">
        <v>335000</v>
      </c>
      <c r="AC56" s="1">
        <v>626000</v>
      </c>
      <c r="AD56" s="1">
        <v>697000</v>
      </c>
      <c r="AE56" s="1">
        <v>418000</v>
      </c>
      <c r="AF56" s="1">
        <v>357000</v>
      </c>
      <c r="AG56" s="1">
        <v>411000</v>
      </c>
      <c r="AH56" s="1">
        <v>451000</v>
      </c>
      <c r="AI56" s="1">
        <v>859000</v>
      </c>
      <c r="AJ56" s="1">
        <v>906000</v>
      </c>
      <c r="AK56" s="1">
        <v>15225000</v>
      </c>
      <c r="AL56" s="1">
        <v>15389000</v>
      </c>
      <c r="AM56" s="1">
        <v>1654000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>
        <v>1320000</v>
      </c>
      <c r="AA57" s="1">
        <v>979000</v>
      </c>
      <c r="AB57" s="1">
        <v>3132000</v>
      </c>
      <c r="AC57" s="1">
        <v>4564000</v>
      </c>
      <c r="AD57" s="1" t="s">
        <v>92</v>
      </c>
      <c r="AE57" s="1">
        <v>2067000</v>
      </c>
      <c r="AF57" s="1">
        <v>3193000</v>
      </c>
      <c r="AG57" s="1">
        <v>4622000</v>
      </c>
      <c r="AH57" s="1">
        <v>11650000</v>
      </c>
      <c r="AI57" s="1">
        <v>2837000</v>
      </c>
      <c r="AJ57" s="1">
        <v>3050000</v>
      </c>
      <c r="AK57" s="1">
        <v>1647000</v>
      </c>
      <c r="AL57" s="1">
        <v>964000</v>
      </c>
      <c r="AM57" s="1">
        <v>12455000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>
        <v>11529000</v>
      </c>
      <c r="AE58" s="1">
        <v>12481000</v>
      </c>
      <c r="AF58" s="1">
        <v>16498000</v>
      </c>
      <c r="AG58" s="1">
        <v>32135000</v>
      </c>
      <c r="AH58" s="1">
        <v>29247000</v>
      </c>
      <c r="AI58" s="1">
        <v>28262000</v>
      </c>
      <c r="AJ58" s="1">
        <v>23809000</v>
      </c>
      <c r="AK58" s="1">
        <v>25631000</v>
      </c>
      <c r="AL58" s="1">
        <v>32738000</v>
      </c>
      <c r="AM58" s="1" t="s">
        <v>92</v>
      </c>
    </row>
    <row r="59" spans="1:39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 t="s">
        <v>92</v>
      </c>
      <c r="L59" s="1">
        <v>5600000</v>
      </c>
      <c r="M59" s="1">
        <v>6600000</v>
      </c>
      <c r="N59" s="1">
        <v>8100000</v>
      </c>
      <c r="O59" s="1">
        <v>11000000</v>
      </c>
      <c r="P59" s="1">
        <v>15600000</v>
      </c>
      <c r="Q59" s="1">
        <v>26130000</v>
      </c>
      <c r="R59" s="1">
        <v>17007000</v>
      </c>
      <c r="S59" s="1">
        <v>14935000</v>
      </c>
      <c r="T59" s="1">
        <v>15182000</v>
      </c>
      <c r="U59" s="1">
        <v>24015000</v>
      </c>
      <c r="V59" s="1">
        <v>38758000</v>
      </c>
      <c r="W59" s="1">
        <v>43078000</v>
      </c>
      <c r="X59" s="1">
        <v>56990000</v>
      </c>
      <c r="Y59" s="1">
        <v>51351000</v>
      </c>
      <c r="Z59" s="1">
        <v>36978000</v>
      </c>
      <c r="AA59" s="1">
        <v>52101000</v>
      </c>
      <c r="AB59" s="1">
        <v>76376000</v>
      </c>
      <c r="AC59" s="1">
        <v>76241000</v>
      </c>
      <c r="AD59" s="1">
        <v>94205000</v>
      </c>
      <c r="AE59" s="1">
        <v>80097000</v>
      </c>
      <c r="AF59" s="1">
        <v>83657000</v>
      </c>
      <c r="AG59" s="1">
        <v>103918000</v>
      </c>
      <c r="AH59" s="1">
        <v>118365000</v>
      </c>
      <c r="AI59" s="1">
        <v>143252000</v>
      </c>
      <c r="AJ59" s="1">
        <v>155148000</v>
      </c>
      <c r="AK59" s="1">
        <v>122421000</v>
      </c>
      <c r="AL59" s="1">
        <v>160245000</v>
      </c>
      <c r="AM59" s="1">
        <v>290199000</v>
      </c>
    </row>
    <row r="60" spans="1:39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 t="s">
        <v>92</v>
      </c>
      <c r="K60" s="10" t="s">
        <v>92</v>
      </c>
      <c r="L60" s="10">
        <v>7900000</v>
      </c>
      <c r="M60" s="10">
        <v>11900000</v>
      </c>
      <c r="N60" s="10">
        <v>12600000</v>
      </c>
      <c r="O60" s="10">
        <v>17600000</v>
      </c>
      <c r="P60" s="10">
        <v>27300000</v>
      </c>
      <c r="Q60" s="10">
        <v>31183000</v>
      </c>
      <c r="R60" s="10">
        <v>24802000</v>
      </c>
      <c r="S60" s="10">
        <v>29331000</v>
      </c>
      <c r="T60" s="10">
        <v>22686000</v>
      </c>
      <c r="U60" s="10">
        <v>32042000</v>
      </c>
      <c r="V60" s="10">
        <v>49950000</v>
      </c>
      <c r="W60" s="10">
        <v>65503000</v>
      </c>
      <c r="X60" s="10">
        <v>87338000</v>
      </c>
      <c r="Y60" s="10">
        <v>81228000</v>
      </c>
      <c r="Z60" s="10">
        <v>65513000</v>
      </c>
      <c r="AA60" s="10">
        <v>81832000</v>
      </c>
      <c r="AB60" s="10">
        <v>123390000</v>
      </c>
      <c r="AC60" s="10">
        <v>131514000</v>
      </c>
      <c r="AD60" s="10">
        <v>161286000</v>
      </c>
      <c r="AE60" s="10">
        <v>152220000</v>
      </c>
      <c r="AF60" s="10">
        <v>168387000</v>
      </c>
      <c r="AG60" s="10">
        <v>214421000</v>
      </c>
      <c r="AH60" s="10">
        <v>249437000</v>
      </c>
      <c r="AI60" s="10">
        <v>282429000</v>
      </c>
      <c r="AJ60" s="10">
        <v>289138000</v>
      </c>
      <c r="AK60" s="10">
        <v>241161000</v>
      </c>
      <c r="AL60" s="10">
        <v>294880000</v>
      </c>
      <c r="AM60" s="10">
        <v>420859000</v>
      </c>
    </row>
    <row r="61" spans="1:3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>
        <v>7100000</v>
      </c>
      <c r="M61" s="1">
        <v>6000000</v>
      </c>
      <c r="N61" s="1">
        <v>10500000</v>
      </c>
      <c r="O61" s="1">
        <v>30100000</v>
      </c>
      <c r="P61" s="1">
        <v>73000000</v>
      </c>
      <c r="Q61" s="1">
        <v>40015000</v>
      </c>
      <c r="R61" s="1">
        <v>66987000</v>
      </c>
      <c r="S61" s="1">
        <v>49230000</v>
      </c>
      <c r="T61" s="1">
        <v>31984000</v>
      </c>
      <c r="U61" s="1">
        <v>18071000</v>
      </c>
      <c r="V61" s="1">
        <v>34061000</v>
      </c>
      <c r="W61" s="1">
        <v>55022000</v>
      </c>
      <c r="X61" s="1">
        <v>53765000</v>
      </c>
      <c r="Y61" s="1">
        <v>37381000</v>
      </c>
      <c r="Z61" s="1">
        <v>55194000</v>
      </c>
      <c r="AA61" s="1">
        <v>14073000</v>
      </c>
      <c r="AB61" s="1">
        <v>39823000</v>
      </c>
      <c r="AC61" s="1">
        <v>131194000</v>
      </c>
      <c r="AD61" s="1">
        <v>376818000</v>
      </c>
      <c r="AE61" s="1">
        <v>328691000</v>
      </c>
      <c r="AF61" s="1">
        <v>367241000</v>
      </c>
      <c r="AG61" s="1">
        <v>457814000</v>
      </c>
      <c r="AH61" s="1">
        <v>673528000</v>
      </c>
      <c r="AI61" s="1">
        <v>531611000</v>
      </c>
      <c r="AJ61" s="1">
        <v>561049000</v>
      </c>
      <c r="AK61" s="1">
        <v>738786000</v>
      </c>
      <c r="AL61" s="1">
        <v>234983000</v>
      </c>
      <c r="AM61" s="1">
        <v>288620000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  <c r="AM62" s="1" t="s">
        <v>92</v>
      </c>
    </row>
    <row r="63" spans="1:3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>
        <v>1700000</v>
      </c>
      <c r="M63" s="1">
        <v>1100000</v>
      </c>
      <c r="N63" s="1">
        <v>500000</v>
      </c>
      <c r="O63" s="1" t="s">
        <v>92</v>
      </c>
      <c r="P63" s="1" t="s">
        <v>92</v>
      </c>
      <c r="Q63" s="1">
        <v>417000</v>
      </c>
      <c r="R63" s="1">
        <v>2064000</v>
      </c>
      <c r="S63" s="1">
        <v>6240000</v>
      </c>
      <c r="T63" s="1">
        <v>10337000</v>
      </c>
      <c r="U63" s="1">
        <v>16262000</v>
      </c>
      <c r="V63" s="1">
        <v>22431000</v>
      </c>
      <c r="W63" s="1">
        <v>28052000</v>
      </c>
      <c r="X63" s="1">
        <v>35296000</v>
      </c>
      <c r="Y63" s="1">
        <v>39192000</v>
      </c>
      <c r="Z63" s="1">
        <v>41340000</v>
      </c>
      <c r="AA63" s="1">
        <v>45308000</v>
      </c>
      <c r="AB63" s="1">
        <v>58899000</v>
      </c>
      <c r="AC63" s="1">
        <v>90436000</v>
      </c>
      <c r="AD63" s="1">
        <v>128482000</v>
      </c>
      <c r="AE63" s="1">
        <v>111429000</v>
      </c>
      <c r="AF63" s="1">
        <v>110588000</v>
      </c>
      <c r="AG63" s="1">
        <v>105962000</v>
      </c>
      <c r="AH63" s="1">
        <v>59026000</v>
      </c>
      <c r="AI63" s="1">
        <v>46644000</v>
      </c>
      <c r="AJ63" s="1">
        <v>51496000</v>
      </c>
      <c r="AK63" s="1">
        <v>55658000</v>
      </c>
      <c r="AL63" s="1">
        <v>40761000</v>
      </c>
      <c r="AM63" s="1">
        <v>71162000</v>
      </c>
    </row>
    <row r="64" spans="1:39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 t="s">
        <v>92</v>
      </c>
      <c r="L64" s="1">
        <v>500000</v>
      </c>
      <c r="M64" s="1">
        <v>1300000</v>
      </c>
      <c r="N64" s="1">
        <v>2300000</v>
      </c>
      <c r="O64" s="1">
        <v>2900000</v>
      </c>
      <c r="P64" s="1">
        <v>3600000</v>
      </c>
      <c r="Q64" s="1">
        <v>6922000</v>
      </c>
      <c r="R64" s="1">
        <v>6173000</v>
      </c>
      <c r="S64" s="1">
        <v>6154000</v>
      </c>
      <c r="T64" s="1">
        <v>6142000</v>
      </c>
      <c r="U64" s="1">
        <v>5834000</v>
      </c>
      <c r="V64" s="1">
        <v>6644000</v>
      </c>
      <c r="W64" s="1">
        <v>5679000</v>
      </c>
      <c r="X64" s="1">
        <v>10364000</v>
      </c>
      <c r="Y64" s="1">
        <v>17003000</v>
      </c>
      <c r="Z64" s="1">
        <v>23268000</v>
      </c>
      <c r="AA64" s="1">
        <v>30556000</v>
      </c>
      <c r="AB64" s="1">
        <v>33373000</v>
      </c>
      <c r="AC64" s="1">
        <v>52777000</v>
      </c>
      <c r="AD64" s="1">
        <v>143194000</v>
      </c>
      <c r="AE64" s="1">
        <v>122255000</v>
      </c>
      <c r="AF64" s="1">
        <v>196900000</v>
      </c>
      <c r="AG64" s="1">
        <v>213573000</v>
      </c>
      <c r="AH64" s="1">
        <v>282148000</v>
      </c>
      <c r="AI64" s="1">
        <v>289704000</v>
      </c>
      <c r="AJ64" s="1">
        <v>372868000</v>
      </c>
      <c r="AK64" s="1">
        <v>501499000</v>
      </c>
      <c r="AL64" s="1">
        <v>630844000</v>
      </c>
      <c r="AM64" s="1">
        <v>338948000</v>
      </c>
    </row>
    <row r="65" spans="1:39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 t="s">
        <v>92</v>
      </c>
      <c r="L65" s="1">
        <v>9300000</v>
      </c>
      <c r="M65" s="1">
        <v>8400000</v>
      </c>
      <c r="N65" s="1">
        <v>13300000</v>
      </c>
      <c r="O65" s="1">
        <v>33000000</v>
      </c>
      <c r="P65" s="1">
        <v>76600000</v>
      </c>
      <c r="Q65" s="1">
        <v>47354000</v>
      </c>
      <c r="R65" s="1">
        <v>75224000</v>
      </c>
      <c r="S65" s="1">
        <v>61624000</v>
      </c>
      <c r="T65" s="1">
        <v>48463000</v>
      </c>
      <c r="U65" s="1">
        <v>40167000</v>
      </c>
      <c r="V65" s="1">
        <v>63136000</v>
      </c>
      <c r="W65" s="1">
        <v>88753000</v>
      </c>
      <c r="X65" s="1">
        <v>99425000</v>
      </c>
      <c r="Y65" s="1">
        <v>93576000</v>
      </c>
      <c r="Z65" s="1">
        <v>119802000</v>
      </c>
      <c r="AA65" s="1">
        <v>89937000</v>
      </c>
      <c r="AB65" s="1">
        <v>132095000</v>
      </c>
      <c r="AC65" s="1">
        <v>274407000</v>
      </c>
      <c r="AD65" s="1">
        <v>648494000</v>
      </c>
      <c r="AE65" s="1">
        <v>562375000</v>
      </c>
      <c r="AF65" s="1">
        <v>674729000</v>
      </c>
      <c r="AG65" s="1">
        <v>777349000</v>
      </c>
      <c r="AH65" s="1">
        <v>1014702000</v>
      </c>
      <c r="AI65" s="1">
        <v>867959000</v>
      </c>
      <c r="AJ65" s="1">
        <v>985413000</v>
      </c>
      <c r="AK65" s="1">
        <v>1295943000</v>
      </c>
      <c r="AL65" s="1">
        <v>906588000</v>
      </c>
      <c r="AM65" s="1">
        <v>698730000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 t="s">
        <v>92</v>
      </c>
      <c r="K67" s="10" t="s">
        <v>92</v>
      </c>
      <c r="L67" s="10">
        <v>17200000</v>
      </c>
      <c r="M67" s="10">
        <v>20300000</v>
      </c>
      <c r="N67" s="10">
        <v>25900000</v>
      </c>
      <c r="O67" s="10">
        <v>50600000</v>
      </c>
      <c r="P67" s="10">
        <v>103900000</v>
      </c>
      <c r="Q67" s="10">
        <v>78537000</v>
      </c>
      <c r="R67" s="10">
        <v>100026000</v>
      </c>
      <c r="S67" s="10">
        <v>90955000</v>
      </c>
      <c r="T67" s="10">
        <v>71149000</v>
      </c>
      <c r="U67" s="10">
        <v>72209000</v>
      </c>
      <c r="V67" s="10">
        <v>113086000</v>
      </c>
      <c r="W67" s="10">
        <v>154256000</v>
      </c>
      <c r="X67" s="10">
        <v>186763000</v>
      </c>
      <c r="Y67" s="10">
        <v>174804000</v>
      </c>
      <c r="Z67" s="10">
        <v>185315000</v>
      </c>
      <c r="AA67" s="10">
        <v>171769000</v>
      </c>
      <c r="AB67" s="10">
        <v>255485000</v>
      </c>
      <c r="AC67" s="10">
        <v>405921000</v>
      </c>
      <c r="AD67" s="10">
        <v>809780000</v>
      </c>
      <c r="AE67" s="10">
        <v>714595000</v>
      </c>
      <c r="AF67" s="10">
        <v>843116000</v>
      </c>
      <c r="AG67" s="10">
        <v>991770000</v>
      </c>
      <c r="AH67" s="10">
        <v>1264139000</v>
      </c>
      <c r="AI67" s="10">
        <v>1150388000</v>
      </c>
      <c r="AJ67" s="10">
        <v>1274551000</v>
      </c>
      <c r="AK67" s="10">
        <v>1537104000</v>
      </c>
      <c r="AL67" s="10">
        <v>1201468000</v>
      </c>
      <c r="AM67" s="10">
        <v>1119589000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 t="s">
        <v>92</v>
      </c>
      <c r="P68" s="1">
        <v>200000</v>
      </c>
      <c r="Q68" s="1">
        <v>175000</v>
      </c>
      <c r="R68" s="1">
        <v>208000</v>
      </c>
      <c r="S68" s="1">
        <v>210000</v>
      </c>
      <c r="T68" s="1">
        <v>214000</v>
      </c>
      <c r="U68" s="1">
        <v>242000</v>
      </c>
      <c r="V68" s="1">
        <v>246000</v>
      </c>
      <c r="W68" s="1">
        <v>254000</v>
      </c>
      <c r="X68" s="1">
        <v>261000</v>
      </c>
      <c r="Y68" s="1">
        <v>264000</v>
      </c>
      <c r="Z68" s="1">
        <v>261000</v>
      </c>
      <c r="AA68" s="1">
        <v>330000</v>
      </c>
      <c r="AB68" s="1">
        <v>421000</v>
      </c>
      <c r="AC68" s="1">
        <v>528000</v>
      </c>
      <c r="AD68" s="1">
        <v>664000</v>
      </c>
      <c r="AE68" s="1">
        <v>665000</v>
      </c>
      <c r="AF68" s="1">
        <v>669000</v>
      </c>
      <c r="AG68" s="1">
        <v>673000</v>
      </c>
      <c r="AH68" s="1">
        <v>845000</v>
      </c>
      <c r="AI68" s="1">
        <v>1330000</v>
      </c>
      <c r="AJ68" s="1">
        <v>1345000</v>
      </c>
      <c r="AK68" s="1">
        <v>1351000</v>
      </c>
      <c r="AL68" s="1">
        <v>1355000</v>
      </c>
      <c r="AM68" s="1">
        <v>545000</v>
      </c>
    </row>
    <row r="69" spans="1:39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 t="s">
        <v>92</v>
      </c>
      <c r="K69" s="1" t="s">
        <v>92</v>
      </c>
      <c r="L69" s="1">
        <v>25400000</v>
      </c>
      <c r="M69" s="1">
        <v>13900000</v>
      </c>
      <c r="N69" s="1">
        <v>26800000</v>
      </c>
      <c r="O69" s="1">
        <v>36600000</v>
      </c>
      <c r="P69" s="1">
        <v>52300000</v>
      </c>
      <c r="Q69" s="1">
        <v>60614000</v>
      </c>
      <c r="R69" s="1">
        <v>43830000</v>
      </c>
      <c r="S69" s="1">
        <v>58007000</v>
      </c>
      <c r="T69" s="1">
        <v>69172000</v>
      </c>
      <c r="U69" s="1">
        <v>59210000</v>
      </c>
      <c r="V69" s="1">
        <v>80799000</v>
      </c>
      <c r="W69" s="1">
        <v>110682000</v>
      </c>
      <c r="X69" s="1">
        <v>147632000</v>
      </c>
      <c r="Y69" s="1">
        <v>192872000</v>
      </c>
      <c r="Z69" s="1">
        <v>234348000</v>
      </c>
      <c r="AA69" s="1">
        <v>240913000</v>
      </c>
      <c r="AB69" s="1">
        <v>299497000</v>
      </c>
      <c r="AC69" s="1">
        <v>375085000</v>
      </c>
      <c r="AD69" s="1">
        <v>349649000</v>
      </c>
      <c r="AE69" s="1">
        <v>437757000</v>
      </c>
      <c r="AF69" s="1">
        <v>548054000</v>
      </c>
      <c r="AG69" s="1">
        <v>681704000</v>
      </c>
      <c r="AH69" s="1">
        <v>844247000</v>
      </c>
      <c r="AI69" s="1">
        <v>1091183000</v>
      </c>
      <c r="AJ69" s="1">
        <v>1397327000</v>
      </c>
      <c r="AK69" s="1">
        <v>1688045000</v>
      </c>
      <c r="AL69" s="1">
        <v>1949521000</v>
      </c>
      <c r="AM69" s="1">
        <v>2325662000</v>
      </c>
    </row>
    <row r="70" spans="1:39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 t="s">
        <v>92</v>
      </c>
      <c r="L70" s="1">
        <v>-14900000</v>
      </c>
      <c r="M70" s="1">
        <v>-13800000</v>
      </c>
      <c r="N70" s="1">
        <v>-14800000</v>
      </c>
      <c r="O70" s="1">
        <v>-16000000</v>
      </c>
      <c r="P70" s="1">
        <v>-18600000</v>
      </c>
      <c r="Q70" s="1">
        <v>-19788000</v>
      </c>
      <c r="R70" s="1">
        <v>-22673000</v>
      </c>
      <c r="S70" s="1">
        <v>-5000000</v>
      </c>
      <c r="T70" s="1">
        <v>-2932000</v>
      </c>
      <c r="U70" s="1">
        <v>-39714000</v>
      </c>
      <c r="V70" s="1">
        <v>-65000</v>
      </c>
      <c r="W70" s="1">
        <v>62000</v>
      </c>
      <c r="X70" s="1">
        <v>3050000</v>
      </c>
      <c r="Y70" s="1">
        <v>-4819000</v>
      </c>
      <c r="Z70" s="1">
        <v>-1381000</v>
      </c>
      <c r="AA70" s="1">
        <v>-124000</v>
      </c>
      <c r="AB70" s="1">
        <v>3033000</v>
      </c>
      <c r="AC70" s="1">
        <v>-3572000</v>
      </c>
      <c r="AD70" s="1">
        <v>144000</v>
      </c>
      <c r="AE70" s="1">
        <v>-8289000</v>
      </c>
      <c r="AF70" s="1">
        <v>-25080000</v>
      </c>
      <c r="AG70" s="1">
        <v>-25326000</v>
      </c>
      <c r="AH70" s="1">
        <v>-10556000</v>
      </c>
      <c r="AI70" s="1">
        <v>-15256000</v>
      </c>
      <c r="AJ70" s="1">
        <v>-16739000</v>
      </c>
      <c r="AK70" s="1">
        <v>-9149000</v>
      </c>
      <c r="AL70" s="1">
        <v>-8552000</v>
      </c>
      <c r="AM70" s="1">
        <v>-46499000</v>
      </c>
    </row>
    <row r="71" spans="1:39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 t="s">
        <v>92</v>
      </c>
      <c r="K71" s="1" t="s">
        <v>92</v>
      </c>
      <c r="L71" s="1">
        <v>19700000</v>
      </c>
      <c r="M71" s="1">
        <v>41400000</v>
      </c>
      <c r="N71" s="1">
        <v>50700000</v>
      </c>
      <c r="O71" s="1">
        <v>61900000</v>
      </c>
      <c r="P71" s="1">
        <v>135400000</v>
      </c>
      <c r="Q71" s="1">
        <v>162194000</v>
      </c>
      <c r="R71" s="1">
        <v>204249000</v>
      </c>
      <c r="S71" s="1">
        <v>153847000</v>
      </c>
      <c r="T71" s="1">
        <v>155064000</v>
      </c>
      <c r="U71" s="1">
        <v>227664000</v>
      </c>
      <c r="V71" s="1">
        <v>192523000</v>
      </c>
      <c r="W71" s="1">
        <v>206260000</v>
      </c>
      <c r="X71" s="1">
        <v>220658000</v>
      </c>
      <c r="Y71" s="1">
        <v>229443000</v>
      </c>
      <c r="Z71" s="1">
        <v>224625000</v>
      </c>
      <c r="AA71" s="1">
        <v>227993000</v>
      </c>
      <c r="AB71" s="1">
        <v>226120000</v>
      </c>
      <c r="AC71" s="1">
        <v>244632000</v>
      </c>
      <c r="AD71" s="1">
        <v>255889000</v>
      </c>
      <c r="AE71" s="1">
        <v>269351000</v>
      </c>
      <c r="AF71" s="1">
        <v>286220000</v>
      </c>
      <c r="AG71" s="1">
        <v>306328000</v>
      </c>
      <c r="AH71" s="1">
        <v>326544000</v>
      </c>
      <c r="AI71" s="1">
        <v>320994000</v>
      </c>
      <c r="AJ71" s="1">
        <v>284609000</v>
      </c>
      <c r="AK71" s="1">
        <v>299930000</v>
      </c>
      <c r="AL71" s="1">
        <v>320747000</v>
      </c>
      <c r="AM71" s="1">
        <v>322644000</v>
      </c>
    </row>
    <row r="72" spans="1:39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 t="s">
        <v>92</v>
      </c>
      <c r="K72" s="10" t="s">
        <v>92</v>
      </c>
      <c r="L72" s="10">
        <v>30200000</v>
      </c>
      <c r="M72" s="10">
        <v>41500000</v>
      </c>
      <c r="N72" s="10">
        <v>62700000</v>
      </c>
      <c r="O72" s="10">
        <v>82500000</v>
      </c>
      <c r="P72" s="10">
        <v>169300000</v>
      </c>
      <c r="Q72" s="10">
        <v>203195000</v>
      </c>
      <c r="R72" s="10">
        <v>225614000</v>
      </c>
      <c r="S72" s="10">
        <v>207064000</v>
      </c>
      <c r="T72" s="10">
        <v>221518000</v>
      </c>
      <c r="U72" s="10">
        <v>247402000</v>
      </c>
      <c r="V72" s="10">
        <v>273503000</v>
      </c>
      <c r="W72" s="10">
        <v>317258000</v>
      </c>
      <c r="X72" s="10">
        <v>371601000</v>
      </c>
      <c r="Y72" s="10">
        <v>417760000</v>
      </c>
      <c r="Z72" s="10">
        <v>457853000</v>
      </c>
      <c r="AA72" s="10">
        <v>469112000</v>
      </c>
      <c r="AB72" s="10">
        <v>529071000</v>
      </c>
      <c r="AC72" s="10">
        <v>616673000</v>
      </c>
      <c r="AD72" s="10">
        <v>606346000</v>
      </c>
      <c r="AE72" s="10">
        <v>699484000</v>
      </c>
      <c r="AF72" s="10">
        <v>809863000</v>
      </c>
      <c r="AG72" s="10">
        <v>963379000</v>
      </c>
      <c r="AH72" s="10">
        <v>1161080000</v>
      </c>
      <c r="AI72" s="10">
        <v>1398251000</v>
      </c>
      <c r="AJ72" s="10">
        <v>1666542000</v>
      </c>
      <c r="AK72" s="10">
        <v>1980177000</v>
      </c>
      <c r="AL72" s="10">
        <v>2263071000</v>
      </c>
      <c r="AM72" s="10">
        <v>2648306000</v>
      </c>
    </row>
    <row r="73" spans="1:39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 t="s">
        <v>92</v>
      </c>
      <c r="K73" s="11" t="s">
        <v>92</v>
      </c>
      <c r="L73" s="11">
        <v>47400000</v>
      </c>
      <c r="M73" s="11">
        <v>61800000</v>
      </c>
      <c r="N73" s="11">
        <v>88600000</v>
      </c>
      <c r="O73" s="11">
        <v>133100000</v>
      </c>
      <c r="P73" s="11">
        <v>273200000</v>
      </c>
      <c r="Q73" s="11">
        <v>281732000</v>
      </c>
      <c r="R73" s="11">
        <v>325640000</v>
      </c>
      <c r="S73" s="11">
        <v>298019000</v>
      </c>
      <c r="T73" s="11">
        <v>292667000</v>
      </c>
      <c r="U73" s="11">
        <v>319611000</v>
      </c>
      <c r="V73" s="11">
        <v>386589000</v>
      </c>
      <c r="W73" s="11">
        <v>471514000</v>
      </c>
      <c r="X73" s="11">
        <v>558364000</v>
      </c>
      <c r="Y73" s="11">
        <v>592564000</v>
      </c>
      <c r="Z73" s="11">
        <v>643168000</v>
      </c>
      <c r="AA73" s="11">
        <v>640881000</v>
      </c>
      <c r="AB73" s="11">
        <v>784556000</v>
      </c>
      <c r="AC73" s="11">
        <v>1022594000</v>
      </c>
      <c r="AD73" s="11">
        <v>1416126000</v>
      </c>
      <c r="AE73" s="11">
        <v>1414079000</v>
      </c>
      <c r="AF73" s="11">
        <v>1652979000</v>
      </c>
      <c r="AG73" s="11">
        <v>1955149000</v>
      </c>
      <c r="AH73" s="11">
        <v>2425219000</v>
      </c>
      <c r="AI73" s="11">
        <v>2548639000</v>
      </c>
      <c r="AJ73" s="11">
        <v>2941093000</v>
      </c>
      <c r="AK73" s="11">
        <v>3517281000</v>
      </c>
      <c r="AL73" s="11">
        <v>3464539000</v>
      </c>
      <c r="AM73" s="11">
        <v>3767895000</v>
      </c>
    </row>
    <row r="74" spans="1:39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-4700000</v>
      </c>
      <c r="G76" s="1">
        <v>-500000</v>
      </c>
      <c r="H76" s="1">
        <v>2400000</v>
      </c>
      <c r="I76" s="1">
        <v>-600000</v>
      </c>
      <c r="J76" s="1">
        <v>1000000</v>
      </c>
      <c r="K76" s="1">
        <v>1900000</v>
      </c>
      <c r="L76" s="1">
        <v>2700000</v>
      </c>
      <c r="M76" s="1">
        <v>9900000</v>
      </c>
      <c r="N76" s="1">
        <v>7000000</v>
      </c>
      <c r="O76" s="1">
        <v>10500000</v>
      </c>
      <c r="P76" s="1">
        <v>16300000</v>
      </c>
      <c r="Q76" s="1">
        <v>26317000</v>
      </c>
      <c r="R76" s="1">
        <v>15833000</v>
      </c>
      <c r="S76" s="1">
        <v>15226000</v>
      </c>
      <c r="T76" s="1">
        <v>12222000</v>
      </c>
      <c r="U76" s="1">
        <v>20630000</v>
      </c>
      <c r="V76" s="1">
        <v>22812000</v>
      </c>
      <c r="W76" s="1">
        <v>31888000</v>
      </c>
      <c r="X76" s="1">
        <v>39005000</v>
      </c>
      <c r="Y76" s="1">
        <v>48511000</v>
      </c>
      <c r="Z76" s="1">
        <v>44626000</v>
      </c>
      <c r="AA76" s="1">
        <v>54938000</v>
      </c>
      <c r="AB76" s="1">
        <v>72820000</v>
      </c>
      <c r="AC76" s="1">
        <v>85147000</v>
      </c>
      <c r="AD76" s="1">
        <v>102396000</v>
      </c>
      <c r="AE76" s="1">
        <v>121293000</v>
      </c>
      <c r="AF76" s="1">
        <v>133364000</v>
      </c>
      <c r="AG76" s="1">
        <v>156192000</v>
      </c>
      <c r="AH76" s="1">
        <v>185985000</v>
      </c>
      <c r="AI76" s="1">
        <v>259233000</v>
      </c>
      <c r="AJ76" s="1">
        <v>327896000</v>
      </c>
      <c r="AK76" s="1">
        <v>313984000</v>
      </c>
      <c r="AL76" s="1">
        <v>304220000</v>
      </c>
      <c r="AM76" s="1">
        <v>390623000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2400000</v>
      </c>
      <c r="G77" s="1">
        <v>1800000</v>
      </c>
      <c r="H77" s="1">
        <v>1800000</v>
      </c>
      <c r="I77" s="1">
        <v>1900000</v>
      </c>
      <c r="J77" s="1">
        <v>1600000</v>
      </c>
      <c r="K77" s="1">
        <v>2000000</v>
      </c>
      <c r="L77" s="1">
        <v>2600000</v>
      </c>
      <c r="M77" s="1">
        <v>2100000</v>
      </c>
      <c r="N77" s="1">
        <v>1600000</v>
      </c>
      <c r="O77" s="1">
        <v>2800000</v>
      </c>
      <c r="P77" s="1">
        <v>6100000</v>
      </c>
      <c r="Q77" s="1">
        <v>9775000</v>
      </c>
      <c r="R77" s="1">
        <v>10588000</v>
      </c>
      <c r="S77" s="1">
        <v>4532000</v>
      </c>
      <c r="T77" s="1">
        <v>5081000</v>
      </c>
      <c r="U77" s="1">
        <v>6779000</v>
      </c>
      <c r="V77" s="1">
        <v>7409000</v>
      </c>
      <c r="W77" s="1">
        <v>10565000</v>
      </c>
      <c r="X77" s="1">
        <v>12167000</v>
      </c>
      <c r="Y77" s="1">
        <v>15052000</v>
      </c>
      <c r="Z77" s="1">
        <v>14967000</v>
      </c>
      <c r="AA77" s="1">
        <v>17597000</v>
      </c>
      <c r="AB77" s="1">
        <v>18543000</v>
      </c>
      <c r="AC77" s="1">
        <v>30656000</v>
      </c>
      <c r="AD77" s="1">
        <v>36790000</v>
      </c>
      <c r="AE77" s="1">
        <v>47757000</v>
      </c>
      <c r="AF77" s="1">
        <v>47907000</v>
      </c>
      <c r="AG77" s="1">
        <v>60277000</v>
      </c>
      <c r="AH77" s="1">
        <v>64823000</v>
      </c>
      <c r="AI77" s="1">
        <v>77191000</v>
      </c>
      <c r="AJ77" s="1">
        <v>83497000</v>
      </c>
      <c r="AK77" s="1">
        <v>88561000</v>
      </c>
      <c r="AL77" s="1">
        <v>93019000</v>
      </c>
      <c r="AM77" s="1">
        <v>96333000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-300000</v>
      </c>
      <c r="G78" s="1">
        <v>500000</v>
      </c>
      <c r="H78" s="1" t="s">
        <v>92</v>
      </c>
      <c r="I78" s="1">
        <v>-600000</v>
      </c>
      <c r="J78" s="1">
        <v>500000</v>
      </c>
      <c r="K78" s="1">
        <v>200000</v>
      </c>
      <c r="L78" s="1">
        <v>-200000</v>
      </c>
      <c r="M78" s="1">
        <v>-1000000</v>
      </c>
      <c r="N78" s="1">
        <v>-500000</v>
      </c>
      <c r="O78" s="1">
        <v>-300000</v>
      </c>
      <c r="P78" s="1" t="s">
        <v>92</v>
      </c>
      <c r="Q78" s="1">
        <v>-175000</v>
      </c>
      <c r="R78" s="1">
        <v>760000</v>
      </c>
      <c r="S78" s="1">
        <v>3917000</v>
      </c>
      <c r="T78" s="1">
        <v>3520000</v>
      </c>
      <c r="U78" s="1">
        <v>4125000</v>
      </c>
      <c r="V78" s="1">
        <v>3031000</v>
      </c>
      <c r="W78" s="1">
        <v>2557000</v>
      </c>
      <c r="X78" s="1">
        <v>2819000</v>
      </c>
      <c r="Y78" s="1">
        <v>3617000</v>
      </c>
      <c r="Z78" s="1">
        <v>-2651000</v>
      </c>
      <c r="AA78" s="1">
        <v>2768000</v>
      </c>
      <c r="AB78" s="1">
        <v>7732000</v>
      </c>
      <c r="AC78" s="1">
        <v>-2834000</v>
      </c>
      <c r="AD78" s="1">
        <v>-5785000</v>
      </c>
      <c r="AE78" s="1">
        <v>-16745000</v>
      </c>
      <c r="AF78" s="1">
        <v>-7080000</v>
      </c>
      <c r="AG78" s="1">
        <v>-9194000</v>
      </c>
      <c r="AH78" s="1">
        <v>-11096000</v>
      </c>
      <c r="AI78" s="1">
        <v>-12977000</v>
      </c>
      <c r="AJ78" s="1">
        <v>-6392000</v>
      </c>
      <c r="AK78" s="1">
        <v>-5998000</v>
      </c>
      <c r="AL78" s="1">
        <v>-15635000</v>
      </c>
      <c r="AM78" s="1">
        <v>8876000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>
        <v>181000</v>
      </c>
      <c r="AA79" s="1">
        <v>1353000</v>
      </c>
      <c r="AB79" s="1">
        <v>2647000</v>
      </c>
      <c r="AC79" s="1">
        <v>3948000</v>
      </c>
      <c r="AD79" s="1">
        <v>5117000</v>
      </c>
      <c r="AE79" s="1">
        <v>6426000</v>
      </c>
      <c r="AF79" s="1">
        <v>6048000</v>
      </c>
      <c r="AG79" s="1">
        <v>6434000</v>
      </c>
      <c r="AH79" s="1">
        <v>7415000</v>
      </c>
      <c r="AI79" s="1">
        <v>9283000</v>
      </c>
      <c r="AJ79" s="1">
        <v>10334000</v>
      </c>
      <c r="AK79" s="1">
        <v>10134000</v>
      </c>
      <c r="AL79" s="1">
        <v>9058000</v>
      </c>
      <c r="AM79" s="1">
        <v>12646000</v>
      </c>
    </row>
    <row r="80" spans="1:39" ht="19" x14ac:dyDescent="0.25">
      <c r="A80" s="14" t="s">
        <v>105</v>
      </c>
      <c r="B80" s="15" t="e">
        <f t="shared" ref="B80:AM80" si="12">B79/B3</f>
        <v>#VALUE!</v>
      </c>
      <c r="C80" s="15" t="e">
        <f t="shared" si="12"/>
        <v>#VALUE!</v>
      </c>
      <c r="D80" s="15" t="e">
        <f t="shared" si="12"/>
        <v>#VALUE!</v>
      </c>
      <c r="E80" s="15" t="e">
        <f t="shared" si="12"/>
        <v>#VALUE!</v>
      </c>
      <c r="F80" s="15" t="e">
        <f t="shared" si="12"/>
        <v>#VALUE!</v>
      </c>
      <c r="G80" s="15" t="e">
        <f t="shared" si="12"/>
        <v>#VALUE!</v>
      </c>
      <c r="H80" s="15" t="e">
        <f t="shared" si="12"/>
        <v>#VALUE!</v>
      </c>
      <c r="I80" s="15" t="e">
        <f t="shared" si="12"/>
        <v>#VALUE!</v>
      </c>
      <c r="J80" s="15" t="e">
        <f t="shared" si="12"/>
        <v>#VALUE!</v>
      </c>
      <c r="K80" s="15" t="e">
        <f t="shared" si="12"/>
        <v>#VALUE!</v>
      </c>
      <c r="L80" s="15" t="e">
        <f t="shared" si="12"/>
        <v>#VALUE!</v>
      </c>
      <c r="M80" s="15" t="e">
        <f t="shared" si="12"/>
        <v>#VALUE!</v>
      </c>
      <c r="N80" s="15" t="e">
        <f t="shared" si="12"/>
        <v>#VALUE!</v>
      </c>
      <c r="O80" s="15" t="e">
        <f t="shared" si="12"/>
        <v>#VALUE!</v>
      </c>
      <c r="P80" s="15" t="e">
        <f t="shared" si="12"/>
        <v>#VALUE!</v>
      </c>
      <c r="Q80" s="15" t="e">
        <f t="shared" si="12"/>
        <v>#VALUE!</v>
      </c>
      <c r="R80" s="15" t="e">
        <f t="shared" si="12"/>
        <v>#VALUE!</v>
      </c>
      <c r="S80" s="15" t="e">
        <f t="shared" si="12"/>
        <v>#VALUE!</v>
      </c>
      <c r="T80" s="15" t="e">
        <f t="shared" si="12"/>
        <v>#VALUE!</v>
      </c>
      <c r="U80" s="15" t="e">
        <f t="shared" si="12"/>
        <v>#VALUE!</v>
      </c>
      <c r="V80" s="15" t="e">
        <f t="shared" si="12"/>
        <v>#VALUE!</v>
      </c>
      <c r="W80" s="15" t="e">
        <f t="shared" si="12"/>
        <v>#VALUE!</v>
      </c>
      <c r="X80" s="15" t="e">
        <f t="shared" si="12"/>
        <v>#VALUE!</v>
      </c>
      <c r="Y80" s="15" t="e">
        <f t="shared" si="12"/>
        <v>#VALUE!</v>
      </c>
      <c r="Z80" s="15">
        <f t="shared" si="12"/>
        <v>3.3624622884063785E-4</v>
      </c>
      <c r="AA80" s="15">
        <f t="shared" si="12"/>
        <v>2.1927976402709797E-3</v>
      </c>
      <c r="AB80" s="15">
        <f t="shared" si="12"/>
        <v>3.4606238012997929E-3</v>
      </c>
      <c r="AC80" s="15">
        <f t="shared" si="12"/>
        <v>4.3996358153534807E-3</v>
      </c>
      <c r="AD80" s="15">
        <f t="shared" si="12"/>
        <v>5.0725794220015325E-3</v>
      </c>
      <c r="AE80" s="15">
        <f t="shared" si="12"/>
        <v>5.6751192914314174E-3</v>
      </c>
      <c r="AF80" s="15">
        <f t="shared" si="12"/>
        <v>5.0881337452298742E-3</v>
      </c>
      <c r="AG80" s="15">
        <f t="shared" si="12"/>
        <v>4.6749955313611256E-3</v>
      </c>
      <c r="AH80" s="15">
        <f t="shared" si="12"/>
        <v>4.8628913840582421E-3</v>
      </c>
      <c r="AI80" s="15">
        <f t="shared" si="12"/>
        <v>5.2218542729708427E-3</v>
      </c>
      <c r="AJ80" s="15">
        <f t="shared" si="12"/>
        <v>5.0271277121023208E-3</v>
      </c>
      <c r="AK80" s="15">
        <f t="shared" si="12"/>
        <v>5.6709283501090368E-3</v>
      </c>
      <c r="AL80" s="15">
        <f t="shared" si="12"/>
        <v>4.8550610447010796E-3</v>
      </c>
      <c r="AM80" s="15">
        <f t="shared" si="12"/>
        <v>5.7265199549703348E-3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1600000</v>
      </c>
      <c r="G81" s="1">
        <v>-2800000</v>
      </c>
      <c r="H81" s="1">
        <v>3800000</v>
      </c>
      <c r="I81" s="1">
        <v>-600000</v>
      </c>
      <c r="J81" s="1">
        <v>-300000</v>
      </c>
      <c r="K81" s="1">
        <v>-500000</v>
      </c>
      <c r="L81" s="1">
        <v>1300000</v>
      </c>
      <c r="M81" s="1">
        <v>-3700000</v>
      </c>
      <c r="N81" s="1">
        <v>-6200000</v>
      </c>
      <c r="O81" s="1">
        <v>-4900000</v>
      </c>
      <c r="P81" s="1">
        <v>-17800000</v>
      </c>
      <c r="Q81" s="1">
        <v>-11522000</v>
      </c>
      <c r="R81" s="1">
        <v>-12938000</v>
      </c>
      <c r="S81" s="1">
        <v>-3427000</v>
      </c>
      <c r="T81" s="1">
        <v>4693000</v>
      </c>
      <c r="U81" s="1">
        <v>6466000</v>
      </c>
      <c r="V81" s="1">
        <v>-5403000</v>
      </c>
      <c r="W81" s="1">
        <v>-11979000</v>
      </c>
      <c r="X81" s="1">
        <v>-15956000</v>
      </c>
      <c r="Y81" s="1">
        <v>-17125000</v>
      </c>
      <c r="Z81" s="1">
        <v>2492000</v>
      </c>
      <c r="AA81" s="1">
        <v>6875000</v>
      </c>
      <c r="AB81" s="1">
        <v>4123000</v>
      </c>
      <c r="AC81" s="1">
        <v>-3128000</v>
      </c>
      <c r="AD81" s="1">
        <v>-30910000</v>
      </c>
      <c r="AE81" s="1">
        <v>21303000</v>
      </c>
      <c r="AF81" s="1">
        <v>-30290000</v>
      </c>
      <c r="AG81" s="1">
        <v>6065000</v>
      </c>
      <c r="AH81" s="1">
        <v>-6132000</v>
      </c>
      <c r="AI81" s="1">
        <v>-37715000</v>
      </c>
      <c r="AJ81" s="1">
        <v>-19345000</v>
      </c>
      <c r="AK81" s="1">
        <v>-33709000</v>
      </c>
      <c r="AL81" s="1">
        <v>14303000</v>
      </c>
      <c r="AM81" s="1">
        <v>-40622000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 t="s">
        <v>92</v>
      </c>
      <c r="Z82" s="1">
        <v>15214000</v>
      </c>
      <c r="AA82" s="1">
        <v>-10684000</v>
      </c>
      <c r="AB82" s="1">
        <v>-5327000</v>
      </c>
      <c r="AC82" s="1">
        <v>-5782000</v>
      </c>
      <c r="AD82" s="1">
        <v>-16585000</v>
      </c>
      <c r="AE82" s="1">
        <v>6999000</v>
      </c>
      <c r="AF82" s="1">
        <v>-22572000</v>
      </c>
      <c r="AG82" s="1">
        <v>-15955000</v>
      </c>
      <c r="AH82" s="1">
        <v>2846000</v>
      </c>
      <c r="AI82" s="1">
        <v>-28569000</v>
      </c>
      <c r="AJ82" s="1">
        <v>-28976000</v>
      </c>
      <c r="AK82" s="1">
        <v>71515000</v>
      </c>
      <c r="AL82" s="1">
        <v>-27300000</v>
      </c>
      <c r="AM82" s="1">
        <v>-29272000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-1200000</v>
      </c>
      <c r="G83" s="1">
        <v>1300000</v>
      </c>
      <c r="H83" s="1">
        <v>1900000</v>
      </c>
      <c r="I83" s="1">
        <v>-700000</v>
      </c>
      <c r="J83" s="1">
        <v>1500000</v>
      </c>
      <c r="K83" s="1">
        <v>-600000</v>
      </c>
      <c r="L83" s="1">
        <v>-100000</v>
      </c>
      <c r="M83" s="1">
        <v>-3300000</v>
      </c>
      <c r="N83" s="1">
        <v>-2900000</v>
      </c>
      <c r="O83" s="1">
        <v>-4600000</v>
      </c>
      <c r="P83" s="1">
        <v>-12200000</v>
      </c>
      <c r="Q83" s="1">
        <v>-7471000</v>
      </c>
      <c r="R83" s="1">
        <v>-6773000</v>
      </c>
      <c r="S83" s="1">
        <v>-2996000</v>
      </c>
      <c r="T83" s="1">
        <v>3705000</v>
      </c>
      <c r="U83" s="1">
        <v>3576000</v>
      </c>
      <c r="V83" s="1">
        <v>-10113000</v>
      </c>
      <c r="W83" s="1">
        <v>-13148000</v>
      </c>
      <c r="X83" s="1">
        <v>-14701000</v>
      </c>
      <c r="Y83" s="1">
        <v>-16597000</v>
      </c>
      <c r="Z83" s="1">
        <v>-87000</v>
      </c>
      <c r="AA83" s="1">
        <v>6359000</v>
      </c>
      <c r="AB83" s="1">
        <v>-9405000</v>
      </c>
      <c r="AC83" s="1">
        <v>-7484000</v>
      </c>
      <c r="AD83" s="1">
        <v>-14877000</v>
      </c>
      <c r="AE83" s="1">
        <v>126000</v>
      </c>
      <c r="AF83" s="1">
        <v>-10187000</v>
      </c>
      <c r="AG83" s="1">
        <v>-14421000</v>
      </c>
      <c r="AH83" s="1">
        <v>-21204000</v>
      </c>
      <c r="AI83" s="1">
        <v>-49455000</v>
      </c>
      <c r="AJ83" s="1">
        <v>-30077000</v>
      </c>
      <c r="AK83" s="1">
        <v>-28315000</v>
      </c>
      <c r="AL83" s="1">
        <v>-10121000</v>
      </c>
      <c r="AM83" s="1">
        <v>-89186000</v>
      </c>
      <c r="AT83" s="33" t="s">
        <v>127</v>
      </c>
      <c r="AU83" s="34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>
        <v>-5619000</v>
      </c>
      <c r="AA84" s="1">
        <v>125000</v>
      </c>
      <c r="AB84" s="1">
        <v>7257000</v>
      </c>
      <c r="AC84" s="1">
        <v>4269000</v>
      </c>
      <c r="AD84" s="1">
        <v>-23000</v>
      </c>
      <c r="AE84" s="1">
        <v>2511000</v>
      </c>
      <c r="AF84" s="1">
        <v>3169000</v>
      </c>
      <c r="AG84" s="1">
        <v>4074000</v>
      </c>
      <c r="AH84" s="1">
        <v>6386000</v>
      </c>
      <c r="AI84" s="1">
        <v>17403000</v>
      </c>
      <c r="AJ84" s="1">
        <v>-3851000</v>
      </c>
      <c r="AK84" s="1">
        <v>-30327000</v>
      </c>
      <c r="AL84" s="1">
        <v>6907000</v>
      </c>
      <c r="AM84" s="1">
        <v>25567000</v>
      </c>
      <c r="AT84" s="35" t="s">
        <v>128</v>
      </c>
      <c r="AU84" s="36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>
        <v>14700000</v>
      </c>
      <c r="M85" s="1">
        <v>25200000</v>
      </c>
      <c r="N85" s="1">
        <v>45100000</v>
      </c>
      <c r="O85" s="1">
        <v>40600000</v>
      </c>
      <c r="P85" s="1">
        <v>63300000</v>
      </c>
      <c r="Q85" s="1">
        <v>55469000</v>
      </c>
      <c r="R85" s="1">
        <v>-37000</v>
      </c>
      <c r="S85" s="1">
        <v>267000</v>
      </c>
      <c r="T85" s="1">
        <v>6000</v>
      </c>
      <c r="U85" s="1">
        <v>-167000</v>
      </c>
      <c r="V85" s="1">
        <v>76183000</v>
      </c>
      <c r="W85" s="1">
        <v>114518000</v>
      </c>
      <c r="X85" s="1">
        <v>130470000</v>
      </c>
      <c r="Y85" s="1">
        <v>170282000</v>
      </c>
      <c r="Z85" s="1">
        <v>178064000</v>
      </c>
      <c r="AA85" s="1">
        <v>248000</v>
      </c>
      <c r="AB85" s="1">
        <v>193248000</v>
      </c>
      <c r="AC85" s="1">
        <v>236397000</v>
      </c>
      <c r="AD85" s="1">
        <v>280186000</v>
      </c>
      <c r="AE85" s="1">
        <v>5262000</v>
      </c>
      <c r="AF85" s="1">
        <v>-1623000</v>
      </c>
      <c r="AG85" s="1">
        <v>-1999000</v>
      </c>
      <c r="AH85" s="1">
        <v>-2159000</v>
      </c>
      <c r="AI85" s="1">
        <v>12914000</v>
      </c>
      <c r="AJ85" s="1">
        <v>12920000</v>
      </c>
      <c r="AK85" s="1">
        <v>14836000</v>
      </c>
      <c r="AL85" s="1">
        <v>12781000</v>
      </c>
      <c r="AM85" s="1" t="s">
        <v>92</v>
      </c>
      <c r="AT85" s="23" t="s">
        <v>129</v>
      </c>
      <c r="AU85" s="24">
        <f>AM17</f>
        <v>6386000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5900000</v>
      </c>
      <c r="G86" s="1">
        <v>2500000</v>
      </c>
      <c r="H86" s="1" t="s">
        <v>92</v>
      </c>
      <c r="I86" s="1">
        <v>700000</v>
      </c>
      <c r="J86" s="1" t="s">
        <v>92</v>
      </c>
      <c r="K86" s="1">
        <v>300000</v>
      </c>
      <c r="L86" s="1">
        <v>700000</v>
      </c>
      <c r="M86" s="1">
        <v>-5600000</v>
      </c>
      <c r="N86" s="1">
        <v>-200000</v>
      </c>
      <c r="O86" s="1">
        <v>1400000</v>
      </c>
      <c r="P86" s="1">
        <v>3400000</v>
      </c>
      <c r="Q86" s="1">
        <v>-12263000</v>
      </c>
      <c r="R86" s="1">
        <v>2287000</v>
      </c>
      <c r="S86" s="1">
        <v>3037000</v>
      </c>
      <c r="T86" s="1">
        <v>2363000</v>
      </c>
      <c r="U86" s="1">
        <v>6050000</v>
      </c>
      <c r="V86" s="1">
        <v>7959000</v>
      </c>
      <c r="W86" s="1">
        <v>13877000</v>
      </c>
      <c r="X86" s="1">
        <v>19415000</v>
      </c>
      <c r="Y86" s="1">
        <v>23107000</v>
      </c>
      <c r="Z86" s="1">
        <v>16202000</v>
      </c>
      <c r="AA86" s="1">
        <v>18186000</v>
      </c>
      <c r="AB86" s="1">
        <v>19653000</v>
      </c>
      <c r="AC86" s="1">
        <v>24796000</v>
      </c>
      <c r="AD86" s="1">
        <v>24228000</v>
      </c>
      <c r="AE86" s="1">
        <v>10655000</v>
      </c>
      <c r="AF86" s="1">
        <v>22914000</v>
      </c>
      <c r="AG86" s="1">
        <v>29410000</v>
      </c>
      <c r="AH86" s="1">
        <v>33890000</v>
      </c>
      <c r="AI86" s="1">
        <v>33472000</v>
      </c>
      <c r="AJ86" s="1">
        <v>41388000</v>
      </c>
      <c r="AK86" s="1">
        <v>36153000</v>
      </c>
      <c r="AL86" s="1">
        <v>39119000</v>
      </c>
      <c r="AM86" s="1" t="s">
        <v>92</v>
      </c>
      <c r="AT86" s="23" t="s">
        <v>130</v>
      </c>
      <c r="AU86" s="24">
        <f>AM56</f>
        <v>1654000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4900000</v>
      </c>
      <c r="G87" s="10">
        <v>1500000</v>
      </c>
      <c r="H87" s="10">
        <v>8000000</v>
      </c>
      <c r="I87" s="10">
        <v>800000</v>
      </c>
      <c r="J87" s="10">
        <v>2800000</v>
      </c>
      <c r="K87" s="10">
        <v>3900000</v>
      </c>
      <c r="L87" s="10">
        <v>7100000</v>
      </c>
      <c r="M87" s="10">
        <v>1700000</v>
      </c>
      <c r="N87" s="10">
        <v>1700000</v>
      </c>
      <c r="O87" s="10">
        <v>9500000</v>
      </c>
      <c r="P87" s="10">
        <v>8000000</v>
      </c>
      <c r="Q87" s="10">
        <v>12132000</v>
      </c>
      <c r="R87" s="10">
        <v>16530000</v>
      </c>
      <c r="S87" s="10">
        <v>23285000</v>
      </c>
      <c r="T87" s="10">
        <v>27879000</v>
      </c>
      <c r="U87" s="10">
        <v>44050000</v>
      </c>
      <c r="V87" s="10">
        <v>35808000</v>
      </c>
      <c r="W87" s="10">
        <v>46908000</v>
      </c>
      <c r="X87" s="10">
        <v>57450000</v>
      </c>
      <c r="Y87" s="10">
        <v>73162000</v>
      </c>
      <c r="Z87" s="10">
        <v>75817000</v>
      </c>
      <c r="AA87" s="10">
        <v>101717000</v>
      </c>
      <c r="AB87" s="10">
        <v>125518000</v>
      </c>
      <c r="AC87" s="10">
        <v>138585000</v>
      </c>
      <c r="AD87" s="10">
        <v>131836000</v>
      </c>
      <c r="AE87" s="10">
        <v>190689000</v>
      </c>
      <c r="AF87" s="10">
        <v>172863000</v>
      </c>
      <c r="AG87" s="10">
        <v>249184000</v>
      </c>
      <c r="AH87" s="10">
        <v>274885000</v>
      </c>
      <c r="AI87" s="10">
        <v>328487000</v>
      </c>
      <c r="AJ87" s="10">
        <v>437378000</v>
      </c>
      <c r="AK87" s="10">
        <v>409125000</v>
      </c>
      <c r="AL87" s="10">
        <v>444084000</v>
      </c>
      <c r="AM87" s="10">
        <v>467856000</v>
      </c>
      <c r="AT87" s="23" t="s">
        <v>131</v>
      </c>
      <c r="AU87" s="24">
        <f>AM61</f>
        <v>288620000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-1300000</v>
      </c>
      <c r="G88" s="1">
        <v>-1100000</v>
      </c>
      <c r="H88" s="1">
        <v>-600000</v>
      </c>
      <c r="I88" s="1">
        <v>-700000</v>
      </c>
      <c r="J88" s="1">
        <v>-1000000</v>
      </c>
      <c r="K88" s="1">
        <v>-1200000</v>
      </c>
      <c r="L88" s="1">
        <v>-800000</v>
      </c>
      <c r="M88" s="1">
        <v>-3200000</v>
      </c>
      <c r="N88" s="1">
        <v>-3600000</v>
      </c>
      <c r="O88" s="1">
        <v>-51800000</v>
      </c>
      <c r="P88" s="1">
        <v>-119100000</v>
      </c>
      <c r="Q88" s="1">
        <v>-8665000</v>
      </c>
      <c r="R88" s="1">
        <v>-6927000</v>
      </c>
      <c r="S88" s="1">
        <v>-5853000</v>
      </c>
      <c r="T88" s="1">
        <v>-3771000</v>
      </c>
      <c r="U88" s="1">
        <v>-5737000</v>
      </c>
      <c r="V88" s="1">
        <v>-8273000</v>
      </c>
      <c r="W88" s="1">
        <v>-9964000</v>
      </c>
      <c r="X88" s="1">
        <v>-12886000</v>
      </c>
      <c r="Y88" s="1">
        <v>-13455000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T88" s="37" t="s">
        <v>132</v>
      </c>
      <c r="AU88" s="38">
        <f>AU85/(AU86+AU87)</f>
        <v>2.1999903539414483E-2</v>
      </c>
    </row>
    <row r="89" spans="1:47" ht="20" customHeight="1" x14ac:dyDescent="0.25">
      <c r="A89" s="14" t="s">
        <v>106</v>
      </c>
      <c r="B89" s="15" t="e">
        <f t="shared" ref="B89:AM89" si="13">(-1*B88)/B3</f>
        <v>#VALUE!</v>
      </c>
      <c r="C89" s="15" t="e">
        <f t="shared" si="13"/>
        <v>#VALUE!</v>
      </c>
      <c r="D89" s="15" t="e">
        <f t="shared" si="13"/>
        <v>#VALUE!</v>
      </c>
      <c r="E89" s="15" t="e">
        <f t="shared" si="13"/>
        <v>#VALUE!</v>
      </c>
      <c r="F89" s="15">
        <f t="shared" si="13"/>
        <v>4.9056603773584909E-2</v>
      </c>
      <c r="G89" s="15">
        <f t="shared" si="13"/>
        <v>4.1984732824427481E-2</v>
      </c>
      <c r="H89" s="15">
        <f t="shared" si="13"/>
        <v>2.3622047244094488E-2</v>
      </c>
      <c r="I89" s="15">
        <f t="shared" si="13"/>
        <v>3.2258064516129031E-2</v>
      </c>
      <c r="J89" s="15">
        <f t="shared" si="13"/>
        <v>3.8610038610038609E-2</v>
      </c>
      <c r="K89" s="15">
        <f t="shared" si="13"/>
        <v>3.7037037037037035E-2</v>
      </c>
      <c r="L89" s="15">
        <f t="shared" si="13"/>
        <v>1.9801980198019802E-2</v>
      </c>
      <c r="M89" s="15">
        <f t="shared" si="13"/>
        <v>9.2485549132947972E-2</v>
      </c>
      <c r="N89" s="15">
        <f t="shared" si="13"/>
        <v>5.6514913657770803E-2</v>
      </c>
      <c r="O89" s="15">
        <f t="shared" si="13"/>
        <v>0.54297693920335433</v>
      </c>
      <c r="P89" s="15">
        <f t="shared" si="13"/>
        <v>0.8428874734607219</v>
      </c>
      <c r="Q89" s="15">
        <f t="shared" si="13"/>
        <v>4.2703872179154202E-2</v>
      </c>
      <c r="R89" s="15">
        <f t="shared" si="13"/>
        <v>4.0447509327976923E-2</v>
      </c>
      <c r="S89" s="15">
        <f t="shared" si="13"/>
        <v>3.4006925722785165E-2</v>
      </c>
      <c r="T89" s="15">
        <f t="shared" si="13"/>
        <v>2.1371129989288931E-2</v>
      </c>
      <c r="U89" s="15">
        <f t="shared" si="13"/>
        <v>2.6591701275585879E-2</v>
      </c>
      <c r="V89" s="15">
        <f t="shared" si="13"/>
        <v>3.0680853115369354E-2</v>
      </c>
      <c r="W89" s="15">
        <f t="shared" si="13"/>
        <v>2.540605318850557E-2</v>
      </c>
      <c r="X89" s="15">
        <f t="shared" si="13"/>
        <v>2.5369937234704404E-2</v>
      </c>
      <c r="Y89" s="15">
        <f t="shared" si="13"/>
        <v>2.3104781169989715E-2</v>
      </c>
      <c r="Z89" s="15">
        <f t="shared" si="13"/>
        <v>0</v>
      </c>
      <c r="AA89" s="15">
        <f t="shared" si="13"/>
        <v>0</v>
      </c>
      <c r="AB89" s="15">
        <f t="shared" si="13"/>
        <v>0</v>
      </c>
      <c r="AC89" s="15">
        <f t="shared" si="13"/>
        <v>0</v>
      </c>
      <c r="AD89" s="15">
        <f t="shared" si="13"/>
        <v>0</v>
      </c>
      <c r="AE89" s="15">
        <f t="shared" si="13"/>
        <v>0</v>
      </c>
      <c r="AF89" s="15">
        <f t="shared" si="13"/>
        <v>0</v>
      </c>
      <c r="AG89" s="15">
        <f t="shared" si="13"/>
        <v>0</v>
      </c>
      <c r="AH89" s="15">
        <f t="shared" si="13"/>
        <v>0</v>
      </c>
      <c r="AI89" s="15">
        <f t="shared" si="13"/>
        <v>0</v>
      </c>
      <c r="AJ89" s="15">
        <f t="shared" si="13"/>
        <v>0</v>
      </c>
      <c r="AK89" s="15">
        <f t="shared" si="13"/>
        <v>0</v>
      </c>
      <c r="AL89" s="15">
        <f t="shared" si="13"/>
        <v>0</v>
      </c>
      <c r="AM89" s="15">
        <f t="shared" si="13"/>
        <v>0</v>
      </c>
      <c r="AT89" s="23" t="s">
        <v>107</v>
      </c>
      <c r="AU89" s="24">
        <f>AM27</f>
        <v>100400000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>
        <v>-24799000</v>
      </c>
      <c r="R90" s="1">
        <v>-61207000</v>
      </c>
      <c r="S90" s="1">
        <v>-4515000</v>
      </c>
      <c r="T90" s="1">
        <v>-1554000</v>
      </c>
      <c r="U90" s="1">
        <v>-28099000</v>
      </c>
      <c r="V90" s="1">
        <v>-41500000</v>
      </c>
      <c r="W90" s="1">
        <v>-58117000</v>
      </c>
      <c r="X90" s="1">
        <v>-48367000</v>
      </c>
      <c r="Y90" s="1">
        <v>-29038000</v>
      </c>
      <c r="Z90" s="1">
        <v>-71066000</v>
      </c>
      <c r="AA90" s="1">
        <v>-39061000</v>
      </c>
      <c r="AB90" s="1">
        <v>-94655000</v>
      </c>
      <c r="AC90" s="1">
        <v>-197285000</v>
      </c>
      <c r="AD90" s="1">
        <v>-222638000</v>
      </c>
      <c r="AE90" s="1">
        <v>-8737000</v>
      </c>
      <c r="AF90" s="1">
        <v>-166784000</v>
      </c>
      <c r="AG90" s="1">
        <v>-263811000</v>
      </c>
      <c r="AH90" s="1">
        <v>-418265000</v>
      </c>
      <c r="AI90" s="1">
        <v>-59775000</v>
      </c>
      <c r="AJ90" s="1">
        <v>-240841000</v>
      </c>
      <c r="AK90" s="1">
        <v>-163939000</v>
      </c>
      <c r="AL90" s="1">
        <v>-136500000</v>
      </c>
      <c r="AM90" s="1">
        <v>-347308000</v>
      </c>
      <c r="AT90" s="23" t="s">
        <v>19</v>
      </c>
      <c r="AU90" s="24">
        <f>AM25</f>
        <v>452075000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>
        <v>-2900000</v>
      </c>
      <c r="M91" s="1" t="s">
        <v>92</v>
      </c>
      <c r="N91" s="1" t="s">
        <v>92</v>
      </c>
      <c r="O91" s="1">
        <v>-3900000</v>
      </c>
      <c r="P91" s="1">
        <v>-2400000</v>
      </c>
      <c r="Q91" s="1" t="s">
        <v>92</v>
      </c>
      <c r="R91" s="1" t="s">
        <v>92</v>
      </c>
      <c r="S91" s="1" t="s">
        <v>92</v>
      </c>
      <c r="T91" s="1" t="s">
        <v>92</v>
      </c>
      <c r="U91" s="1" t="s">
        <v>92</v>
      </c>
      <c r="V91" s="1" t="s">
        <v>92</v>
      </c>
      <c r="W91" s="1" t="s">
        <v>92</v>
      </c>
      <c r="X91" s="1" t="s">
        <v>92</v>
      </c>
      <c r="Y91" s="1" t="s">
        <v>92</v>
      </c>
      <c r="Z91" s="1" t="s">
        <v>92</v>
      </c>
      <c r="AA91" s="1" t="s">
        <v>92</v>
      </c>
      <c r="AB91" s="1" t="s">
        <v>92</v>
      </c>
      <c r="AC91" s="1" t="s">
        <v>92</v>
      </c>
      <c r="AD91" s="1" t="s">
        <v>92</v>
      </c>
      <c r="AE91" s="1" t="s">
        <v>92</v>
      </c>
      <c r="AF91" s="1" t="s">
        <v>92</v>
      </c>
      <c r="AG91" s="1" t="s">
        <v>92</v>
      </c>
      <c r="AH91" s="1" t="s">
        <v>92</v>
      </c>
      <c r="AI91" s="1">
        <v>-11500000</v>
      </c>
      <c r="AJ91" s="1">
        <v>-13701000</v>
      </c>
      <c r="AK91" s="1">
        <v>-15900000</v>
      </c>
      <c r="AL91" s="1">
        <v>10091000</v>
      </c>
      <c r="AM91" s="1">
        <v>12180000</v>
      </c>
      <c r="AT91" s="37" t="s">
        <v>133</v>
      </c>
      <c r="AU91" s="38">
        <f>AU89/AU90</f>
        <v>0.2220870430791351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>
        <v>200000</v>
      </c>
      <c r="I92" s="1">
        <v>200000</v>
      </c>
      <c r="J92" s="1" t="s">
        <v>92</v>
      </c>
      <c r="K92" s="1" t="s">
        <v>92</v>
      </c>
      <c r="L92" s="1" t="s">
        <v>92</v>
      </c>
      <c r="M92" s="1">
        <v>2900000</v>
      </c>
      <c r="N92" s="1" t="s">
        <v>92</v>
      </c>
      <c r="O92" s="1" t="s">
        <v>92</v>
      </c>
      <c r="P92" s="1" t="s">
        <v>92</v>
      </c>
      <c r="Q92" s="1" t="s">
        <v>92</v>
      </c>
      <c r="R92" s="1">
        <v>7039000</v>
      </c>
      <c r="S92" s="1" t="s">
        <v>92</v>
      </c>
      <c r="T92" s="1" t="s">
        <v>92</v>
      </c>
      <c r="U92" s="1" t="s">
        <v>92</v>
      </c>
      <c r="V92" s="1" t="s">
        <v>92</v>
      </c>
      <c r="W92" s="1" t="s">
        <v>92</v>
      </c>
      <c r="X92" s="1" t="s">
        <v>92</v>
      </c>
      <c r="Y92" s="1" t="s">
        <v>92</v>
      </c>
      <c r="Z92" s="1" t="s">
        <v>92</v>
      </c>
      <c r="AA92" s="1" t="s">
        <v>92</v>
      </c>
      <c r="AB92" s="1" t="s">
        <v>92</v>
      </c>
      <c r="AC92" s="1" t="s">
        <v>92</v>
      </c>
      <c r="AD92" s="1" t="s">
        <v>92</v>
      </c>
      <c r="AE92" s="1" t="s">
        <v>92</v>
      </c>
      <c r="AF92" s="1" t="s">
        <v>92</v>
      </c>
      <c r="AG92" s="1" t="s">
        <v>92</v>
      </c>
      <c r="AH92" s="1" t="s">
        <v>92</v>
      </c>
      <c r="AI92" s="1" t="s">
        <v>92</v>
      </c>
      <c r="AJ92" s="1" t="s">
        <v>92</v>
      </c>
      <c r="AK92" s="1" t="s">
        <v>92</v>
      </c>
      <c r="AL92" s="1" t="s">
        <v>92</v>
      </c>
      <c r="AM92" s="1" t="s">
        <v>92</v>
      </c>
      <c r="AT92" s="39" t="s">
        <v>134</v>
      </c>
      <c r="AU92" s="40">
        <f>AU88*(1-AU91)</f>
        <v>1.7114010014319721E-2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-100000</v>
      </c>
      <c r="G93" s="1">
        <v>11900000</v>
      </c>
      <c r="H93" s="1">
        <v>-1500000</v>
      </c>
      <c r="I93" s="1">
        <v>-9000000</v>
      </c>
      <c r="J93" s="1">
        <v>-3900000</v>
      </c>
      <c r="K93" s="1">
        <v>-3400000</v>
      </c>
      <c r="L93" s="1">
        <v>-2300000</v>
      </c>
      <c r="M93" s="1">
        <v>5900000</v>
      </c>
      <c r="N93" s="1">
        <v>3400000</v>
      </c>
      <c r="O93" s="1">
        <v>300000</v>
      </c>
      <c r="P93" s="1" t="s">
        <v>92</v>
      </c>
      <c r="Q93" s="1">
        <v>48209000</v>
      </c>
      <c r="R93" s="1">
        <v>15212000</v>
      </c>
      <c r="S93" s="1">
        <v>-1016000</v>
      </c>
      <c r="T93" s="1">
        <v>118000</v>
      </c>
      <c r="U93" s="1">
        <v>-335000</v>
      </c>
      <c r="V93" s="1">
        <v>3877000</v>
      </c>
      <c r="W93" s="1">
        <v>520000</v>
      </c>
      <c r="X93" s="1">
        <v>59000</v>
      </c>
      <c r="Y93" s="1">
        <v>166000</v>
      </c>
      <c r="Z93" s="1">
        <v>-10233000</v>
      </c>
      <c r="AA93" s="1">
        <v>-9202000</v>
      </c>
      <c r="AB93" s="1">
        <v>-9245000</v>
      </c>
      <c r="AC93" s="1">
        <v>-15423000</v>
      </c>
      <c r="AD93" s="1">
        <v>-18670000</v>
      </c>
      <c r="AE93" s="1">
        <v>-16450000</v>
      </c>
      <c r="AF93" s="1">
        <v>-19222000</v>
      </c>
      <c r="AG93" s="1">
        <v>-33805000</v>
      </c>
      <c r="AH93" s="1">
        <v>-26550000</v>
      </c>
      <c r="AI93" s="1">
        <v>-42236000</v>
      </c>
      <c r="AJ93" s="1">
        <v>-26104000</v>
      </c>
      <c r="AK93" s="1">
        <v>-19204000</v>
      </c>
      <c r="AL93" s="1">
        <v>-57045000</v>
      </c>
      <c r="AM93" s="1">
        <v>-60701000</v>
      </c>
      <c r="AT93" s="35" t="s">
        <v>135</v>
      </c>
      <c r="AU93" s="36"/>
    </row>
    <row r="94" spans="1:47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-1400000</v>
      </c>
      <c r="G94" s="10">
        <v>10800000</v>
      </c>
      <c r="H94" s="10">
        <v>-1900000</v>
      </c>
      <c r="I94" s="10">
        <v>-9500000</v>
      </c>
      <c r="J94" s="10">
        <v>-4900000</v>
      </c>
      <c r="K94" s="10">
        <v>-4600000</v>
      </c>
      <c r="L94" s="10">
        <v>-6000000</v>
      </c>
      <c r="M94" s="10">
        <v>5600000</v>
      </c>
      <c r="N94" s="10">
        <v>-200000</v>
      </c>
      <c r="O94" s="10">
        <v>-55400000</v>
      </c>
      <c r="P94" s="10">
        <v>-121500000</v>
      </c>
      <c r="Q94" s="10">
        <v>14745000</v>
      </c>
      <c r="R94" s="10">
        <v>-45883000</v>
      </c>
      <c r="S94" s="10">
        <v>-11384000</v>
      </c>
      <c r="T94" s="10">
        <v>-5207000</v>
      </c>
      <c r="U94" s="10">
        <v>-34171000</v>
      </c>
      <c r="V94" s="10">
        <v>-45896000</v>
      </c>
      <c r="W94" s="10">
        <v>-67561000</v>
      </c>
      <c r="X94" s="10">
        <v>-61194000</v>
      </c>
      <c r="Y94" s="10">
        <v>-42327000</v>
      </c>
      <c r="Z94" s="10">
        <v>-81299000</v>
      </c>
      <c r="AA94" s="10">
        <v>-48263000</v>
      </c>
      <c r="AB94" s="10">
        <v>-103900000</v>
      </c>
      <c r="AC94" s="10">
        <v>-212708000</v>
      </c>
      <c r="AD94" s="10">
        <v>-241308000</v>
      </c>
      <c r="AE94" s="10">
        <v>-25187000</v>
      </c>
      <c r="AF94" s="10">
        <v>-186006000</v>
      </c>
      <c r="AG94" s="10">
        <v>-297616000</v>
      </c>
      <c r="AH94" s="10">
        <v>-444815000</v>
      </c>
      <c r="AI94" s="10">
        <v>-113511000</v>
      </c>
      <c r="AJ94" s="10">
        <v>-280646000</v>
      </c>
      <c r="AK94" s="10">
        <v>-199043000</v>
      </c>
      <c r="AL94" s="10">
        <v>-183454000</v>
      </c>
      <c r="AM94" s="10">
        <v>-395829000</v>
      </c>
      <c r="AT94" s="23" t="s">
        <v>136</v>
      </c>
      <c r="AU94" s="41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 t="s">
        <v>92</v>
      </c>
      <c r="Z95" s="1">
        <v>-73000000</v>
      </c>
      <c r="AA95" s="1">
        <v>-78000000</v>
      </c>
      <c r="AB95" s="1">
        <v>-50000000</v>
      </c>
      <c r="AC95" s="1">
        <v>-100000000</v>
      </c>
      <c r="AD95" s="1">
        <v>-126000000</v>
      </c>
      <c r="AE95" s="1">
        <v>-159000000</v>
      </c>
      <c r="AF95" s="1">
        <v>-132000000</v>
      </c>
      <c r="AG95" s="1">
        <v>-170000000</v>
      </c>
      <c r="AH95" s="1">
        <v>-190877000</v>
      </c>
      <c r="AI95" s="1">
        <v>-204000000</v>
      </c>
      <c r="AJ95" s="1">
        <v>-283000000</v>
      </c>
      <c r="AK95" s="1">
        <v>-68000000</v>
      </c>
      <c r="AL95" s="1">
        <v>-505000000</v>
      </c>
      <c r="AM95" s="1">
        <v>-50000000</v>
      </c>
      <c r="AT95" s="42" t="s">
        <v>137</v>
      </c>
      <c r="AU95" s="43">
        <v>1.18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>
        <v>200000</v>
      </c>
      <c r="H96" s="1">
        <v>100000</v>
      </c>
      <c r="I96" s="1">
        <v>100000</v>
      </c>
      <c r="J96" s="1" t="s">
        <v>92</v>
      </c>
      <c r="K96" s="1" t="s">
        <v>92</v>
      </c>
      <c r="L96" s="1">
        <v>600000</v>
      </c>
      <c r="M96" s="1">
        <v>1500000</v>
      </c>
      <c r="N96" s="1">
        <v>1100000</v>
      </c>
      <c r="O96" s="1">
        <v>1000000</v>
      </c>
      <c r="P96" s="1">
        <v>59200000</v>
      </c>
      <c r="Q96" s="1">
        <v>981000</v>
      </c>
      <c r="R96" s="1">
        <v>2431000</v>
      </c>
      <c r="S96" s="1">
        <v>438000</v>
      </c>
      <c r="T96" s="1">
        <v>989000</v>
      </c>
      <c r="U96" s="1">
        <v>2222000</v>
      </c>
      <c r="V96" s="1">
        <v>1746000</v>
      </c>
      <c r="W96" s="1">
        <v>5071000</v>
      </c>
      <c r="X96" s="1">
        <v>6875000</v>
      </c>
      <c r="Y96" s="1">
        <v>2398000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K96" s="1" t="s">
        <v>92</v>
      </c>
      <c r="AL96" s="1" t="s">
        <v>92</v>
      </c>
      <c r="AM96" s="1" t="s">
        <v>92</v>
      </c>
      <c r="AT96" s="23" t="s">
        <v>138</v>
      </c>
      <c r="AU96" s="41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>
        <v>-4900000</v>
      </c>
      <c r="H97" s="1">
        <v>-4600000</v>
      </c>
      <c r="I97" s="1">
        <v>-2600000</v>
      </c>
      <c r="J97" s="1">
        <v>-700000</v>
      </c>
      <c r="K97" s="1">
        <v>-200000</v>
      </c>
      <c r="L97" s="1">
        <v>-100000</v>
      </c>
      <c r="M97" s="1" t="s">
        <v>92</v>
      </c>
      <c r="N97" s="1" t="s">
        <v>92</v>
      </c>
      <c r="O97" s="1">
        <v>-2000000</v>
      </c>
      <c r="P97" s="1">
        <v>-2600000</v>
      </c>
      <c r="Q97" s="1">
        <v>-105000</v>
      </c>
      <c r="R97" s="1" t="s">
        <v>92</v>
      </c>
      <c r="S97" s="1">
        <v>-200000</v>
      </c>
      <c r="T97" s="1">
        <v>-120000</v>
      </c>
      <c r="U97" s="1" t="s">
        <v>92</v>
      </c>
      <c r="V97" s="1" t="s">
        <v>92</v>
      </c>
      <c r="W97" s="1" t="s">
        <v>92</v>
      </c>
      <c r="X97" s="1" t="s">
        <v>92</v>
      </c>
      <c r="Y97" s="1" t="s">
        <v>92</v>
      </c>
      <c r="Z97" s="1">
        <v>-8098000</v>
      </c>
      <c r="AA97" s="1" t="s">
        <v>92</v>
      </c>
      <c r="AB97" s="1">
        <v>-14298000</v>
      </c>
      <c r="AC97" s="1">
        <v>-307000</v>
      </c>
      <c r="AD97" s="1" t="s">
        <v>92</v>
      </c>
      <c r="AE97" s="1" t="s">
        <v>92</v>
      </c>
      <c r="AF97" s="1" t="s">
        <v>92</v>
      </c>
      <c r="AG97" s="1" t="s">
        <v>92</v>
      </c>
      <c r="AH97" s="1" t="s">
        <v>92</v>
      </c>
      <c r="AI97" s="1" t="s">
        <v>92</v>
      </c>
      <c r="AJ97" s="1" t="s">
        <v>92</v>
      </c>
      <c r="AK97" s="1" t="s">
        <v>92</v>
      </c>
      <c r="AL97" s="1" t="s">
        <v>92</v>
      </c>
      <c r="AM97" s="1" t="s">
        <v>92</v>
      </c>
      <c r="AT97" s="39" t="s">
        <v>139</v>
      </c>
      <c r="AU97" s="40">
        <f>(AU94)+((AU95)*(AU96-AU94))</f>
        <v>9.1748999999999997E-2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-300000</v>
      </c>
      <c r="G98" s="1">
        <v>-300000</v>
      </c>
      <c r="H98" s="1">
        <v>-200000</v>
      </c>
      <c r="I98" s="1">
        <v>-300000</v>
      </c>
      <c r="J98" s="1">
        <v>-300000</v>
      </c>
      <c r="K98" s="1">
        <v>-300000</v>
      </c>
      <c r="L98" s="1">
        <v>-400000</v>
      </c>
      <c r="M98" s="1">
        <v>-500000</v>
      </c>
      <c r="N98" s="1">
        <v>-500000</v>
      </c>
      <c r="O98" s="1">
        <v>-600000</v>
      </c>
      <c r="P98" s="1">
        <v>-700000</v>
      </c>
      <c r="Q98" s="1">
        <v>-846000</v>
      </c>
      <c r="R98" s="1">
        <v>-941000</v>
      </c>
      <c r="S98" s="1">
        <v>-1045000</v>
      </c>
      <c r="T98" s="1">
        <v>-1055000</v>
      </c>
      <c r="U98" s="1">
        <v>-1201000</v>
      </c>
      <c r="V98" s="1">
        <v>-1224000</v>
      </c>
      <c r="W98" s="1">
        <v>-2004000</v>
      </c>
      <c r="X98" s="1">
        <v>-2056000</v>
      </c>
      <c r="Y98" s="1">
        <v>-2631000</v>
      </c>
      <c r="Z98" s="1">
        <v>-3150000</v>
      </c>
      <c r="AA98" s="1">
        <v>-3546000</v>
      </c>
      <c r="AB98" s="1">
        <v>-4494000</v>
      </c>
      <c r="AC98" s="1">
        <v>-5689000</v>
      </c>
      <c r="AD98" s="1">
        <v>-120361000</v>
      </c>
      <c r="AE98" s="1">
        <v>-31215000</v>
      </c>
      <c r="AF98" s="1">
        <v>-9343000</v>
      </c>
      <c r="AG98" s="1">
        <v>-10724000</v>
      </c>
      <c r="AH98" s="1">
        <v>-12807000</v>
      </c>
      <c r="AI98" s="1">
        <v>-15363000</v>
      </c>
      <c r="AJ98" s="1">
        <v>-18691000</v>
      </c>
      <c r="AK98" s="1">
        <v>-21552000</v>
      </c>
      <c r="AL98" s="1">
        <v>-23002000</v>
      </c>
      <c r="AM98" s="1">
        <v>-24466000</v>
      </c>
      <c r="AT98" s="35" t="s">
        <v>140</v>
      </c>
      <c r="AU98" s="36"/>
    </row>
    <row r="99" spans="1:47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-300000</v>
      </c>
      <c r="G99" s="1">
        <v>-100000</v>
      </c>
      <c r="H99" s="1">
        <v>-100000</v>
      </c>
      <c r="I99" s="1">
        <v>13800000</v>
      </c>
      <c r="J99" s="1">
        <v>-10200000</v>
      </c>
      <c r="K99" s="1">
        <v>800000</v>
      </c>
      <c r="L99" s="1">
        <v>-1500000</v>
      </c>
      <c r="M99" s="1">
        <v>-1900000</v>
      </c>
      <c r="N99" s="1">
        <v>11000000</v>
      </c>
      <c r="O99" s="1">
        <v>31900000</v>
      </c>
      <c r="P99" s="1">
        <v>55000000</v>
      </c>
      <c r="Q99" s="1">
        <v>-28131000</v>
      </c>
      <c r="R99" s="1">
        <v>27389000</v>
      </c>
      <c r="S99" s="1">
        <v>-10888000</v>
      </c>
      <c r="T99" s="1">
        <v>-22704000</v>
      </c>
      <c r="U99" s="1">
        <v>-15007000</v>
      </c>
      <c r="V99" s="1">
        <v>14700000</v>
      </c>
      <c r="W99" s="1">
        <v>17218000</v>
      </c>
      <c r="X99" s="1">
        <v>-1243000</v>
      </c>
      <c r="Y99" s="1">
        <v>-22270000</v>
      </c>
      <c r="Z99" s="1">
        <v>83970000</v>
      </c>
      <c r="AA99" s="1">
        <v>27354000</v>
      </c>
      <c r="AB99" s="1">
        <v>58123000</v>
      </c>
      <c r="AC99" s="1">
        <v>184423000</v>
      </c>
      <c r="AD99" s="1">
        <v>349569000</v>
      </c>
      <c r="AE99" s="1">
        <v>30100000</v>
      </c>
      <c r="AF99" s="1">
        <v>168679000</v>
      </c>
      <c r="AG99" s="1">
        <v>237496000</v>
      </c>
      <c r="AH99" s="1">
        <v>379556000</v>
      </c>
      <c r="AI99" s="1">
        <v>11828000</v>
      </c>
      <c r="AJ99" s="1">
        <v>141971000</v>
      </c>
      <c r="AK99" s="1">
        <v>227295000</v>
      </c>
      <c r="AL99" s="1">
        <v>-30966000</v>
      </c>
      <c r="AM99" s="1">
        <v>40633000</v>
      </c>
      <c r="AT99" s="23" t="s">
        <v>141</v>
      </c>
      <c r="AU99" s="24">
        <f>AU86+AU87</f>
        <v>290274000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-600000</v>
      </c>
      <c r="G100" s="10">
        <v>-5100000</v>
      </c>
      <c r="H100" s="10">
        <v>-4800000</v>
      </c>
      <c r="I100" s="10">
        <v>11000000</v>
      </c>
      <c r="J100" s="10">
        <v>-11200000</v>
      </c>
      <c r="K100" s="10">
        <v>300000</v>
      </c>
      <c r="L100" s="10">
        <v>-1400000</v>
      </c>
      <c r="M100" s="10">
        <v>-900000</v>
      </c>
      <c r="N100" s="10">
        <v>11600000</v>
      </c>
      <c r="O100" s="10">
        <v>30300000</v>
      </c>
      <c r="P100" s="10">
        <v>110900000</v>
      </c>
      <c r="Q100" s="10">
        <v>-28101000</v>
      </c>
      <c r="R100" s="10">
        <v>28879000</v>
      </c>
      <c r="S100" s="10">
        <v>-11695000</v>
      </c>
      <c r="T100" s="10">
        <v>-22890000</v>
      </c>
      <c r="U100" s="10">
        <v>-13986000</v>
      </c>
      <c r="V100" s="10">
        <v>15222000</v>
      </c>
      <c r="W100" s="10">
        <v>20285000</v>
      </c>
      <c r="X100" s="10">
        <v>3576000</v>
      </c>
      <c r="Y100" s="10">
        <v>-22503000</v>
      </c>
      <c r="Z100" s="10">
        <v>-278000</v>
      </c>
      <c r="AA100" s="10">
        <v>-54192000</v>
      </c>
      <c r="AB100" s="10">
        <v>-10669000</v>
      </c>
      <c r="AC100" s="10">
        <v>78427000</v>
      </c>
      <c r="AD100" s="10">
        <v>103208000</v>
      </c>
      <c r="AE100" s="10">
        <v>-160115000</v>
      </c>
      <c r="AF100" s="10">
        <v>27336000</v>
      </c>
      <c r="AG100" s="10">
        <v>56772000</v>
      </c>
      <c r="AH100" s="10">
        <v>175872000</v>
      </c>
      <c r="AI100" s="10">
        <v>-207535000</v>
      </c>
      <c r="AJ100" s="10">
        <v>-159720000</v>
      </c>
      <c r="AK100" s="10">
        <v>137743000</v>
      </c>
      <c r="AL100" s="10">
        <v>-558968000</v>
      </c>
      <c r="AM100" s="10">
        <v>-33833000</v>
      </c>
      <c r="AT100" s="37" t="s">
        <v>142</v>
      </c>
      <c r="AU100" s="38">
        <f>AU99/AU103</f>
        <v>1.2487144413114902E-2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 t="s">
        <v>92</v>
      </c>
      <c r="U101" s="1" t="s">
        <v>92</v>
      </c>
      <c r="V101" s="1">
        <v>-18000</v>
      </c>
      <c r="W101" s="1">
        <v>37000</v>
      </c>
      <c r="X101" s="1">
        <v>116000</v>
      </c>
      <c r="Y101" s="1">
        <v>-717000</v>
      </c>
      <c r="Z101" s="1">
        <v>365000</v>
      </c>
      <c r="AA101" s="1">
        <v>114000</v>
      </c>
      <c r="AB101" s="1">
        <v>8000</v>
      </c>
      <c r="AC101" s="1">
        <v>-353000</v>
      </c>
      <c r="AD101" s="1">
        <v>312000</v>
      </c>
      <c r="AE101" s="1">
        <v>-657000</v>
      </c>
      <c r="AF101" s="1">
        <v>-819000</v>
      </c>
      <c r="AG101" s="1">
        <v>1012000</v>
      </c>
      <c r="AH101" s="1">
        <v>3169000</v>
      </c>
      <c r="AI101" s="1">
        <v>92000</v>
      </c>
      <c r="AJ101" s="1">
        <v>390000</v>
      </c>
      <c r="AK101" s="1">
        <v>2026000</v>
      </c>
      <c r="AL101" s="1">
        <v>-216000</v>
      </c>
      <c r="AM101" s="1">
        <v>-6988000</v>
      </c>
      <c r="AT101" s="67" t="s">
        <v>143</v>
      </c>
      <c r="AU101" s="58">
        <f>AO116*AM34</f>
        <v>22955553100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-600000</v>
      </c>
      <c r="G102" s="10">
        <v>-5100000</v>
      </c>
      <c r="H102" s="10">
        <v>-4800000</v>
      </c>
      <c r="I102" s="10">
        <v>11000000</v>
      </c>
      <c r="J102" s="10">
        <v>-11200000</v>
      </c>
      <c r="K102" s="10">
        <v>300000</v>
      </c>
      <c r="L102" s="10">
        <v>-1400000</v>
      </c>
      <c r="M102" s="10">
        <v>-900000</v>
      </c>
      <c r="N102" s="10">
        <v>11600000</v>
      </c>
      <c r="O102" s="10">
        <v>30300000</v>
      </c>
      <c r="P102" s="10">
        <v>-2600000</v>
      </c>
      <c r="Q102" s="10">
        <v>-1224000</v>
      </c>
      <c r="R102" s="10">
        <v>-474000</v>
      </c>
      <c r="S102" s="10">
        <v>206000</v>
      </c>
      <c r="T102" s="10">
        <v>-218000</v>
      </c>
      <c r="U102" s="10">
        <v>-4107000</v>
      </c>
      <c r="V102" s="10">
        <v>5116000</v>
      </c>
      <c r="W102" s="10">
        <v>-331000</v>
      </c>
      <c r="X102" s="10">
        <v>-52000</v>
      </c>
      <c r="Y102" s="10">
        <v>7615000</v>
      </c>
      <c r="Z102" s="10">
        <v>-5395000</v>
      </c>
      <c r="AA102" s="10">
        <v>-624000</v>
      </c>
      <c r="AB102" s="10">
        <v>10957000</v>
      </c>
      <c r="AC102" s="10">
        <v>3951000</v>
      </c>
      <c r="AD102" s="10">
        <v>-5952000</v>
      </c>
      <c r="AE102" s="10">
        <v>4730000</v>
      </c>
      <c r="AF102" s="10">
        <v>13374000</v>
      </c>
      <c r="AG102" s="10">
        <v>9352000</v>
      </c>
      <c r="AH102" s="10">
        <v>9111000</v>
      </c>
      <c r="AI102" s="10">
        <v>7533000</v>
      </c>
      <c r="AJ102" s="10">
        <v>-2598000</v>
      </c>
      <c r="AK102" s="10">
        <v>349851000</v>
      </c>
      <c r="AL102" s="10">
        <v>-298554000</v>
      </c>
      <c r="AM102" s="10">
        <v>31206000</v>
      </c>
      <c r="AT102" s="37" t="s">
        <v>144</v>
      </c>
      <c r="AU102" s="38">
        <f>AU101/AU103</f>
        <v>0.98751285558688506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4900000</v>
      </c>
      <c r="G103" s="1">
        <v>7800000</v>
      </c>
      <c r="H103" s="1">
        <v>15200000</v>
      </c>
      <c r="I103" s="1">
        <v>16500000</v>
      </c>
      <c r="J103" s="1">
        <v>18800000</v>
      </c>
      <c r="K103" s="1">
        <v>5500000</v>
      </c>
      <c r="L103" s="1">
        <v>5000000</v>
      </c>
      <c r="M103" s="1">
        <v>4700000</v>
      </c>
      <c r="N103" s="1">
        <v>11000000</v>
      </c>
      <c r="O103" s="1">
        <v>24200000</v>
      </c>
      <c r="P103" s="1">
        <v>8600000</v>
      </c>
      <c r="Q103" s="1">
        <v>6031000</v>
      </c>
      <c r="R103" s="1">
        <v>4807000</v>
      </c>
      <c r="S103" s="1">
        <v>4333000</v>
      </c>
      <c r="T103" s="1">
        <v>4539000</v>
      </c>
      <c r="U103" s="1">
        <v>4321000</v>
      </c>
      <c r="V103" s="1">
        <v>214000</v>
      </c>
      <c r="W103" s="1">
        <v>5330000</v>
      </c>
      <c r="X103" s="1">
        <v>4999000</v>
      </c>
      <c r="Y103" s="1">
        <v>4947000</v>
      </c>
      <c r="Z103" s="1">
        <v>12562000</v>
      </c>
      <c r="AA103" s="1">
        <v>7167000</v>
      </c>
      <c r="AB103" s="1">
        <v>6543000</v>
      </c>
      <c r="AC103" s="1">
        <v>17500000</v>
      </c>
      <c r="AD103" s="1">
        <v>21451000</v>
      </c>
      <c r="AE103" s="1">
        <v>15499000</v>
      </c>
      <c r="AF103" s="1">
        <v>20229000</v>
      </c>
      <c r="AG103" s="1">
        <v>33603000</v>
      </c>
      <c r="AH103" s="1">
        <v>42955000</v>
      </c>
      <c r="AI103" s="1">
        <v>52066000</v>
      </c>
      <c r="AJ103" s="1">
        <v>59599000</v>
      </c>
      <c r="AK103" s="1">
        <v>57001000</v>
      </c>
      <c r="AL103" s="1">
        <v>406852000</v>
      </c>
      <c r="AM103" s="1">
        <v>108298000</v>
      </c>
      <c r="AT103" s="39" t="s">
        <v>145</v>
      </c>
      <c r="AU103" s="44">
        <f>AU99+AU101</f>
        <v>23245827100</v>
      </c>
    </row>
    <row r="104" spans="1:47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 t="s">
        <v>92</v>
      </c>
      <c r="O104" s="11" t="s">
        <v>92</v>
      </c>
      <c r="P104" s="11">
        <v>6000000</v>
      </c>
      <c r="Q104" s="11">
        <v>4807000</v>
      </c>
      <c r="R104" s="11">
        <v>4333000</v>
      </c>
      <c r="S104" s="11">
        <v>4539000</v>
      </c>
      <c r="T104" s="11">
        <v>4321000</v>
      </c>
      <c r="U104" s="11">
        <v>214000</v>
      </c>
      <c r="V104" s="11">
        <v>5330000</v>
      </c>
      <c r="W104" s="11">
        <v>4999000</v>
      </c>
      <c r="X104" s="11">
        <v>4947000</v>
      </c>
      <c r="Y104" s="11">
        <v>12562000</v>
      </c>
      <c r="Z104" s="11">
        <v>7167000</v>
      </c>
      <c r="AA104" s="11">
        <v>6543000</v>
      </c>
      <c r="AB104" s="11">
        <v>17500000</v>
      </c>
      <c r="AC104" s="11">
        <v>21451000</v>
      </c>
      <c r="AD104" s="11">
        <v>15499000</v>
      </c>
      <c r="AE104" s="11">
        <v>20229000</v>
      </c>
      <c r="AF104" s="11">
        <v>33603000</v>
      </c>
      <c r="AG104" s="11">
        <v>42955000</v>
      </c>
      <c r="AH104" s="11">
        <v>52066000</v>
      </c>
      <c r="AI104" s="11">
        <v>59599000</v>
      </c>
      <c r="AJ104" s="11">
        <v>57001000</v>
      </c>
      <c r="AK104" s="11">
        <v>406852000</v>
      </c>
      <c r="AL104" s="11">
        <v>108298000</v>
      </c>
      <c r="AM104" s="11">
        <v>139504000</v>
      </c>
      <c r="AT104" s="35" t="s">
        <v>146</v>
      </c>
      <c r="AU104" s="36"/>
    </row>
    <row r="105" spans="1:47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-0.88888888888888884</v>
      </c>
      <c r="H105" s="15">
        <f t="shared" ref="H105:AK105" si="14">(H106/G106)-1</f>
        <v>17.5</v>
      </c>
      <c r="I105" s="15">
        <f t="shared" si="14"/>
        <v>-0.98648648648648651</v>
      </c>
      <c r="J105" s="15">
        <f t="shared" si="14"/>
        <v>17</v>
      </c>
      <c r="K105" s="15">
        <f t="shared" si="14"/>
        <v>0.5</v>
      </c>
      <c r="L105" s="15">
        <f t="shared" si="14"/>
        <v>1.3333333333333335</v>
      </c>
      <c r="M105" s="15">
        <f t="shared" si="14"/>
        <v>-1.2380952380952381</v>
      </c>
      <c r="N105" s="15">
        <f t="shared" si="14"/>
        <v>0.26666666666666661</v>
      </c>
      <c r="O105" s="15">
        <f t="shared" si="14"/>
        <v>21.263157894736842</v>
      </c>
      <c r="P105" s="15">
        <f t="shared" si="14"/>
        <v>1.6264775413711585</v>
      </c>
      <c r="Q105" s="15">
        <f t="shared" si="14"/>
        <v>-1.0312061206120613</v>
      </c>
      <c r="R105" s="15">
        <f t="shared" si="14"/>
        <v>1.7698298240553791</v>
      </c>
      <c r="S105" s="15">
        <f t="shared" si="14"/>
        <v>0.81526606268874313</v>
      </c>
      <c r="T105" s="15">
        <f t="shared" si="14"/>
        <v>0.38297384121156486</v>
      </c>
      <c r="U105" s="15">
        <f t="shared" si="14"/>
        <v>0.58922349427575904</v>
      </c>
      <c r="V105" s="15">
        <f t="shared" si="14"/>
        <v>-0.28131443635319608</v>
      </c>
      <c r="W105" s="15">
        <f t="shared" si="14"/>
        <v>0.34171055020882513</v>
      </c>
      <c r="X105" s="15">
        <f t="shared" si="14"/>
        <v>0.20625812039844083</v>
      </c>
      <c r="Y105" s="15">
        <f t="shared" si="14"/>
        <v>0.33980342877659098</v>
      </c>
      <c r="Z105" s="15">
        <f t="shared" si="14"/>
        <v>9.8095700671612995E-2</v>
      </c>
      <c r="AA105" s="15">
        <f t="shared" si="14"/>
        <v>0.41602098712708191</v>
      </c>
      <c r="AB105" s="15">
        <f t="shared" si="14"/>
        <v>0.25023696682464447</v>
      </c>
      <c r="AC105" s="15">
        <f t="shared" si="14"/>
        <v>6.2469846302295018E-2</v>
      </c>
      <c r="AD105" s="15">
        <f t="shared" si="14"/>
        <v>-7.9587749243855588E-2</v>
      </c>
      <c r="AE105" s="15">
        <f t="shared" si="14"/>
        <v>0.53538957606512327</v>
      </c>
      <c r="AF105" s="15">
        <f t="shared" si="14"/>
        <v>-0.11283631418587436</v>
      </c>
      <c r="AG105" s="15">
        <f t="shared" si="14"/>
        <v>0.41203901328469605</v>
      </c>
      <c r="AH105" s="15">
        <f t="shared" si="14"/>
        <v>0.14000485523609729</v>
      </c>
      <c r="AI105" s="15">
        <f t="shared" si="14"/>
        <v>0.15159088260937703</v>
      </c>
      <c r="AJ105" s="15">
        <f t="shared" si="14"/>
        <v>0.42504256566276832</v>
      </c>
      <c r="AK105" s="15">
        <f t="shared" si="14"/>
        <v>-5.4487807266673238E-2</v>
      </c>
      <c r="AL105" s="15">
        <f t="shared" ref="AL105" si="15">(AL106/AK106)-1</f>
        <v>5.6232116731618209E-2</v>
      </c>
      <c r="AM105" s="15">
        <f t="shared" ref="AM105" si="16">(AM106/AL106)-1</f>
        <v>6.8577914739115675E-2</v>
      </c>
      <c r="AN105" s="15"/>
      <c r="AO105" s="15"/>
      <c r="AP105" s="15"/>
      <c r="AQ105" s="15"/>
      <c r="AR105" s="15"/>
      <c r="AS105" s="15"/>
      <c r="AT105" s="25" t="s">
        <v>109</v>
      </c>
      <c r="AU105" s="26">
        <f>(AU100*AU92)+(AU102*AU97)</f>
        <v>9.0817022101777417E-2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3600000</v>
      </c>
      <c r="G106" s="1">
        <v>400000</v>
      </c>
      <c r="H106" s="1">
        <v>7400000</v>
      </c>
      <c r="I106" s="1">
        <v>100000</v>
      </c>
      <c r="J106" s="1">
        <v>1800000</v>
      </c>
      <c r="K106" s="1">
        <v>2700000</v>
      </c>
      <c r="L106" s="1">
        <v>6300000</v>
      </c>
      <c r="M106" s="1">
        <v>-1500000</v>
      </c>
      <c r="N106" s="1">
        <v>-1900000</v>
      </c>
      <c r="O106" s="1">
        <v>-42300000</v>
      </c>
      <c r="P106" s="1">
        <v>-111100000</v>
      </c>
      <c r="Q106" s="1">
        <v>3467000</v>
      </c>
      <c r="R106" s="1">
        <v>9603000</v>
      </c>
      <c r="S106" s="1">
        <v>17432000</v>
      </c>
      <c r="T106" s="1">
        <v>24108000</v>
      </c>
      <c r="U106" s="1">
        <v>38313000</v>
      </c>
      <c r="V106" s="1">
        <v>27535000</v>
      </c>
      <c r="W106" s="1">
        <v>36944000</v>
      </c>
      <c r="X106" s="1">
        <v>44564000</v>
      </c>
      <c r="Y106" s="1">
        <v>59707000</v>
      </c>
      <c r="Z106" s="1">
        <v>65564000</v>
      </c>
      <c r="AA106" s="1">
        <v>92840000</v>
      </c>
      <c r="AB106" s="1">
        <v>116072000</v>
      </c>
      <c r="AC106" s="1">
        <v>123323000</v>
      </c>
      <c r="AD106" s="1">
        <v>113508000</v>
      </c>
      <c r="AE106" s="1">
        <v>174279000</v>
      </c>
      <c r="AF106" s="1">
        <v>154614000</v>
      </c>
      <c r="AG106" s="1">
        <v>218321000</v>
      </c>
      <c r="AH106" s="1">
        <v>248887000</v>
      </c>
      <c r="AI106" s="1">
        <v>286616000</v>
      </c>
      <c r="AJ106" s="1">
        <v>408440000</v>
      </c>
      <c r="AK106" s="1">
        <v>386185000</v>
      </c>
      <c r="AL106" s="1">
        <v>407901000</v>
      </c>
      <c r="AM106" s="1">
        <v>435874000</v>
      </c>
      <c r="AN106" s="45">
        <f>AM106*(1+$AU$106)</f>
        <v>476266369.38275564</v>
      </c>
      <c r="AO106" s="45">
        <f t="shared" ref="AO106:AR106" si="17">AN106*(1+$AU$106)</f>
        <v>520401892.76036519</v>
      </c>
      <c r="AP106" s="45">
        <f t="shared" si="17"/>
        <v>568627447.5763483</v>
      </c>
      <c r="AQ106" s="45">
        <f t="shared" si="17"/>
        <v>621322056.34786797</v>
      </c>
      <c r="AR106" s="45">
        <f t="shared" si="17"/>
        <v>678899865.54423296</v>
      </c>
      <c r="AS106" s="46" t="s">
        <v>147</v>
      </c>
      <c r="AT106" s="47" t="s">
        <v>148</v>
      </c>
      <c r="AU106" s="48">
        <f>(SUM(AN4:AR4)/5)</f>
        <v>9.2669829773640133E-2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6"/>
      <c r="AO107" s="46"/>
      <c r="AP107" s="46"/>
      <c r="AQ107" s="46"/>
      <c r="AR107" s="49">
        <f>AR106*(1+AU107)/(AU108-AU107)</f>
        <v>10572832680.074207</v>
      </c>
      <c r="AS107" s="50" t="s">
        <v>149</v>
      </c>
      <c r="AT107" s="51" t="s">
        <v>150</v>
      </c>
      <c r="AU107" s="52">
        <v>2.5000000000000001E-2</v>
      </c>
    </row>
    <row r="108" spans="1:47" ht="19" x14ac:dyDescent="0.25">
      <c r="AN108" s="49">
        <f t="shared" ref="AN108:AP108" si="18">AN107+AN106</f>
        <v>476266369.38275564</v>
      </c>
      <c r="AO108" s="49">
        <f t="shared" si="18"/>
        <v>520401892.76036519</v>
      </c>
      <c r="AP108" s="49">
        <f t="shared" si="18"/>
        <v>568627447.5763483</v>
      </c>
      <c r="AQ108" s="49">
        <f>AQ107+AQ106</f>
        <v>621322056.34786797</v>
      </c>
      <c r="AR108" s="49">
        <f>AR107+AR106</f>
        <v>11251732545.618441</v>
      </c>
      <c r="AS108" s="50" t="s">
        <v>145</v>
      </c>
      <c r="AT108" s="53" t="s">
        <v>151</v>
      </c>
      <c r="AU108" s="54">
        <f>AU105</f>
        <v>9.0817022101777417E-2</v>
      </c>
    </row>
    <row r="109" spans="1:47" ht="19" x14ac:dyDescent="0.25">
      <c r="AN109" s="55" t="s">
        <v>152</v>
      </c>
      <c r="AO109" s="56"/>
    </row>
    <row r="110" spans="1:47" ht="20" x14ac:dyDescent="0.25">
      <c r="AN110" s="57" t="s">
        <v>153</v>
      </c>
      <c r="AO110" s="58">
        <f>NPV(AU108,AN108,AO108,AP108,AQ108,AR108)</f>
        <v>9036420607.7597466</v>
      </c>
    </row>
    <row r="111" spans="1:47" ht="20" x14ac:dyDescent="0.25">
      <c r="AN111" s="57" t="s">
        <v>154</v>
      </c>
      <c r="AO111" s="58">
        <f>AM40</f>
        <v>139504000</v>
      </c>
    </row>
    <row r="112" spans="1:47" ht="20" x14ac:dyDescent="0.25">
      <c r="AN112" s="57" t="s">
        <v>141</v>
      </c>
      <c r="AO112" s="58">
        <f>AU99</f>
        <v>290274000</v>
      </c>
    </row>
    <row r="113" spans="40:41" ht="20" x14ac:dyDescent="0.25">
      <c r="AN113" s="57" t="s">
        <v>155</v>
      </c>
      <c r="AO113" s="58">
        <f>AO110+AO111-AO112</f>
        <v>8885650607.7597466</v>
      </c>
    </row>
    <row r="114" spans="40:41" ht="20" x14ac:dyDescent="0.25">
      <c r="AN114" s="57" t="s">
        <v>156</v>
      </c>
      <c r="AO114" s="59">
        <f>AM34*(1+(5*AS16))</f>
        <v>140515899.55477726</v>
      </c>
    </row>
    <row r="115" spans="40:41" ht="20" x14ac:dyDescent="0.25">
      <c r="AN115" s="60" t="s">
        <v>157</v>
      </c>
      <c r="AO115" s="61">
        <f>AO113/AO114</f>
        <v>63.235908789779742</v>
      </c>
    </row>
    <row r="116" spans="40:41" ht="20" x14ac:dyDescent="0.25">
      <c r="AN116" s="62" t="s">
        <v>158</v>
      </c>
      <c r="AO116" s="63">
        <v>166.3</v>
      </c>
    </row>
    <row r="117" spans="40:41" ht="20" x14ac:dyDescent="0.25">
      <c r="AN117" s="64" t="s">
        <v>159</v>
      </c>
      <c r="AO117" s="65">
        <f>AO115/AO116-1</f>
        <v>-0.6197479928455818</v>
      </c>
    </row>
    <row r="118" spans="40:41" ht="20" x14ac:dyDescent="0.25">
      <c r="AN118" s="64" t="s">
        <v>160</v>
      </c>
      <c r="AO118" s="66" t="str">
        <f>IF(AO115&gt;AO116,"BUY","SELL")</f>
        <v>SELL</v>
      </c>
    </row>
  </sheetData>
  <mergeCells count="6">
    <mergeCell ref="AT83:AU83"/>
    <mergeCell ref="AT84:AU84"/>
    <mergeCell ref="AT93:AU93"/>
    <mergeCell ref="AT98:AU98"/>
    <mergeCell ref="AT104:AU104"/>
    <mergeCell ref="AN109:AO109"/>
  </mergeCells>
  <hyperlinks>
    <hyperlink ref="A1" r:id="rId1" tooltip="https://roic.ai/company/HEI" display="ROIC.AI | HEI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www.sec.gov/Archives/edgar/data/46619/000095017097000063/0000950170-97-000063-index.html" xr:uid="{00000000-0004-0000-0000-000022000000}"/>
    <hyperlink ref="M74" r:id="rId25" tooltip="https://www.sec.gov/Archives/edgar/data/46619/000095017097000063/0000950170-97-000063-index.html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46619/000102140801505093/0001021408-01-505093-index.htm" xr:uid="{00000000-0004-0000-0000-00002E000000}"/>
    <hyperlink ref="Q74" r:id="rId33" tooltip="https://www.sec.gov/Archives/edgar/data/46619/000102140801505093/0001021408-01-505093-index.htm" xr:uid="{00000000-0004-0000-0000-00002F000000}"/>
    <hyperlink ref="R36" r:id="rId34" tooltip="https://www.sec.gov/Archives/edgar/data/46619/000102140802001078/0001021408-02-001078-index.htm" xr:uid="{00000000-0004-0000-0000-000031000000}"/>
    <hyperlink ref="R74" r:id="rId35" tooltip="https://www.sec.gov/Archives/edgar/data/46619/000102140802001078/0001021408-02-001078-index.htm" xr:uid="{00000000-0004-0000-0000-000032000000}"/>
    <hyperlink ref="S36" r:id="rId36" tooltip="https://sec.gov" xr:uid="{00000000-0004-0000-0000-000034000000}"/>
    <hyperlink ref="S74" r:id="rId37" tooltip="https://sec.gov" xr:uid="{00000000-0004-0000-0000-000035000000}"/>
    <hyperlink ref="T36" r:id="rId38" tooltip="https://sec.gov" xr:uid="{00000000-0004-0000-0000-000037000000}"/>
    <hyperlink ref="T74" r:id="rId39" tooltip="https://sec.gov" xr:uid="{00000000-0004-0000-0000-000038000000}"/>
    <hyperlink ref="U36" r:id="rId40" tooltip="https://sec.gov" xr:uid="{00000000-0004-0000-0000-00003A000000}"/>
    <hyperlink ref="U74" r:id="rId41" tooltip="https://sec.gov" xr:uid="{00000000-0004-0000-0000-00003B000000}"/>
    <hyperlink ref="V36" r:id="rId42" tooltip="https://sec.gov" xr:uid="{00000000-0004-0000-0000-00003D000000}"/>
    <hyperlink ref="V74" r:id="rId43" tooltip="https://sec.gov" xr:uid="{00000000-0004-0000-0000-00003E000000}"/>
    <hyperlink ref="W36" r:id="rId44" tooltip="https://sec.gov" xr:uid="{00000000-0004-0000-0000-000040000000}"/>
    <hyperlink ref="W74" r:id="rId45" tooltip="https://sec.gov" xr:uid="{00000000-0004-0000-0000-000041000000}"/>
    <hyperlink ref="X36" r:id="rId46" tooltip="https://www.sec.gov/Archives/edgar/data/46619/000113379607000411/0001133796-07-000411-index.html" xr:uid="{00000000-0004-0000-0000-000043000000}"/>
    <hyperlink ref="X74" r:id="rId47" tooltip="https://www.sec.gov/Archives/edgar/data/46619/000113379607000411/0001133796-07-000411-index.html" xr:uid="{00000000-0004-0000-0000-000044000000}"/>
    <hyperlink ref="Y36" r:id="rId48" tooltip="https://www.sec.gov/Archives/edgar/data/46619/000113379608000357/0001133796-08-000357-index.html" xr:uid="{00000000-0004-0000-0000-000046000000}"/>
    <hyperlink ref="Y74" r:id="rId49" tooltip="https://www.sec.gov/Archives/edgar/data/46619/000113379608000357/0001133796-08-000357-index.html" xr:uid="{00000000-0004-0000-0000-000047000000}"/>
    <hyperlink ref="Z36" r:id="rId50" tooltip="https://www.sec.gov/Archives/edgar/data/46619/000113379609000266/0001133796-09-000266-index.html" xr:uid="{00000000-0004-0000-0000-000049000000}"/>
    <hyperlink ref="Z74" r:id="rId51" tooltip="https://www.sec.gov/Archives/edgar/data/46619/000113379609000266/0001133796-09-000266-index.html" xr:uid="{00000000-0004-0000-0000-00004A000000}"/>
    <hyperlink ref="AA36" r:id="rId52" tooltip="https://www.sec.gov/Archives/edgar/data/46619/000113379610000375/0001133796-10-000375-index.html" xr:uid="{00000000-0004-0000-0000-00004C000000}"/>
    <hyperlink ref="AA74" r:id="rId53" tooltip="https://www.sec.gov/Archives/edgar/data/46619/000113379610000375/0001133796-10-000375-index.html" xr:uid="{00000000-0004-0000-0000-00004D000000}"/>
    <hyperlink ref="AB36" r:id="rId54" tooltip="https://www.sec.gov/Archives/edgar/data/46619/000113379611000362/0001133796-11-000362-index.html" xr:uid="{00000000-0004-0000-0000-00004F000000}"/>
    <hyperlink ref="AB74" r:id="rId55" tooltip="https://www.sec.gov/Archives/edgar/data/46619/000113379611000362/0001133796-11-000362-index.html" xr:uid="{00000000-0004-0000-0000-000050000000}"/>
    <hyperlink ref="AC36" r:id="rId56" tooltip="https://www.sec.gov/Archives/edgar/data/46619/000004661912000009/0000046619-12-000009-index.html" xr:uid="{00000000-0004-0000-0000-000052000000}"/>
    <hyperlink ref="AC74" r:id="rId57" tooltip="https://www.sec.gov/Archives/edgar/data/46619/000004661912000009/0000046619-12-000009-index.html" xr:uid="{00000000-0004-0000-0000-000053000000}"/>
    <hyperlink ref="AD36" r:id="rId58" tooltip="https://www.sec.gov/Archives/edgar/data/46619/000004661913000017/0000046619-13-000017-index.html" xr:uid="{00000000-0004-0000-0000-000055000000}"/>
    <hyperlink ref="AD74" r:id="rId59" tooltip="https://www.sec.gov/Archives/edgar/data/46619/000004661913000017/0000046619-13-000017-index.html" xr:uid="{00000000-0004-0000-0000-000056000000}"/>
    <hyperlink ref="AE36" r:id="rId60" tooltip="https://www.sec.gov/Archives/edgar/data/46619/000004661914000056/0000046619-14-000056-index.html" xr:uid="{00000000-0004-0000-0000-000058000000}"/>
    <hyperlink ref="AE74" r:id="rId61" tooltip="https://www.sec.gov/Archives/edgar/data/46619/000004661914000056/0000046619-14-000056-index.html" xr:uid="{00000000-0004-0000-0000-000059000000}"/>
    <hyperlink ref="AF36" r:id="rId62" tooltip="https://www.sec.gov/Archives/edgar/data/46619/000004661915000078/0000046619-15-000078-index.html" xr:uid="{00000000-0004-0000-0000-00005B000000}"/>
    <hyperlink ref="AF74" r:id="rId63" tooltip="https://www.sec.gov/Archives/edgar/data/46619/000004661915000078/0000046619-15-000078-index.html" xr:uid="{00000000-0004-0000-0000-00005C000000}"/>
    <hyperlink ref="AG36" r:id="rId64" tooltip="https://www.sec.gov/Archives/edgar/data/46619/000004661916000162/0000046619-16-000162-index.html" xr:uid="{00000000-0004-0000-0000-00005E000000}"/>
    <hyperlink ref="AG74" r:id="rId65" tooltip="https://www.sec.gov/Archives/edgar/data/46619/000004661916000162/0000046619-16-000162-index.html" xr:uid="{00000000-0004-0000-0000-00005F000000}"/>
    <hyperlink ref="AH36" r:id="rId66" tooltip="https://www.sec.gov/Archives/edgar/data/46619/000004661917000085/0000046619-17-000085-index.html" xr:uid="{00000000-0004-0000-0000-000061000000}"/>
    <hyperlink ref="AH74" r:id="rId67" tooltip="https://www.sec.gov/Archives/edgar/data/46619/000004661917000085/0000046619-17-000085-index.html" xr:uid="{00000000-0004-0000-0000-000062000000}"/>
    <hyperlink ref="AI36" r:id="rId68" tooltip="https://www.sec.gov/Archives/edgar/data/46619/000004661918000117/0000046619-18-000117-index.html" xr:uid="{00000000-0004-0000-0000-000064000000}"/>
    <hyperlink ref="AI74" r:id="rId69" tooltip="https://www.sec.gov/Archives/edgar/data/46619/000004661918000117/0000046619-18-000117-index.html" xr:uid="{00000000-0004-0000-0000-000065000000}"/>
    <hyperlink ref="AJ36" r:id="rId70" tooltip="https://www.sec.gov/Archives/edgar/data/46619/000004661919000095/0000046619-19-000095-index.html" xr:uid="{00000000-0004-0000-0000-000067000000}"/>
    <hyperlink ref="AJ74" r:id="rId71" tooltip="https://www.sec.gov/Archives/edgar/data/46619/000004661919000095/0000046619-19-000095-index.html" xr:uid="{00000000-0004-0000-0000-000068000000}"/>
    <hyperlink ref="AK36" r:id="rId72" tooltip="https://www.sec.gov/Archives/edgar/data/46619/000004661920000078/0000046619-20-000078-index.htm" xr:uid="{00000000-0004-0000-0000-00006A000000}"/>
    <hyperlink ref="AK74" r:id="rId73" tooltip="https://www.sec.gov/Archives/edgar/data/46619/000004661920000078/0000046619-20-000078-index.htm" xr:uid="{00000000-0004-0000-0000-00006B000000}"/>
    <hyperlink ref="AL36" r:id="rId74" tooltip="https://www.sec.gov/Archives/edgar/data/46619/000004661921000085/0000046619-21-000085-index.htm" xr:uid="{00000000-0004-0000-0000-00006D000000}"/>
    <hyperlink ref="AL74" r:id="rId75" tooltip="https://www.sec.gov/Archives/edgar/data/46619/000004661921000085/0000046619-21-000085-index.htm" xr:uid="{00000000-0004-0000-0000-00006E000000}"/>
    <hyperlink ref="AM36" r:id="rId76" tooltip="https://www.sec.gov/Archives/edgar/data/46619/000004661922000066/0000046619-22-000066-index.htm" xr:uid="{00000000-0004-0000-0000-000070000000}"/>
    <hyperlink ref="AM74" r:id="rId77" tooltip="https://www.sec.gov/Archives/edgar/data/46619/000004661922000066/0000046619-22-000066-index.htm" xr:uid="{00000000-0004-0000-0000-000071000000}"/>
    <hyperlink ref="AN1" r:id="rId78" display="https://finbox.com/NYSE:HEI/explorer/revenue_proj" xr:uid="{969362CB-7BA7-FE44-A7AB-02CF0FEA3396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2023-03-14T06:05:44Z</dcterms:created>
  <dcterms:modified xsi:type="dcterms:W3CDTF">2023-03-23T08:36:35Z</dcterms:modified>
</cp:coreProperties>
</file>