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2ADE71D8-99A4-104E-879F-85A51E015B6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86" i="1" l="1"/>
  <c r="AU87" i="1"/>
  <c r="AU99" i="1"/>
  <c r="AU101" i="1" a="1"/>
  <c r="AU101" i="1"/>
  <c r="AU103" i="1"/>
  <c r="AU100" i="1"/>
  <c r="AU85" i="1"/>
  <c r="AU88" i="1"/>
  <c r="AU89" i="1"/>
  <c r="AU90" i="1"/>
  <c r="AU91" i="1"/>
  <c r="AU92" i="1"/>
  <c r="AU102" i="1"/>
  <c r="AU95" i="1" a="1"/>
  <c r="AU95" i="1"/>
  <c r="AU97" i="1"/>
  <c r="AU105" i="1"/>
  <c r="AU108" i="1"/>
  <c r="AN4" i="1"/>
  <c r="AO4" i="1"/>
  <c r="AP4" i="1"/>
  <c r="AQ4" i="1"/>
  <c r="AR4" i="1"/>
  <c r="AU106" i="1"/>
  <c r="AN106" i="1"/>
  <c r="AN108" i="1"/>
  <c r="AO106" i="1"/>
  <c r="AO108" i="1"/>
  <c r="AP106" i="1"/>
  <c r="AP108" i="1"/>
  <c r="AQ106" i="1"/>
  <c r="AQ108" i="1"/>
  <c r="AR106" i="1"/>
  <c r="AR107" i="1"/>
  <c r="AR108" i="1"/>
  <c r="AO110" i="1"/>
  <c r="AO111" i="1"/>
  <c r="AO112" i="1"/>
  <c r="AO113" i="1"/>
  <c r="AS16" i="1"/>
  <c r="AO114" i="1"/>
  <c r="AO115" i="1"/>
  <c r="AO116" i="1" a="1"/>
  <c r="AO116" i="1"/>
  <c r="AO118" i="1"/>
  <c r="AO117" i="1"/>
  <c r="AS19" i="1"/>
  <c r="AV16" i="1"/>
  <c r="AU16" i="1"/>
  <c r="AT16" i="1"/>
  <c r="AV13" i="1"/>
  <c r="AU13" i="1"/>
  <c r="AT13" i="1"/>
  <c r="AS13" i="1"/>
  <c r="AV10" i="1"/>
  <c r="AU10" i="1"/>
  <c r="AT10" i="1"/>
  <c r="AS10" i="1"/>
  <c r="AV7" i="1"/>
  <c r="AU7" i="1"/>
  <c r="AT7" i="1"/>
  <c r="AS7" i="1"/>
  <c r="AV4" i="1"/>
  <c r="AU4" i="1"/>
  <c r="AT4" i="1"/>
  <c r="AS4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<sst xmlns="http://schemas.openxmlformats.org/spreadsheetml/2006/main" count="1382" uniqueCount="160">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</sst>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762852404643443E-2"/>
          <c:y val="0.10229184727065256"/>
          <c:w val="0.86349585406301821"/>
          <c:h val="0.756877722908017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133600000</c:v>
                </c:pt>
                <c:pt idx="1">
                  <c:v>173500000</c:v>
                </c:pt>
                <c:pt idx="2">
                  <c:v>171300000</c:v>
                </c:pt>
                <c:pt idx="3">
                  <c:v>163600000</c:v>
                </c:pt>
                <c:pt idx="4">
                  <c:v>164300000</c:v>
                </c:pt>
                <c:pt idx="5">
                  <c:v>179800000</c:v>
                </c:pt>
                <c:pt idx="6">
                  <c:v>176600000</c:v>
                </c:pt>
                <c:pt idx="7">
                  <c:v>245200000</c:v>
                </c:pt>
                <c:pt idx="8">
                  <c:v>306300000</c:v>
                </c:pt>
                <c:pt idx="9">
                  <c:v>629600000</c:v>
                </c:pt>
                <c:pt idx="10">
                  <c:v>906500000</c:v>
                </c:pt>
                <c:pt idx="11">
                  <c:v>535000000</c:v>
                </c:pt>
                <c:pt idx="12">
                  <c:v>1135000000</c:v>
                </c:pt>
                <c:pt idx="13">
                  <c:v>1212800000</c:v>
                </c:pt>
                <c:pt idx="14">
                  <c:v>1497300000</c:v>
                </c:pt>
                <c:pt idx="15">
                  <c:v>2340469000</c:v>
                </c:pt>
                <c:pt idx="16">
                  <c:v>2396685000</c:v>
                </c:pt>
                <c:pt idx="17">
                  <c:v>2820503000</c:v>
                </c:pt>
                <c:pt idx="18">
                  <c:v>2731612000</c:v>
                </c:pt>
                <c:pt idx="19">
                  <c:v>3552429000</c:v>
                </c:pt>
                <c:pt idx="20">
                  <c:v>4087638000</c:v>
                </c:pt>
                <c:pt idx="21">
                  <c:v>4603448000</c:v>
                </c:pt>
                <c:pt idx="22">
                  <c:v>5216400000</c:v>
                </c:pt>
                <c:pt idx="23">
                  <c:v>3773000000</c:v>
                </c:pt>
                <c:pt idx="24">
                  <c:v>3654600000</c:v>
                </c:pt>
                <c:pt idx="25">
                  <c:v>3364800000</c:v>
                </c:pt>
                <c:pt idx="26">
                  <c:v>3332000000</c:v>
                </c:pt>
                <c:pt idx="27">
                  <c:v>2654300000</c:v>
                </c:pt>
                <c:pt idx="28">
                  <c:v>2796100000</c:v>
                </c:pt>
                <c:pt idx="29">
                  <c:v>4867700000</c:v>
                </c:pt>
                <c:pt idx="30">
                  <c:v>6028000000</c:v>
                </c:pt>
                <c:pt idx="31">
                  <c:v>6548400000</c:v>
                </c:pt>
                <c:pt idx="32">
                  <c:v>7331500000</c:v>
                </c:pt>
                <c:pt idx="33">
                  <c:v>7585000000</c:v>
                </c:pt>
                <c:pt idx="34">
                  <c:v>8116000000</c:v>
                </c:pt>
                <c:pt idx="35">
                  <c:v>8343500000</c:v>
                </c:pt>
                <c:pt idx="36">
                  <c:v>8614900000</c:v>
                </c:pt>
                <c:pt idx="37">
                  <c:v>8820700000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B-6147-AB52-873D811EFCDB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19300000</c:v>
                </c:pt>
                <c:pt idx="1">
                  <c:v>21900000</c:v>
                </c:pt>
                <c:pt idx="2">
                  <c:v>-15600000</c:v>
                </c:pt>
                <c:pt idx="3">
                  <c:v>-4400000</c:v>
                </c:pt>
                <c:pt idx="4">
                  <c:v>8200000</c:v>
                </c:pt>
                <c:pt idx="5">
                  <c:v>11700000</c:v>
                </c:pt>
                <c:pt idx="6">
                  <c:v>17100000</c:v>
                </c:pt>
                <c:pt idx="7">
                  <c:v>24000000</c:v>
                </c:pt>
                <c:pt idx="8">
                  <c:v>32700000</c:v>
                </c:pt>
                <c:pt idx="9">
                  <c:v>32700000</c:v>
                </c:pt>
                <c:pt idx="10">
                  <c:v>87400000</c:v>
                </c:pt>
                <c:pt idx="11">
                  <c:v>20600000</c:v>
                </c:pt>
                <c:pt idx="12">
                  <c:v>79800000</c:v>
                </c:pt>
                <c:pt idx="13">
                  <c:v>118400000</c:v>
                </c:pt>
                <c:pt idx="14">
                  <c:v>132000000</c:v>
                </c:pt>
                <c:pt idx="15">
                  <c:v>194109000</c:v>
                </c:pt>
                <c:pt idx="16">
                  <c:v>233123000</c:v>
                </c:pt>
                <c:pt idx="17">
                  <c:v>313809000</c:v>
                </c:pt>
                <c:pt idx="18">
                  <c:v>395085000</c:v>
                </c:pt>
                <c:pt idx="19">
                  <c:v>446444000</c:v>
                </c:pt>
                <c:pt idx="20">
                  <c:v>535701000</c:v>
                </c:pt>
                <c:pt idx="21">
                  <c:v>605433000</c:v>
                </c:pt>
                <c:pt idx="22">
                  <c:v>674600000</c:v>
                </c:pt>
                <c:pt idx="23">
                  <c:v>-274700000</c:v>
                </c:pt>
                <c:pt idx="24">
                  <c:v>50200000</c:v>
                </c:pt>
                <c:pt idx="25">
                  <c:v>680300000</c:v>
                </c:pt>
                <c:pt idx="26">
                  <c:v>684800000</c:v>
                </c:pt>
                <c:pt idx="27">
                  <c:v>825300000</c:v>
                </c:pt>
                <c:pt idx="28">
                  <c:v>858900000</c:v>
                </c:pt>
                <c:pt idx="29">
                  <c:v>2680800000</c:v>
                </c:pt>
                <c:pt idx="30">
                  <c:v>1722400000</c:v>
                </c:pt>
                <c:pt idx="31">
                  <c:v>2030400000</c:v>
                </c:pt>
                <c:pt idx="32">
                  <c:v>2716500000</c:v>
                </c:pt>
                <c:pt idx="33">
                  <c:v>2956600000</c:v>
                </c:pt>
                <c:pt idx="34">
                  <c:v>4822000000</c:v>
                </c:pt>
                <c:pt idx="35">
                  <c:v>-223200000</c:v>
                </c:pt>
                <c:pt idx="36">
                  <c:v>3188600000</c:v>
                </c:pt>
                <c:pt idx="37">
                  <c:v>962700000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4B-6147-AB52-873D811EFCDB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10800000</c:v>
                </c:pt>
                <c:pt idx="5">
                  <c:v>9500000</c:v>
                </c:pt>
                <c:pt idx="6">
                  <c:v>6500000</c:v>
                </c:pt>
                <c:pt idx="7">
                  <c:v>11500000</c:v>
                </c:pt>
                <c:pt idx="8">
                  <c:v>2000000</c:v>
                </c:pt>
                <c:pt idx="9">
                  <c:v>15300000</c:v>
                </c:pt>
                <c:pt idx="10">
                  <c:v>36200000</c:v>
                </c:pt>
                <c:pt idx="11">
                  <c:v>-100900000</c:v>
                </c:pt>
                <c:pt idx="12">
                  <c:v>76200000</c:v>
                </c:pt>
                <c:pt idx="13">
                  <c:v>-2400000</c:v>
                </c:pt>
                <c:pt idx="14">
                  <c:v>-274900000</c:v>
                </c:pt>
                <c:pt idx="15">
                  <c:v>-362602000</c:v>
                </c:pt>
                <c:pt idx="16">
                  <c:v>31099000</c:v>
                </c:pt>
                <c:pt idx="17">
                  <c:v>-330681000</c:v>
                </c:pt>
                <c:pt idx="18">
                  <c:v>164478000</c:v>
                </c:pt>
                <c:pt idx="19">
                  <c:v>235213000</c:v>
                </c:pt>
                <c:pt idx="20">
                  <c:v>201036000</c:v>
                </c:pt>
                <c:pt idx="21">
                  <c:v>303473000</c:v>
                </c:pt>
                <c:pt idx="22">
                  <c:v>121200000</c:v>
                </c:pt>
                <c:pt idx="23">
                  <c:v>376000000</c:v>
                </c:pt>
                <c:pt idx="24">
                  <c:v>378300000</c:v>
                </c:pt>
                <c:pt idx="25">
                  <c:v>294800000</c:v>
                </c:pt>
                <c:pt idx="26">
                  <c:v>530200000</c:v>
                </c:pt>
                <c:pt idx="27">
                  <c:v>715700000</c:v>
                </c:pt>
                <c:pt idx="28">
                  <c:v>494200000</c:v>
                </c:pt>
                <c:pt idx="29">
                  <c:v>602700000</c:v>
                </c:pt>
                <c:pt idx="30">
                  <c:v>361600000</c:v>
                </c:pt>
                <c:pt idx="31">
                  <c:v>522400000</c:v>
                </c:pt>
                <c:pt idx="32">
                  <c:v>788600000</c:v>
                </c:pt>
                <c:pt idx="33">
                  <c:v>873800000</c:v>
                </c:pt>
                <c:pt idx="34">
                  <c:v>1360000000</c:v>
                </c:pt>
                <c:pt idx="35">
                  <c:v>1824600000</c:v>
                </c:pt>
                <c:pt idx="36">
                  <c:v>1941900000</c:v>
                </c:pt>
                <c:pt idx="37">
                  <c:v>1678600000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4B-6147-AB52-873D811EF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4695344"/>
        <c:axId val="1503878016"/>
      </c:barChart>
      <c:catAx>
        <c:axId val="15046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878016"/>
        <c:crosses val="autoZero"/>
        <c:auto val="1"/>
        <c:lblAlgn val="ctr"/>
        <c:lblOffset val="100"/>
        <c:noMultiLvlLbl val="0"/>
      </c:catAx>
      <c:valAx>
        <c:axId val="1503878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6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4603987934344"/>
          <c:y val="0.92635667636965913"/>
          <c:w val="0.30405891800838331"/>
          <c:h val="4.506404113477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31749</xdr:colOff>
      <xdr:row>108</xdr:row>
      <xdr:rowOff>33338</xdr:rowOff>
    </xdr:from>
    <xdr:to>
      <xdr:col>46</xdr:col>
      <xdr:colOff>1587499</xdr:colOff>
      <xdr:row>133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495A5-B98E-8837-1BDF-B13115730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https://www.bing.com/financeapi/forcetrigger?t=a23rm7&amp;q=XNYS%3aSTZ&amp;form=skydnc</v>
    <v>Learn more on Bing</v>
  </rv>
  <rv s="1">
    <v>0</v>
    <v>CONSTELLATION BRANDS, INC. (XNYS:STZ)</v>
    <v>2</v>
    <v>3</v>
    <v>Finance</v>
    <v>4</v>
    <v>en-US</v>
    <v>a23rm7</v>
    <v>268435456</v>
    <v>1</v>
    <v>Powered by Refinitiv</v>
    <v>261.52499999999998</v>
    <v>208.12</v>
    <v>1.0301</v>
    <v>-0.04</v>
    <v>-1.7809999999999999E-4</v>
    <v>USD</v>
    <v>Constellation Brands, Inc. is an international beverage alcohol company. The Company is a producer and marketer of beer, wine and spirits with operations in the United States, Mexico, New Zealand and Italy. Its segments include Beer, Wine and Spirits, and Canopy. It sells a number of brands in the import and craft beer categories, including Corona Extra, Corona Light, Modelo Especial, Corona Premier and others. It offers a portfolio of wine and spirits brands, which include 7 Moons, Cook’s California Champagne, Cooper &amp; Thief, Robert Mondavi Winery, Meiomi, High West, Casa Noble, The Prisoner Wine Company, Copper &amp; Kings, Casa Noble. The Canopy Equity Method Investment makes up the Canopy segment. It operates over four distilleries in the United States for the production of its spirits; two facilities for High West whiskey, one facility for Copper &amp; Kings American brandies, and one facility for Nelsons Green Brier bourbon and whiskey products.</v>
    <v>10000</v>
    <v>New York Stock Exchange</v>
    <v>XNYS</v>
    <v>XNYS</v>
    <v>BUILDING 100, 207 HIGH POINT DRIVE, VICTOR, NY, 14564 US</v>
    <v>226.7</v>
    <v>Beverages</v>
    <v>Stock</v>
    <v>45026.971482001565</v>
    <v>0</v>
    <v>223.04</v>
    <v>41438295720</v>
    <v>CONSTELLATION BRANDS, INC.</v>
    <v>CONSTELLATION BRANDS, INC.</v>
    <v>225.95</v>
    <v>608.33489999999995</v>
    <v>224.64</v>
    <v>224.6</v>
    <v>184498200</v>
    <v>STZ</v>
    <v>CONSTELLATION BRANDS, INC. (XNYS:STZ)</v>
    <v>1713486</v>
    <v>1206970</v>
    <v>1972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928683/000089183994000041/0000891839-94-000041-index.html" TargetMode="External"/><Relationship Id="rId42" Type="http://schemas.openxmlformats.org/officeDocument/2006/relationships/hyperlink" Target="https://www.sec.gov/Archives/edgar/data/16918/000001691805000031/form10k-022805.htm" TargetMode="External"/><Relationship Id="rId47" Type="http://schemas.openxmlformats.org/officeDocument/2006/relationships/hyperlink" Target="https://www.sec.gov/Archives/edgar/data/16918/000001691807000041/0000016918-07-000041-index.html" TargetMode="External"/><Relationship Id="rId63" Type="http://schemas.openxmlformats.org/officeDocument/2006/relationships/hyperlink" Target="https://www.sec.gov/Archives/edgar/data/16918/000001691815000016/0000016918-15-000016-index.html" TargetMode="External"/><Relationship Id="rId68" Type="http://schemas.openxmlformats.org/officeDocument/2006/relationships/hyperlink" Target="https://www.sec.gov/Archives/edgar/data/16918/000001691818000033/0000016918-18-000033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sec.gov/" TargetMode="External"/><Relationship Id="rId37" Type="http://schemas.openxmlformats.org/officeDocument/2006/relationships/hyperlink" Target="https://www.sec.gov/Archives/edgar/data/16918/000001691802000009/0000016918-02-000009-index.html" TargetMode="External"/><Relationship Id="rId40" Type="http://schemas.openxmlformats.org/officeDocument/2006/relationships/hyperlink" Target="https://sec.gov/" TargetMode="External"/><Relationship Id="rId45" Type="http://schemas.openxmlformats.org/officeDocument/2006/relationships/hyperlink" Target="https://www.sec.gov/Archives/edgar/data/16918/000001691806000033/form10k-022806.htm" TargetMode="External"/><Relationship Id="rId53" Type="http://schemas.openxmlformats.org/officeDocument/2006/relationships/hyperlink" Target="https://www.sec.gov/Archives/edgar/data/16918/000095012310040629/0000950123-10-040629-index.html" TargetMode="External"/><Relationship Id="rId58" Type="http://schemas.openxmlformats.org/officeDocument/2006/relationships/hyperlink" Target="https://www.sec.gov/Archives/edgar/data/16918/000001691813000008/0000016918-13-000008-index.html" TargetMode="External"/><Relationship Id="rId66" Type="http://schemas.openxmlformats.org/officeDocument/2006/relationships/hyperlink" Target="https://www.sec.gov/Archives/edgar/data/16918/000001691817000029/0000016918-17-000029-index.html" TargetMode="External"/><Relationship Id="rId74" Type="http://schemas.openxmlformats.org/officeDocument/2006/relationships/hyperlink" Target="https://www.sec.gov/Archives/edgar/data/16918/000001691821000060/0000016918-21-000060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16918/000001691814000011/0000016918-14-000011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16918/000089183995000038/0000891839-95-000038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16918/000001691801500005/0000016918-01-500005-index.htm" TargetMode="External"/><Relationship Id="rId43" Type="http://schemas.openxmlformats.org/officeDocument/2006/relationships/hyperlink" Target="https://www.sec.gov/Archives/edgar/data/16918/000001691805000031/form10k-022805.htm" TargetMode="External"/><Relationship Id="rId48" Type="http://schemas.openxmlformats.org/officeDocument/2006/relationships/hyperlink" Target="https://www.sec.gov/Archives/edgar/data/16918/000095015208003169/0000950152-08-003169-index.html" TargetMode="External"/><Relationship Id="rId56" Type="http://schemas.openxmlformats.org/officeDocument/2006/relationships/hyperlink" Target="https://www.sec.gov/Archives/edgar/data/16918/000119312512195350/d285276d10k.htm" TargetMode="External"/><Relationship Id="rId64" Type="http://schemas.openxmlformats.org/officeDocument/2006/relationships/hyperlink" Target="https://www.sec.gov/Archives/edgar/data/16918/000001691816000075/0000016918-16-000075-index.html" TargetMode="External"/><Relationship Id="rId69" Type="http://schemas.openxmlformats.org/officeDocument/2006/relationships/hyperlink" Target="https://www.sec.gov/Archives/edgar/data/16918/000001691818000033/0000016918-18-000033-index.html" TargetMode="External"/><Relationship Id="rId77" Type="http://schemas.openxmlformats.org/officeDocument/2006/relationships/hyperlink" Target="https://www.sec.gov/Archives/edgar/data/16918/000001691822000069/0000016918-22-000069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6918/000095015209004335/0000950152-09-004335-index.html" TargetMode="External"/><Relationship Id="rId72" Type="http://schemas.openxmlformats.org/officeDocument/2006/relationships/hyperlink" Target="https://www.sec.gov/Archives/edgar/data/16918/000001691820000078/0000016918-20-000078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sec.gov/" TargetMode="External"/><Relationship Id="rId38" Type="http://schemas.openxmlformats.org/officeDocument/2006/relationships/hyperlink" Target="https://sec.gov/" TargetMode="External"/><Relationship Id="rId46" Type="http://schemas.openxmlformats.org/officeDocument/2006/relationships/hyperlink" Target="https://www.sec.gov/Archives/edgar/data/16918/000001691807000041/0000016918-07-000041-index.html" TargetMode="External"/><Relationship Id="rId59" Type="http://schemas.openxmlformats.org/officeDocument/2006/relationships/hyperlink" Target="https://www.sec.gov/Archives/edgar/data/16918/000001691813000008/0000016918-13-000008-index.html" TargetMode="External"/><Relationship Id="rId67" Type="http://schemas.openxmlformats.org/officeDocument/2006/relationships/hyperlink" Target="https://www.sec.gov/Archives/edgar/data/16918/000001691817000029/0000016918-17-000029-index.html" TargetMode="External"/><Relationship Id="rId20" Type="http://schemas.openxmlformats.org/officeDocument/2006/relationships/hyperlink" Target="https://www.sec.gov/Archives/edgar/data/928683/000089183994000041/0000891839-94-000041-index.html" TargetMode="External"/><Relationship Id="rId41" Type="http://schemas.openxmlformats.org/officeDocument/2006/relationships/hyperlink" Target="https://sec.gov/" TargetMode="External"/><Relationship Id="rId54" Type="http://schemas.openxmlformats.org/officeDocument/2006/relationships/hyperlink" Target="https://www.sec.gov/Archives/edgar/data/16918/000095012311041878/0000950123-11-041878-index.html" TargetMode="External"/><Relationship Id="rId62" Type="http://schemas.openxmlformats.org/officeDocument/2006/relationships/hyperlink" Target="https://www.sec.gov/Archives/edgar/data/16918/000001691815000016/0000016918-15-000016-index.html" TargetMode="External"/><Relationship Id="rId70" Type="http://schemas.openxmlformats.org/officeDocument/2006/relationships/hyperlink" Target="https://www.sec.gov/Archives/edgar/data/16918/000001691819000024/0000016918-19-000024-index.html" TargetMode="External"/><Relationship Id="rId75" Type="http://schemas.openxmlformats.org/officeDocument/2006/relationships/hyperlink" Target="https://www.sec.gov/Archives/edgar/data/16918/000001691821000060/0000016918-21-000060-index.htm" TargetMode="External"/><Relationship Id="rId1" Type="http://schemas.openxmlformats.org/officeDocument/2006/relationships/hyperlink" Target="https://roic.ai/company/STZ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16918/000089183995000038/0000891839-95-000038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16918/000001691802000009/0000016918-02-000009-index.html" TargetMode="External"/><Relationship Id="rId49" Type="http://schemas.openxmlformats.org/officeDocument/2006/relationships/hyperlink" Target="https://www.sec.gov/Archives/edgar/data/16918/000095015208003169/0000950152-08-003169-index.html" TargetMode="External"/><Relationship Id="rId57" Type="http://schemas.openxmlformats.org/officeDocument/2006/relationships/hyperlink" Target="https://www.sec.gov/Archives/edgar/data/16918/000119312512195350/d285276d10k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16918/000001691806000033/form10k-022806.htm" TargetMode="External"/><Relationship Id="rId52" Type="http://schemas.openxmlformats.org/officeDocument/2006/relationships/hyperlink" Target="https://www.sec.gov/Archives/edgar/data/16918/000095012310040629/0000950123-10-040629-index.html" TargetMode="External"/><Relationship Id="rId60" Type="http://schemas.openxmlformats.org/officeDocument/2006/relationships/hyperlink" Target="https://www.sec.gov/Archives/edgar/data/16918/000001691814000011/0000016918-14-000011-index.html" TargetMode="External"/><Relationship Id="rId65" Type="http://schemas.openxmlformats.org/officeDocument/2006/relationships/hyperlink" Target="https://www.sec.gov/Archives/edgar/data/16918/000001691816000075/0000016918-16-000075-index.html" TargetMode="External"/><Relationship Id="rId73" Type="http://schemas.openxmlformats.org/officeDocument/2006/relationships/hyperlink" Target="https://www.sec.gov/Archives/edgar/data/16918/000001691820000078/0000016918-20-000078-index.htm" TargetMode="External"/><Relationship Id="rId78" Type="http://schemas.openxmlformats.org/officeDocument/2006/relationships/hyperlink" Target="https://finbox.com/NYSE:STZ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sec.gov/" TargetMode="External"/><Relationship Id="rId34" Type="http://schemas.openxmlformats.org/officeDocument/2006/relationships/hyperlink" Target="https://www.sec.gov/Archives/edgar/data/16918/000001691801500005/0000016918-01-500005-index.htm" TargetMode="External"/><Relationship Id="rId50" Type="http://schemas.openxmlformats.org/officeDocument/2006/relationships/hyperlink" Target="https://www.sec.gov/Archives/edgar/data/16918/000095015209004335/0000950152-09-004335-index.html" TargetMode="External"/><Relationship Id="rId55" Type="http://schemas.openxmlformats.org/officeDocument/2006/relationships/hyperlink" Target="https://www.sec.gov/Archives/edgar/data/16918/000095012311041878/0000950123-11-041878-index.html" TargetMode="External"/><Relationship Id="rId76" Type="http://schemas.openxmlformats.org/officeDocument/2006/relationships/hyperlink" Target="https://www.sec.gov/Archives/edgar/data/16918/000001691822000069/0000016918-22-000069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16918/000001691819000024/0000016918-19-000024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L2" activePane="bottomRight" state="frozen"/>
      <selection pane="topRight"/>
      <selection pane="bottomLeft"/>
      <selection pane="bottomRight" activeCell="AQ12" sqref="AQ12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1985</v>
      </c>
      <c r="C1" s="8">
        <v>1986</v>
      </c>
      <c r="D1" s="8">
        <v>1987</v>
      </c>
      <c r="E1" s="8">
        <v>1988</v>
      </c>
      <c r="F1" s="8">
        <v>1989</v>
      </c>
      <c r="G1" s="8">
        <v>1990</v>
      </c>
      <c r="H1" s="8">
        <v>1991</v>
      </c>
      <c r="I1" s="8">
        <v>1992</v>
      </c>
      <c r="J1" s="8">
        <v>1993</v>
      </c>
      <c r="K1" s="8">
        <v>1994</v>
      </c>
      <c r="L1" s="8">
        <v>1995</v>
      </c>
      <c r="M1" s="8">
        <v>1996</v>
      </c>
      <c r="N1" s="8">
        <v>1997</v>
      </c>
      <c r="O1" s="8">
        <v>1998</v>
      </c>
      <c r="P1" s="8">
        <v>1999</v>
      </c>
      <c r="Q1" s="8">
        <v>2000</v>
      </c>
      <c r="R1" s="8">
        <v>2001</v>
      </c>
      <c r="S1" s="8">
        <v>2002</v>
      </c>
      <c r="T1" s="8">
        <v>2003</v>
      </c>
      <c r="U1" s="8">
        <v>2004</v>
      </c>
      <c r="V1" s="8">
        <v>2005</v>
      </c>
      <c r="W1" s="8">
        <v>2006</v>
      </c>
      <c r="X1" s="8">
        <v>2007</v>
      </c>
      <c r="Y1" s="8">
        <v>2008</v>
      </c>
      <c r="Z1" s="8">
        <v>2009</v>
      </c>
      <c r="AA1" s="8">
        <v>2010</v>
      </c>
      <c r="AB1" s="8">
        <v>2011</v>
      </c>
      <c r="AC1" s="8">
        <v>2012</v>
      </c>
      <c r="AD1" s="8">
        <v>2013</v>
      </c>
      <c r="AE1" s="8">
        <v>2014</v>
      </c>
      <c r="AF1" s="8">
        <v>2015</v>
      </c>
      <c r="AG1" s="8">
        <v>2016</v>
      </c>
      <c r="AH1" s="8">
        <v>2017</v>
      </c>
      <c r="AI1" s="8">
        <v>2018</v>
      </c>
      <c r="AJ1" s="8">
        <v>2019</v>
      </c>
      <c r="AK1" s="8">
        <v>2020</v>
      </c>
      <c r="AL1" s="8">
        <v>2021</v>
      </c>
      <c r="AM1" s="8">
        <v>2022</v>
      </c>
      <c r="AN1" s="27">
        <v>2023</v>
      </c>
      <c r="AO1" s="27">
        <v>2024</v>
      </c>
      <c r="AP1" s="27">
        <v>2025</v>
      </c>
      <c r="AQ1" s="27">
        <v>2026</v>
      </c>
      <c r="AR1" s="27">
        <v>2027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133600000</v>
      </c>
      <c r="C3" s="1">
        <v>173500000</v>
      </c>
      <c r="D3" s="1">
        <v>171300000</v>
      </c>
      <c r="E3" s="1">
        <v>163600000</v>
      </c>
      <c r="F3" s="1">
        <v>164300000</v>
      </c>
      <c r="G3" s="1">
        <v>179800000</v>
      </c>
      <c r="H3" s="1">
        <v>176600000</v>
      </c>
      <c r="I3" s="1">
        <v>245200000</v>
      </c>
      <c r="J3" s="1">
        <v>306300000</v>
      </c>
      <c r="K3" s="1">
        <v>629600000</v>
      </c>
      <c r="L3" s="1">
        <v>906500000</v>
      </c>
      <c r="M3" s="1">
        <v>535000000</v>
      </c>
      <c r="N3" s="1">
        <v>1135000000</v>
      </c>
      <c r="O3" s="1">
        <v>1212800000</v>
      </c>
      <c r="P3" s="1">
        <v>1497300000</v>
      </c>
      <c r="Q3" s="1">
        <v>2340469000</v>
      </c>
      <c r="R3" s="1">
        <v>2396685000</v>
      </c>
      <c r="S3" s="1">
        <v>2820503000</v>
      </c>
      <c r="T3" s="1">
        <v>2731612000</v>
      </c>
      <c r="U3" s="1">
        <v>3552429000</v>
      </c>
      <c r="V3" s="1">
        <v>4087638000</v>
      </c>
      <c r="W3" s="1">
        <v>4603448000</v>
      </c>
      <c r="X3" s="1">
        <v>5216400000</v>
      </c>
      <c r="Y3" s="1">
        <v>3773000000</v>
      </c>
      <c r="Z3" s="1">
        <v>3654600000</v>
      </c>
      <c r="AA3" s="1">
        <v>3364800000</v>
      </c>
      <c r="AB3" s="1">
        <v>3332000000</v>
      </c>
      <c r="AC3" s="1">
        <v>2654300000</v>
      </c>
      <c r="AD3" s="1">
        <v>2796100000</v>
      </c>
      <c r="AE3" s="1">
        <v>4867700000</v>
      </c>
      <c r="AF3" s="1">
        <v>6028000000</v>
      </c>
      <c r="AG3" s="1">
        <v>6548400000</v>
      </c>
      <c r="AH3" s="1">
        <v>7331500000</v>
      </c>
      <c r="AI3" s="1">
        <v>7585000000</v>
      </c>
      <c r="AJ3" s="1">
        <v>8116000000</v>
      </c>
      <c r="AK3" s="1">
        <v>8343500000</v>
      </c>
      <c r="AL3" s="1">
        <v>8614900000</v>
      </c>
      <c r="AM3" s="1">
        <v>8820700000</v>
      </c>
      <c r="AN3" s="28">
        <v>10005000000</v>
      </c>
      <c r="AO3" s="28">
        <v>10698000000</v>
      </c>
      <c r="AP3" s="28">
        <v>11322000000</v>
      </c>
      <c r="AQ3" s="28">
        <v>11990000000</v>
      </c>
      <c r="AR3" s="28">
        <v>12412000000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0.29865269461077837</v>
      </c>
      <c r="D4" s="15">
        <f>(D3/C3)-1</f>
        <v>-1.2680115273775217E-2</v>
      </c>
      <c r="E4" s="15">
        <f>(E3/D3)-1</f>
        <v>-4.4950379451255129E-2</v>
      </c>
      <c r="F4" s="15">
        <f t="shared" ref="F4:AR4" si="0">(F3/E3)-1</f>
        <v>4.2787286063570296E-3</v>
      </c>
      <c r="G4" s="15">
        <f t="shared" si="0"/>
        <v>9.4339622641509413E-2</v>
      </c>
      <c r="H4" s="16">
        <f t="shared" si="0"/>
        <v>-1.7797552836484987E-2</v>
      </c>
      <c r="I4" s="16">
        <f t="shared" si="0"/>
        <v>0.38844847112117775</v>
      </c>
      <c r="J4" s="16">
        <f t="shared" si="0"/>
        <v>0.24918433931484496</v>
      </c>
      <c r="K4" s="16">
        <f t="shared" si="0"/>
        <v>1.0555011426705843</v>
      </c>
      <c r="L4" s="16">
        <f t="shared" si="0"/>
        <v>0.43980304955527316</v>
      </c>
      <c r="M4" s="16">
        <f t="shared" si="0"/>
        <v>-0.40981798124655267</v>
      </c>
      <c r="N4" s="16">
        <f t="shared" si="0"/>
        <v>1.1214953271028039</v>
      </c>
      <c r="O4" s="16">
        <f t="shared" si="0"/>
        <v>6.8546255506607867E-2</v>
      </c>
      <c r="P4" s="16">
        <f t="shared" si="0"/>
        <v>0.2345811345646438</v>
      </c>
      <c r="Q4" s="16">
        <f t="shared" si="0"/>
        <v>0.56312629399585923</v>
      </c>
      <c r="R4" s="16">
        <f t="shared" si="0"/>
        <v>2.4019117535844403E-2</v>
      </c>
      <c r="S4" s="16">
        <f t="shared" si="0"/>
        <v>0.17683508679697169</v>
      </c>
      <c r="T4" s="16">
        <f t="shared" si="0"/>
        <v>-3.1516009733015715E-2</v>
      </c>
      <c r="U4" s="16">
        <f t="shared" si="0"/>
        <v>0.30048813667534047</v>
      </c>
      <c r="V4" s="16">
        <f t="shared" si="0"/>
        <v>0.15066001319097433</v>
      </c>
      <c r="W4" s="16">
        <f t="shared" si="0"/>
        <v>0.12618778864468916</v>
      </c>
      <c r="X4" s="16">
        <f t="shared" si="0"/>
        <v>0.13315062970191049</v>
      </c>
      <c r="Y4" s="16">
        <f t="shared" si="0"/>
        <v>-0.27670424047235642</v>
      </c>
      <c r="Z4" s="16">
        <f t="shared" si="0"/>
        <v>-3.138086403392526E-2</v>
      </c>
      <c r="AA4" s="16">
        <f t="shared" si="0"/>
        <v>-7.9297323920538454E-2</v>
      </c>
      <c r="AB4" s="16">
        <f t="shared" si="0"/>
        <v>-9.7479790775083508E-3</v>
      </c>
      <c r="AC4" s="16">
        <f t="shared" si="0"/>
        <v>-0.20339135654261709</v>
      </c>
      <c r="AD4" s="16">
        <f t="shared" si="0"/>
        <v>5.3422747993821407E-2</v>
      </c>
      <c r="AE4" s="16">
        <f t="shared" si="0"/>
        <v>0.74088909552591109</v>
      </c>
      <c r="AF4" s="16">
        <f t="shared" si="0"/>
        <v>0.23836719600632739</v>
      </c>
      <c r="AG4" s="16">
        <f t="shared" si="0"/>
        <v>8.6330457863304622E-2</v>
      </c>
      <c r="AH4" s="16">
        <f t="shared" si="0"/>
        <v>0.11958646386903671</v>
      </c>
      <c r="AI4" s="16">
        <f t="shared" si="0"/>
        <v>3.4576826024687923E-2</v>
      </c>
      <c r="AJ4" s="16">
        <f t="shared" si="0"/>
        <v>7.0006591957811448E-2</v>
      </c>
      <c r="AK4" s="16">
        <f t="shared" si="0"/>
        <v>2.8031049778215911E-2</v>
      </c>
      <c r="AL4" s="16">
        <f t="shared" si="0"/>
        <v>3.2528315455144785E-2</v>
      </c>
      <c r="AM4" s="16">
        <f t="shared" si="0"/>
        <v>2.3888843747460697E-2</v>
      </c>
      <c r="AN4" s="16">
        <f t="shared" si="0"/>
        <v>0.13426372056639502</v>
      </c>
      <c r="AO4" s="16">
        <f t="shared" si="0"/>
        <v>6.9265367316341919E-2</v>
      </c>
      <c r="AP4" s="16">
        <f t="shared" si="0"/>
        <v>5.8328659562534968E-2</v>
      </c>
      <c r="AQ4" s="16">
        <f t="shared" si="0"/>
        <v>5.9000176647235447E-2</v>
      </c>
      <c r="AR4" s="16">
        <f t="shared" si="0"/>
        <v>3.519599666388662E-2</v>
      </c>
      <c r="AS4" s="17">
        <f>(AM4+AL4+AK4)/3</f>
        <v>2.8149402993607131E-2</v>
      </c>
      <c r="AT4" s="17">
        <f>(AM20+AL20+AK20)/3</f>
        <v>-5.6767369345442349</v>
      </c>
      <c r="AU4" s="17">
        <f>(AM29+AL29+AK29)/3</f>
        <v>-57.448562814773517</v>
      </c>
      <c r="AV4" s="17">
        <f>(AM105+AL105+AK105)/3</f>
        <v>9.0105617973722296E-2</v>
      </c>
    </row>
    <row r="5" spans="1:48" ht="19" x14ac:dyDescent="0.25">
      <c r="A5" s="5" t="s">
        <v>2</v>
      </c>
      <c r="B5" s="1">
        <v>86000000</v>
      </c>
      <c r="C5" s="1">
        <v>108000000</v>
      </c>
      <c r="D5" s="1">
        <v>113100000</v>
      </c>
      <c r="E5" s="1">
        <v>116500000</v>
      </c>
      <c r="F5" s="1">
        <v>118600000</v>
      </c>
      <c r="G5" s="1">
        <v>130900000</v>
      </c>
      <c r="H5" s="1">
        <v>125600000</v>
      </c>
      <c r="I5" s="1">
        <v>168600000</v>
      </c>
      <c r="J5" s="1">
        <v>207500000</v>
      </c>
      <c r="K5" s="1">
        <v>433400000</v>
      </c>
      <c r="L5" s="1">
        <v>633100000</v>
      </c>
      <c r="M5" s="1">
        <v>382300000</v>
      </c>
      <c r="N5" s="1">
        <v>812200000</v>
      </c>
      <c r="O5" s="1">
        <v>830600000</v>
      </c>
      <c r="P5" s="1">
        <v>1010300000</v>
      </c>
      <c r="Q5" s="1">
        <v>1552859000</v>
      </c>
      <c r="R5" s="1">
        <v>1594617000</v>
      </c>
      <c r="S5" s="1">
        <v>1901462000</v>
      </c>
      <c r="T5" s="1">
        <v>1970897000</v>
      </c>
      <c r="U5" s="1">
        <v>2576641000</v>
      </c>
      <c r="V5" s="1">
        <v>2947049000</v>
      </c>
      <c r="W5" s="1">
        <v>3278857000</v>
      </c>
      <c r="X5" s="1">
        <v>3692500000</v>
      </c>
      <c r="Y5" s="1">
        <v>2491500000</v>
      </c>
      <c r="Z5" s="1">
        <v>2424600000</v>
      </c>
      <c r="AA5" s="1">
        <v>2220000000</v>
      </c>
      <c r="AB5" s="1">
        <v>2141900000</v>
      </c>
      <c r="AC5" s="1">
        <v>1592200000</v>
      </c>
      <c r="AD5" s="1">
        <v>1687800000</v>
      </c>
      <c r="AE5" s="1">
        <v>2876000000</v>
      </c>
      <c r="AF5" s="1">
        <v>3449400000</v>
      </c>
      <c r="AG5" s="1">
        <v>3606100000</v>
      </c>
      <c r="AH5" s="1">
        <v>3802100000</v>
      </c>
      <c r="AI5" s="1">
        <v>3767800000</v>
      </c>
      <c r="AJ5" s="1">
        <v>4035700000</v>
      </c>
      <c r="AK5" s="1">
        <v>4191600000</v>
      </c>
      <c r="AL5" s="1">
        <v>4148900000</v>
      </c>
      <c r="AM5" s="1">
        <v>4113400000</v>
      </c>
    </row>
    <row r="6" spans="1:48" ht="20" x14ac:dyDescent="0.25">
      <c r="A6" s="6" t="s">
        <v>3</v>
      </c>
      <c r="B6" s="10">
        <v>47600000</v>
      </c>
      <c r="C6" s="10">
        <v>65500000</v>
      </c>
      <c r="D6" s="10">
        <v>58200000</v>
      </c>
      <c r="E6" s="10">
        <v>47100000</v>
      </c>
      <c r="F6" s="10">
        <v>45700000</v>
      </c>
      <c r="G6" s="10">
        <v>48900000</v>
      </c>
      <c r="H6" s="10">
        <v>51000000</v>
      </c>
      <c r="I6" s="10">
        <v>76600000</v>
      </c>
      <c r="J6" s="10">
        <v>98800000</v>
      </c>
      <c r="K6" s="10">
        <v>196200000</v>
      </c>
      <c r="L6" s="10">
        <v>273400000</v>
      </c>
      <c r="M6" s="10">
        <v>152700000</v>
      </c>
      <c r="N6" s="10">
        <v>322800000</v>
      </c>
      <c r="O6" s="10">
        <v>382200000</v>
      </c>
      <c r="P6" s="10">
        <v>487000000</v>
      </c>
      <c r="Q6" s="10">
        <v>787610000</v>
      </c>
      <c r="R6" s="10">
        <v>802068000</v>
      </c>
      <c r="S6" s="10">
        <v>919041000</v>
      </c>
      <c r="T6" s="10">
        <v>760715000</v>
      </c>
      <c r="U6" s="10">
        <v>975788000</v>
      </c>
      <c r="V6" s="10">
        <v>1140589000</v>
      </c>
      <c r="W6" s="10">
        <v>1324591000</v>
      </c>
      <c r="X6" s="10">
        <v>1523900000</v>
      </c>
      <c r="Y6" s="10">
        <v>1281500000</v>
      </c>
      <c r="Z6" s="10">
        <v>1230000000</v>
      </c>
      <c r="AA6" s="10">
        <v>1144800000</v>
      </c>
      <c r="AB6" s="10">
        <v>1190100000</v>
      </c>
      <c r="AC6" s="10">
        <v>1062100000</v>
      </c>
      <c r="AD6" s="10">
        <v>1108300000</v>
      </c>
      <c r="AE6" s="10">
        <v>1991700000</v>
      </c>
      <c r="AF6" s="10">
        <v>2578600000</v>
      </c>
      <c r="AG6" s="10">
        <v>2942300000</v>
      </c>
      <c r="AH6" s="10">
        <v>3529400000</v>
      </c>
      <c r="AI6" s="10">
        <v>3817200000</v>
      </c>
      <c r="AJ6" s="10">
        <v>4080300000</v>
      </c>
      <c r="AK6" s="10">
        <v>4151900000</v>
      </c>
      <c r="AL6" s="10">
        <v>4466000000</v>
      </c>
      <c r="AM6" s="10">
        <v>4707300000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0.35630000000000001</v>
      </c>
      <c r="C7" s="2">
        <v>0.3775</v>
      </c>
      <c r="D7" s="2">
        <v>0.33979999999999999</v>
      </c>
      <c r="E7" s="2">
        <v>0.28789999999999999</v>
      </c>
      <c r="F7" s="2">
        <v>0.27810000000000001</v>
      </c>
      <c r="G7" s="2">
        <v>0.27200000000000002</v>
      </c>
      <c r="H7" s="2">
        <v>0.2888</v>
      </c>
      <c r="I7" s="2">
        <v>0.31240000000000001</v>
      </c>
      <c r="J7" s="2">
        <v>0.3226</v>
      </c>
      <c r="K7" s="2">
        <v>0.31159999999999999</v>
      </c>
      <c r="L7" s="2">
        <v>0.30159999999999998</v>
      </c>
      <c r="M7" s="2">
        <v>0.28539999999999999</v>
      </c>
      <c r="N7" s="2">
        <v>0.28439999999999999</v>
      </c>
      <c r="O7" s="2">
        <v>0.31509999999999999</v>
      </c>
      <c r="P7" s="2">
        <v>0.32529999999999998</v>
      </c>
      <c r="Q7" s="2">
        <v>0.33650000000000002</v>
      </c>
      <c r="R7" s="2">
        <v>0.3347</v>
      </c>
      <c r="S7" s="2">
        <v>0.32579999999999998</v>
      </c>
      <c r="T7" s="2">
        <v>0.27850000000000003</v>
      </c>
      <c r="U7" s="2">
        <v>0.2747</v>
      </c>
      <c r="V7" s="2">
        <v>0.27900000000000003</v>
      </c>
      <c r="W7" s="2">
        <v>0.28770000000000001</v>
      </c>
      <c r="X7" s="2">
        <v>0.29210000000000003</v>
      </c>
      <c r="Y7" s="2">
        <v>0.3397</v>
      </c>
      <c r="Z7" s="2">
        <v>0.33660000000000001</v>
      </c>
      <c r="AA7" s="2">
        <v>0.3402</v>
      </c>
      <c r="AB7" s="2">
        <v>0.35720000000000002</v>
      </c>
      <c r="AC7" s="2">
        <v>0.40010000000000001</v>
      </c>
      <c r="AD7" s="2">
        <v>0.39639999999999997</v>
      </c>
      <c r="AE7" s="2">
        <v>0.40920000000000001</v>
      </c>
      <c r="AF7" s="2">
        <v>0.42780000000000001</v>
      </c>
      <c r="AG7" s="2">
        <v>0.44929999999999998</v>
      </c>
      <c r="AH7" s="2">
        <v>0.48139999999999999</v>
      </c>
      <c r="AI7" s="2">
        <v>0.50329999999999997</v>
      </c>
      <c r="AJ7" s="2">
        <v>0.50270000000000004</v>
      </c>
      <c r="AK7" s="2">
        <v>0.49759999999999999</v>
      </c>
      <c r="AL7" s="2">
        <v>0.51839999999999997</v>
      </c>
      <c r="AM7" s="2">
        <v>0.53369999999999995</v>
      </c>
      <c r="AS7" s="17">
        <f>AM7</f>
        <v>0.53369999999999995</v>
      </c>
      <c r="AT7" s="20">
        <f>AM21</f>
        <v>0.1091</v>
      </c>
      <c r="AU7" s="20">
        <f>AM30</f>
        <v>-4.5999999999999999E-3</v>
      </c>
      <c r="AV7" s="20">
        <f>AM106/AM3</f>
        <v>0.19030235695579717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 t="e">
        <f t="shared" si="1"/>
        <v>#VALUE!</v>
      </c>
      <c r="L9" s="15" t="e">
        <f t="shared" si="1"/>
        <v>#VALUE!</v>
      </c>
      <c r="M9" s="15" t="e">
        <f t="shared" si="1"/>
        <v>#VALUE!</v>
      </c>
      <c r="N9" s="15" t="e">
        <f t="shared" si="1"/>
        <v>#VALUE!</v>
      </c>
      <c r="O9" s="15" t="e">
        <f t="shared" si="1"/>
        <v>#VALUE!</v>
      </c>
      <c r="P9" s="15" t="e">
        <f t="shared" si="1"/>
        <v>#VALUE!</v>
      </c>
      <c r="Q9" s="15" t="e">
        <f t="shared" si="1"/>
        <v>#VALUE!</v>
      </c>
      <c r="R9" s="15" t="e">
        <f t="shared" si="1"/>
        <v>#VALUE!</v>
      </c>
      <c r="S9" s="15" t="e">
        <f t="shared" si="1"/>
        <v>#VALUE!</v>
      </c>
      <c r="T9" s="15" t="e">
        <f t="shared" si="1"/>
        <v>#VALUE!</v>
      </c>
      <c r="U9" s="15" t="e">
        <f t="shared" si="1"/>
        <v>#VALUE!</v>
      </c>
      <c r="V9" s="15" t="e">
        <f t="shared" si="1"/>
        <v>#VALUE!</v>
      </c>
      <c r="W9" s="15" t="e">
        <f t="shared" si="1"/>
        <v>#VALUE!</v>
      </c>
      <c r="X9" s="15" t="e">
        <f t="shared" si="1"/>
        <v>#VALUE!</v>
      </c>
      <c r="Y9" s="15" t="e">
        <f t="shared" si="1"/>
        <v>#VALUE!</v>
      </c>
      <c r="Z9" s="15" t="e">
        <f t="shared" si="1"/>
        <v>#VALUE!</v>
      </c>
      <c r="AA9" s="15" t="e">
        <f t="shared" si="1"/>
        <v>#VALUE!</v>
      </c>
      <c r="AB9" s="15" t="e">
        <f t="shared" si="1"/>
        <v>#VALUE!</v>
      </c>
      <c r="AC9" s="15" t="e">
        <f t="shared" si="1"/>
        <v>#VALUE!</v>
      </c>
      <c r="AD9" s="15" t="e">
        <f t="shared" si="1"/>
        <v>#VALUE!</v>
      </c>
      <c r="AE9" s="15" t="e">
        <f t="shared" si="1"/>
        <v>#VALUE!</v>
      </c>
      <c r="AF9" s="15" t="e">
        <f t="shared" si="1"/>
        <v>#VALUE!</v>
      </c>
      <c r="AG9" s="15" t="e">
        <f t="shared" si="1"/>
        <v>#VALUE!</v>
      </c>
      <c r="AH9" s="15" t="e">
        <f t="shared" si="1"/>
        <v>#VALUE!</v>
      </c>
      <c r="AI9" s="15" t="e">
        <f t="shared" si="1"/>
        <v>#VALUE!</v>
      </c>
      <c r="AJ9" s="15" t="e">
        <f t="shared" si="1"/>
        <v>#VALUE!</v>
      </c>
      <c r="AK9" s="15" t="e">
        <f t="shared" si="1"/>
        <v>#VALUE!</v>
      </c>
      <c r="AL9" s="15" t="e">
        <f t="shared" si="1"/>
        <v>#VALUE!</v>
      </c>
      <c r="AM9" s="15" t="e">
        <f t="shared" si="1"/>
        <v>#VALUE!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>
        <v>145400000</v>
      </c>
      <c r="L10" s="1">
        <v>159200000</v>
      </c>
      <c r="M10" s="1">
        <v>112400000</v>
      </c>
      <c r="N10" s="1">
        <v>209000000</v>
      </c>
      <c r="O10" s="1">
        <v>231700000</v>
      </c>
      <c r="P10" s="1">
        <v>299500000</v>
      </c>
      <c r="Q10" s="1">
        <v>481909000</v>
      </c>
      <c r="R10" s="1">
        <v>486587000</v>
      </c>
      <c r="S10" s="1">
        <v>576560000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S10" s="17" t="e">
        <f>AM9</f>
        <v>#VALUE!</v>
      </c>
      <c r="AT10" s="20">
        <f>AM13</f>
        <v>0.19402088269638465</v>
      </c>
      <c r="AU10" s="20">
        <f>AM80</f>
        <v>5.0902989558651805E-3</v>
      </c>
      <c r="AV10" s="20">
        <f>AM89</f>
        <v>0.11640799483034227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</row>
    <row r="12" spans="1:48" ht="20" x14ac:dyDescent="0.25">
      <c r="A12" s="5" t="s">
        <v>8</v>
      </c>
      <c r="B12" s="1">
        <v>27700000</v>
      </c>
      <c r="C12" s="1">
        <v>42800000</v>
      </c>
      <c r="D12" s="1">
        <v>70400000</v>
      </c>
      <c r="E12" s="1">
        <v>47100000</v>
      </c>
      <c r="F12" s="1">
        <v>33200000</v>
      </c>
      <c r="G12" s="1">
        <v>33400000</v>
      </c>
      <c r="H12" s="1">
        <v>30200000</v>
      </c>
      <c r="I12" s="1">
        <v>46500000</v>
      </c>
      <c r="J12" s="1">
        <v>60000000</v>
      </c>
      <c r="K12" s="1">
        <v>145400000</v>
      </c>
      <c r="L12" s="1">
        <v>159200000</v>
      </c>
      <c r="M12" s="1">
        <v>112400000</v>
      </c>
      <c r="N12" s="1">
        <v>209000000</v>
      </c>
      <c r="O12" s="1">
        <v>231700000</v>
      </c>
      <c r="P12" s="1">
        <v>299500000</v>
      </c>
      <c r="Q12" s="1">
        <v>481909000</v>
      </c>
      <c r="R12" s="1">
        <v>486587000</v>
      </c>
      <c r="S12" s="1">
        <v>576560000</v>
      </c>
      <c r="T12" s="1">
        <v>350993000</v>
      </c>
      <c r="U12" s="1">
        <v>457277000</v>
      </c>
      <c r="V12" s="1">
        <v>555694000</v>
      </c>
      <c r="W12" s="1">
        <v>612404000</v>
      </c>
      <c r="X12" s="1">
        <v>768800000</v>
      </c>
      <c r="Y12" s="1">
        <v>807300000</v>
      </c>
      <c r="Z12" s="1">
        <v>830400000</v>
      </c>
      <c r="AA12" s="1">
        <v>682300000</v>
      </c>
      <c r="AB12" s="1">
        <v>640900000</v>
      </c>
      <c r="AC12" s="1">
        <v>521500000</v>
      </c>
      <c r="AD12" s="1">
        <v>584700000</v>
      </c>
      <c r="AE12" s="1">
        <v>895100000</v>
      </c>
      <c r="AF12" s="1">
        <v>1078400000</v>
      </c>
      <c r="AG12" s="1">
        <v>1177200000</v>
      </c>
      <c r="AH12" s="1">
        <v>1392400000</v>
      </c>
      <c r="AI12" s="1">
        <v>1532700000</v>
      </c>
      <c r="AJ12" s="1">
        <v>1668100000</v>
      </c>
      <c r="AK12" s="1">
        <v>1621800000</v>
      </c>
      <c r="AL12" s="1">
        <v>1665100000</v>
      </c>
      <c r="AM12" s="1">
        <v>1711400000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0.20733532934131738</v>
      </c>
      <c r="C13" s="15">
        <f t="shared" ref="C13:AM13" si="2">C12/C3</f>
        <v>0.24668587896253602</v>
      </c>
      <c r="D13" s="15">
        <f t="shared" si="2"/>
        <v>0.4109748978400467</v>
      </c>
      <c r="E13" s="15">
        <f t="shared" si="2"/>
        <v>0.28789731051344741</v>
      </c>
      <c r="F13" s="15">
        <f t="shared" si="2"/>
        <v>0.202069385270846</v>
      </c>
      <c r="G13" s="15">
        <f t="shared" si="2"/>
        <v>0.185761957730812</v>
      </c>
      <c r="H13" s="15">
        <f t="shared" si="2"/>
        <v>0.1710079275198188</v>
      </c>
      <c r="I13" s="15">
        <f t="shared" si="2"/>
        <v>0.18964110929853181</v>
      </c>
      <c r="J13" s="15">
        <f t="shared" si="2"/>
        <v>0.19588638589618021</v>
      </c>
      <c r="K13" s="15">
        <f t="shared" si="2"/>
        <v>0.23094027954256671</v>
      </c>
      <c r="L13" s="15">
        <f t="shared" si="2"/>
        <v>0.17562051847766133</v>
      </c>
      <c r="M13" s="15">
        <f t="shared" si="2"/>
        <v>0.21009345794392523</v>
      </c>
      <c r="N13" s="15">
        <f t="shared" si="2"/>
        <v>0.1841409691629956</v>
      </c>
      <c r="O13" s="15">
        <f t="shared" si="2"/>
        <v>0.19104551451187335</v>
      </c>
      <c r="P13" s="15">
        <f t="shared" si="2"/>
        <v>0.20002671475322248</v>
      </c>
      <c r="Q13" s="15">
        <f t="shared" si="2"/>
        <v>0.20590274855167917</v>
      </c>
      <c r="R13" s="15">
        <f t="shared" si="2"/>
        <v>0.20302501163064818</v>
      </c>
      <c r="S13" s="15">
        <f t="shared" si="2"/>
        <v>0.20441743901708312</v>
      </c>
      <c r="T13" s="15">
        <f t="shared" si="2"/>
        <v>0.12849299241619966</v>
      </c>
      <c r="U13" s="15">
        <f t="shared" si="2"/>
        <v>0.12872234744170818</v>
      </c>
      <c r="V13" s="15">
        <f t="shared" si="2"/>
        <v>0.13594501274330065</v>
      </c>
      <c r="W13" s="15">
        <f t="shared" si="2"/>
        <v>0.13303158849627497</v>
      </c>
      <c r="X13" s="15">
        <f t="shared" si="2"/>
        <v>0.14738133578713289</v>
      </c>
      <c r="Y13" s="15">
        <f t="shared" si="2"/>
        <v>0.21396766498807315</v>
      </c>
      <c r="Z13" s="15">
        <f t="shared" si="2"/>
        <v>0.22722048924642915</v>
      </c>
      <c r="AA13" s="15">
        <f t="shared" si="2"/>
        <v>0.2027757964812173</v>
      </c>
      <c r="AB13" s="15">
        <f t="shared" si="2"/>
        <v>0.19234693877551021</v>
      </c>
      <c r="AC13" s="15">
        <f t="shared" si="2"/>
        <v>0.19647364653580981</v>
      </c>
      <c r="AD13" s="15">
        <f t="shared" si="2"/>
        <v>0.20911269267908872</v>
      </c>
      <c r="AE13" s="15">
        <f t="shared" si="2"/>
        <v>0.18388561332867678</v>
      </c>
      <c r="AF13" s="15">
        <f t="shared" si="2"/>
        <v>0.17889847378898474</v>
      </c>
      <c r="AG13" s="15">
        <f t="shared" si="2"/>
        <v>0.17976910390324355</v>
      </c>
      <c r="AH13" s="15">
        <f t="shared" si="2"/>
        <v>0.18992020732455842</v>
      </c>
      <c r="AI13" s="15">
        <f t="shared" si="2"/>
        <v>0.20206987475280158</v>
      </c>
      <c r="AJ13" s="15">
        <f t="shared" si="2"/>
        <v>0.20553228191227205</v>
      </c>
      <c r="AK13" s="15">
        <f t="shared" si="2"/>
        <v>0.19437885779349193</v>
      </c>
      <c r="AL13" s="15">
        <f t="shared" si="2"/>
        <v>0.19328140779347411</v>
      </c>
      <c r="AM13" s="15">
        <f t="shared" si="2"/>
        <v>0.19402088269638465</v>
      </c>
      <c r="AS13" s="17">
        <f>AM28/AM72</f>
        <v>-3.4436024855309028E-3</v>
      </c>
      <c r="AT13" s="20">
        <f>AM28/AM54</f>
        <v>-1.5625120862630434E-3</v>
      </c>
      <c r="AU13" s="20">
        <f>AM22/(AM72+AM56+AM61)</f>
        <v>0.10527622762818081</v>
      </c>
      <c r="AV13" s="21">
        <f>AM67/AM72</f>
        <v>1.1769619584210571</v>
      </c>
    </row>
    <row r="14" spans="1:48" ht="19" x14ac:dyDescent="0.25">
      <c r="A14" s="5" t="s">
        <v>9</v>
      </c>
      <c r="B14" s="1">
        <v>2200000</v>
      </c>
      <c r="C14" s="1">
        <v>2700000</v>
      </c>
      <c r="D14" s="1">
        <v>3500000</v>
      </c>
      <c r="E14" s="1">
        <v>4400000</v>
      </c>
      <c r="F14" s="1">
        <v>4900000</v>
      </c>
      <c r="G14" s="1">
        <v>5300000</v>
      </c>
      <c r="H14" s="1">
        <v>5400000</v>
      </c>
      <c r="I14" s="1">
        <v>6100000</v>
      </c>
      <c r="J14" s="1">
        <v>7400000</v>
      </c>
      <c r="K14" s="1">
        <v>13800000</v>
      </c>
      <c r="L14" s="1">
        <v>20700000</v>
      </c>
      <c r="M14" s="1">
        <v>13900000</v>
      </c>
      <c r="N14" s="1">
        <v>32000000</v>
      </c>
      <c r="O14" s="1">
        <v>33500000</v>
      </c>
      <c r="P14" s="1">
        <v>39000000</v>
      </c>
      <c r="Q14" s="1">
        <v>65150000</v>
      </c>
      <c r="R14" s="1">
        <v>757609000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</row>
    <row r="15" spans="1:48" ht="20" x14ac:dyDescent="0.25">
      <c r="A15" s="5" t="s">
        <v>10</v>
      </c>
      <c r="B15" s="1">
        <v>29900000</v>
      </c>
      <c r="C15" s="1">
        <v>45500000</v>
      </c>
      <c r="D15" s="1">
        <v>73900000</v>
      </c>
      <c r="E15" s="1">
        <v>51500000</v>
      </c>
      <c r="F15" s="1">
        <v>38100000</v>
      </c>
      <c r="G15" s="1">
        <v>38700000</v>
      </c>
      <c r="H15" s="1">
        <v>35600000</v>
      </c>
      <c r="I15" s="1">
        <v>52600000</v>
      </c>
      <c r="J15" s="1">
        <v>67400000</v>
      </c>
      <c r="K15" s="1">
        <v>159200000</v>
      </c>
      <c r="L15" s="1">
        <v>179900000</v>
      </c>
      <c r="M15" s="1">
        <v>126300000</v>
      </c>
      <c r="N15" s="1">
        <v>241000000</v>
      </c>
      <c r="O15" s="1">
        <v>265200000</v>
      </c>
      <c r="P15" s="1">
        <v>338500000</v>
      </c>
      <c r="Q15" s="1">
        <v>547059000</v>
      </c>
      <c r="R15" s="1">
        <v>1244196000</v>
      </c>
      <c r="S15" s="1">
        <v>576560000</v>
      </c>
      <c r="T15" s="1">
        <v>350993000</v>
      </c>
      <c r="U15" s="1">
        <v>457277000</v>
      </c>
      <c r="V15" s="1">
        <v>555694000</v>
      </c>
      <c r="W15" s="1">
        <v>612404000</v>
      </c>
      <c r="X15" s="1">
        <v>768800000</v>
      </c>
      <c r="Y15" s="1">
        <v>807300000</v>
      </c>
      <c r="Z15" s="1">
        <v>830400000</v>
      </c>
      <c r="AA15" s="1">
        <v>682300000</v>
      </c>
      <c r="AB15" s="1">
        <v>640900000</v>
      </c>
      <c r="AC15" s="1">
        <v>521500000</v>
      </c>
      <c r="AD15" s="1">
        <v>584700000</v>
      </c>
      <c r="AE15" s="1">
        <v>895100000</v>
      </c>
      <c r="AF15" s="1">
        <v>1078400000</v>
      </c>
      <c r="AG15" s="1">
        <v>1177200000</v>
      </c>
      <c r="AH15" s="1">
        <v>1392400000</v>
      </c>
      <c r="AI15" s="1">
        <v>1532700000</v>
      </c>
      <c r="AJ15" s="1">
        <v>1668100000</v>
      </c>
      <c r="AK15" s="1">
        <v>1621800000</v>
      </c>
      <c r="AL15" s="1">
        <v>1665100000</v>
      </c>
      <c r="AM15" s="1">
        <v>1711400000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115900000</v>
      </c>
      <c r="C16" s="1">
        <v>153500000</v>
      </c>
      <c r="D16" s="1">
        <v>187000000</v>
      </c>
      <c r="E16" s="1">
        <v>168000000</v>
      </c>
      <c r="F16" s="1">
        <v>156700000</v>
      </c>
      <c r="G16" s="1">
        <v>169600000</v>
      </c>
      <c r="H16" s="1">
        <v>161200000</v>
      </c>
      <c r="I16" s="1">
        <v>221200000</v>
      </c>
      <c r="J16" s="1">
        <v>274900000</v>
      </c>
      <c r="K16" s="1">
        <v>592600000</v>
      </c>
      <c r="L16" s="1">
        <v>813000000</v>
      </c>
      <c r="M16" s="1">
        <v>508600000</v>
      </c>
      <c r="N16" s="1">
        <v>1053200000</v>
      </c>
      <c r="O16" s="1">
        <v>1095800000</v>
      </c>
      <c r="P16" s="1">
        <v>1348800000</v>
      </c>
      <c r="Q16" s="1">
        <v>2099918000</v>
      </c>
      <c r="R16" s="1">
        <v>2838813000</v>
      </c>
      <c r="S16" s="1">
        <v>2478022000</v>
      </c>
      <c r="T16" s="1">
        <v>2321890000</v>
      </c>
      <c r="U16" s="1">
        <v>3033918000</v>
      </c>
      <c r="V16" s="1">
        <v>3502743000</v>
      </c>
      <c r="W16" s="1">
        <v>3891261000</v>
      </c>
      <c r="X16" s="1">
        <v>4461300000</v>
      </c>
      <c r="Y16" s="1">
        <v>3298800000</v>
      </c>
      <c r="Z16" s="1">
        <v>3255000000</v>
      </c>
      <c r="AA16" s="1">
        <v>2902300000</v>
      </c>
      <c r="AB16" s="1">
        <v>2782800000</v>
      </c>
      <c r="AC16" s="1">
        <v>2113700000</v>
      </c>
      <c r="AD16" s="1">
        <v>2272500000</v>
      </c>
      <c r="AE16" s="1">
        <v>3771100000</v>
      </c>
      <c r="AF16" s="1">
        <v>4527800000</v>
      </c>
      <c r="AG16" s="1">
        <v>4783300000</v>
      </c>
      <c r="AH16" s="1">
        <v>5194500000</v>
      </c>
      <c r="AI16" s="1">
        <v>5300500000</v>
      </c>
      <c r="AJ16" s="1">
        <v>5703800000</v>
      </c>
      <c r="AK16" s="1">
        <v>5813400000</v>
      </c>
      <c r="AL16" s="1">
        <v>5814000000</v>
      </c>
      <c r="AM16" s="1">
        <v>5824800000</v>
      </c>
      <c r="AS16" s="29">
        <f>(AM35+AL35+AK35+AJ35+AI35)/5</f>
        <v>-3.718000435035549E-2</v>
      </c>
      <c r="AT16" s="30">
        <f>AU101/AM3</f>
        <v>4.6978466244175632</v>
      </c>
      <c r="AU16" s="30">
        <f>AU101/AM28</f>
        <v>-1025.7003891089109</v>
      </c>
      <c r="AV16" s="31">
        <f>AU101/AM106</f>
        <v>24.686224067675443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>
        <v>265100000</v>
      </c>
      <c r="AB17" s="1" t="s">
        <v>92</v>
      </c>
      <c r="AC17" s="1">
        <v>181000000</v>
      </c>
      <c r="AD17" s="1">
        <v>227100000</v>
      </c>
      <c r="AE17" s="1">
        <v>323200000</v>
      </c>
      <c r="AF17" s="1">
        <v>337700000</v>
      </c>
      <c r="AG17" s="1">
        <v>313900000</v>
      </c>
      <c r="AH17" s="1">
        <v>333300000</v>
      </c>
      <c r="AI17" s="1">
        <v>332000000</v>
      </c>
      <c r="AJ17" s="1">
        <v>367100000</v>
      </c>
      <c r="AK17" s="1">
        <v>428700000</v>
      </c>
      <c r="AL17" s="1">
        <v>385700000</v>
      </c>
      <c r="AM17" s="1">
        <v>356400000</v>
      </c>
    </row>
    <row r="18" spans="1:45" ht="20" x14ac:dyDescent="0.25">
      <c r="A18" s="5" t="s">
        <v>13</v>
      </c>
      <c r="B18" s="1">
        <v>2200000</v>
      </c>
      <c r="C18" s="1">
        <v>2700000</v>
      </c>
      <c r="D18" s="1">
        <v>3500000</v>
      </c>
      <c r="E18" s="1">
        <v>4400000</v>
      </c>
      <c r="F18" s="1">
        <v>4900000</v>
      </c>
      <c r="G18" s="1">
        <v>5300000</v>
      </c>
      <c r="H18" s="1">
        <v>5400000</v>
      </c>
      <c r="I18" s="1">
        <v>6100000</v>
      </c>
      <c r="J18" s="1">
        <v>7400000</v>
      </c>
      <c r="K18" s="1">
        <v>13800000</v>
      </c>
      <c r="L18" s="1">
        <v>20700000</v>
      </c>
      <c r="M18" s="1">
        <v>13900000</v>
      </c>
      <c r="N18" s="1">
        <v>32000000</v>
      </c>
      <c r="O18" s="1">
        <v>33500000</v>
      </c>
      <c r="P18" s="1">
        <v>39000000</v>
      </c>
      <c r="Q18" s="1">
        <v>65150000</v>
      </c>
      <c r="R18" s="1">
        <v>70886000</v>
      </c>
      <c r="S18" s="1">
        <v>85404000</v>
      </c>
      <c r="T18" s="1">
        <v>60149000</v>
      </c>
      <c r="U18" s="1">
        <v>102047000</v>
      </c>
      <c r="V18" s="1">
        <v>103727000</v>
      </c>
      <c r="W18" s="1">
        <v>128175000</v>
      </c>
      <c r="X18" s="1">
        <v>139300000</v>
      </c>
      <c r="Y18" s="1">
        <v>165900000</v>
      </c>
      <c r="Z18" s="1">
        <v>157000000</v>
      </c>
      <c r="AA18" s="1">
        <v>155900000</v>
      </c>
      <c r="AB18" s="1">
        <v>133800000</v>
      </c>
      <c r="AC18" s="1">
        <v>110300000</v>
      </c>
      <c r="AD18" s="1">
        <v>115400000</v>
      </c>
      <c r="AE18" s="1">
        <v>155300000</v>
      </c>
      <c r="AF18" s="1">
        <v>202000000</v>
      </c>
      <c r="AG18" s="1">
        <v>221000000</v>
      </c>
      <c r="AH18" s="1">
        <v>293900000</v>
      </c>
      <c r="AI18" s="1">
        <v>293800000</v>
      </c>
      <c r="AJ18" s="1">
        <v>333100000</v>
      </c>
      <c r="AK18" s="1">
        <v>326500000</v>
      </c>
      <c r="AL18" s="1">
        <v>293800000</v>
      </c>
      <c r="AM18" s="1">
        <v>337300000</v>
      </c>
      <c r="AS18" s="18" t="s">
        <v>125</v>
      </c>
    </row>
    <row r="19" spans="1:45" ht="19" x14ac:dyDescent="0.25">
      <c r="A19" s="6" t="s">
        <v>14</v>
      </c>
      <c r="B19" s="10">
        <v>19300000</v>
      </c>
      <c r="C19" s="10">
        <v>21900000</v>
      </c>
      <c r="D19" s="10">
        <v>-15600000</v>
      </c>
      <c r="E19" s="10">
        <v>-4400000</v>
      </c>
      <c r="F19" s="10">
        <v>8200000</v>
      </c>
      <c r="G19" s="10">
        <v>11700000</v>
      </c>
      <c r="H19" s="10">
        <v>17100000</v>
      </c>
      <c r="I19" s="10">
        <v>24000000</v>
      </c>
      <c r="J19" s="10">
        <v>32700000</v>
      </c>
      <c r="K19" s="10">
        <v>32700000</v>
      </c>
      <c r="L19" s="10">
        <v>87400000</v>
      </c>
      <c r="M19" s="10">
        <v>20600000</v>
      </c>
      <c r="N19" s="10">
        <v>79800000</v>
      </c>
      <c r="O19" s="10">
        <v>118400000</v>
      </c>
      <c r="P19" s="10">
        <v>132000000</v>
      </c>
      <c r="Q19" s="10">
        <v>194109000</v>
      </c>
      <c r="R19" s="10">
        <v>233123000</v>
      </c>
      <c r="S19" s="10">
        <v>313809000</v>
      </c>
      <c r="T19" s="10">
        <v>395085000</v>
      </c>
      <c r="U19" s="10">
        <v>446444000</v>
      </c>
      <c r="V19" s="10">
        <v>535701000</v>
      </c>
      <c r="W19" s="10">
        <v>605433000</v>
      </c>
      <c r="X19" s="10">
        <v>674600000</v>
      </c>
      <c r="Y19" s="10">
        <v>-274700000</v>
      </c>
      <c r="Z19" s="10">
        <v>50200000</v>
      </c>
      <c r="AA19" s="10">
        <v>680300000</v>
      </c>
      <c r="AB19" s="10">
        <v>684800000</v>
      </c>
      <c r="AC19" s="10">
        <v>825300000</v>
      </c>
      <c r="AD19" s="10">
        <v>858900000</v>
      </c>
      <c r="AE19" s="10">
        <v>2680800000</v>
      </c>
      <c r="AF19" s="10">
        <v>1722400000</v>
      </c>
      <c r="AG19" s="10">
        <v>2030400000</v>
      </c>
      <c r="AH19" s="10">
        <v>2716500000</v>
      </c>
      <c r="AI19" s="10">
        <v>2956600000</v>
      </c>
      <c r="AJ19" s="10">
        <v>4822000000</v>
      </c>
      <c r="AK19" s="10">
        <v>-223200000</v>
      </c>
      <c r="AL19" s="10">
        <v>3188600000</v>
      </c>
      <c r="AM19" s="10">
        <v>962700000</v>
      </c>
      <c r="AS19" s="32">
        <f>AM40-AM56-AM61</f>
        <v>-10217100000</v>
      </c>
    </row>
    <row r="20" spans="1:45" ht="20" customHeight="1" x14ac:dyDescent="0.25">
      <c r="A20" s="14" t="s">
        <v>101</v>
      </c>
      <c r="B20" s="1"/>
      <c r="C20" s="15">
        <f>(C19/B19)-1</f>
        <v>0.13471502590673579</v>
      </c>
      <c r="D20" s="15">
        <f>(D19/C19)-1</f>
        <v>-1.7123287671232876</v>
      </c>
      <c r="E20" s="15">
        <f>(E19/D19)-1</f>
        <v>-0.71794871794871795</v>
      </c>
      <c r="F20" s="15">
        <f t="shared" ref="F20:AM20" si="3">(F19/E19)-1</f>
        <v>-2.8636363636363633</v>
      </c>
      <c r="G20" s="15">
        <f t="shared" si="3"/>
        <v>0.42682926829268286</v>
      </c>
      <c r="H20" s="15">
        <f t="shared" si="3"/>
        <v>0.46153846153846145</v>
      </c>
      <c r="I20" s="15">
        <f t="shared" si="3"/>
        <v>0.40350877192982448</v>
      </c>
      <c r="J20" s="15">
        <f t="shared" si="3"/>
        <v>0.36250000000000004</v>
      </c>
      <c r="K20" s="15">
        <f t="shared" si="3"/>
        <v>0</v>
      </c>
      <c r="L20" s="15">
        <f t="shared" si="3"/>
        <v>1.6727828746177371</v>
      </c>
      <c r="M20" s="15">
        <f t="shared" si="3"/>
        <v>-0.76430205949656749</v>
      </c>
      <c r="N20" s="15">
        <f t="shared" si="3"/>
        <v>2.8737864077669903</v>
      </c>
      <c r="O20" s="15">
        <f t="shared" si="3"/>
        <v>0.48370927318295731</v>
      </c>
      <c r="P20" s="15">
        <f t="shared" si="3"/>
        <v>0.11486486486486491</v>
      </c>
      <c r="Q20" s="15">
        <f t="shared" si="3"/>
        <v>0.47052272727272726</v>
      </c>
      <c r="R20" s="15">
        <f t="shared" si="3"/>
        <v>0.20099016531948544</v>
      </c>
      <c r="S20" s="15">
        <f t="shared" si="3"/>
        <v>0.34610913552073375</v>
      </c>
      <c r="T20" s="15">
        <f t="shared" si="3"/>
        <v>0.258998307887919</v>
      </c>
      <c r="U20" s="15">
        <f t="shared" si="3"/>
        <v>0.12999481124315015</v>
      </c>
      <c r="V20" s="15">
        <f t="shared" si="3"/>
        <v>0.19992877046169277</v>
      </c>
      <c r="W20" s="15">
        <f t="shared" si="3"/>
        <v>0.13016962820677946</v>
      </c>
      <c r="X20" s="15">
        <f t="shared" si="3"/>
        <v>0.11424385522427749</v>
      </c>
      <c r="Y20" s="15">
        <f t="shared" si="3"/>
        <v>-1.4072042691965609</v>
      </c>
      <c r="Z20" s="15">
        <f t="shared" si="3"/>
        <v>-1.1827448125227522</v>
      </c>
      <c r="AA20" s="15">
        <f t="shared" si="3"/>
        <v>12.55179282868526</v>
      </c>
      <c r="AB20" s="15">
        <f t="shared" si="3"/>
        <v>6.6147287961193513E-3</v>
      </c>
      <c r="AC20" s="15">
        <f t="shared" si="3"/>
        <v>0.20516939252336441</v>
      </c>
      <c r="AD20" s="15">
        <f t="shared" si="3"/>
        <v>4.0712468193384144E-2</v>
      </c>
      <c r="AE20" s="15">
        <f t="shared" si="3"/>
        <v>2.1212015368494588</v>
      </c>
      <c r="AF20" s="15">
        <f t="shared" si="3"/>
        <v>-0.35750522232169502</v>
      </c>
      <c r="AG20" s="15">
        <f t="shared" si="3"/>
        <v>0.17882025081281938</v>
      </c>
      <c r="AH20" s="15">
        <f t="shared" si="3"/>
        <v>0.33791371158392436</v>
      </c>
      <c r="AI20" s="15">
        <f t="shared" si="3"/>
        <v>8.8385790539296849E-2</v>
      </c>
      <c r="AJ20" s="15">
        <f t="shared" si="3"/>
        <v>0.63092741662720697</v>
      </c>
      <c r="AK20" s="15">
        <f t="shared" si="3"/>
        <v>-1.046287847366238</v>
      </c>
      <c r="AL20" s="15">
        <f t="shared" si="3"/>
        <v>-15.285842293906811</v>
      </c>
      <c r="AM20" s="15">
        <f t="shared" si="3"/>
        <v>-0.69808066235965627</v>
      </c>
    </row>
    <row r="21" spans="1:45" ht="19" x14ac:dyDescent="0.25">
      <c r="A21" s="5" t="s">
        <v>15</v>
      </c>
      <c r="B21" s="2">
        <v>0.14449999999999999</v>
      </c>
      <c r="C21" s="2">
        <v>0.12620000000000001</v>
      </c>
      <c r="D21" s="2">
        <v>-9.11E-2</v>
      </c>
      <c r="E21" s="2">
        <v>-2.69E-2</v>
      </c>
      <c r="F21" s="2">
        <v>4.99E-2</v>
      </c>
      <c r="G21" s="2">
        <v>6.5100000000000005E-2</v>
      </c>
      <c r="H21" s="2">
        <v>9.6799999999999997E-2</v>
      </c>
      <c r="I21" s="2">
        <v>9.7900000000000001E-2</v>
      </c>
      <c r="J21" s="2">
        <v>0.10680000000000001</v>
      </c>
      <c r="K21" s="2">
        <v>5.1900000000000002E-2</v>
      </c>
      <c r="L21" s="2">
        <v>9.64E-2</v>
      </c>
      <c r="M21" s="2">
        <v>3.85E-2</v>
      </c>
      <c r="N21" s="2">
        <v>7.0300000000000001E-2</v>
      </c>
      <c r="O21" s="2">
        <v>9.7600000000000006E-2</v>
      </c>
      <c r="P21" s="2">
        <v>8.8200000000000001E-2</v>
      </c>
      <c r="Q21" s="2">
        <v>8.2900000000000001E-2</v>
      </c>
      <c r="R21" s="2">
        <v>9.7299999999999998E-2</v>
      </c>
      <c r="S21" s="2">
        <v>0.1113</v>
      </c>
      <c r="T21" s="2">
        <v>0.14460000000000001</v>
      </c>
      <c r="U21" s="2">
        <v>0.12570000000000001</v>
      </c>
      <c r="V21" s="2">
        <v>0.13109999999999999</v>
      </c>
      <c r="W21" s="2">
        <v>0.13150000000000001</v>
      </c>
      <c r="X21" s="2">
        <v>0.1293</v>
      </c>
      <c r="Y21" s="2">
        <v>-7.2800000000000004E-2</v>
      </c>
      <c r="Z21" s="2">
        <v>1.37E-2</v>
      </c>
      <c r="AA21" s="2">
        <v>0.20219999999999999</v>
      </c>
      <c r="AB21" s="2">
        <v>0.20549999999999999</v>
      </c>
      <c r="AC21" s="2">
        <v>0.31090000000000001</v>
      </c>
      <c r="AD21" s="2">
        <v>0.30719999999999997</v>
      </c>
      <c r="AE21" s="2">
        <v>0.55069999999999997</v>
      </c>
      <c r="AF21" s="2">
        <v>0.28570000000000001</v>
      </c>
      <c r="AG21" s="2">
        <v>0.31009999999999999</v>
      </c>
      <c r="AH21" s="2">
        <v>0.3705</v>
      </c>
      <c r="AI21" s="2">
        <v>0.38979999999999998</v>
      </c>
      <c r="AJ21" s="2">
        <v>0.59409999999999996</v>
      </c>
      <c r="AK21" s="2">
        <v>-2.6800000000000001E-2</v>
      </c>
      <c r="AL21" s="2">
        <v>0.37009999999999998</v>
      </c>
      <c r="AM21" s="2">
        <v>0.1091</v>
      </c>
    </row>
    <row r="22" spans="1:45" ht="19" x14ac:dyDescent="0.25">
      <c r="A22" s="6" t="s">
        <v>16</v>
      </c>
      <c r="B22" s="10">
        <v>17700000</v>
      </c>
      <c r="C22" s="10">
        <v>20000000</v>
      </c>
      <c r="D22" s="10">
        <v>-15700000</v>
      </c>
      <c r="E22" s="10">
        <v>-4400000</v>
      </c>
      <c r="F22" s="10">
        <v>7600000</v>
      </c>
      <c r="G22" s="10">
        <v>10200000</v>
      </c>
      <c r="H22" s="10">
        <v>15400000</v>
      </c>
      <c r="I22" s="10">
        <v>24000000</v>
      </c>
      <c r="J22" s="10">
        <v>31400000</v>
      </c>
      <c r="K22" s="10">
        <v>37000000</v>
      </c>
      <c r="L22" s="10">
        <v>93500000</v>
      </c>
      <c r="M22" s="10">
        <v>26400000</v>
      </c>
      <c r="N22" s="10">
        <v>81800000</v>
      </c>
      <c r="O22" s="10">
        <v>117000000</v>
      </c>
      <c r="P22" s="10">
        <v>148500000</v>
      </c>
      <c r="Q22" s="10">
        <v>240551000</v>
      </c>
      <c r="R22" s="10">
        <v>270868000</v>
      </c>
      <c r="S22" s="10">
        <v>342481000</v>
      </c>
      <c r="T22" s="10">
        <v>404958000</v>
      </c>
      <c r="U22" s="10">
        <v>487357000</v>
      </c>
      <c r="V22" s="10">
        <v>567896000</v>
      </c>
      <c r="W22" s="10">
        <v>666115000</v>
      </c>
      <c r="X22" s="10">
        <v>699000000</v>
      </c>
      <c r="Y22" s="10">
        <v>-356700000</v>
      </c>
      <c r="Z22" s="10">
        <v>23000000</v>
      </c>
      <c r="AA22" s="10">
        <v>311500000</v>
      </c>
      <c r="AB22" s="10">
        <v>502500000</v>
      </c>
      <c r="AC22" s="10">
        <v>486500000</v>
      </c>
      <c r="AD22" s="10">
        <v>522900000</v>
      </c>
      <c r="AE22" s="10">
        <v>2437700000</v>
      </c>
      <c r="AF22" s="10">
        <v>1500200000</v>
      </c>
      <c r="AG22" s="10">
        <v>1765100000</v>
      </c>
      <c r="AH22" s="10">
        <v>2399400000</v>
      </c>
      <c r="AI22" s="10">
        <v>2284500000</v>
      </c>
      <c r="AJ22" s="10">
        <v>2412200000</v>
      </c>
      <c r="AK22" s="10">
        <v>2154500000</v>
      </c>
      <c r="AL22" s="10">
        <v>2791100000</v>
      </c>
      <c r="AM22" s="10">
        <v>2331700000</v>
      </c>
    </row>
    <row r="23" spans="1:45" ht="19" x14ac:dyDescent="0.25">
      <c r="A23" s="5" t="s">
        <v>17</v>
      </c>
      <c r="B23" s="2">
        <v>0.13250000000000001</v>
      </c>
      <c r="C23" s="2">
        <v>0.1153</v>
      </c>
      <c r="D23" s="2">
        <v>-9.1700000000000004E-2</v>
      </c>
      <c r="E23" s="2">
        <v>-2.69E-2</v>
      </c>
      <c r="F23" s="2">
        <v>4.6300000000000001E-2</v>
      </c>
      <c r="G23" s="2">
        <v>5.67E-2</v>
      </c>
      <c r="H23" s="2">
        <v>8.72E-2</v>
      </c>
      <c r="I23" s="2">
        <v>9.7900000000000001E-2</v>
      </c>
      <c r="J23" s="2">
        <v>0.10249999999999999</v>
      </c>
      <c r="K23" s="2">
        <v>5.8799999999999998E-2</v>
      </c>
      <c r="L23" s="2">
        <v>0.1031</v>
      </c>
      <c r="M23" s="2">
        <v>4.9299999999999997E-2</v>
      </c>
      <c r="N23" s="2">
        <v>7.2099999999999997E-2</v>
      </c>
      <c r="O23" s="2">
        <v>9.6500000000000002E-2</v>
      </c>
      <c r="P23" s="2">
        <v>9.9199999999999997E-2</v>
      </c>
      <c r="Q23" s="2">
        <v>0.1028</v>
      </c>
      <c r="R23" s="2">
        <v>0.113</v>
      </c>
      <c r="S23" s="2">
        <v>0.12139999999999999</v>
      </c>
      <c r="T23" s="2">
        <v>0.1482</v>
      </c>
      <c r="U23" s="2">
        <v>0.13719999999999999</v>
      </c>
      <c r="V23" s="2">
        <v>0.1389</v>
      </c>
      <c r="W23" s="2">
        <v>0.1447</v>
      </c>
      <c r="X23" s="2">
        <v>0.13400000000000001</v>
      </c>
      <c r="Y23" s="2">
        <v>-9.4500000000000001E-2</v>
      </c>
      <c r="Z23" s="2">
        <v>6.3E-3</v>
      </c>
      <c r="AA23" s="2">
        <v>9.2600000000000002E-2</v>
      </c>
      <c r="AB23" s="2">
        <v>0.15079999999999999</v>
      </c>
      <c r="AC23" s="2">
        <v>0.18329999999999999</v>
      </c>
      <c r="AD23" s="2">
        <v>0.187</v>
      </c>
      <c r="AE23" s="2">
        <v>0.50080000000000002</v>
      </c>
      <c r="AF23" s="2">
        <v>0.24890000000000001</v>
      </c>
      <c r="AG23" s="2">
        <v>0.26950000000000002</v>
      </c>
      <c r="AH23" s="2">
        <v>0.32729999999999998</v>
      </c>
      <c r="AI23" s="2">
        <v>0.30120000000000002</v>
      </c>
      <c r="AJ23" s="2">
        <v>0.29720000000000002</v>
      </c>
      <c r="AK23" s="2">
        <v>0.25819999999999999</v>
      </c>
      <c r="AL23" s="2">
        <v>0.32400000000000001</v>
      </c>
      <c r="AM23" s="2">
        <v>0.26429999999999998</v>
      </c>
    </row>
    <row r="24" spans="1:45" ht="19" x14ac:dyDescent="0.25">
      <c r="A24" s="5" t="s">
        <v>18</v>
      </c>
      <c r="B24" s="1">
        <v>-600000</v>
      </c>
      <c r="C24" s="1">
        <v>-800000</v>
      </c>
      <c r="D24" s="1">
        <v>-3400000</v>
      </c>
      <c r="E24" s="1">
        <v>-4400000</v>
      </c>
      <c r="F24" s="1">
        <v>-4300000</v>
      </c>
      <c r="G24" s="1">
        <v>-3800000</v>
      </c>
      <c r="H24" s="1">
        <v>-3700000</v>
      </c>
      <c r="I24" s="1">
        <v>-6100000</v>
      </c>
      <c r="J24" s="1">
        <v>-6100000</v>
      </c>
      <c r="K24" s="1">
        <v>-18100000</v>
      </c>
      <c r="L24" s="1">
        <v>-26800000</v>
      </c>
      <c r="M24" s="1">
        <v>-19700000</v>
      </c>
      <c r="N24" s="1">
        <v>-34000000</v>
      </c>
      <c r="O24" s="1">
        <v>-32100000</v>
      </c>
      <c r="P24" s="1">
        <v>-44100000</v>
      </c>
      <c r="Q24" s="1">
        <v>-111592000</v>
      </c>
      <c r="R24" s="1">
        <v>-108631000</v>
      </c>
      <c r="S24" s="1">
        <v>-112522000</v>
      </c>
      <c r="T24" s="1">
        <v>-70022000</v>
      </c>
      <c r="U24" s="1">
        <v>-142960000</v>
      </c>
      <c r="V24" s="1">
        <v>-135922000</v>
      </c>
      <c r="W24" s="1">
        <v>-188857000</v>
      </c>
      <c r="X24" s="1">
        <v>-163700000</v>
      </c>
      <c r="Y24" s="1">
        <v>-83900000</v>
      </c>
      <c r="Z24" s="1">
        <v>-129800000</v>
      </c>
      <c r="AA24" s="1">
        <v>-52200000</v>
      </c>
      <c r="AB24" s="1">
        <v>48500000</v>
      </c>
      <c r="AC24" s="1">
        <v>47500000</v>
      </c>
      <c r="AD24" s="1">
        <v>-6500000</v>
      </c>
      <c r="AE24" s="1">
        <v>-235400000</v>
      </c>
      <c r="AF24" s="1">
        <v>-320600000</v>
      </c>
      <c r="AG24" s="1">
        <v>-263900000</v>
      </c>
      <c r="AH24" s="1">
        <v>-306000000</v>
      </c>
      <c r="AI24" s="1">
        <v>58200000</v>
      </c>
      <c r="AJ24" s="1">
        <v>1732800000</v>
      </c>
      <c r="AK24" s="1">
        <v>-3099700000</v>
      </c>
      <c r="AL24" s="1">
        <v>-248200000</v>
      </c>
      <c r="AM24" s="1">
        <v>-2021300000</v>
      </c>
    </row>
    <row r="25" spans="1:45" ht="19" x14ac:dyDescent="0.25">
      <c r="A25" s="6" t="s">
        <v>19</v>
      </c>
      <c r="B25" s="10">
        <v>17100000</v>
      </c>
      <c r="C25" s="10">
        <v>19200000</v>
      </c>
      <c r="D25" s="10">
        <v>-19100000</v>
      </c>
      <c r="E25" s="10">
        <v>-8800000</v>
      </c>
      <c r="F25" s="10">
        <v>3300000</v>
      </c>
      <c r="G25" s="10">
        <v>6400000</v>
      </c>
      <c r="H25" s="10">
        <v>11700000</v>
      </c>
      <c r="I25" s="10">
        <v>17900000</v>
      </c>
      <c r="J25" s="10">
        <v>25300000</v>
      </c>
      <c r="K25" s="10">
        <v>18900000</v>
      </c>
      <c r="L25" s="10">
        <v>66700000</v>
      </c>
      <c r="M25" s="10">
        <v>6700000</v>
      </c>
      <c r="N25" s="10">
        <v>47800000</v>
      </c>
      <c r="O25" s="10">
        <v>84900000</v>
      </c>
      <c r="P25" s="10">
        <v>104400000</v>
      </c>
      <c r="Q25" s="10">
        <v>128959000</v>
      </c>
      <c r="R25" s="10">
        <v>162237000</v>
      </c>
      <c r="S25" s="10">
        <v>229959000</v>
      </c>
      <c r="T25" s="10">
        <v>334936000</v>
      </c>
      <c r="U25" s="10">
        <v>344397000</v>
      </c>
      <c r="V25" s="10">
        <v>431974000</v>
      </c>
      <c r="W25" s="10">
        <v>477258000</v>
      </c>
      <c r="X25" s="10">
        <v>535300000</v>
      </c>
      <c r="Y25" s="10">
        <v>-440600000</v>
      </c>
      <c r="Z25" s="10">
        <v>-106800000</v>
      </c>
      <c r="AA25" s="10">
        <v>259300000</v>
      </c>
      <c r="AB25" s="10">
        <v>551000000</v>
      </c>
      <c r="AC25" s="10">
        <v>534000000</v>
      </c>
      <c r="AD25" s="10">
        <v>516400000</v>
      </c>
      <c r="AE25" s="10">
        <v>2202300000</v>
      </c>
      <c r="AF25" s="10">
        <v>1179600000</v>
      </c>
      <c r="AG25" s="10">
        <v>1501200000</v>
      </c>
      <c r="AH25" s="10">
        <v>2093400000</v>
      </c>
      <c r="AI25" s="10">
        <v>2342700000</v>
      </c>
      <c r="AJ25" s="10">
        <v>4145000000</v>
      </c>
      <c r="AK25" s="10">
        <v>-945200000</v>
      </c>
      <c r="AL25" s="10">
        <v>2542900000</v>
      </c>
      <c r="AM25" s="10">
        <v>310400000</v>
      </c>
    </row>
    <row r="26" spans="1:45" ht="19" x14ac:dyDescent="0.25">
      <c r="A26" s="5" t="s">
        <v>20</v>
      </c>
      <c r="B26" s="2">
        <v>0.128</v>
      </c>
      <c r="C26" s="2">
        <v>0.11070000000000001</v>
      </c>
      <c r="D26" s="2">
        <v>-0.1115</v>
      </c>
      <c r="E26" s="2">
        <v>-5.3800000000000001E-2</v>
      </c>
      <c r="F26" s="2">
        <v>2.01E-2</v>
      </c>
      <c r="G26" s="2">
        <v>3.56E-2</v>
      </c>
      <c r="H26" s="2">
        <v>6.6299999999999998E-2</v>
      </c>
      <c r="I26" s="2">
        <v>7.2999999999999995E-2</v>
      </c>
      <c r="J26" s="2">
        <v>8.2600000000000007E-2</v>
      </c>
      <c r="K26" s="2">
        <v>0.03</v>
      </c>
      <c r="L26" s="2">
        <v>7.3599999999999999E-2</v>
      </c>
      <c r="M26" s="2">
        <v>1.2500000000000001E-2</v>
      </c>
      <c r="N26" s="2">
        <v>4.2099999999999999E-2</v>
      </c>
      <c r="O26" s="2">
        <v>7.0000000000000007E-2</v>
      </c>
      <c r="P26" s="2">
        <v>6.9699999999999998E-2</v>
      </c>
      <c r="Q26" s="2">
        <v>5.5100000000000003E-2</v>
      </c>
      <c r="R26" s="2">
        <v>6.7699999999999996E-2</v>
      </c>
      <c r="S26" s="2">
        <v>8.1500000000000003E-2</v>
      </c>
      <c r="T26" s="2">
        <v>0.1226</v>
      </c>
      <c r="U26" s="2">
        <v>9.69E-2</v>
      </c>
      <c r="V26" s="2">
        <v>0.1057</v>
      </c>
      <c r="W26" s="2">
        <v>0.1037</v>
      </c>
      <c r="X26" s="2">
        <v>0.1026</v>
      </c>
      <c r="Y26" s="2">
        <v>-0.1168</v>
      </c>
      <c r="Z26" s="2">
        <v>-2.92E-2</v>
      </c>
      <c r="AA26" s="2">
        <v>7.7100000000000002E-2</v>
      </c>
      <c r="AB26" s="2">
        <v>0.16539999999999999</v>
      </c>
      <c r="AC26" s="2">
        <v>0.20119999999999999</v>
      </c>
      <c r="AD26" s="2">
        <v>0.1847</v>
      </c>
      <c r="AE26" s="2">
        <v>0.45240000000000002</v>
      </c>
      <c r="AF26" s="2">
        <v>0.19570000000000001</v>
      </c>
      <c r="AG26" s="2">
        <v>0.22919999999999999</v>
      </c>
      <c r="AH26" s="2">
        <v>0.28549999999999998</v>
      </c>
      <c r="AI26" s="2">
        <v>0.30890000000000001</v>
      </c>
      <c r="AJ26" s="2">
        <v>0.51070000000000004</v>
      </c>
      <c r="AK26" s="2">
        <v>-0.1133</v>
      </c>
      <c r="AL26" s="2">
        <v>0.29520000000000002</v>
      </c>
      <c r="AM26" s="2">
        <v>3.5200000000000002E-2</v>
      </c>
    </row>
    <row r="27" spans="1:45" ht="19" x14ac:dyDescent="0.25">
      <c r="A27" s="5" t="s">
        <v>21</v>
      </c>
      <c r="B27" s="1">
        <v>7600000</v>
      </c>
      <c r="C27" s="1">
        <v>8600000</v>
      </c>
      <c r="D27" s="1">
        <v>-9400000</v>
      </c>
      <c r="E27" s="1">
        <v>-3700000</v>
      </c>
      <c r="F27" s="1">
        <v>900000</v>
      </c>
      <c r="G27" s="1">
        <v>2000000</v>
      </c>
      <c r="H27" s="1">
        <v>4000000</v>
      </c>
      <c r="I27" s="1">
        <v>6500000</v>
      </c>
      <c r="J27" s="1">
        <v>9700000</v>
      </c>
      <c r="K27" s="1">
        <v>7200000</v>
      </c>
      <c r="L27" s="1">
        <v>25700000</v>
      </c>
      <c r="M27" s="1">
        <v>3400000</v>
      </c>
      <c r="N27" s="1">
        <v>20100000</v>
      </c>
      <c r="O27" s="1">
        <v>34800000</v>
      </c>
      <c r="P27" s="1">
        <v>42500000</v>
      </c>
      <c r="Q27" s="1">
        <v>51584000</v>
      </c>
      <c r="R27" s="1">
        <v>64895000</v>
      </c>
      <c r="S27" s="1">
        <v>91984000</v>
      </c>
      <c r="T27" s="1">
        <v>131630000</v>
      </c>
      <c r="U27" s="1">
        <v>123983000</v>
      </c>
      <c r="V27" s="1">
        <v>155510000</v>
      </c>
      <c r="W27" s="1">
        <v>151996000</v>
      </c>
      <c r="X27" s="1">
        <v>203400000</v>
      </c>
      <c r="Y27" s="1">
        <v>172700000</v>
      </c>
      <c r="Z27" s="1">
        <v>194600000</v>
      </c>
      <c r="AA27" s="1">
        <v>160000000</v>
      </c>
      <c r="AB27" s="1">
        <v>-8500000</v>
      </c>
      <c r="AC27" s="1">
        <v>89000000</v>
      </c>
      <c r="AD27" s="1">
        <v>128600000</v>
      </c>
      <c r="AE27" s="1">
        <v>259200000</v>
      </c>
      <c r="AF27" s="1">
        <v>343400000</v>
      </c>
      <c r="AG27" s="1">
        <v>440600000</v>
      </c>
      <c r="AH27" s="1">
        <v>554200000</v>
      </c>
      <c r="AI27" s="1">
        <v>11900000</v>
      </c>
      <c r="AJ27" s="1">
        <v>685900000</v>
      </c>
      <c r="AK27" s="1">
        <v>-966600000</v>
      </c>
      <c r="AL27" s="1">
        <v>511100000</v>
      </c>
      <c r="AM27" s="1">
        <v>309400000</v>
      </c>
    </row>
    <row r="28" spans="1:45" ht="20" thickBot="1" x14ac:dyDescent="0.3">
      <c r="A28" s="7" t="s">
        <v>22</v>
      </c>
      <c r="B28" s="11">
        <v>9500000</v>
      </c>
      <c r="C28" s="11">
        <v>10600000</v>
      </c>
      <c r="D28" s="11">
        <v>-9700000</v>
      </c>
      <c r="E28" s="11">
        <v>-5100000</v>
      </c>
      <c r="F28" s="11">
        <v>2400000</v>
      </c>
      <c r="G28" s="11">
        <v>4400000</v>
      </c>
      <c r="H28" s="11">
        <v>7700000</v>
      </c>
      <c r="I28" s="11">
        <v>11400000</v>
      </c>
      <c r="J28" s="11">
        <v>15600000</v>
      </c>
      <c r="K28" s="11">
        <v>11700000</v>
      </c>
      <c r="L28" s="11">
        <v>41000000</v>
      </c>
      <c r="M28" s="11">
        <v>3300000</v>
      </c>
      <c r="N28" s="11">
        <v>27700000</v>
      </c>
      <c r="O28" s="11">
        <v>50100000</v>
      </c>
      <c r="P28" s="11">
        <v>50500000</v>
      </c>
      <c r="Q28" s="11">
        <v>77375000</v>
      </c>
      <c r="R28" s="11">
        <v>97342000</v>
      </c>
      <c r="S28" s="11">
        <v>136421000</v>
      </c>
      <c r="T28" s="11">
        <v>203306000</v>
      </c>
      <c r="U28" s="11">
        <v>220414000</v>
      </c>
      <c r="V28" s="11">
        <v>276464000</v>
      </c>
      <c r="W28" s="11">
        <v>325262000</v>
      </c>
      <c r="X28" s="11">
        <v>331900000</v>
      </c>
      <c r="Y28" s="11">
        <v>-613300000</v>
      </c>
      <c r="Z28" s="11">
        <v>-301400000</v>
      </c>
      <c r="AA28" s="11">
        <v>99300000</v>
      </c>
      <c r="AB28" s="11">
        <v>559500000</v>
      </c>
      <c r="AC28" s="11">
        <v>445000000</v>
      </c>
      <c r="AD28" s="11">
        <v>387800000</v>
      </c>
      <c r="AE28" s="11">
        <v>1943100000</v>
      </c>
      <c r="AF28" s="11">
        <v>839300000</v>
      </c>
      <c r="AG28" s="11">
        <v>1054900000</v>
      </c>
      <c r="AH28" s="11">
        <v>1535100000</v>
      </c>
      <c r="AI28" s="11">
        <v>2318900000</v>
      </c>
      <c r="AJ28" s="11">
        <v>3435900000</v>
      </c>
      <c r="AK28" s="11">
        <v>-11800000</v>
      </c>
      <c r="AL28" s="11">
        <v>1998000000</v>
      </c>
      <c r="AM28" s="11">
        <v>-40400000</v>
      </c>
    </row>
    <row r="29" spans="1:45" ht="20" customHeight="1" thickTop="1" x14ac:dyDescent="0.25">
      <c r="A29" s="14" t="s">
        <v>102</v>
      </c>
      <c r="B29" s="1"/>
      <c r="C29" s="15">
        <f>(C28/B28)-1</f>
        <v>0.11578947368421044</v>
      </c>
      <c r="D29" s="15">
        <f>(D28/C28)-1</f>
        <v>-1.9150943396226414</v>
      </c>
      <c r="E29" s="15">
        <f>(E28/D28)-1</f>
        <v>-0.47422680412371132</v>
      </c>
      <c r="F29" s="15">
        <f t="shared" ref="F29:AM29" si="4">(F28/E28)-1</f>
        <v>-1.4705882352941178</v>
      </c>
      <c r="G29" s="15">
        <f t="shared" si="4"/>
        <v>0.83333333333333326</v>
      </c>
      <c r="H29" s="15">
        <f t="shared" si="4"/>
        <v>0.75</v>
      </c>
      <c r="I29" s="15">
        <f t="shared" si="4"/>
        <v>0.48051948051948057</v>
      </c>
      <c r="J29" s="15">
        <f t="shared" si="4"/>
        <v>0.36842105263157898</v>
      </c>
      <c r="K29" s="15">
        <f t="shared" si="4"/>
        <v>-0.25</v>
      </c>
      <c r="L29" s="15">
        <f t="shared" si="4"/>
        <v>2.5042735042735043</v>
      </c>
      <c r="M29" s="15">
        <f t="shared" si="4"/>
        <v>-0.91951219512195126</v>
      </c>
      <c r="N29" s="15">
        <f t="shared" si="4"/>
        <v>7.3939393939393945</v>
      </c>
      <c r="O29" s="15">
        <f t="shared" si="4"/>
        <v>0.80866425992779778</v>
      </c>
      <c r="P29" s="15">
        <f t="shared" si="4"/>
        <v>7.9840319361277334E-3</v>
      </c>
      <c r="Q29" s="15">
        <f t="shared" si="4"/>
        <v>0.53217821782178221</v>
      </c>
      <c r="R29" s="15">
        <f t="shared" si="4"/>
        <v>0.25805492730210022</v>
      </c>
      <c r="S29" s="15">
        <f t="shared" si="4"/>
        <v>0.40146082883030965</v>
      </c>
      <c r="T29" s="15">
        <f t="shared" si="4"/>
        <v>0.49028375396749757</v>
      </c>
      <c r="U29" s="15">
        <f t="shared" si="4"/>
        <v>8.4149016753071626E-2</v>
      </c>
      <c r="V29" s="15">
        <f t="shared" si="4"/>
        <v>0.25429419183899382</v>
      </c>
      <c r="W29" s="15">
        <f t="shared" si="4"/>
        <v>0.17650761039412011</v>
      </c>
      <c r="X29" s="15">
        <f t="shared" si="4"/>
        <v>2.0408163265306145E-2</v>
      </c>
      <c r="Y29" s="15">
        <f t="shared" si="4"/>
        <v>-2.8478457366676713</v>
      </c>
      <c r="Z29" s="15">
        <f t="shared" si="4"/>
        <v>-0.50856024783955656</v>
      </c>
      <c r="AA29" s="15">
        <f t="shared" si="4"/>
        <v>-1.329462508294625</v>
      </c>
      <c r="AB29" s="15">
        <f t="shared" si="4"/>
        <v>4.6344410876132933</v>
      </c>
      <c r="AC29" s="15">
        <f t="shared" si="4"/>
        <v>-0.2046470062555853</v>
      </c>
      <c r="AD29" s="15">
        <f t="shared" si="4"/>
        <v>-0.12853932584269667</v>
      </c>
      <c r="AE29" s="15">
        <f t="shared" si="4"/>
        <v>4.0105724600309438</v>
      </c>
      <c r="AF29" s="15">
        <f t="shared" si="4"/>
        <v>-0.56806134527301733</v>
      </c>
      <c r="AG29" s="15">
        <f t="shared" si="4"/>
        <v>0.25688073394495414</v>
      </c>
      <c r="AH29" s="15">
        <f t="shared" si="4"/>
        <v>0.45520902455209034</v>
      </c>
      <c r="AI29" s="15">
        <f t="shared" si="4"/>
        <v>0.51058562960067744</v>
      </c>
      <c r="AJ29" s="15">
        <f t="shared" si="4"/>
        <v>0.48169390659364364</v>
      </c>
      <c r="AK29" s="15">
        <f t="shared" si="4"/>
        <v>-1.0034343257952794</v>
      </c>
      <c r="AL29" s="15">
        <f t="shared" si="4"/>
        <v>-170.32203389830508</v>
      </c>
      <c r="AM29" s="15">
        <f t="shared" si="4"/>
        <v>-1.0202202202202202</v>
      </c>
    </row>
    <row r="30" spans="1:45" ht="19" x14ac:dyDescent="0.25">
      <c r="A30" s="5" t="s">
        <v>23</v>
      </c>
      <c r="B30" s="2">
        <v>7.1099999999999997E-2</v>
      </c>
      <c r="C30" s="2">
        <v>6.1100000000000002E-2</v>
      </c>
      <c r="D30" s="2">
        <v>-5.6599999999999998E-2</v>
      </c>
      <c r="E30" s="2">
        <v>-3.1199999999999999E-2</v>
      </c>
      <c r="F30" s="2">
        <v>1.46E-2</v>
      </c>
      <c r="G30" s="2">
        <v>2.4500000000000001E-2</v>
      </c>
      <c r="H30" s="2">
        <v>4.36E-2</v>
      </c>
      <c r="I30" s="2">
        <v>4.65E-2</v>
      </c>
      <c r="J30" s="2">
        <v>5.0900000000000001E-2</v>
      </c>
      <c r="K30" s="2">
        <v>1.8599999999999998E-2</v>
      </c>
      <c r="L30" s="2">
        <v>4.5199999999999997E-2</v>
      </c>
      <c r="M30" s="2">
        <v>6.1999999999999998E-3</v>
      </c>
      <c r="N30" s="2">
        <v>2.4400000000000002E-2</v>
      </c>
      <c r="O30" s="2">
        <v>4.1300000000000003E-2</v>
      </c>
      <c r="P30" s="2">
        <v>3.3700000000000001E-2</v>
      </c>
      <c r="Q30" s="2">
        <v>3.3099999999999997E-2</v>
      </c>
      <c r="R30" s="2">
        <v>4.0599999999999997E-2</v>
      </c>
      <c r="S30" s="2">
        <v>4.8399999999999999E-2</v>
      </c>
      <c r="T30" s="2">
        <v>7.4399999999999994E-2</v>
      </c>
      <c r="U30" s="2">
        <v>6.2E-2</v>
      </c>
      <c r="V30" s="2">
        <v>6.7599999999999993E-2</v>
      </c>
      <c r="W30" s="2">
        <v>7.0699999999999999E-2</v>
      </c>
      <c r="X30" s="2">
        <v>6.3600000000000004E-2</v>
      </c>
      <c r="Y30" s="2">
        <v>-0.16250000000000001</v>
      </c>
      <c r="Z30" s="2">
        <v>-8.2500000000000004E-2</v>
      </c>
      <c r="AA30" s="2">
        <v>2.9499999999999998E-2</v>
      </c>
      <c r="AB30" s="2">
        <v>0.16789999999999999</v>
      </c>
      <c r="AC30" s="2">
        <v>0.16769999999999999</v>
      </c>
      <c r="AD30" s="2">
        <v>0.13869999999999999</v>
      </c>
      <c r="AE30" s="2">
        <v>0.3992</v>
      </c>
      <c r="AF30" s="2">
        <v>0.13919999999999999</v>
      </c>
      <c r="AG30" s="2">
        <v>0.16109999999999999</v>
      </c>
      <c r="AH30" s="2">
        <v>0.2094</v>
      </c>
      <c r="AI30" s="2">
        <v>0.30570000000000003</v>
      </c>
      <c r="AJ30" s="2">
        <v>0.42330000000000001</v>
      </c>
      <c r="AK30" s="2">
        <v>-1.4E-3</v>
      </c>
      <c r="AL30" s="2">
        <v>0.2319</v>
      </c>
      <c r="AM30" s="2">
        <v>-4.5999999999999999E-3</v>
      </c>
    </row>
    <row r="31" spans="1:45" ht="19" x14ac:dyDescent="0.25">
      <c r="A31" s="5" t="s">
        <v>24</v>
      </c>
      <c r="B31" s="12">
        <v>0.11</v>
      </c>
      <c r="C31" s="12">
        <v>0.12</v>
      </c>
      <c r="D31" s="12">
        <v>-0.11</v>
      </c>
      <c r="E31" s="12">
        <v>-0.06</v>
      </c>
      <c r="F31" s="12">
        <v>0.03</v>
      </c>
      <c r="G31" s="12">
        <v>0.06</v>
      </c>
      <c r="H31" s="12">
        <v>0.1</v>
      </c>
      <c r="I31" s="12">
        <v>0.14000000000000001</v>
      </c>
      <c r="J31" s="12">
        <v>0.16</v>
      </c>
      <c r="K31" s="12">
        <v>0.09</v>
      </c>
      <c r="L31" s="12">
        <v>0.27</v>
      </c>
      <c r="M31" s="12">
        <v>0.02</v>
      </c>
      <c r="N31" s="12">
        <v>0.18</v>
      </c>
      <c r="O31" s="12">
        <v>0.34</v>
      </c>
      <c r="P31" s="12">
        <v>0.34</v>
      </c>
      <c r="Q31" s="12">
        <v>0.54</v>
      </c>
      <c r="R31" s="12">
        <v>0.66</v>
      </c>
      <c r="S31" s="12">
        <v>0.8</v>
      </c>
      <c r="T31" s="12">
        <v>1.1299999999999999</v>
      </c>
      <c r="U31" s="12">
        <v>1.06</v>
      </c>
      <c r="V31" s="12">
        <v>1.25</v>
      </c>
      <c r="W31" s="12">
        <v>1.44</v>
      </c>
      <c r="X31" s="12">
        <v>1.44</v>
      </c>
      <c r="Y31" s="12">
        <v>-2.83</v>
      </c>
      <c r="Z31" s="12">
        <v>-1.4</v>
      </c>
      <c r="AA31" s="12">
        <v>0.45</v>
      </c>
      <c r="AB31" s="12">
        <v>2.68</v>
      </c>
      <c r="AC31" s="12">
        <v>2.2000000000000002</v>
      </c>
      <c r="AD31" s="12">
        <v>2.15</v>
      </c>
      <c r="AE31" s="12">
        <v>10.45</v>
      </c>
      <c r="AF31" s="12">
        <v>4.4000000000000004</v>
      </c>
      <c r="AG31" s="12">
        <v>5.42</v>
      </c>
      <c r="AH31" s="12">
        <v>7.79</v>
      </c>
      <c r="AI31" s="12">
        <v>12.04</v>
      </c>
      <c r="AJ31" s="12">
        <v>18.239999999999998</v>
      </c>
      <c r="AK31" s="12">
        <v>-7.0000000000000007E-2</v>
      </c>
      <c r="AL31" s="12">
        <v>10.44</v>
      </c>
      <c r="AM31" s="12">
        <v>-0.22</v>
      </c>
    </row>
    <row r="32" spans="1:45" ht="19" x14ac:dyDescent="0.25">
      <c r="A32" s="5" t="s">
        <v>25</v>
      </c>
      <c r="B32" s="12">
        <v>0.11</v>
      </c>
      <c r="C32" s="12">
        <v>0.12</v>
      </c>
      <c r="D32" s="12">
        <v>-0.11</v>
      </c>
      <c r="E32" s="12">
        <v>-0.06</v>
      </c>
      <c r="F32" s="12">
        <v>0.03</v>
      </c>
      <c r="G32" s="12">
        <v>0.06</v>
      </c>
      <c r="H32" s="12">
        <v>0.1</v>
      </c>
      <c r="I32" s="12">
        <v>0.13</v>
      </c>
      <c r="J32" s="12">
        <v>0.15</v>
      </c>
      <c r="K32" s="12">
        <v>0.09</v>
      </c>
      <c r="L32" s="12">
        <v>0.27</v>
      </c>
      <c r="M32" s="12">
        <v>0.02</v>
      </c>
      <c r="N32" s="12">
        <v>0.17</v>
      </c>
      <c r="O32" s="12">
        <v>0.33</v>
      </c>
      <c r="P32" s="12">
        <v>0.34</v>
      </c>
      <c r="Q32" s="12">
        <v>0.52</v>
      </c>
      <c r="R32" s="12">
        <v>0.65</v>
      </c>
      <c r="S32" s="12">
        <v>0.78</v>
      </c>
      <c r="T32" s="12">
        <v>1.0900000000000001</v>
      </c>
      <c r="U32" s="12">
        <v>1.03</v>
      </c>
      <c r="V32" s="12">
        <v>1.19</v>
      </c>
      <c r="W32" s="12">
        <v>1.36</v>
      </c>
      <c r="X32" s="12">
        <v>1.38</v>
      </c>
      <c r="Y32" s="12">
        <v>-2.83</v>
      </c>
      <c r="Z32" s="12">
        <v>-1.4</v>
      </c>
      <c r="AA32" s="12">
        <v>0.41</v>
      </c>
      <c r="AB32" s="12">
        <v>2.62</v>
      </c>
      <c r="AC32" s="12">
        <v>2.13</v>
      </c>
      <c r="AD32" s="12">
        <v>2.04</v>
      </c>
      <c r="AE32" s="12">
        <v>9.83</v>
      </c>
      <c r="AF32" s="12">
        <v>4.17</v>
      </c>
      <c r="AG32" s="12">
        <v>5.18</v>
      </c>
      <c r="AH32" s="12">
        <v>7.52</v>
      </c>
      <c r="AI32" s="12">
        <v>11.55</v>
      </c>
      <c r="AJ32" s="12">
        <v>17.57</v>
      </c>
      <c r="AK32" s="12">
        <v>-7.0000000000000007E-2</v>
      </c>
      <c r="AL32" s="12">
        <v>10.23</v>
      </c>
      <c r="AM32" s="12">
        <v>-0.22</v>
      </c>
    </row>
    <row r="33" spans="1:39" ht="19" x14ac:dyDescent="0.25">
      <c r="A33" s="5" t="s">
        <v>26</v>
      </c>
      <c r="B33" s="1">
        <v>86278212</v>
      </c>
      <c r="C33" s="1">
        <v>86530612</v>
      </c>
      <c r="D33" s="1">
        <v>86222222</v>
      </c>
      <c r="E33" s="1">
        <v>86808511</v>
      </c>
      <c r="F33" s="1">
        <v>83478261</v>
      </c>
      <c r="G33" s="1">
        <v>76521739</v>
      </c>
      <c r="H33" s="1">
        <v>73333333</v>
      </c>
      <c r="I33" s="1">
        <v>84444444</v>
      </c>
      <c r="J33" s="1">
        <v>96000000</v>
      </c>
      <c r="K33" s="1">
        <v>126268664</v>
      </c>
      <c r="L33" s="1">
        <v>153183480</v>
      </c>
      <c r="M33" s="1">
        <v>155294118</v>
      </c>
      <c r="N33" s="1">
        <v>157258376</v>
      </c>
      <c r="O33" s="1">
        <v>149376000</v>
      </c>
      <c r="P33" s="1">
        <v>146344000</v>
      </c>
      <c r="Q33" s="1">
        <v>144432000</v>
      </c>
      <c r="R33" s="1">
        <v>146892000</v>
      </c>
      <c r="S33" s="1">
        <v>171010000</v>
      </c>
      <c r="T33" s="1">
        <v>179712000</v>
      </c>
      <c r="U33" s="1">
        <v>201404000</v>
      </c>
      <c r="V33" s="1">
        <v>191489000</v>
      </c>
      <c r="W33" s="1">
        <v>196907000</v>
      </c>
      <c r="X33" s="1">
        <v>228806000</v>
      </c>
      <c r="Y33" s="1">
        <v>218947000</v>
      </c>
      <c r="Z33" s="1">
        <v>217659000</v>
      </c>
      <c r="AA33" s="1">
        <v>219831000</v>
      </c>
      <c r="AB33" s="1">
        <v>210910000</v>
      </c>
      <c r="AC33" s="1">
        <v>204314000</v>
      </c>
      <c r="AD33" s="1">
        <v>182190000</v>
      </c>
      <c r="AE33" s="1">
        <v>188154000</v>
      </c>
      <c r="AF33" s="1">
        <v>192722000</v>
      </c>
      <c r="AG33" s="1">
        <v>196746000</v>
      </c>
      <c r="AH33" s="1">
        <v>199287000</v>
      </c>
      <c r="AI33" s="1">
        <v>194793000</v>
      </c>
      <c r="AJ33" s="1">
        <v>190570000</v>
      </c>
      <c r="AK33" s="1">
        <v>191642000</v>
      </c>
      <c r="AL33" s="1">
        <v>193519000</v>
      </c>
      <c r="AM33" s="1">
        <v>167431000</v>
      </c>
    </row>
    <row r="34" spans="1:39" ht="19" x14ac:dyDescent="0.25">
      <c r="A34" s="5" t="s">
        <v>27</v>
      </c>
      <c r="B34" s="1">
        <v>86278212</v>
      </c>
      <c r="C34" s="1">
        <v>86530612</v>
      </c>
      <c r="D34" s="1">
        <v>86222222</v>
      </c>
      <c r="E34" s="1">
        <v>86808511</v>
      </c>
      <c r="F34" s="1">
        <v>83478261</v>
      </c>
      <c r="G34" s="1">
        <v>76521739</v>
      </c>
      <c r="H34" s="1">
        <v>73333333</v>
      </c>
      <c r="I34" s="1">
        <v>90297030</v>
      </c>
      <c r="J34" s="1">
        <v>104000000</v>
      </c>
      <c r="K34" s="1">
        <v>131212784</v>
      </c>
      <c r="L34" s="1">
        <v>154370152</v>
      </c>
      <c r="M34" s="1">
        <v>155294118</v>
      </c>
      <c r="N34" s="1">
        <v>157650168</v>
      </c>
      <c r="O34" s="1">
        <v>152840000</v>
      </c>
      <c r="P34" s="1">
        <v>150032000</v>
      </c>
      <c r="Q34" s="1">
        <v>147992000</v>
      </c>
      <c r="R34" s="1">
        <v>149500000</v>
      </c>
      <c r="S34" s="1">
        <v>175650000</v>
      </c>
      <c r="T34" s="1">
        <v>185492000</v>
      </c>
      <c r="U34" s="1">
        <v>213896000</v>
      </c>
      <c r="V34" s="1">
        <v>233060000</v>
      </c>
      <c r="W34" s="1">
        <v>238707000</v>
      </c>
      <c r="X34" s="1">
        <v>239772000</v>
      </c>
      <c r="Y34" s="1">
        <v>218947000</v>
      </c>
      <c r="Z34" s="1">
        <v>217659000</v>
      </c>
      <c r="AA34" s="1">
        <v>244946000</v>
      </c>
      <c r="AB34" s="1">
        <v>213765000</v>
      </c>
      <c r="AC34" s="1">
        <v>208655000</v>
      </c>
      <c r="AD34" s="1">
        <v>190307000</v>
      </c>
      <c r="AE34" s="1">
        <v>197570000</v>
      </c>
      <c r="AF34" s="1">
        <v>201224000</v>
      </c>
      <c r="AG34" s="1">
        <v>203821000</v>
      </c>
      <c r="AH34" s="1">
        <v>204099000</v>
      </c>
      <c r="AI34" s="1">
        <v>200745000</v>
      </c>
      <c r="AJ34" s="1">
        <v>195532000</v>
      </c>
      <c r="AK34" s="1">
        <v>191642000</v>
      </c>
      <c r="AL34" s="1">
        <v>195308000</v>
      </c>
      <c r="AM34" s="1">
        <v>167431000</v>
      </c>
    </row>
    <row r="35" spans="1:39" ht="20" customHeight="1" x14ac:dyDescent="0.25">
      <c r="A35" s="14" t="s">
        <v>103</v>
      </c>
      <c r="B35" s="1"/>
      <c r="C35" s="22">
        <f>(C34-B34)/B34</f>
        <v>2.9254199194577654E-3</v>
      </c>
      <c r="D35" s="22">
        <f t="shared" ref="D35:AM35" si="5">(D34-C34)/C34</f>
        <v>-3.5639410478224749E-3</v>
      </c>
      <c r="E35" s="22">
        <f t="shared" si="5"/>
        <v>6.7997435742261437E-3</v>
      </c>
      <c r="F35" s="22">
        <f t="shared" si="5"/>
        <v>-3.8363173859761283E-2</v>
      </c>
      <c r="G35" s="22">
        <f t="shared" si="5"/>
        <v>-8.3333336328124993E-2</v>
      </c>
      <c r="H35" s="22">
        <f t="shared" si="5"/>
        <v>-4.1666669389204547E-2</v>
      </c>
      <c r="I35" s="22">
        <f t="shared" si="5"/>
        <v>0.23132314196055972</v>
      </c>
      <c r="J35" s="22">
        <f t="shared" si="5"/>
        <v>0.15175438217624654</v>
      </c>
      <c r="K35" s="22">
        <f t="shared" si="5"/>
        <v>0.26166138461538463</v>
      </c>
      <c r="L35" s="22">
        <f t="shared" si="5"/>
        <v>0.17648713253428111</v>
      </c>
      <c r="M35" s="22">
        <f t="shared" si="5"/>
        <v>5.9853928238666242E-3</v>
      </c>
      <c r="N35" s="22">
        <f t="shared" si="5"/>
        <v>1.5171534056428331E-2</v>
      </c>
      <c r="O35" s="22">
        <f t="shared" si="5"/>
        <v>-3.0511657938734324E-2</v>
      </c>
      <c r="P35" s="22">
        <f t="shared" si="5"/>
        <v>-1.8372153886417168E-2</v>
      </c>
      <c r="Q35" s="22">
        <f t="shared" si="5"/>
        <v>-1.3597099285485763E-2</v>
      </c>
      <c r="R35" s="22">
        <f t="shared" si="5"/>
        <v>1.0189739985945186E-2</v>
      </c>
      <c r="S35" s="22">
        <f t="shared" si="5"/>
        <v>0.17491638795986622</v>
      </c>
      <c r="T35" s="22">
        <f t="shared" si="5"/>
        <v>5.6031881582692858E-2</v>
      </c>
      <c r="U35" s="22">
        <f t="shared" si="5"/>
        <v>0.15312789769909213</v>
      </c>
      <c r="V35" s="22">
        <f t="shared" si="5"/>
        <v>8.9594943336948799E-2</v>
      </c>
      <c r="W35" s="22">
        <f t="shared" si="5"/>
        <v>2.4229812065562517E-2</v>
      </c>
      <c r="X35" s="22">
        <f t="shared" si="5"/>
        <v>4.4615365280448417E-3</v>
      </c>
      <c r="Y35" s="22">
        <f t="shared" si="5"/>
        <v>-8.6853344010142969E-2</v>
      </c>
      <c r="Z35" s="22">
        <f t="shared" si="5"/>
        <v>-5.882702206470059E-3</v>
      </c>
      <c r="AA35" s="22">
        <f t="shared" si="5"/>
        <v>0.12536582452368153</v>
      </c>
      <c r="AB35" s="22">
        <f t="shared" si="5"/>
        <v>-0.12729744515117616</v>
      </c>
      <c r="AC35" s="22">
        <f t="shared" si="5"/>
        <v>-2.3904755221855777E-2</v>
      </c>
      <c r="AD35" s="22">
        <f t="shared" si="5"/>
        <v>-8.7934628932927555E-2</v>
      </c>
      <c r="AE35" s="22">
        <f t="shared" si="5"/>
        <v>3.8164649750140563E-2</v>
      </c>
      <c r="AF35" s="22">
        <f t="shared" si="5"/>
        <v>1.8494710735435543E-2</v>
      </c>
      <c r="AG35" s="22">
        <f t="shared" si="5"/>
        <v>1.2906015187055222E-2</v>
      </c>
      <c r="AH35" s="22">
        <f t="shared" si="5"/>
        <v>1.363941890187959E-3</v>
      </c>
      <c r="AI35" s="22">
        <f t="shared" si="5"/>
        <v>-1.643320153454941E-2</v>
      </c>
      <c r="AJ35" s="22">
        <f t="shared" si="5"/>
        <v>-2.5968268200951456E-2</v>
      </c>
      <c r="AK35" s="22">
        <f t="shared" si="5"/>
        <v>-1.9894441830493218E-2</v>
      </c>
      <c r="AL35" s="22">
        <f t="shared" si="5"/>
        <v>1.9129418394715145E-2</v>
      </c>
      <c r="AM35" s="22">
        <f t="shared" si="5"/>
        <v>-0.14273352858049848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>
        <v>1500000</v>
      </c>
      <c r="L38" s="1">
        <v>4200000</v>
      </c>
      <c r="M38" s="1">
        <v>3300000</v>
      </c>
      <c r="N38" s="1">
        <v>10000000</v>
      </c>
      <c r="O38" s="1">
        <v>1200000</v>
      </c>
      <c r="P38" s="1">
        <v>27600000</v>
      </c>
      <c r="Q38" s="1">
        <v>34308000</v>
      </c>
      <c r="R38" s="1">
        <v>145672000</v>
      </c>
      <c r="S38" s="1">
        <v>8961000</v>
      </c>
      <c r="T38" s="1">
        <v>13810000</v>
      </c>
      <c r="U38" s="1">
        <v>37136000</v>
      </c>
      <c r="V38" s="1">
        <v>17635000</v>
      </c>
      <c r="W38" s="1">
        <v>10878000</v>
      </c>
      <c r="X38" s="1">
        <v>33500000</v>
      </c>
      <c r="Y38" s="1">
        <v>20500000</v>
      </c>
      <c r="Z38" s="1">
        <v>13100000</v>
      </c>
      <c r="AA38" s="1">
        <v>43500000</v>
      </c>
      <c r="AB38" s="1">
        <v>9200000</v>
      </c>
      <c r="AC38" s="1">
        <v>85800000</v>
      </c>
      <c r="AD38" s="1">
        <v>331500000</v>
      </c>
      <c r="AE38" s="1">
        <v>63900000</v>
      </c>
      <c r="AF38" s="1">
        <v>110100000</v>
      </c>
      <c r="AG38" s="1">
        <v>83100000</v>
      </c>
      <c r="AH38" s="1">
        <v>177400000</v>
      </c>
      <c r="AI38" s="1">
        <v>90300000</v>
      </c>
      <c r="AJ38" s="1">
        <v>93600000</v>
      </c>
      <c r="AK38" s="1">
        <v>81400000</v>
      </c>
      <c r="AL38" s="1">
        <v>460600000</v>
      </c>
      <c r="AM38" s="1">
        <v>199400000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>
        <v>3093000000</v>
      </c>
      <c r="AL39" s="1" t="s">
        <v>92</v>
      </c>
      <c r="AM39" s="1" t="s">
        <v>92</v>
      </c>
    </row>
    <row r="40" spans="1:39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>
        <v>1500000</v>
      </c>
      <c r="L40" s="1">
        <v>4200000</v>
      </c>
      <c r="M40" s="1">
        <v>3300000</v>
      </c>
      <c r="N40" s="1">
        <v>10000000</v>
      </c>
      <c r="O40" s="1">
        <v>1200000</v>
      </c>
      <c r="P40" s="1">
        <v>27600000</v>
      </c>
      <c r="Q40" s="1">
        <v>34308000</v>
      </c>
      <c r="R40" s="1">
        <v>145672000</v>
      </c>
      <c r="S40" s="1">
        <v>8961000</v>
      </c>
      <c r="T40" s="1">
        <v>13810000</v>
      </c>
      <c r="U40" s="1">
        <v>37136000</v>
      </c>
      <c r="V40" s="1">
        <v>17635000</v>
      </c>
      <c r="W40" s="1">
        <v>10878000</v>
      </c>
      <c r="X40" s="1">
        <v>33500000</v>
      </c>
      <c r="Y40" s="1">
        <v>20500000</v>
      </c>
      <c r="Z40" s="1">
        <v>13100000</v>
      </c>
      <c r="AA40" s="1">
        <v>43500000</v>
      </c>
      <c r="AB40" s="1">
        <v>9200000</v>
      </c>
      <c r="AC40" s="1">
        <v>85800000</v>
      </c>
      <c r="AD40" s="1">
        <v>331500000</v>
      </c>
      <c r="AE40" s="1">
        <v>63900000</v>
      </c>
      <c r="AF40" s="1">
        <v>110100000</v>
      </c>
      <c r="AG40" s="1">
        <v>83100000</v>
      </c>
      <c r="AH40" s="1">
        <v>177400000</v>
      </c>
      <c r="AI40" s="1">
        <v>90300000</v>
      </c>
      <c r="AJ40" s="1">
        <v>93600000</v>
      </c>
      <c r="AK40" s="1">
        <v>3174400000</v>
      </c>
      <c r="AL40" s="1">
        <v>460600000</v>
      </c>
      <c r="AM40" s="1">
        <v>199400000</v>
      </c>
    </row>
    <row r="41" spans="1:39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>
        <v>122100000</v>
      </c>
      <c r="L41" s="1">
        <v>115400000</v>
      </c>
      <c r="M41" s="1">
        <v>142500000</v>
      </c>
      <c r="N41" s="1">
        <v>142600000</v>
      </c>
      <c r="O41" s="1">
        <v>142600000</v>
      </c>
      <c r="P41" s="1">
        <v>260400000</v>
      </c>
      <c r="Q41" s="1">
        <v>291108000</v>
      </c>
      <c r="R41" s="1">
        <v>314262000</v>
      </c>
      <c r="S41" s="1">
        <v>383922000</v>
      </c>
      <c r="T41" s="1">
        <v>399095000</v>
      </c>
      <c r="U41" s="1">
        <v>635910000</v>
      </c>
      <c r="V41" s="1">
        <v>849642000</v>
      </c>
      <c r="W41" s="1">
        <v>771875000</v>
      </c>
      <c r="X41" s="1">
        <v>881000000</v>
      </c>
      <c r="Y41" s="1">
        <v>731600000</v>
      </c>
      <c r="Z41" s="1">
        <v>524600000</v>
      </c>
      <c r="AA41" s="1">
        <v>514700000</v>
      </c>
      <c r="AB41" s="1">
        <v>417400000</v>
      </c>
      <c r="AC41" s="1">
        <v>437600000</v>
      </c>
      <c r="AD41" s="1">
        <v>471900000</v>
      </c>
      <c r="AE41" s="1">
        <v>743700000</v>
      </c>
      <c r="AF41" s="1">
        <v>690600000</v>
      </c>
      <c r="AG41" s="1">
        <v>815100000</v>
      </c>
      <c r="AH41" s="1">
        <v>837400000</v>
      </c>
      <c r="AI41" s="1">
        <v>1107100000</v>
      </c>
      <c r="AJ41" s="1">
        <v>1267900000</v>
      </c>
      <c r="AK41" s="1">
        <v>1215200000</v>
      </c>
      <c r="AL41" s="1">
        <v>1088500000</v>
      </c>
      <c r="AM41" s="1">
        <v>899000000</v>
      </c>
    </row>
    <row r="42" spans="1:39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>
        <v>301100000</v>
      </c>
      <c r="L42" s="1">
        <v>256800000</v>
      </c>
      <c r="M42" s="1">
        <v>341800000</v>
      </c>
      <c r="N42" s="1">
        <v>326600000</v>
      </c>
      <c r="O42" s="1">
        <v>394000000</v>
      </c>
      <c r="P42" s="1">
        <v>508600000</v>
      </c>
      <c r="Q42" s="1">
        <v>615700000</v>
      </c>
      <c r="R42" s="1">
        <v>670018000</v>
      </c>
      <c r="S42" s="1">
        <v>777586000</v>
      </c>
      <c r="T42" s="1">
        <v>819912000</v>
      </c>
      <c r="U42" s="1">
        <v>1261378000</v>
      </c>
      <c r="V42" s="1">
        <v>1607735000</v>
      </c>
      <c r="W42" s="1">
        <v>1704432000</v>
      </c>
      <c r="X42" s="1">
        <v>1948100000</v>
      </c>
      <c r="Y42" s="1">
        <v>2179500000</v>
      </c>
      <c r="Z42" s="1">
        <v>1828700000</v>
      </c>
      <c r="AA42" s="1">
        <v>1879900000</v>
      </c>
      <c r="AB42" s="1">
        <v>1369300000</v>
      </c>
      <c r="AC42" s="1">
        <v>1374500000</v>
      </c>
      <c r="AD42" s="1">
        <v>1480900000</v>
      </c>
      <c r="AE42" s="1">
        <v>1743800000</v>
      </c>
      <c r="AF42" s="1">
        <v>1827200000</v>
      </c>
      <c r="AG42" s="1">
        <v>1851600000</v>
      </c>
      <c r="AH42" s="1">
        <v>1955100000</v>
      </c>
      <c r="AI42" s="1">
        <v>2084000000</v>
      </c>
      <c r="AJ42" s="1">
        <v>2130400000</v>
      </c>
      <c r="AK42" s="1">
        <v>1373600000</v>
      </c>
      <c r="AL42" s="1">
        <v>1291100000</v>
      </c>
      <c r="AM42" s="1">
        <v>1573200000</v>
      </c>
    </row>
    <row r="43" spans="1:39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>
        <v>29300000</v>
      </c>
      <c r="L43" s="1">
        <v>25100000</v>
      </c>
      <c r="M43" s="1">
        <v>30400000</v>
      </c>
      <c r="N43" s="1">
        <v>21800000</v>
      </c>
      <c r="O43" s="1">
        <v>26500000</v>
      </c>
      <c r="P43" s="1">
        <v>59100000</v>
      </c>
      <c r="Q43" s="1">
        <v>54881000</v>
      </c>
      <c r="R43" s="1">
        <v>61037000</v>
      </c>
      <c r="S43" s="1">
        <v>60779000</v>
      </c>
      <c r="T43" s="1">
        <v>97284000</v>
      </c>
      <c r="U43" s="1">
        <v>137047000</v>
      </c>
      <c r="V43" s="1">
        <v>259023000</v>
      </c>
      <c r="W43" s="1">
        <v>213670000</v>
      </c>
      <c r="X43" s="1">
        <v>160700000</v>
      </c>
      <c r="Y43" s="1">
        <v>267400000</v>
      </c>
      <c r="Z43" s="1">
        <v>168100000</v>
      </c>
      <c r="AA43" s="1">
        <v>151000000</v>
      </c>
      <c r="AB43" s="1">
        <v>287100000</v>
      </c>
      <c r="AC43" s="1">
        <v>136400000</v>
      </c>
      <c r="AD43" s="1">
        <v>186900000</v>
      </c>
      <c r="AE43" s="1">
        <v>195800000</v>
      </c>
      <c r="AF43" s="1">
        <v>282900000</v>
      </c>
      <c r="AG43" s="1">
        <v>227800000</v>
      </c>
      <c r="AH43" s="1">
        <v>260100000</v>
      </c>
      <c r="AI43" s="1">
        <v>192600000</v>
      </c>
      <c r="AJ43" s="1">
        <v>192100000</v>
      </c>
      <c r="AK43" s="1">
        <v>-2279100000</v>
      </c>
      <c r="AL43" s="1">
        <v>204300000</v>
      </c>
      <c r="AM43" s="1">
        <v>658100000</v>
      </c>
    </row>
    <row r="44" spans="1:39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>
        <v>454000000</v>
      </c>
      <c r="L44" s="10">
        <v>401500000</v>
      </c>
      <c r="M44" s="10">
        <v>518000000</v>
      </c>
      <c r="N44" s="10">
        <v>501000000</v>
      </c>
      <c r="O44" s="10">
        <v>564300000</v>
      </c>
      <c r="P44" s="10">
        <v>855700000</v>
      </c>
      <c r="Q44" s="10">
        <v>995997000</v>
      </c>
      <c r="R44" s="10">
        <v>1190989000</v>
      </c>
      <c r="S44" s="10">
        <v>1231248000</v>
      </c>
      <c r="T44" s="10">
        <v>1330101000</v>
      </c>
      <c r="U44" s="10">
        <v>2071471000</v>
      </c>
      <c r="V44" s="10">
        <v>2734035000</v>
      </c>
      <c r="W44" s="10">
        <v>2700855000</v>
      </c>
      <c r="X44" s="10">
        <v>3023300000</v>
      </c>
      <c r="Y44" s="10">
        <v>3199000000</v>
      </c>
      <c r="Z44" s="10">
        <v>2534500000</v>
      </c>
      <c r="AA44" s="10">
        <v>2589100000</v>
      </c>
      <c r="AB44" s="10">
        <v>2083000000</v>
      </c>
      <c r="AC44" s="10">
        <v>2034300000</v>
      </c>
      <c r="AD44" s="10">
        <v>2471200000</v>
      </c>
      <c r="AE44" s="10">
        <v>2747200000</v>
      </c>
      <c r="AF44" s="10">
        <v>2910800000</v>
      </c>
      <c r="AG44" s="10">
        <v>2977600000</v>
      </c>
      <c r="AH44" s="10">
        <v>3230000000</v>
      </c>
      <c r="AI44" s="10">
        <v>3474000000</v>
      </c>
      <c r="AJ44" s="10">
        <v>3684000000</v>
      </c>
      <c r="AK44" s="10">
        <v>3484100000</v>
      </c>
      <c r="AL44" s="10">
        <v>3044500000</v>
      </c>
      <c r="AM44" s="10">
        <v>3329700000</v>
      </c>
    </row>
    <row r="45" spans="1:39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>
        <v>194300000</v>
      </c>
      <c r="L45" s="1">
        <v>217500000</v>
      </c>
      <c r="M45" s="1">
        <v>250600000</v>
      </c>
      <c r="N45" s="1">
        <v>249600000</v>
      </c>
      <c r="O45" s="1">
        <v>244000000</v>
      </c>
      <c r="P45" s="1">
        <v>428800000</v>
      </c>
      <c r="Q45" s="1">
        <v>542971000</v>
      </c>
      <c r="R45" s="1">
        <v>548614000</v>
      </c>
      <c r="S45" s="1">
        <v>578764000</v>
      </c>
      <c r="T45" s="1">
        <v>602469000</v>
      </c>
      <c r="U45" s="1">
        <v>1097362000</v>
      </c>
      <c r="V45" s="1">
        <v>1596367000</v>
      </c>
      <c r="W45" s="1">
        <v>1425298000</v>
      </c>
      <c r="X45" s="1">
        <v>1750200000</v>
      </c>
      <c r="Y45" s="1">
        <v>2035000000</v>
      </c>
      <c r="Z45" s="1">
        <v>1547500000</v>
      </c>
      <c r="AA45" s="1">
        <v>1567200000</v>
      </c>
      <c r="AB45" s="1">
        <v>1219600000</v>
      </c>
      <c r="AC45" s="1">
        <v>1255800000</v>
      </c>
      <c r="AD45" s="1">
        <v>1014500000</v>
      </c>
      <c r="AE45" s="1">
        <v>1794200000</v>
      </c>
      <c r="AF45" s="1">
        <v>2451400000</v>
      </c>
      <c r="AG45" s="1">
        <v>3089000000</v>
      </c>
      <c r="AH45" s="1">
        <v>3700200000</v>
      </c>
      <c r="AI45" s="1">
        <v>4551400000</v>
      </c>
      <c r="AJ45" s="1">
        <v>5046000000</v>
      </c>
      <c r="AK45" s="1">
        <v>5598600000</v>
      </c>
      <c r="AL45" s="1">
        <v>6073500000</v>
      </c>
      <c r="AM45" s="1">
        <v>6059600000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2193583000</v>
      </c>
      <c r="X46" s="1">
        <v>3083900000</v>
      </c>
      <c r="Y46" s="1">
        <v>3123900000</v>
      </c>
      <c r="Z46" s="1">
        <v>2615000000</v>
      </c>
      <c r="AA46" s="1">
        <v>2570600000</v>
      </c>
      <c r="AB46" s="1">
        <v>2619800000</v>
      </c>
      <c r="AC46" s="1">
        <v>2632900000</v>
      </c>
      <c r="AD46" s="1">
        <v>2722300000</v>
      </c>
      <c r="AE46" s="1">
        <v>6146800000</v>
      </c>
      <c r="AF46" s="1">
        <v>6208200000</v>
      </c>
      <c r="AG46" s="1">
        <v>7138600000</v>
      </c>
      <c r="AH46" s="1">
        <v>7920500000</v>
      </c>
      <c r="AI46" s="1">
        <v>8083100000</v>
      </c>
      <c r="AJ46" s="1">
        <v>8088800000</v>
      </c>
      <c r="AK46" s="1">
        <v>7757100000</v>
      </c>
      <c r="AL46" s="1">
        <v>7793500000</v>
      </c>
      <c r="AM46" s="1">
        <v>7862400000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>
        <v>178200000</v>
      </c>
      <c r="L47" s="1">
        <v>166900000</v>
      </c>
      <c r="M47" s="1">
        <v>285900000</v>
      </c>
      <c r="N47" s="1">
        <v>270300000</v>
      </c>
      <c r="O47" s="1">
        <v>264800000</v>
      </c>
      <c r="P47" s="1">
        <v>509200000</v>
      </c>
      <c r="Q47" s="1">
        <v>809823000</v>
      </c>
      <c r="R47" s="1" t="s">
        <v>92</v>
      </c>
      <c r="S47" s="1" t="s">
        <v>92</v>
      </c>
      <c r="T47" s="1">
        <v>1104651000</v>
      </c>
      <c r="U47" s="1">
        <v>2285615000</v>
      </c>
      <c r="V47" s="1">
        <v>3128319000</v>
      </c>
      <c r="W47" s="1">
        <v>883880000</v>
      </c>
      <c r="X47" s="1">
        <v>1135400000</v>
      </c>
      <c r="Y47" s="1">
        <v>1190000000</v>
      </c>
      <c r="Z47" s="1">
        <v>1000600000</v>
      </c>
      <c r="AA47" s="1">
        <v>925000000</v>
      </c>
      <c r="AB47" s="1">
        <v>886300000</v>
      </c>
      <c r="AC47" s="1">
        <v>866400000</v>
      </c>
      <c r="AD47" s="1">
        <v>871400000</v>
      </c>
      <c r="AE47" s="1">
        <v>3232100000</v>
      </c>
      <c r="AF47" s="1">
        <v>3181000000</v>
      </c>
      <c r="AG47" s="1">
        <v>3403800000</v>
      </c>
      <c r="AH47" s="1">
        <v>3377700000</v>
      </c>
      <c r="AI47" s="1">
        <v>3304800000</v>
      </c>
      <c r="AJ47" s="1">
        <v>3198100000</v>
      </c>
      <c r="AK47" s="1">
        <v>2718900000</v>
      </c>
      <c r="AL47" s="1">
        <v>2732100000</v>
      </c>
      <c r="AM47" s="1">
        <v>2755200000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>
        <v>178200000</v>
      </c>
      <c r="L48" s="1">
        <v>166900000</v>
      </c>
      <c r="M48" s="1">
        <v>285900000</v>
      </c>
      <c r="N48" s="1">
        <v>270300000</v>
      </c>
      <c r="O48" s="1">
        <v>264800000</v>
      </c>
      <c r="P48" s="1">
        <v>509200000</v>
      </c>
      <c r="Q48" s="1">
        <v>809823000</v>
      </c>
      <c r="R48" s="1" t="s">
        <v>92</v>
      </c>
      <c r="S48" s="1" t="s">
        <v>92</v>
      </c>
      <c r="T48" s="1">
        <v>1104651000</v>
      </c>
      <c r="U48" s="1">
        <v>2285615000</v>
      </c>
      <c r="V48" s="1">
        <v>3128319000</v>
      </c>
      <c r="W48" s="1">
        <v>3077463000</v>
      </c>
      <c r="X48" s="1">
        <v>4219300000</v>
      </c>
      <c r="Y48" s="1">
        <v>4313900000</v>
      </c>
      <c r="Z48" s="1">
        <v>3615600000</v>
      </c>
      <c r="AA48" s="1">
        <v>3495600000</v>
      </c>
      <c r="AB48" s="1">
        <v>3506100000</v>
      </c>
      <c r="AC48" s="1">
        <v>3499300000</v>
      </c>
      <c r="AD48" s="1">
        <v>3593700000</v>
      </c>
      <c r="AE48" s="1">
        <v>9378900000</v>
      </c>
      <c r="AF48" s="1">
        <v>9389200000</v>
      </c>
      <c r="AG48" s="1">
        <v>10542400000</v>
      </c>
      <c r="AH48" s="1">
        <v>11298200000</v>
      </c>
      <c r="AI48" s="1">
        <v>11387900000</v>
      </c>
      <c r="AJ48" s="1">
        <v>11286900000</v>
      </c>
      <c r="AK48" s="1">
        <v>10476000000</v>
      </c>
      <c r="AL48" s="1">
        <v>10525600000</v>
      </c>
      <c r="AM48" s="1">
        <v>10617600000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>
        <v>6700300000</v>
      </c>
      <c r="AK49" s="1">
        <v>4211000000</v>
      </c>
      <c r="AL49" s="1">
        <v>4606500000</v>
      </c>
      <c r="AM49" s="1">
        <v>2880100000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>
        <v>2183300000</v>
      </c>
      <c r="AK50" s="1">
        <v>2656300000</v>
      </c>
      <c r="AL50" s="1">
        <v>2492500000</v>
      </c>
      <c r="AM50" s="1">
        <v>2351500000</v>
      </c>
    </row>
    <row r="51" spans="1:39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>
        <v>100000</v>
      </c>
      <c r="L51" s="1" t="s">
        <v>92</v>
      </c>
      <c r="M51" s="1">
        <v>100000</v>
      </c>
      <c r="N51" s="1" t="s">
        <v>92</v>
      </c>
      <c r="O51" s="1">
        <v>100000</v>
      </c>
      <c r="P51" s="1">
        <v>100000</v>
      </c>
      <c r="Q51" s="1" t="s">
        <v>92</v>
      </c>
      <c r="R51" s="1">
        <v>772566000</v>
      </c>
      <c r="S51" s="1">
        <v>1259373000</v>
      </c>
      <c r="T51" s="1">
        <v>159109000</v>
      </c>
      <c r="U51" s="1">
        <v>104225000</v>
      </c>
      <c r="V51" s="1">
        <v>345451000</v>
      </c>
      <c r="W51" s="1">
        <v>196938000</v>
      </c>
      <c r="X51" s="1">
        <v>445400000</v>
      </c>
      <c r="Y51" s="1">
        <v>504900000</v>
      </c>
      <c r="Z51" s="1">
        <v>338900000</v>
      </c>
      <c r="AA51" s="1">
        <v>442400000</v>
      </c>
      <c r="AB51" s="1">
        <v>358900000</v>
      </c>
      <c r="AC51" s="1">
        <v>320500000</v>
      </c>
      <c r="AD51" s="1">
        <v>558700000</v>
      </c>
      <c r="AE51" s="1">
        <v>381800000</v>
      </c>
      <c r="AF51" s="1">
        <v>393100000</v>
      </c>
      <c r="AG51" s="1">
        <v>356000000</v>
      </c>
      <c r="AH51" s="1">
        <v>374000000</v>
      </c>
      <c r="AI51" s="1">
        <v>1125400000</v>
      </c>
      <c r="AJ51" s="1">
        <v>331000000</v>
      </c>
      <c r="AK51" s="1">
        <v>897200000</v>
      </c>
      <c r="AL51" s="1">
        <v>362200000</v>
      </c>
      <c r="AM51" s="1">
        <v>617300000</v>
      </c>
    </row>
    <row r="52" spans="1:39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>
        <v>372600000</v>
      </c>
      <c r="L52" s="1">
        <v>384400000</v>
      </c>
      <c r="M52" s="1">
        <v>536600000</v>
      </c>
      <c r="N52" s="1">
        <v>519900000</v>
      </c>
      <c r="O52" s="1">
        <v>508900000</v>
      </c>
      <c r="P52" s="1">
        <v>938100000</v>
      </c>
      <c r="Q52" s="1">
        <v>1352794000</v>
      </c>
      <c r="R52" s="1">
        <v>1321180000</v>
      </c>
      <c r="S52" s="1">
        <v>1838137000</v>
      </c>
      <c r="T52" s="1">
        <v>1866229000</v>
      </c>
      <c r="U52" s="1">
        <v>3487202000</v>
      </c>
      <c r="V52" s="1">
        <v>5070137000</v>
      </c>
      <c r="W52" s="1">
        <v>4699699000</v>
      </c>
      <c r="X52" s="1">
        <v>6414900000</v>
      </c>
      <c r="Y52" s="1">
        <v>6853800000</v>
      </c>
      <c r="Z52" s="1">
        <v>5502000000</v>
      </c>
      <c r="AA52" s="1">
        <v>5505200000</v>
      </c>
      <c r="AB52" s="1">
        <v>5084600000</v>
      </c>
      <c r="AC52" s="1">
        <v>5075600000</v>
      </c>
      <c r="AD52" s="1">
        <v>5166900000</v>
      </c>
      <c r="AE52" s="1">
        <v>11554900000</v>
      </c>
      <c r="AF52" s="1">
        <v>12233700000</v>
      </c>
      <c r="AG52" s="1">
        <v>13987400000</v>
      </c>
      <c r="AH52" s="1">
        <v>15372400000</v>
      </c>
      <c r="AI52" s="1">
        <v>17064700000</v>
      </c>
      <c r="AJ52" s="1">
        <v>25547500000</v>
      </c>
      <c r="AK52" s="1">
        <v>23839100000</v>
      </c>
      <c r="AL52" s="1">
        <v>24060300000</v>
      </c>
      <c r="AM52" s="1">
        <v>22526100000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 t="s">
        <v>92</v>
      </c>
      <c r="K54" s="11">
        <v>826600000</v>
      </c>
      <c r="L54" s="11">
        <v>785900000</v>
      </c>
      <c r="M54" s="11">
        <v>1054600000</v>
      </c>
      <c r="N54" s="11">
        <v>1020900000</v>
      </c>
      <c r="O54" s="11">
        <v>1073200000</v>
      </c>
      <c r="P54" s="11">
        <v>1793800000</v>
      </c>
      <c r="Q54" s="11">
        <v>2348791000</v>
      </c>
      <c r="R54" s="11">
        <v>2512169000</v>
      </c>
      <c r="S54" s="11">
        <v>3069385000</v>
      </c>
      <c r="T54" s="11">
        <v>3196330000</v>
      </c>
      <c r="U54" s="11">
        <v>5558673000</v>
      </c>
      <c r="V54" s="11">
        <v>7804172000</v>
      </c>
      <c r="W54" s="11">
        <v>7400554000</v>
      </c>
      <c r="X54" s="11">
        <v>9438200000</v>
      </c>
      <c r="Y54" s="11">
        <v>10052800000</v>
      </c>
      <c r="Z54" s="11">
        <v>8036500000</v>
      </c>
      <c r="AA54" s="11">
        <v>8094300000</v>
      </c>
      <c r="AB54" s="11">
        <v>7167600000</v>
      </c>
      <c r="AC54" s="11">
        <v>7109900000</v>
      </c>
      <c r="AD54" s="11">
        <v>7638100000</v>
      </c>
      <c r="AE54" s="11">
        <v>14302100000</v>
      </c>
      <c r="AF54" s="11">
        <v>15144500000</v>
      </c>
      <c r="AG54" s="11">
        <v>16965000000</v>
      </c>
      <c r="AH54" s="11">
        <v>18602400000</v>
      </c>
      <c r="AI54" s="11">
        <v>20538700000</v>
      </c>
      <c r="AJ54" s="11">
        <v>29231500000</v>
      </c>
      <c r="AK54" s="11">
        <v>27323200000</v>
      </c>
      <c r="AL54" s="11">
        <v>27104800000</v>
      </c>
      <c r="AM54" s="11">
        <v>25855800000</v>
      </c>
    </row>
    <row r="55" spans="1:39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>
        <v>75500000</v>
      </c>
      <c r="L55" s="1">
        <v>62100000</v>
      </c>
      <c r="M55" s="1">
        <v>59700000</v>
      </c>
      <c r="N55" s="1">
        <v>63500000</v>
      </c>
      <c r="O55" s="1">
        <v>52100000</v>
      </c>
      <c r="P55" s="1">
        <v>122700000</v>
      </c>
      <c r="Q55" s="1">
        <v>122213000</v>
      </c>
      <c r="R55" s="1">
        <v>114793000</v>
      </c>
      <c r="S55" s="1">
        <v>153433000</v>
      </c>
      <c r="T55" s="1">
        <v>171073000</v>
      </c>
      <c r="U55" s="1">
        <v>270291000</v>
      </c>
      <c r="V55" s="1">
        <v>345254000</v>
      </c>
      <c r="W55" s="1">
        <v>312839000</v>
      </c>
      <c r="X55" s="1">
        <v>376100000</v>
      </c>
      <c r="Y55" s="1">
        <v>349400000</v>
      </c>
      <c r="Z55" s="1">
        <v>288700000</v>
      </c>
      <c r="AA55" s="1">
        <v>268800000</v>
      </c>
      <c r="AB55" s="1">
        <v>129200000</v>
      </c>
      <c r="AC55" s="1">
        <v>130500000</v>
      </c>
      <c r="AD55" s="1">
        <v>209000000</v>
      </c>
      <c r="AE55" s="1">
        <v>295200000</v>
      </c>
      <c r="AF55" s="1">
        <v>285800000</v>
      </c>
      <c r="AG55" s="1">
        <v>429300000</v>
      </c>
      <c r="AH55" s="1">
        <v>559800000</v>
      </c>
      <c r="AI55" s="1">
        <v>592200000</v>
      </c>
      <c r="AJ55" s="1">
        <v>616700000</v>
      </c>
      <c r="AK55" s="1">
        <v>557600000</v>
      </c>
      <c r="AL55" s="1">
        <v>460000000</v>
      </c>
      <c r="AM55" s="1">
        <v>899200000</v>
      </c>
    </row>
    <row r="56" spans="1:39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>
        <v>50000000</v>
      </c>
      <c r="L56" s="1">
        <v>29100000</v>
      </c>
      <c r="M56" s="1">
        <v>152100000</v>
      </c>
      <c r="N56" s="1">
        <v>97500000</v>
      </c>
      <c r="O56" s="1">
        <v>116000000</v>
      </c>
      <c r="P56" s="1">
        <v>93700000</v>
      </c>
      <c r="Q56" s="1">
        <v>80787000</v>
      </c>
      <c r="R56" s="1">
        <v>58360000</v>
      </c>
      <c r="S56" s="1">
        <v>136384000</v>
      </c>
      <c r="T56" s="1">
        <v>73887000</v>
      </c>
      <c r="U56" s="1">
        <v>269037000</v>
      </c>
      <c r="V56" s="1">
        <v>84569000</v>
      </c>
      <c r="W56" s="1">
        <v>293947000</v>
      </c>
      <c r="X56" s="1">
        <v>470600000</v>
      </c>
      <c r="Y56" s="1">
        <v>608800000</v>
      </c>
      <c r="Z56" s="1">
        <v>462500000</v>
      </c>
      <c r="AA56" s="1">
        <v>558400000</v>
      </c>
      <c r="AB56" s="1">
        <v>99600000</v>
      </c>
      <c r="AC56" s="1">
        <v>708100000</v>
      </c>
      <c r="AD56" s="1">
        <v>27600000</v>
      </c>
      <c r="AE56" s="1">
        <v>647200000</v>
      </c>
      <c r="AF56" s="1">
        <v>210500000</v>
      </c>
      <c r="AG56" s="1">
        <v>1265000000</v>
      </c>
      <c r="AH56" s="1">
        <v>1517400000</v>
      </c>
      <c r="AI56" s="1">
        <v>769100000</v>
      </c>
      <c r="AJ56" s="1">
        <v>1856700000</v>
      </c>
      <c r="AK56" s="1">
        <v>1050400000</v>
      </c>
      <c r="AL56" s="1">
        <v>98000000</v>
      </c>
      <c r="AM56" s="1">
        <v>928300000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>
        <v>73700000</v>
      </c>
      <c r="Y57" s="1">
        <v>62400000</v>
      </c>
      <c r="Z57" s="1">
        <v>57600000</v>
      </c>
      <c r="AA57" s="1">
        <v>43800000</v>
      </c>
      <c r="AB57" s="1">
        <v>14200000</v>
      </c>
      <c r="AC57" s="1">
        <v>24800000</v>
      </c>
      <c r="AD57" s="1">
        <v>18900000</v>
      </c>
      <c r="AE57" s="1">
        <v>73100000</v>
      </c>
      <c r="AF57" s="1">
        <v>76900000</v>
      </c>
      <c r="AG57" s="1">
        <v>33600000</v>
      </c>
      <c r="AH57" s="1">
        <v>104800000</v>
      </c>
      <c r="AI57" s="1">
        <v>77200000</v>
      </c>
      <c r="AJ57" s="1">
        <v>45500000</v>
      </c>
      <c r="AK57" s="1">
        <v>24900000</v>
      </c>
      <c r="AL57" s="1">
        <v>24700000</v>
      </c>
      <c r="AM57" s="1" t="s">
        <v>92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>
        <v>49300000</v>
      </c>
      <c r="AE58" s="1">
        <v>52800000</v>
      </c>
      <c r="AF58" s="1">
        <v>53400000</v>
      </c>
      <c r="AG58" s="1" t="s">
        <v>92</v>
      </c>
      <c r="AH58" s="1" t="s">
        <v>92</v>
      </c>
      <c r="AI58" s="1" t="s">
        <v>92</v>
      </c>
      <c r="AJ58" s="1" t="s">
        <v>92</v>
      </c>
      <c r="AK58" s="1">
        <v>2656000000</v>
      </c>
      <c r="AL58" s="1" t="s">
        <v>92</v>
      </c>
      <c r="AM58" s="1" t="s">
        <v>92</v>
      </c>
    </row>
    <row r="59" spans="1:39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>
        <v>112700000</v>
      </c>
      <c r="L59" s="1">
        <v>83600000</v>
      </c>
      <c r="M59" s="1">
        <v>88200000</v>
      </c>
      <c r="N59" s="1">
        <v>85600000</v>
      </c>
      <c r="O59" s="1">
        <v>115200000</v>
      </c>
      <c r="P59" s="1">
        <v>198900000</v>
      </c>
      <c r="Q59" s="1">
        <v>235217000</v>
      </c>
      <c r="R59" s="1">
        <v>254007000</v>
      </c>
      <c r="S59" s="1">
        <v>305393000</v>
      </c>
      <c r="T59" s="1">
        <v>340248000</v>
      </c>
      <c r="U59" s="1">
        <v>490474000</v>
      </c>
      <c r="V59" s="1">
        <v>708264000</v>
      </c>
      <c r="W59" s="1">
        <v>691274000</v>
      </c>
      <c r="X59" s="1">
        <v>670700000</v>
      </c>
      <c r="Y59" s="1">
        <v>697700000</v>
      </c>
      <c r="Z59" s="1">
        <v>517600000</v>
      </c>
      <c r="AA59" s="1">
        <v>501600000</v>
      </c>
      <c r="AB59" s="1">
        <v>419900000</v>
      </c>
      <c r="AC59" s="1">
        <v>336200000</v>
      </c>
      <c r="AD59" s="1">
        <v>373100000</v>
      </c>
      <c r="AE59" s="1">
        <v>957400000</v>
      </c>
      <c r="AF59" s="1">
        <v>504100000</v>
      </c>
      <c r="AG59" s="1">
        <v>544400000</v>
      </c>
      <c r="AH59" s="1">
        <v>515600000</v>
      </c>
      <c r="AI59" s="1">
        <v>506200000</v>
      </c>
      <c r="AJ59" s="1">
        <v>644900000</v>
      </c>
      <c r="AK59" s="1">
        <v>-1977100000</v>
      </c>
      <c r="AL59" s="1">
        <v>686400000</v>
      </c>
      <c r="AM59" s="1">
        <v>871300000</v>
      </c>
    </row>
    <row r="60" spans="1:39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 t="s">
        <v>92</v>
      </c>
      <c r="K60" s="10">
        <v>238200000</v>
      </c>
      <c r="L60" s="10">
        <v>174800000</v>
      </c>
      <c r="M60" s="10">
        <v>300000000</v>
      </c>
      <c r="N60" s="10">
        <v>246600000</v>
      </c>
      <c r="O60" s="10">
        <v>283300000</v>
      </c>
      <c r="P60" s="10">
        <v>415300000</v>
      </c>
      <c r="Q60" s="10">
        <v>438217000</v>
      </c>
      <c r="R60" s="10">
        <v>427160000</v>
      </c>
      <c r="S60" s="10">
        <v>595210000</v>
      </c>
      <c r="T60" s="10">
        <v>585208000</v>
      </c>
      <c r="U60" s="10">
        <v>1029802000</v>
      </c>
      <c r="V60" s="10">
        <v>1138087000</v>
      </c>
      <c r="W60" s="10">
        <v>1298060000</v>
      </c>
      <c r="X60" s="10">
        <v>1591100000</v>
      </c>
      <c r="Y60" s="10">
        <v>1718300000</v>
      </c>
      <c r="Z60" s="10">
        <v>1326400000</v>
      </c>
      <c r="AA60" s="10">
        <v>1372600000</v>
      </c>
      <c r="AB60" s="10">
        <v>662900000</v>
      </c>
      <c r="AC60" s="10">
        <v>1199600000</v>
      </c>
      <c r="AD60" s="10">
        <v>677900000</v>
      </c>
      <c r="AE60" s="10">
        <v>2025700000</v>
      </c>
      <c r="AF60" s="10">
        <v>1130700000</v>
      </c>
      <c r="AG60" s="10">
        <v>2272300000</v>
      </c>
      <c r="AH60" s="10">
        <v>2697600000</v>
      </c>
      <c r="AI60" s="10">
        <v>1944700000</v>
      </c>
      <c r="AJ60" s="10">
        <v>3163800000</v>
      </c>
      <c r="AK60" s="10">
        <v>2311800000</v>
      </c>
      <c r="AL60" s="10">
        <v>1269100000</v>
      </c>
      <c r="AM60" s="10">
        <v>2698800000</v>
      </c>
    </row>
    <row r="61" spans="1:39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>
        <v>289100000</v>
      </c>
      <c r="L61" s="1">
        <v>198900000</v>
      </c>
      <c r="M61" s="1">
        <v>327600000</v>
      </c>
      <c r="N61" s="1">
        <v>338900000</v>
      </c>
      <c r="O61" s="1">
        <v>309200000</v>
      </c>
      <c r="P61" s="1">
        <v>831700000</v>
      </c>
      <c r="Q61" s="1">
        <v>1237135000</v>
      </c>
      <c r="R61" s="1">
        <v>1307437000</v>
      </c>
      <c r="S61" s="1">
        <v>1293183000</v>
      </c>
      <c r="T61" s="1">
        <v>1191631000</v>
      </c>
      <c r="U61" s="1">
        <v>1778853000</v>
      </c>
      <c r="V61" s="1">
        <v>3204707000</v>
      </c>
      <c r="W61" s="1">
        <v>2515780000</v>
      </c>
      <c r="X61" s="1">
        <v>3714900000</v>
      </c>
      <c r="Y61" s="1">
        <v>4648700000</v>
      </c>
      <c r="Z61" s="1">
        <v>3971100000</v>
      </c>
      <c r="AA61" s="1">
        <v>3277100000</v>
      </c>
      <c r="AB61" s="1">
        <v>3136700000</v>
      </c>
      <c r="AC61" s="1">
        <v>2421400000</v>
      </c>
      <c r="AD61" s="1">
        <v>3277800000</v>
      </c>
      <c r="AE61" s="1">
        <v>6373300000</v>
      </c>
      <c r="AF61" s="1">
        <v>7137500000</v>
      </c>
      <c r="AG61" s="1">
        <v>6816200000</v>
      </c>
      <c r="AH61" s="1">
        <v>7720700000</v>
      </c>
      <c r="AI61" s="1">
        <v>9417600000</v>
      </c>
      <c r="AJ61" s="1">
        <v>11759800000</v>
      </c>
      <c r="AK61" s="1">
        <v>11210800000</v>
      </c>
      <c r="AL61" s="1">
        <v>10884200000</v>
      </c>
      <c r="AM61" s="1">
        <v>9488200000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</row>
    <row r="63" spans="1:39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>
        <v>43800000</v>
      </c>
      <c r="L63" s="1">
        <v>49800000</v>
      </c>
      <c r="M63" s="1">
        <v>58200000</v>
      </c>
      <c r="N63" s="1">
        <v>61400000</v>
      </c>
      <c r="O63" s="1">
        <v>59200000</v>
      </c>
      <c r="P63" s="1">
        <v>88200000</v>
      </c>
      <c r="Q63" s="1">
        <v>116447000</v>
      </c>
      <c r="R63" s="1">
        <v>131974000</v>
      </c>
      <c r="S63" s="1">
        <v>163146000</v>
      </c>
      <c r="T63" s="1">
        <v>145239000</v>
      </c>
      <c r="U63" s="1">
        <v>187410000</v>
      </c>
      <c r="V63" s="1">
        <v>389886000</v>
      </c>
      <c r="W63" s="1">
        <v>371246000</v>
      </c>
      <c r="X63" s="1">
        <v>474100000</v>
      </c>
      <c r="Y63" s="1">
        <v>535800000</v>
      </c>
      <c r="Z63" s="1">
        <v>543600000</v>
      </c>
      <c r="AA63" s="1">
        <v>536200000</v>
      </c>
      <c r="AB63" s="1">
        <v>583100000</v>
      </c>
      <c r="AC63" s="1">
        <v>608700000</v>
      </c>
      <c r="AD63" s="1">
        <v>599600000</v>
      </c>
      <c r="AE63" s="1">
        <v>762600000</v>
      </c>
      <c r="AF63" s="1">
        <v>818900000</v>
      </c>
      <c r="AG63" s="1">
        <v>1022200000</v>
      </c>
      <c r="AH63" s="1">
        <v>1133600000</v>
      </c>
      <c r="AI63" s="1">
        <v>718300000</v>
      </c>
      <c r="AJ63" s="1">
        <v>1470700000</v>
      </c>
      <c r="AK63" s="1">
        <v>384000000</v>
      </c>
      <c r="AL63" s="1">
        <v>569700000</v>
      </c>
      <c r="AM63" s="1">
        <v>1621000000</v>
      </c>
    </row>
    <row r="64" spans="1:39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>
        <v>51300000</v>
      </c>
      <c r="L64" s="1">
        <v>10500000</v>
      </c>
      <c r="M64" s="1">
        <v>12300000</v>
      </c>
      <c r="N64" s="1">
        <v>9300000</v>
      </c>
      <c r="O64" s="1">
        <v>6300000</v>
      </c>
      <c r="P64" s="1">
        <v>23300000</v>
      </c>
      <c r="Q64" s="1">
        <v>36152000</v>
      </c>
      <c r="R64" s="1">
        <v>29330000</v>
      </c>
      <c r="S64" s="1">
        <v>62110000</v>
      </c>
      <c r="T64" s="1">
        <v>99268000</v>
      </c>
      <c r="U64" s="1">
        <v>184989000</v>
      </c>
      <c r="V64" s="1">
        <v>291579000</v>
      </c>
      <c r="W64" s="1">
        <v>240297000</v>
      </c>
      <c r="X64" s="1">
        <v>240600000</v>
      </c>
      <c r="Y64" s="1">
        <v>384100000</v>
      </c>
      <c r="Z64" s="1">
        <v>287100000</v>
      </c>
      <c r="AA64" s="1">
        <v>332100000</v>
      </c>
      <c r="AB64" s="1">
        <v>233000000</v>
      </c>
      <c r="AC64" s="1">
        <v>204200000</v>
      </c>
      <c r="AD64" s="1">
        <v>222500000</v>
      </c>
      <c r="AE64" s="1">
        <v>159200000</v>
      </c>
      <c r="AF64" s="1">
        <v>176100000</v>
      </c>
      <c r="AG64" s="1">
        <v>162500000</v>
      </c>
      <c r="AH64" s="1">
        <v>165700000</v>
      </c>
      <c r="AI64" s="1">
        <v>395400000</v>
      </c>
      <c r="AJ64" s="1" t="s">
        <v>92</v>
      </c>
      <c r="AK64" s="1">
        <v>942300000</v>
      </c>
      <c r="AL64" s="1">
        <v>452700000</v>
      </c>
      <c r="AM64" s="1" t="s">
        <v>92</v>
      </c>
    </row>
    <row r="65" spans="1:39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>
        <v>384200000</v>
      </c>
      <c r="L65" s="1">
        <v>259200000</v>
      </c>
      <c r="M65" s="1">
        <v>398100000</v>
      </c>
      <c r="N65" s="1">
        <v>409600000</v>
      </c>
      <c r="O65" s="1">
        <v>374700000</v>
      </c>
      <c r="P65" s="1">
        <v>943200000</v>
      </c>
      <c r="Q65" s="1">
        <v>1389734000</v>
      </c>
      <c r="R65" s="1">
        <v>1468741000</v>
      </c>
      <c r="S65" s="1">
        <v>1518439000</v>
      </c>
      <c r="T65" s="1">
        <v>1436138000</v>
      </c>
      <c r="U65" s="1">
        <v>2151252000</v>
      </c>
      <c r="V65" s="1">
        <v>3886172000</v>
      </c>
      <c r="W65" s="1">
        <v>3127323000</v>
      </c>
      <c r="X65" s="1">
        <v>4429600000</v>
      </c>
      <c r="Y65" s="1">
        <v>5568600000</v>
      </c>
      <c r="Z65" s="1">
        <v>4801800000</v>
      </c>
      <c r="AA65" s="1">
        <v>4145400000</v>
      </c>
      <c r="AB65" s="1">
        <v>3952800000</v>
      </c>
      <c r="AC65" s="1">
        <v>3234300000</v>
      </c>
      <c r="AD65" s="1">
        <v>4099900000</v>
      </c>
      <c r="AE65" s="1">
        <v>7295100000</v>
      </c>
      <c r="AF65" s="1">
        <v>8132500000</v>
      </c>
      <c r="AG65" s="1">
        <v>8000900000</v>
      </c>
      <c r="AH65" s="1">
        <v>9020000000</v>
      </c>
      <c r="AI65" s="1">
        <v>10531300000</v>
      </c>
      <c r="AJ65" s="1">
        <v>13230500000</v>
      </c>
      <c r="AK65" s="1">
        <v>12537100000</v>
      </c>
      <c r="AL65" s="1">
        <v>11906600000</v>
      </c>
      <c r="AM65" s="1">
        <v>11109200000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 t="s">
        <v>92</v>
      </c>
      <c r="K67" s="10">
        <v>622400000</v>
      </c>
      <c r="L67" s="10">
        <v>434000000</v>
      </c>
      <c r="M67" s="10">
        <v>698100000</v>
      </c>
      <c r="N67" s="10">
        <v>656200000</v>
      </c>
      <c r="O67" s="10">
        <v>658000000</v>
      </c>
      <c r="P67" s="10">
        <v>1358500000</v>
      </c>
      <c r="Q67" s="10">
        <v>1827951000</v>
      </c>
      <c r="R67" s="10">
        <v>1895901000</v>
      </c>
      <c r="S67" s="10">
        <v>2113649000</v>
      </c>
      <c r="T67" s="10">
        <v>2021346000</v>
      </c>
      <c r="U67" s="10">
        <v>3181054000</v>
      </c>
      <c r="V67" s="10">
        <v>5024259000</v>
      </c>
      <c r="W67" s="10">
        <v>4425383000</v>
      </c>
      <c r="X67" s="10">
        <v>6020700000</v>
      </c>
      <c r="Y67" s="10">
        <v>7286900000</v>
      </c>
      <c r="Z67" s="10">
        <v>6128200000</v>
      </c>
      <c r="AA67" s="10">
        <v>5518000000</v>
      </c>
      <c r="AB67" s="10">
        <v>4615700000</v>
      </c>
      <c r="AC67" s="10">
        <v>4433900000</v>
      </c>
      <c r="AD67" s="10">
        <v>4777800000</v>
      </c>
      <c r="AE67" s="10">
        <v>9320800000</v>
      </c>
      <c r="AF67" s="10">
        <v>9263200000</v>
      </c>
      <c r="AG67" s="10">
        <v>10273200000</v>
      </c>
      <c r="AH67" s="10">
        <v>11717600000</v>
      </c>
      <c r="AI67" s="10">
        <v>12476000000</v>
      </c>
      <c r="AJ67" s="10">
        <v>16394300000</v>
      </c>
      <c r="AK67" s="10">
        <v>14848900000</v>
      </c>
      <c r="AL67" s="10">
        <v>13175700000</v>
      </c>
      <c r="AM67" s="10">
        <v>13808000000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>
        <v>220000</v>
      </c>
      <c r="R68" s="1">
        <v>448000</v>
      </c>
      <c r="S68" s="1">
        <v>939000</v>
      </c>
      <c r="T68" s="1">
        <v>960000</v>
      </c>
      <c r="U68" s="1">
        <v>1117000</v>
      </c>
      <c r="V68" s="1">
        <v>2288000</v>
      </c>
      <c r="W68" s="1">
        <v>2326000</v>
      </c>
      <c r="X68" s="1">
        <v>2500000</v>
      </c>
      <c r="Y68" s="1">
        <v>2500000</v>
      </c>
      <c r="Z68" s="1">
        <v>2500000</v>
      </c>
      <c r="AA68" s="1">
        <v>2600000</v>
      </c>
      <c r="AB68" s="1">
        <v>2600000</v>
      </c>
      <c r="AC68" s="1">
        <v>2600000</v>
      </c>
      <c r="AD68" s="1">
        <v>2700000</v>
      </c>
      <c r="AE68" s="1">
        <v>2800000</v>
      </c>
      <c r="AF68" s="1">
        <v>2800000</v>
      </c>
      <c r="AG68" s="1">
        <v>2900000</v>
      </c>
      <c r="AH68" s="1">
        <v>2900000</v>
      </c>
      <c r="AI68" s="1">
        <v>2900000</v>
      </c>
      <c r="AJ68" s="1">
        <v>2200000</v>
      </c>
      <c r="AK68" s="1">
        <v>2200000</v>
      </c>
      <c r="AL68" s="1">
        <v>2200000</v>
      </c>
      <c r="AM68" s="1" t="s">
        <v>92</v>
      </c>
    </row>
    <row r="69" spans="1:39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>
        <v>98300000</v>
      </c>
      <c r="L69" s="1">
        <v>139300000</v>
      </c>
      <c r="M69" s="1">
        <v>142600000</v>
      </c>
      <c r="N69" s="1">
        <v>170300000</v>
      </c>
      <c r="O69" s="1">
        <v>220300000</v>
      </c>
      <c r="P69" s="1">
        <v>281100000</v>
      </c>
      <c r="Q69" s="1">
        <v>358456000</v>
      </c>
      <c r="R69" s="1">
        <v>455798000</v>
      </c>
      <c r="S69" s="1">
        <v>592219000</v>
      </c>
      <c r="T69" s="1">
        <v>795525000</v>
      </c>
      <c r="U69" s="1">
        <v>1010193000</v>
      </c>
      <c r="V69" s="1">
        <v>1276853000</v>
      </c>
      <c r="W69" s="1">
        <v>1592311000</v>
      </c>
      <c r="X69" s="1">
        <v>1919300000</v>
      </c>
      <c r="Y69" s="1">
        <v>1306000000</v>
      </c>
      <c r="Z69" s="1">
        <v>1003500000</v>
      </c>
      <c r="AA69" s="1">
        <v>1102800000</v>
      </c>
      <c r="AB69" s="1">
        <v>1662300000</v>
      </c>
      <c r="AC69" s="1">
        <v>2107300000</v>
      </c>
      <c r="AD69" s="1">
        <v>2495100000</v>
      </c>
      <c r="AE69" s="1">
        <v>4438200000</v>
      </c>
      <c r="AF69" s="1">
        <v>5277500000</v>
      </c>
      <c r="AG69" s="1">
        <v>6090500000</v>
      </c>
      <c r="AH69" s="1">
        <v>7310000000</v>
      </c>
      <c r="AI69" s="1">
        <v>9228200000</v>
      </c>
      <c r="AJ69" s="1">
        <v>14276200000</v>
      </c>
      <c r="AK69" s="1">
        <v>13695300000</v>
      </c>
      <c r="AL69" s="1">
        <v>15117800000</v>
      </c>
      <c r="AM69" s="1">
        <v>14505400000</v>
      </c>
    </row>
    <row r="70" spans="1:39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>
        <v>-61700000</v>
      </c>
      <c r="L70" s="1">
        <v>-77500000</v>
      </c>
      <c r="M70" s="1">
        <v>-87600000</v>
      </c>
      <c r="N70" s="1">
        <v>-106400000</v>
      </c>
      <c r="O70" s="1">
        <v>-112800000</v>
      </c>
      <c r="P70" s="1">
        <v>-136800000</v>
      </c>
      <c r="Q70" s="1">
        <v>-164367000</v>
      </c>
      <c r="R70" s="1">
        <v>-204672000</v>
      </c>
      <c r="S70" s="1">
        <v>-231898000</v>
      </c>
      <c r="T70" s="1">
        <v>-59408000</v>
      </c>
      <c r="U70" s="1">
        <v>372252000</v>
      </c>
      <c r="V70" s="1">
        <v>431784000</v>
      </c>
      <c r="W70" s="1">
        <v>247360000</v>
      </c>
      <c r="X70" s="1">
        <v>349100000</v>
      </c>
      <c r="Y70" s="1">
        <v>736000000</v>
      </c>
      <c r="Z70" s="1">
        <v>94200000</v>
      </c>
      <c r="AA70" s="1">
        <v>587200000</v>
      </c>
      <c r="AB70" s="1">
        <v>188800000</v>
      </c>
      <c r="AC70" s="1">
        <v>173700000</v>
      </c>
      <c r="AD70" s="1">
        <v>132100000</v>
      </c>
      <c r="AE70" s="1">
        <v>86000000</v>
      </c>
      <c r="AF70" s="1">
        <v>-130900000</v>
      </c>
      <c r="AG70" s="1">
        <v>-452500000</v>
      </c>
      <c r="AH70" s="1">
        <v>-399800000</v>
      </c>
      <c r="AI70" s="1">
        <v>-202900000</v>
      </c>
      <c r="AJ70" s="1">
        <v>-353900000</v>
      </c>
      <c r="AK70" s="1">
        <v>-266300000</v>
      </c>
      <c r="AL70" s="1">
        <v>-335500000</v>
      </c>
      <c r="AM70" s="1">
        <v>-412700000</v>
      </c>
    </row>
    <row r="71" spans="1:39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>
        <v>167600000</v>
      </c>
      <c r="L71" s="1">
        <v>290100000</v>
      </c>
      <c r="M71" s="1">
        <v>301500000</v>
      </c>
      <c r="N71" s="1">
        <v>300800000</v>
      </c>
      <c r="O71" s="1">
        <v>307700000</v>
      </c>
      <c r="P71" s="1">
        <v>291000000</v>
      </c>
      <c r="Q71" s="1">
        <v>326531000</v>
      </c>
      <c r="R71" s="1">
        <v>364694000</v>
      </c>
      <c r="S71" s="1">
        <v>594476000</v>
      </c>
      <c r="T71" s="1">
        <v>437907000</v>
      </c>
      <c r="U71" s="1">
        <v>994055000</v>
      </c>
      <c r="V71" s="1">
        <v>1068986000</v>
      </c>
      <c r="W71" s="1">
        <v>1133172000</v>
      </c>
      <c r="X71" s="1">
        <v>1146600000</v>
      </c>
      <c r="Y71" s="1">
        <v>721400000</v>
      </c>
      <c r="Z71" s="1">
        <v>808100000</v>
      </c>
      <c r="AA71" s="1">
        <v>883700000</v>
      </c>
      <c r="AB71" s="1">
        <v>698200000</v>
      </c>
      <c r="AC71" s="1">
        <v>392400000</v>
      </c>
      <c r="AD71" s="1">
        <v>230400000</v>
      </c>
      <c r="AE71" s="1">
        <v>454300000</v>
      </c>
      <c r="AF71" s="1">
        <v>621300000</v>
      </c>
      <c r="AG71" s="1">
        <v>918700000</v>
      </c>
      <c r="AH71" s="1">
        <v>-21900000</v>
      </c>
      <c r="AI71" s="1">
        <v>-982100000</v>
      </c>
      <c r="AJ71" s="1">
        <v>-1373500000</v>
      </c>
      <c r="AK71" s="1">
        <v>-1299400000</v>
      </c>
      <c r="AL71" s="1">
        <v>-1185600000</v>
      </c>
      <c r="AM71" s="1">
        <v>-2360800000</v>
      </c>
    </row>
    <row r="72" spans="1:39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 t="s">
        <v>92</v>
      </c>
      <c r="K72" s="10">
        <v>204200000</v>
      </c>
      <c r="L72" s="10">
        <v>351900000</v>
      </c>
      <c r="M72" s="10">
        <v>356500000</v>
      </c>
      <c r="N72" s="10">
        <v>364700000</v>
      </c>
      <c r="O72" s="10">
        <v>415200000</v>
      </c>
      <c r="P72" s="10">
        <v>435300000</v>
      </c>
      <c r="Q72" s="10">
        <v>520840000</v>
      </c>
      <c r="R72" s="10">
        <v>616268000</v>
      </c>
      <c r="S72" s="10">
        <v>955736000</v>
      </c>
      <c r="T72" s="10">
        <v>1174984000</v>
      </c>
      <c r="U72" s="10">
        <v>2377619000</v>
      </c>
      <c r="V72" s="10">
        <v>2779913000</v>
      </c>
      <c r="W72" s="10">
        <v>2975171000</v>
      </c>
      <c r="X72" s="10">
        <v>3417500000</v>
      </c>
      <c r="Y72" s="10">
        <v>2765900000</v>
      </c>
      <c r="Z72" s="10">
        <v>1908300000</v>
      </c>
      <c r="AA72" s="10">
        <v>2576300000</v>
      </c>
      <c r="AB72" s="10">
        <v>2551900000</v>
      </c>
      <c r="AC72" s="10">
        <v>2676000000</v>
      </c>
      <c r="AD72" s="10">
        <v>2860300000</v>
      </c>
      <c r="AE72" s="10">
        <v>4981300000</v>
      </c>
      <c r="AF72" s="10">
        <v>5770700000</v>
      </c>
      <c r="AG72" s="10">
        <v>6559600000</v>
      </c>
      <c r="AH72" s="10">
        <v>6891200000</v>
      </c>
      <c r="AI72" s="10">
        <v>8046100000</v>
      </c>
      <c r="AJ72" s="10">
        <v>12551000000</v>
      </c>
      <c r="AK72" s="10">
        <v>12131800000</v>
      </c>
      <c r="AL72" s="10">
        <v>13598900000</v>
      </c>
      <c r="AM72" s="10">
        <v>11731900000</v>
      </c>
    </row>
    <row r="73" spans="1:39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 t="s">
        <v>92</v>
      </c>
      <c r="K73" s="11">
        <v>826600000</v>
      </c>
      <c r="L73" s="11">
        <v>785900000</v>
      </c>
      <c r="M73" s="11">
        <v>1054600000</v>
      </c>
      <c r="N73" s="11">
        <v>1020900000</v>
      </c>
      <c r="O73" s="11">
        <v>1073200000</v>
      </c>
      <c r="P73" s="11">
        <v>1793800000</v>
      </c>
      <c r="Q73" s="11">
        <v>2348791000</v>
      </c>
      <c r="R73" s="11">
        <v>2512169000</v>
      </c>
      <c r="S73" s="11">
        <v>3069385000</v>
      </c>
      <c r="T73" s="11">
        <v>3196330000</v>
      </c>
      <c r="U73" s="11">
        <v>5558673000</v>
      </c>
      <c r="V73" s="11">
        <v>7804172000</v>
      </c>
      <c r="W73" s="11">
        <v>7400554000</v>
      </c>
      <c r="X73" s="11">
        <v>9438200000</v>
      </c>
      <c r="Y73" s="11">
        <v>10052800000</v>
      </c>
      <c r="Z73" s="11">
        <v>8036500000</v>
      </c>
      <c r="AA73" s="11">
        <v>8094300000</v>
      </c>
      <c r="AB73" s="11">
        <v>7167600000</v>
      </c>
      <c r="AC73" s="11">
        <v>7109900000</v>
      </c>
      <c r="AD73" s="11">
        <v>7638100000</v>
      </c>
      <c r="AE73" s="11">
        <v>14302100000</v>
      </c>
      <c r="AF73" s="11">
        <v>15033900000</v>
      </c>
      <c r="AG73" s="11">
        <v>16832800000</v>
      </c>
      <c r="AH73" s="11">
        <v>18608800000</v>
      </c>
      <c r="AI73" s="11">
        <v>20522100000</v>
      </c>
      <c r="AJ73" s="11">
        <v>28945300000</v>
      </c>
      <c r="AK73" s="11">
        <v>26980700000</v>
      </c>
      <c r="AL73" s="11">
        <v>26774600000</v>
      </c>
      <c r="AM73" s="11">
        <v>25539900000</v>
      </c>
    </row>
    <row r="74" spans="1:39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2400000</v>
      </c>
      <c r="G76" s="1">
        <v>4400000</v>
      </c>
      <c r="H76" s="1">
        <v>7700000</v>
      </c>
      <c r="I76" s="1">
        <v>11400000</v>
      </c>
      <c r="J76" s="1">
        <v>15600000</v>
      </c>
      <c r="K76" s="1">
        <v>11700000</v>
      </c>
      <c r="L76" s="1">
        <v>41000000</v>
      </c>
      <c r="M76" s="1">
        <v>3300000</v>
      </c>
      <c r="N76" s="1">
        <v>27700000</v>
      </c>
      <c r="O76" s="1">
        <v>50100000</v>
      </c>
      <c r="P76" s="1">
        <v>50500000</v>
      </c>
      <c r="Q76" s="1">
        <v>77375000</v>
      </c>
      <c r="R76" s="1">
        <v>97342000</v>
      </c>
      <c r="S76" s="1">
        <v>136421000</v>
      </c>
      <c r="T76" s="1">
        <v>203306000</v>
      </c>
      <c r="U76" s="1">
        <v>220414000</v>
      </c>
      <c r="V76" s="1">
        <v>276464000</v>
      </c>
      <c r="W76" s="1">
        <v>325262000</v>
      </c>
      <c r="X76" s="1">
        <v>331900000</v>
      </c>
      <c r="Y76" s="1">
        <v>-613300000</v>
      </c>
      <c r="Z76" s="1">
        <v>-301400000</v>
      </c>
      <c r="AA76" s="1">
        <v>99300000</v>
      </c>
      <c r="AB76" s="1">
        <v>559500000</v>
      </c>
      <c r="AC76" s="1">
        <v>445000000</v>
      </c>
      <c r="AD76" s="1">
        <v>387800000</v>
      </c>
      <c r="AE76" s="1">
        <v>1943100000</v>
      </c>
      <c r="AF76" s="1">
        <v>839300000</v>
      </c>
      <c r="AG76" s="1">
        <v>1054900000</v>
      </c>
      <c r="AH76" s="1">
        <v>1535100000</v>
      </c>
      <c r="AI76" s="1">
        <v>2318900000</v>
      </c>
      <c r="AJ76" s="1">
        <v>3435900000</v>
      </c>
      <c r="AK76" s="1">
        <v>-11800000</v>
      </c>
      <c r="AL76" s="1">
        <v>1998000000</v>
      </c>
      <c r="AM76" s="1">
        <v>-40400000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4900000</v>
      </c>
      <c r="G77" s="1">
        <v>5300000</v>
      </c>
      <c r="H77" s="1">
        <v>5400000</v>
      </c>
      <c r="I77" s="1">
        <v>6100000</v>
      </c>
      <c r="J77" s="1">
        <v>7400000</v>
      </c>
      <c r="K77" s="1">
        <v>13800000</v>
      </c>
      <c r="L77" s="1">
        <v>20700000</v>
      </c>
      <c r="M77" s="1">
        <v>13900000</v>
      </c>
      <c r="N77" s="1">
        <v>32000000</v>
      </c>
      <c r="O77" s="1">
        <v>33500000</v>
      </c>
      <c r="P77" s="1">
        <v>39000000</v>
      </c>
      <c r="Q77" s="1">
        <v>65150000</v>
      </c>
      <c r="R77" s="1">
        <v>70886000</v>
      </c>
      <c r="S77" s="1">
        <v>85404000</v>
      </c>
      <c r="T77" s="1">
        <v>60149000</v>
      </c>
      <c r="U77" s="1">
        <v>102047000</v>
      </c>
      <c r="V77" s="1">
        <v>103727000</v>
      </c>
      <c r="W77" s="1">
        <v>128175000</v>
      </c>
      <c r="X77" s="1">
        <v>139300000</v>
      </c>
      <c r="Y77" s="1">
        <v>165900000</v>
      </c>
      <c r="Z77" s="1">
        <v>157000000</v>
      </c>
      <c r="AA77" s="1">
        <v>155900000</v>
      </c>
      <c r="AB77" s="1">
        <v>133800000</v>
      </c>
      <c r="AC77" s="1">
        <v>110300000</v>
      </c>
      <c r="AD77" s="1">
        <v>115400000</v>
      </c>
      <c r="AE77" s="1">
        <v>155300000</v>
      </c>
      <c r="AF77" s="1">
        <v>202000000</v>
      </c>
      <c r="AG77" s="1">
        <v>221000000</v>
      </c>
      <c r="AH77" s="1">
        <v>293900000</v>
      </c>
      <c r="AI77" s="1">
        <v>293800000</v>
      </c>
      <c r="AJ77" s="1">
        <v>333100000</v>
      </c>
      <c r="AK77" s="1">
        <v>326500000</v>
      </c>
      <c r="AL77" s="1">
        <v>293800000</v>
      </c>
      <c r="AM77" s="1">
        <v>337300000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-100000</v>
      </c>
      <c r="G78" s="1">
        <v>300000</v>
      </c>
      <c r="H78" s="1">
        <v>500000</v>
      </c>
      <c r="I78" s="1">
        <v>400000</v>
      </c>
      <c r="J78" s="1">
        <v>1000000</v>
      </c>
      <c r="K78" s="1">
        <v>-4300000</v>
      </c>
      <c r="L78" s="1">
        <v>19200000</v>
      </c>
      <c r="M78" s="1">
        <v>2000000</v>
      </c>
      <c r="N78" s="1">
        <v>5800000</v>
      </c>
      <c r="O78" s="1">
        <v>6300000</v>
      </c>
      <c r="P78" s="1">
        <v>10100000</v>
      </c>
      <c r="Q78" s="1">
        <v>-1500000</v>
      </c>
      <c r="R78" s="1">
        <v>6677000</v>
      </c>
      <c r="S78" s="1">
        <v>3675000</v>
      </c>
      <c r="T78" s="1">
        <v>21050000</v>
      </c>
      <c r="U78" s="1">
        <v>31398000</v>
      </c>
      <c r="V78" s="1">
        <v>48274000</v>
      </c>
      <c r="W78" s="1">
        <v>30116000</v>
      </c>
      <c r="X78" s="1">
        <v>52700000</v>
      </c>
      <c r="Y78" s="1">
        <v>98000000</v>
      </c>
      <c r="Z78" s="1">
        <v>2300000</v>
      </c>
      <c r="AA78" s="1">
        <v>-30600000</v>
      </c>
      <c r="AB78" s="1">
        <v>70900000</v>
      </c>
      <c r="AC78" s="1">
        <v>48000000</v>
      </c>
      <c r="AD78" s="1">
        <v>39200000</v>
      </c>
      <c r="AE78" s="1">
        <v>41600000</v>
      </c>
      <c r="AF78" s="1">
        <v>79300000</v>
      </c>
      <c r="AG78" s="1">
        <v>251000000</v>
      </c>
      <c r="AH78" s="1">
        <v>128700000</v>
      </c>
      <c r="AI78" s="1">
        <v>-248100000</v>
      </c>
      <c r="AJ78" s="1">
        <v>389300000</v>
      </c>
      <c r="AK78" s="1">
        <v>-1153700000</v>
      </c>
      <c r="AL78" s="1">
        <v>336400000</v>
      </c>
      <c r="AM78" s="1">
        <v>84800000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>
        <v>16500000</v>
      </c>
      <c r="Y79" s="1">
        <v>32000000</v>
      </c>
      <c r="Z79" s="1">
        <v>46100000</v>
      </c>
      <c r="AA79" s="1">
        <v>56300000</v>
      </c>
      <c r="AB79" s="1">
        <v>46000000</v>
      </c>
      <c r="AC79" s="1">
        <v>47600000</v>
      </c>
      <c r="AD79" s="1">
        <v>40800000</v>
      </c>
      <c r="AE79" s="1">
        <v>49900000</v>
      </c>
      <c r="AF79" s="1">
        <v>55000000</v>
      </c>
      <c r="AG79" s="1">
        <v>54000000</v>
      </c>
      <c r="AH79" s="1">
        <v>56100000</v>
      </c>
      <c r="AI79" s="1">
        <v>60900000</v>
      </c>
      <c r="AJ79" s="1">
        <v>64100000</v>
      </c>
      <c r="AK79" s="1">
        <v>60400000</v>
      </c>
      <c r="AL79" s="1">
        <v>63000000</v>
      </c>
      <c r="AM79" s="1">
        <v>44900000</v>
      </c>
    </row>
    <row r="80" spans="1:39" ht="19" x14ac:dyDescent="0.25">
      <c r="A80" s="14" t="s">
        <v>104</v>
      </c>
      <c r="B80" s="15" t="e">
        <f t="shared" ref="B80:AM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 t="e">
        <f t="shared" si="6"/>
        <v>#VALUE!</v>
      </c>
      <c r="U80" s="15" t="e">
        <f t="shared" si="6"/>
        <v>#VALUE!</v>
      </c>
      <c r="V80" s="15" t="e">
        <f t="shared" si="6"/>
        <v>#VALUE!</v>
      </c>
      <c r="W80" s="15" t="e">
        <f t="shared" si="6"/>
        <v>#VALUE!</v>
      </c>
      <c r="X80" s="15">
        <f t="shared" si="6"/>
        <v>3.1631009891879458E-3</v>
      </c>
      <c r="Y80" s="15">
        <f t="shared" si="6"/>
        <v>8.4813146037635827E-3</v>
      </c>
      <c r="Z80" s="15">
        <f t="shared" si="6"/>
        <v>1.2614239588463853E-2</v>
      </c>
      <c r="AA80" s="15">
        <f t="shared" si="6"/>
        <v>1.6732049453162149E-2</v>
      </c>
      <c r="AB80" s="15">
        <f t="shared" si="6"/>
        <v>1.3805522208883553E-2</v>
      </c>
      <c r="AC80" s="15">
        <f t="shared" si="6"/>
        <v>1.7933165052932978E-2</v>
      </c>
      <c r="AD80" s="15">
        <f t="shared" si="6"/>
        <v>1.4591752798540825E-2</v>
      </c>
      <c r="AE80" s="15">
        <f t="shared" si="6"/>
        <v>1.0251248022680116E-2</v>
      </c>
      <c r="AF80" s="15">
        <f t="shared" si="6"/>
        <v>9.1240875912408752E-3</v>
      </c>
      <c r="AG80" s="15">
        <f t="shared" si="6"/>
        <v>8.2462891698735566E-3</v>
      </c>
      <c r="AH80" s="15">
        <f t="shared" si="6"/>
        <v>7.6519129782445612E-3</v>
      </c>
      <c r="AI80" s="15">
        <f t="shared" si="6"/>
        <v>8.0290046143704687E-3</v>
      </c>
      <c r="AJ80" s="15">
        <f t="shared" si="6"/>
        <v>7.8979793001478556E-3</v>
      </c>
      <c r="AK80" s="15">
        <f t="shared" si="6"/>
        <v>7.2391682147779713E-3</v>
      </c>
      <c r="AL80" s="15">
        <f t="shared" si="6"/>
        <v>7.3129113512635088E-3</v>
      </c>
      <c r="AM80" s="15">
        <f t="shared" si="6"/>
        <v>5.0902989558651805E-3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6300000</v>
      </c>
      <c r="G81" s="1">
        <v>3100000</v>
      </c>
      <c r="H81" s="1">
        <v>-4700000</v>
      </c>
      <c r="I81" s="1">
        <v>-2600000</v>
      </c>
      <c r="J81" s="1">
        <v>-15900000</v>
      </c>
      <c r="K81" s="1">
        <v>-8300000</v>
      </c>
      <c r="L81" s="1">
        <v>9800000</v>
      </c>
      <c r="M81" s="1">
        <v>-106500000</v>
      </c>
      <c r="N81" s="1">
        <v>44600000</v>
      </c>
      <c r="O81" s="1">
        <v>-57500000</v>
      </c>
      <c r="P81" s="1">
        <v>-1100000</v>
      </c>
      <c r="Q81" s="1">
        <v>4172000</v>
      </c>
      <c r="R81" s="1">
        <v>-73766000</v>
      </c>
      <c r="S81" s="1">
        <v>-13029000</v>
      </c>
      <c r="T81" s="1">
        <v>-20450000</v>
      </c>
      <c r="U81" s="1">
        <v>-17989000</v>
      </c>
      <c r="V81" s="1">
        <v>-131744000</v>
      </c>
      <c r="W81" s="1">
        <v>-105237000</v>
      </c>
      <c r="X81" s="1">
        <v>-169000000</v>
      </c>
      <c r="Y81" s="1">
        <v>-2900000</v>
      </c>
      <c r="Z81" s="1">
        <v>-99000000</v>
      </c>
      <c r="AA81" s="1">
        <v>-55900000</v>
      </c>
      <c r="AB81" s="1">
        <v>-161000000</v>
      </c>
      <c r="AC81" s="1">
        <v>101600000</v>
      </c>
      <c r="AD81" s="1">
        <v>-67700000</v>
      </c>
      <c r="AE81" s="1">
        <v>-1500000</v>
      </c>
      <c r="AF81" s="1">
        <v>-142100000</v>
      </c>
      <c r="AG81" s="1">
        <v>-160800000</v>
      </c>
      <c r="AH81" s="1">
        <v>-33900000</v>
      </c>
      <c r="AI81" s="1">
        <v>-328200000</v>
      </c>
      <c r="AJ81" s="1">
        <v>-237500000</v>
      </c>
      <c r="AK81" s="1">
        <v>-85100000</v>
      </c>
      <c r="AL81" s="1">
        <v>148300000</v>
      </c>
      <c r="AM81" s="1">
        <v>-185600000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>
        <v>-6300000</v>
      </c>
      <c r="Y82" s="1">
        <v>56200000</v>
      </c>
      <c r="Z82" s="1">
        <v>87400000</v>
      </c>
      <c r="AA82" s="1">
        <v>61900000</v>
      </c>
      <c r="AB82" s="1">
        <v>-86000000</v>
      </c>
      <c r="AC82" s="1">
        <v>-5600000</v>
      </c>
      <c r="AD82" s="1">
        <v>-38900000</v>
      </c>
      <c r="AE82" s="1">
        <v>36500000</v>
      </c>
      <c r="AF82" s="1">
        <v>16100000</v>
      </c>
      <c r="AG82" s="1">
        <v>-129800000</v>
      </c>
      <c r="AH82" s="1">
        <v>-49400000</v>
      </c>
      <c r="AI82" s="1">
        <v>-34100000</v>
      </c>
      <c r="AJ82" s="1">
        <v>-71900000</v>
      </c>
      <c r="AK82" s="1">
        <v>-22000000</v>
      </c>
      <c r="AL82" s="1">
        <v>59600000</v>
      </c>
      <c r="AM82" s="1">
        <v>-114000000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-3200000</v>
      </c>
      <c r="G83" s="1">
        <v>3600000</v>
      </c>
      <c r="H83" s="1">
        <v>-2900000</v>
      </c>
      <c r="I83" s="1">
        <v>-19800000</v>
      </c>
      <c r="J83" s="1">
        <v>9000000</v>
      </c>
      <c r="K83" s="1">
        <v>800000</v>
      </c>
      <c r="L83" s="1">
        <v>41500000</v>
      </c>
      <c r="M83" s="1">
        <v>-70200000</v>
      </c>
      <c r="N83" s="1">
        <v>16200000</v>
      </c>
      <c r="O83" s="1">
        <v>-65600000</v>
      </c>
      <c r="P83" s="1">
        <v>1200000</v>
      </c>
      <c r="Q83" s="1">
        <v>1926000</v>
      </c>
      <c r="R83" s="1">
        <v>-57126000</v>
      </c>
      <c r="S83" s="1">
        <v>-19130000</v>
      </c>
      <c r="T83" s="1">
        <v>-40676000</v>
      </c>
      <c r="U83" s="1">
        <v>96051000</v>
      </c>
      <c r="V83" s="1">
        <v>-74466000</v>
      </c>
      <c r="W83" s="1">
        <v>-121887000</v>
      </c>
      <c r="X83" s="1">
        <v>-85100000</v>
      </c>
      <c r="Y83" s="1">
        <v>-37800000</v>
      </c>
      <c r="Z83" s="1">
        <v>-86000000</v>
      </c>
      <c r="AA83" s="1">
        <v>51000000</v>
      </c>
      <c r="AB83" s="1">
        <v>190800000</v>
      </c>
      <c r="AC83" s="1">
        <v>51500000</v>
      </c>
      <c r="AD83" s="1">
        <v>-90000000</v>
      </c>
      <c r="AE83" s="1">
        <v>-41100000</v>
      </c>
      <c r="AF83" s="1">
        <v>-132500000</v>
      </c>
      <c r="AG83" s="1">
        <v>10100000</v>
      </c>
      <c r="AH83" s="1">
        <v>-151000000</v>
      </c>
      <c r="AI83" s="1">
        <v>-123800000</v>
      </c>
      <c r="AJ83" s="1">
        <v>-61900000</v>
      </c>
      <c r="AK83" s="1">
        <v>-29500000</v>
      </c>
      <c r="AL83" s="1">
        <v>193700000</v>
      </c>
      <c r="AM83" s="1">
        <v>-261300000</v>
      </c>
      <c r="AT83" s="62" t="s">
        <v>126</v>
      </c>
      <c r="AU83" s="63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>
        <v>34300000</v>
      </c>
      <c r="Y84" s="1">
        <v>16300000</v>
      </c>
      <c r="Z84" s="1">
        <v>-26900000</v>
      </c>
      <c r="AA84" s="1">
        <v>-42700000</v>
      </c>
      <c r="AB84" s="1">
        <v>-82500000</v>
      </c>
      <c r="AC84" s="1">
        <v>-6000000</v>
      </c>
      <c r="AD84" s="1">
        <v>76900000</v>
      </c>
      <c r="AE84" s="1">
        <v>-49300000</v>
      </c>
      <c r="AF84" s="1">
        <v>-800000</v>
      </c>
      <c r="AG84" s="1">
        <v>24700000</v>
      </c>
      <c r="AH84" s="1">
        <v>115900000</v>
      </c>
      <c r="AI84" s="1">
        <v>12800000</v>
      </c>
      <c r="AJ84" s="1">
        <v>21400000</v>
      </c>
      <c r="AK84" s="1">
        <v>16800000</v>
      </c>
      <c r="AL84" s="1">
        <v>-95700000</v>
      </c>
      <c r="AM84" s="1">
        <v>213700000</v>
      </c>
      <c r="AT84" s="64" t="s">
        <v>127</v>
      </c>
      <c r="AU84" s="65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>
        <v>215800000</v>
      </c>
      <c r="L85" s="1">
        <v>226700000</v>
      </c>
      <c r="M85" s="1">
        <v>218000000</v>
      </c>
      <c r="N85" s="1">
        <v>254400000</v>
      </c>
      <c r="O85" s="1">
        <v>281000000</v>
      </c>
      <c r="P85" s="1">
        <v>440400000</v>
      </c>
      <c r="Q85" s="1">
        <v>557780000</v>
      </c>
      <c r="R85" s="1">
        <v>763829000</v>
      </c>
      <c r="S85" s="1">
        <v>-4228000</v>
      </c>
      <c r="T85" s="1">
        <v>-2314000</v>
      </c>
      <c r="U85" s="1">
        <v>-10624000</v>
      </c>
      <c r="V85" s="1">
        <v>2702000</v>
      </c>
      <c r="W85" s="1">
        <v>-2449000</v>
      </c>
      <c r="X85" s="1">
        <v>1432200000</v>
      </c>
      <c r="Y85" s="1">
        <v>1480700000</v>
      </c>
      <c r="Z85" s="1">
        <v>1208100000</v>
      </c>
      <c r="AA85" s="1">
        <v>1216500000</v>
      </c>
      <c r="AB85" s="1">
        <v>1420100000</v>
      </c>
      <c r="AC85" s="1">
        <v>834700000</v>
      </c>
      <c r="AD85" s="1">
        <v>1793300000</v>
      </c>
      <c r="AE85" s="1">
        <v>721500000</v>
      </c>
      <c r="AF85" s="1">
        <v>1780100000</v>
      </c>
      <c r="AG85" s="1">
        <v>705300000</v>
      </c>
      <c r="AH85" s="1">
        <v>532400000</v>
      </c>
      <c r="AI85" s="1">
        <v>1529300000</v>
      </c>
      <c r="AJ85" s="1">
        <v>520200000</v>
      </c>
      <c r="AK85" s="1">
        <v>1172300000</v>
      </c>
      <c r="AL85" s="1">
        <v>1775400000</v>
      </c>
      <c r="AM85" s="1">
        <v>118000000</v>
      </c>
      <c r="AT85" s="23" t="s">
        <v>128</v>
      </c>
      <c r="AU85" s="24">
        <f>AM17</f>
        <v>356400000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>
        <v>100000</v>
      </c>
      <c r="H86" s="1">
        <v>400000</v>
      </c>
      <c r="I86" s="1">
        <v>900000</v>
      </c>
      <c r="J86" s="1">
        <v>800000</v>
      </c>
      <c r="K86" s="1">
        <v>10300000</v>
      </c>
      <c r="L86" s="1">
        <v>-17400000</v>
      </c>
      <c r="M86" s="1">
        <v>2500000</v>
      </c>
      <c r="N86" s="1">
        <v>-2300000</v>
      </c>
      <c r="O86" s="1">
        <v>-3600000</v>
      </c>
      <c r="P86" s="1">
        <v>8700000</v>
      </c>
      <c r="Q86" s="1">
        <v>2858000</v>
      </c>
      <c r="R86" s="1">
        <v>2636000</v>
      </c>
      <c r="S86" s="1">
        <v>828000</v>
      </c>
      <c r="T86" s="1">
        <v>-28002000</v>
      </c>
      <c r="U86" s="1">
        <v>4437000</v>
      </c>
      <c r="V86" s="1">
        <v>23979000</v>
      </c>
      <c r="W86" s="1">
        <v>57655000</v>
      </c>
      <c r="X86" s="1">
        <v>-58200000</v>
      </c>
      <c r="Y86" s="1">
        <v>840100000</v>
      </c>
      <c r="Z86" s="1">
        <v>701900000</v>
      </c>
      <c r="AA86" s="1">
        <v>177500000</v>
      </c>
      <c r="AB86" s="1">
        <v>-29900000</v>
      </c>
      <c r="AC86" s="1">
        <v>31600000</v>
      </c>
      <c r="AD86" s="1">
        <v>40800000</v>
      </c>
      <c r="AE86" s="1">
        <v>-1362200000</v>
      </c>
      <c r="AF86" s="1">
        <v>47500000</v>
      </c>
      <c r="AG86" s="1">
        <v>-6400000</v>
      </c>
      <c r="AH86" s="1">
        <v>-283900000</v>
      </c>
      <c r="AI86" s="1">
        <v>-165900000</v>
      </c>
      <c r="AJ86" s="1">
        <v>-1738600000</v>
      </c>
      <c r="AK86" s="1">
        <v>3414800000</v>
      </c>
      <c r="AL86" s="1">
        <v>-33000000</v>
      </c>
      <c r="AM86" s="1">
        <v>2464400000</v>
      </c>
      <c r="AT86" s="23" t="s">
        <v>129</v>
      </c>
      <c r="AU86" s="24">
        <f>AM56</f>
        <v>928300000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13500000</v>
      </c>
      <c r="G87" s="10">
        <v>13200000</v>
      </c>
      <c r="H87" s="10">
        <v>9300000</v>
      </c>
      <c r="I87" s="10">
        <v>16200000</v>
      </c>
      <c r="J87" s="10">
        <v>8900000</v>
      </c>
      <c r="K87" s="10">
        <v>23200000</v>
      </c>
      <c r="L87" s="10">
        <v>73300000</v>
      </c>
      <c r="M87" s="10">
        <v>-84800000</v>
      </c>
      <c r="N87" s="10">
        <v>107800000</v>
      </c>
      <c r="O87" s="10">
        <v>28800000</v>
      </c>
      <c r="P87" s="10">
        <v>107200000</v>
      </c>
      <c r="Q87" s="10">
        <v>148055000</v>
      </c>
      <c r="R87" s="10">
        <v>103775000</v>
      </c>
      <c r="S87" s="10">
        <v>213299000</v>
      </c>
      <c r="T87" s="10">
        <v>236053000</v>
      </c>
      <c r="U87" s="10">
        <v>340307000</v>
      </c>
      <c r="V87" s="10">
        <v>320700000</v>
      </c>
      <c r="W87" s="10">
        <v>435971000</v>
      </c>
      <c r="X87" s="10">
        <v>313200000</v>
      </c>
      <c r="Y87" s="10">
        <v>519800000</v>
      </c>
      <c r="Z87" s="10">
        <v>506900000</v>
      </c>
      <c r="AA87" s="10">
        <v>402500000</v>
      </c>
      <c r="AB87" s="10">
        <v>619300000</v>
      </c>
      <c r="AC87" s="10">
        <v>784100000</v>
      </c>
      <c r="AD87" s="10">
        <v>556300000</v>
      </c>
      <c r="AE87" s="10">
        <v>826200000</v>
      </c>
      <c r="AF87" s="10">
        <v>1081000000</v>
      </c>
      <c r="AG87" s="10">
        <v>1413700000</v>
      </c>
      <c r="AH87" s="10">
        <v>1696000000</v>
      </c>
      <c r="AI87" s="10">
        <v>1931400000</v>
      </c>
      <c r="AJ87" s="10">
        <v>2246300000</v>
      </c>
      <c r="AK87" s="10">
        <v>2551100000</v>
      </c>
      <c r="AL87" s="10">
        <v>2806500000</v>
      </c>
      <c r="AM87" s="10">
        <v>2705400000</v>
      </c>
      <c r="AT87" s="23" t="s">
        <v>130</v>
      </c>
      <c r="AU87" s="24">
        <f>AM61</f>
        <v>9488200000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-2700000</v>
      </c>
      <c r="G88" s="1">
        <v>-3700000</v>
      </c>
      <c r="H88" s="1">
        <v>-2800000</v>
      </c>
      <c r="I88" s="1">
        <v>-4700000</v>
      </c>
      <c r="J88" s="1">
        <v>-6900000</v>
      </c>
      <c r="K88" s="1">
        <v>-7900000</v>
      </c>
      <c r="L88" s="1">
        <v>-37100000</v>
      </c>
      <c r="M88" s="1">
        <v>-16100000</v>
      </c>
      <c r="N88" s="1">
        <v>-31600000</v>
      </c>
      <c r="O88" s="1">
        <v>-31200000</v>
      </c>
      <c r="P88" s="1">
        <v>-382100000</v>
      </c>
      <c r="Q88" s="1">
        <v>-510657000</v>
      </c>
      <c r="R88" s="1">
        <v>-72676000</v>
      </c>
      <c r="S88" s="1">
        <v>-543980000</v>
      </c>
      <c r="T88" s="1">
        <v>-71575000</v>
      </c>
      <c r="U88" s="1">
        <v>-105094000</v>
      </c>
      <c r="V88" s="1">
        <v>-119664000</v>
      </c>
      <c r="W88" s="1">
        <v>-132498000</v>
      </c>
      <c r="X88" s="1">
        <v>-192000000</v>
      </c>
      <c r="Y88" s="1">
        <v>-143800000</v>
      </c>
      <c r="Z88" s="1">
        <v>-128600000</v>
      </c>
      <c r="AA88" s="1">
        <v>-107700000</v>
      </c>
      <c r="AB88" s="1">
        <v>-89100000</v>
      </c>
      <c r="AC88" s="1">
        <v>-68400000</v>
      </c>
      <c r="AD88" s="1">
        <v>-62100000</v>
      </c>
      <c r="AE88" s="1">
        <v>-223500000</v>
      </c>
      <c r="AF88" s="1">
        <v>-719400000</v>
      </c>
      <c r="AG88" s="1">
        <v>-891300000</v>
      </c>
      <c r="AH88" s="1">
        <v>-907400000</v>
      </c>
      <c r="AI88" s="1">
        <v>-1057600000</v>
      </c>
      <c r="AJ88" s="1">
        <v>-886300000</v>
      </c>
      <c r="AK88" s="1">
        <v>-726500000</v>
      </c>
      <c r="AL88" s="1">
        <v>-864600000</v>
      </c>
      <c r="AM88" s="1">
        <v>-1026800000</v>
      </c>
      <c r="AT88" s="33" t="s">
        <v>131</v>
      </c>
      <c r="AU88" s="34">
        <f>AU85/(AU86+AU87)</f>
        <v>3.4214947439159024E-2</v>
      </c>
    </row>
    <row r="89" spans="1:47" ht="20" customHeight="1" x14ac:dyDescent="0.25">
      <c r="A89" s="14" t="s">
        <v>105</v>
      </c>
      <c r="B89" s="15" t="e">
        <f t="shared" ref="B89:AM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>
        <f t="shared" si="7"/>
        <v>1.6433353621424222E-2</v>
      </c>
      <c r="G89" s="15">
        <f t="shared" si="7"/>
        <v>2.0578420467185762E-2</v>
      </c>
      <c r="H89" s="15">
        <f t="shared" si="7"/>
        <v>1.5855039637599093E-2</v>
      </c>
      <c r="I89" s="15">
        <f t="shared" si="7"/>
        <v>1.9168026101141926E-2</v>
      </c>
      <c r="J89" s="15">
        <f t="shared" si="7"/>
        <v>2.2526934378060724E-2</v>
      </c>
      <c r="K89" s="15">
        <f t="shared" si="7"/>
        <v>1.2547649301143583E-2</v>
      </c>
      <c r="L89" s="15">
        <f t="shared" si="7"/>
        <v>4.0926640926640924E-2</v>
      </c>
      <c r="M89" s="15">
        <f t="shared" si="7"/>
        <v>3.0093457943925234E-2</v>
      </c>
      <c r="N89" s="15">
        <f t="shared" si="7"/>
        <v>2.7841409691629956E-2</v>
      </c>
      <c r="O89" s="15">
        <f t="shared" si="7"/>
        <v>2.5725593667546173E-2</v>
      </c>
      <c r="P89" s="15">
        <f t="shared" si="7"/>
        <v>0.25519268015761704</v>
      </c>
      <c r="Q89" s="15">
        <f t="shared" si="7"/>
        <v>0.21818575678635349</v>
      </c>
      <c r="R89" s="15">
        <f t="shared" si="7"/>
        <v>3.0323551071584291E-2</v>
      </c>
      <c r="S89" s="15">
        <f t="shared" si="7"/>
        <v>0.19286630788905385</v>
      </c>
      <c r="T89" s="15">
        <f t="shared" si="7"/>
        <v>2.620247677927905E-2</v>
      </c>
      <c r="U89" s="15">
        <f t="shared" si="7"/>
        <v>2.9583701743229773E-2</v>
      </c>
      <c r="V89" s="15">
        <f t="shared" si="7"/>
        <v>2.9274607976538039E-2</v>
      </c>
      <c r="W89" s="15">
        <f t="shared" si="7"/>
        <v>2.8782338803436034E-2</v>
      </c>
      <c r="X89" s="15">
        <f t="shared" si="7"/>
        <v>3.6806993328732461E-2</v>
      </c>
      <c r="Y89" s="15">
        <f t="shared" si="7"/>
        <v>3.8112907500662603E-2</v>
      </c>
      <c r="Z89" s="15">
        <f t="shared" si="7"/>
        <v>3.5188529524434957E-2</v>
      </c>
      <c r="AA89" s="15">
        <f t="shared" si="7"/>
        <v>3.2007845934379456E-2</v>
      </c>
      <c r="AB89" s="15">
        <f t="shared" si="7"/>
        <v>2.6740696278511406E-2</v>
      </c>
      <c r="AC89" s="15">
        <f t="shared" si="7"/>
        <v>2.5769506084466716E-2</v>
      </c>
      <c r="AD89" s="15">
        <f t="shared" si="7"/>
        <v>2.2209506097779049E-2</v>
      </c>
      <c r="AE89" s="15">
        <f t="shared" si="7"/>
        <v>4.5914908478336791E-2</v>
      </c>
      <c r="AF89" s="15">
        <f t="shared" si="7"/>
        <v>0.11934306569343066</v>
      </c>
      <c r="AG89" s="15">
        <f t="shared" si="7"/>
        <v>0.13610958402052409</v>
      </c>
      <c r="AH89" s="15">
        <f t="shared" si="7"/>
        <v>0.12376730546272932</v>
      </c>
      <c r="AI89" s="15">
        <f t="shared" si="7"/>
        <v>0.13943309162821357</v>
      </c>
      <c r="AJ89" s="15">
        <f t="shared" si="7"/>
        <v>0.10920404139970429</v>
      </c>
      <c r="AK89" s="15">
        <f t="shared" si="7"/>
        <v>8.7073770000599265E-2</v>
      </c>
      <c r="AL89" s="15">
        <f t="shared" si="7"/>
        <v>0.10036100244924491</v>
      </c>
      <c r="AM89" s="15">
        <f t="shared" si="7"/>
        <v>0.11640799483034227</v>
      </c>
      <c r="AT89" s="23" t="s">
        <v>106</v>
      </c>
      <c r="AU89" s="24">
        <f>AM27</f>
        <v>309400000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>
        <v>-1069470000</v>
      </c>
      <c r="V90" s="1">
        <v>-1052471000</v>
      </c>
      <c r="W90" s="1">
        <v>-28032000</v>
      </c>
      <c r="X90" s="1">
        <v>-1065300000</v>
      </c>
      <c r="Y90" s="1">
        <v>-1165500000</v>
      </c>
      <c r="Z90" s="1">
        <v>204300000</v>
      </c>
      <c r="AA90" s="1">
        <v>349600000</v>
      </c>
      <c r="AB90" s="1">
        <v>219700000</v>
      </c>
      <c r="AC90" s="1">
        <v>-82300000</v>
      </c>
      <c r="AD90" s="1">
        <v>-160000000</v>
      </c>
      <c r="AE90" s="1">
        <v>-4681300000</v>
      </c>
      <c r="AF90" s="1">
        <v>-310300000</v>
      </c>
      <c r="AG90" s="1">
        <v>-1316400000</v>
      </c>
      <c r="AH90" s="1">
        <v>-535700000</v>
      </c>
      <c r="AI90" s="1">
        <v>-346400000</v>
      </c>
      <c r="AJ90" s="1">
        <v>-4127100000</v>
      </c>
      <c r="AK90" s="1">
        <v>185300000</v>
      </c>
      <c r="AL90" s="1">
        <v>757200000</v>
      </c>
      <c r="AM90" s="1">
        <v>-85500000</v>
      </c>
      <c r="AT90" s="23" t="s">
        <v>19</v>
      </c>
      <c r="AU90" s="24">
        <f>AM25</f>
        <v>310400000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-400000</v>
      </c>
      <c r="G91" s="1">
        <v>-11300000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>
        <v>-86121000</v>
      </c>
      <c r="W91" s="1">
        <v>-2723000</v>
      </c>
      <c r="X91" s="1" t="s">
        <v>92</v>
      </c>
      <c r="Y91" s="1">
        <v>-4600000</v>
      </c>
      <c r="Z91" s="1">
        <v>-3200000</v>
      </c>
      <c r="AA91" s="1">
        <v>-900000</v>
      </c>
      <c r="AB91" s="1">
        <v>-29700000</v>
      </c>
      <c r="AC91" s="1">
        <v>-100000</v>
      </c>
      <c r="AD91" s="1" t="s">
        <v>92</v>
      </c>
      <c r="AE91" s="1" t="s">
        <v>92</v>
      </c>
      <c r="AF91" s="1" t="s">
        <v>92</v>
      </c>
      <c r="AG91" s="1" t="s">
        <v>92</v>
      </c>
      <c r="AH91" s="1" t="s">
        <v>92</v>
      </c>
      <c r="AI91" s="1" t="s">
        <v>92</v>
      </c>
      <c r="AJ91" s="1" t="s">
        <v>92</v>
      </c>
      <c r="AK91" s="1" t="s">
        <v>92</v>
      </c>
      <c r="AL91" s="1" t="s">
        <v>92</v>
      </c>
      <c r="AM91" s="1">
        <v>-36600000</v>
      </c>
      <c r="AT91" s="33" t="s">
        <v>132</v>
      </c>
      <c r="AU91" s="34">
        <f>AU89/AU90</f>
        <v>0.99677835051546393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>
        <v>3400000</v>
      </c>
      <c r="I92" s="1">
        <v>21800000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>
        <v>849000</v>
      </c>
      <c r="V92" s="1">
        <v>24243000</v>
      </c>
      <c r="W92" s="1">
        <v>35953000</v>
      </c>
      <c r="X92" s="1">
        <v>55100000</v>
      </c>
      <c r="Y92" s="1" t="s">
        <v>92</v>
      </c>
      <c r="Z92" s="1" t="s">
        <v>92</v>
      </c>
      <c r="AA92" s="1" t="s">
        <v>92</v>
      </c>
      <c r="AB92" s="1" t="s">
        <v>92</v>
      </c>
      <c r="AC92" s="1">
        <v>20200000</v>
      </c>
      <c r="AD92" s="1" t="s">
        <v>92</v>
      </c>
      <c r="AE92" s="1">
        <v>23400000</v>
      </c>
      <c r="AF92" s="1" t="s">
        <v>92</v>
      </c>
      <c r="AG92" s="1" t="s">
        <v>92</v>
      </c>
      <c r="AH92" s="1" t="s">
        <v>92</v>
      </c>
      <c r="AI92" s="1" t="s">
        <v>92</v>
      </c>
      <c r="AJ92" s="1">
        <v>110200000</v>
      </c>
      <c r="AK92" s="1">
        <v>1500000</v>
      </c>
      <c r="AL92" s="1" t="s">
        <v>92</v>
      </c>
      <c r="AM92" s="1">
        <v>74400000</v>
      </c>
      <c r="AT92" s="35" t="s">
        <v>133</v>
      </c>
      <c r="AU92" s="36">
        <f>AU88*(1-AU91)</f>
        <v>1.1022856778079543E-4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-400000</v>
      </c>
      <c r="G93" s="1">
        <v>-2300000</v>
      </c>
      <c r="H93" s="1">
        <v>-400000</v>
      </c>
      <c r="I93" s="1">
        <v>-26400000</v>
      </c>
      <c r="J93" s="1">
        <v>10000000</v>
      </c>
      <c r="K93" s="1">
        <v>-5100000</v>
      </c>
      <c r="L93" s="1">
        <v>-27000000</v>
      </c>
      <c r="M93" s="1">
        <v>-10700000</v>
      </c>
      <c r="N93" s="1">
        <v>-4700000</v>
      </c>
      <c r="O93" s="1">
        <v>12500000</v>
      </c>
      <c r="P93" s="1">
        <v>-300000</v>
      </c>
      <c r="Q93" s="1">
        <v>14977000</v>
      </c>
      <c r="R93" s="1">
        <v>2009000</v>
      </c>
      <c r="S93" s="1">
        <v>-41467000</v>
      </c>
      <c r="T93" s="1">
        <v>-386000</v>
      </c>
      <c r="U93" s="1">
        <v>15228000</v>
      </c>
      <c r="V93" s="1">
        <v>11153000</v>
      </c>
      <c r="W93" s="1">
        <v>111742000</v>
      </c>
      <c r="X93" s="1">
        <v>5100000</v>
      </c>
      <c r="Y93" s="1">
        <v>201000000</v>
      </c>
      <c r="Z93" s="1">
        <v>56100000</v>
      </c>
      <c r="AA93" s="1">
        <v>15600000</v>
      </c>
      <c r="AB93" s="1">
        <v>87200000</v>
      </c>
      <c r="AC93" s="1">
        <v>-4500000</v>
      </c>
      <c r="AD93" s="1">
        <v>15300000</v>
      </c>
      <c r="AE93" s="1">
        <v>17600000</v>
      </c>
      <c r="AF93" s="1">
        <v>13800000</v>
      </c>
      <c r="AG93" s="1">
        <v>300000</v>
      </c>
      <c r="AH93" s="1">
        <v>-18700000</v>
      </c>
      <c r="AI93" s="1">
        <v>-19100000</v>
      </c>
      <c r="AJ93" s="1">
        <v>71400000</v>
      </c>
      <c r="AK93" s="1">
        <v>8700000</v>
      </c>
      <c r="AL93" s="1">
        <v>19500000</v>
      </c>
      <c r="AM93" s="1">
        <v>38700000</v>
      </c>
      <c r="AT93" s="64" t="s">
        <v>134</v>
      </c>
      <c r="AU93" s="65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-3500000</v>
      </c>
      <c r="G94" s="10">
        <v>-17300000</v>
      </c>
      <c r="H94" s="10">
        <v>200000</v>
      </c>
      <c r="I94" s="10">
        <v>-9300000</v>
      </c>
      <c r="J94" s="10">
        <v>3100000</v>
      </c>
      <c r="K94" s="10">
        <v>-13000000</v>
      </c>
      <c r="L94" s="10">
        <v>-64100000</v>
      </c>
      <c r="M94" s="10">
        <v>-26800000</v>
      </c>
      <c r="N94" s="10">
        <v>-36300000</v>
      </c>
      <c r="O94" s="10">
        <v>-18700000</v>
      </c>
      <c r="P94" s="10">
        <v>-382400000</v>
      </c>
      <c r="Q94" s="10">
        <v>-495680000</v>
      </c>
      <c r="R94" s="10">
        <v>-70667000</v>
      </c>
      <c r="S94" s="10">
        <v>-585447000</v>
      </c>
      <c r="T94" s="10">
        <v>-71961000</v>
      </c>
      <c r="U94" s="10">
        <v>-1158487000</v>
      </c>
      <c r="V94" s="10">
        <v>-1222860000</v>
      </c>
      <c r="W94" s="10">
        <v>-15558000</v>
      </c>
      <c r="X94" s="10">
        <v>-1197100000</v>
      </c>
      <c r="Y94" s="10">
        <v>-1112900000</v>
      </c>
      <c r="Z94" s="10">
        <v>128600000</v>
      </c>
      <c r="AA94" s="10">
        <v>256600000</v>
      </c>
      <c r="AB94" s="10">
        <v>188100000</v>
      </c>
      <c r="AC94" s="10">
        <v>-135100000</v>
      </c>
      <c r="AD94" s="10">
        <v>-206800000</v>
      </c>
      <c r="AE94" s="10">
        <v>-4863800000</v>
      </c>
      <c r="AF94" s="10">
        <v>-1015900000</v>
      </c>
      <c r="AG94" s="10">
        <v>-2207400000</v>
      </c>
      <c r="AH94" s="10">
        <v>-1461800000</v>
      </c>
      <c r="AI94" s="10">
        <v>-1423100000</v>
      </c>
      <c r="AJ94" s="10">
        <v>-4831800000</v>
      </c>
      <c r="AK94" s="10">
        <v>-531000000</v>
      </c>
      <c r="AL94" s="10">
        <v>-87900000</v>
      </c>
      <c r="AM94" s="10">
        <v>-1035800000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>
        <v>-2786900000</v>
      </c>
      <c r="Y95" s="1">
        <v>-385500000</v>
      </c>
      <c r="Z95" s="1">
        <v>-687300000</v>
      </c>
      <c r="AA95" s="1">
        <v>-792800000</v>
      </c>
      <c r="AB95" s="1">
        <v>-618200000</v>
      </c>
      <c r="AC95" s="1">
        <v>-475900000</v>
      </c>
      <c r="AD95" s="1">
        <v>-1909800000</v>
      </c>
      <c r="AE95" s="1">
        <v>-96400000</v>
      </c>
      <c r="AF95" s="1">
        <v>-605700000</v>
      </c>
      <c r="AG95" s="1">
        <v>-208700000</v>
      </c>
      <c r="AH95" s="1">
        <v>-971800000</v>
      </c>
      <c r="AI95" s="1">
        <v>-7128700000</v>
      </c>
      <c r="AJ95" s="1">
        <v>-62800000</v>
      </c>
      <c r="AK95" s="1">
        <v>-2195300000</v>
      </c>
      <c r="AL95" s="1">
        <v>-2721300000</v>
      </c>
      <c r="AM95" s="1">
        <v>-1365300000</v>
      </c>
      <c r="AT95" s="38" t="s">
        <v>136</v>
      </c>
      <c r="AU95" s="39" cm="1">
        <f t="array" ref="AU95">_FV(A1,"Beta")</f>
        <v>1.0301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>
        <v>32200000</v>
      </c>
      <c r="J96" s="1">
        <v>300000</v>
      </c>
      <c r="K96" s="1">
        <v>1100000</v>
      </c>
      <c r="L96" s="1">
        <v>1900000</v>
      </c>
      <c r="M96" s="1">
        <v>900000</v>
      </c>
      <c r="N96" s="1">
        <v>1000000</v>
      </c>
      <c r="O96" s="1">
        <v>3000000</v>
      </c>
      <c r="P96" s="1">
        <v>5900000</v>
      </c>
      <c r="Q96" s="1">
        <v>4786000</v>
      </c>
      <c r="R96" s="1">
        <v>15353000</v>
      </c>
      <c r="S96" s="1">
        <v>198492000</v>
      </c>
      <c r="T96" s="1">
        <v>31591000</v>
      </c>
      <c r="U96" s="1">
        <v>465584000</v>
      </c>
      <c r="V96" s="1">
        <v>52931000</v>
      </c>
      <c r="W96" s="1">
        <v>37733000</v>
      </c>
      <c r="X96" s="1">
        <v>5900000</v>
      </c>
      <c r="Y96" s="1">
        <v>6200000</v>
      </c>
      <c r="Z96" s="1">
        <v>5600000</v>
      </c>
      <c r="AA96" s="1">
        <v>4500000</v>
      </c>
      <c r="AB96" s="1">
        <v>4300000</v>
      </c>
      <c r="AC96" s="1">
        <v>4700000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-4300000</v>
      </c>
      <c r="G97" s="1" t="s">
        <v>92</v>
      </c>
      <c r="H97" s="1">
        <v>-2900000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>
        <v>-20800000</v>
      </c>
      <c r="O97" s="1">
        <v>-9200000</v>
      </c>
      <c r="P97" s="1">
        <v>-44900000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>
        <v>-100000000</v>
      </c>
      <c r="Y97" s="1">
        <v>-500000000</v>
      </c>
      <c r="Z97" s="1" t="s">
        <v>92</v>
      </c>
      <c r="AA97" s="1" t="s">
        <v>92</v>
      </c>
      <c r="AB97" s="1">
        <v>-300000000</v>
      </c>
      <c r="AC97" s="1">
        <v>-413700000</v>
      </c>
      <c r="AD97" s="1">
        <v>-383000000</v>
      </c>
      <c r="AE97" s="1" t="s">
        <v>92</v>
      </c>
      <c r="AF97" s="1" t="s">
        <v>92</v>
      </c>
      <c r="AG97" s="1">
        <v>-33800000</v>
      </c>
      <c r="AH97" s="1">
        <v>-1122700000</v>
      </c>
      <c r="AI97" s="1">
        <v>-1038500000</v>
      </c>
      <c r="AJ97" s="1">
        <v>-504300000</v>
      </c>
      <c r="AK97" s="1">
        <v>-50000000</v>
      </c>
      <c r="AL97" s="1" t="s">
        <v>92</v>
      </c>
      <c r="AM97" s="1">
        <v>-1390500000</v>
      </c>
      <c r="AT97" s="35" t="s">
        <v>138</v>
      </c>
      <c r="AU97" s="36">
        <f>(AU94)+((AU95)*(AU96-AU94))</f>
        <v>8.5295805000000002E-2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>
        <v>-3295000</v>
      </c>
      <c r="V98" s="1">
        <v>-9804000</v>
      </c>
      <c r="W98" s="1">
        <v>-9804000</v>
      </c>
      <c r="X98" s="1">
        <v>-7300000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>
        <v>-241600000</v>
      </c>
      <c r="AH98" s="1">
        <v>-315100000</v>
      </c>
      <c r="AI98" s="1">
        <v>-400100000</v>
      </c>
      <c r="AJ98" s="1">
        <v>-557700000</v>
      </c>
      <c r="AK98" s="1">
        <v>-569200000</v>
      </c>
      <c r="AL98" s="1">
        <v>-575000000</v>
      </c>
      <c r="AM98" s="1">
        <v>-573000000</v>
      </c>
      <c r="AT98" s="64" t="s">
        <v>139</v>
      </c>
      <c r="AU98" s="65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>
        <v>-900000</v>
      </c>
      <c r="G99" s="1">
        <v>-900000</v>
      </c>
      <c r="H99" s="1">
        <v>-900000</v>
      </c>
      <c r="I99" s="1">
        <v>-43700000</v>
      </c>
      <c r="J99" s="1">
        <v>-10800000</v>
      </c>
      <c r="K99" s="1">
        <v>-13600000</v>
      </c>
      <c r="L99" s="1">
        <v>-8400000</v>
      </c>
      <c r="M99" s="1">
        <v>109900000</v>
      </c>
      <c r="N99" s="1">
        <v>-45000000</v>
      </c>
      <c r="O99" s="1">
        <v>-12700000</v>
      </c>
      <c r="P99" s="1">
        <v>340000000</v>
      </c>
      <c r="Q99" s="1">
        <v>350771000</v>
      </c>
      <c r="R99" s="1">
        <v>68083000</v>
      </c>
      <c r="S99" s="1">
        <v>38423000</v>
      </c>
      <c r="T99" s="1">
        <v>-193075000</v>
      </c>
      <c r="U99" s="1">
        <v>282865000</v>
      </c>
      <c r="V99" s="1">
        <v>841053000</v>
      </c>
      <c r="W99" s="1">
        <v>-454166000</v>
      </c>
      <c r="X99" s="1">
        <v>3813500000</v>
      </c>
      <c r="Y99" s="1">
        <v>1464200000</v>
      </c>
      <c r="Z99" s="1">
        <v>34300000</v>
      </c>
      <c r="AA99" s="1">
        <v>165300000</v>
      </c>
      <c r="AB99" s="1">
        <v>68200000</v>
      </c>
      <c r="AC99" s="1">
        <v>309800000</v>
      </c>
      <c r="AD99" s="1">
        <v>2194100000</v>
      </c>
      <c r="AE99" s="1">
        <v>3873400000</v>
      </c>
      <c r="AF99" s="1">
        <v>589300000</v>
      </c>
      <c r="AG99" s="1">
        <v>1260100000</v>
      </c>
      <c r="AH99" s="1">
        <v>2274800000</v>
      </c>
      <c r="AI99" s="1">
        <v>7966100000</v>
      </c>
      <c r="AJ99" s="1">
        <v>3718100000</v>
      </c>
      <c r="AK99" s="1">
        <v>783100000</v>
      </c>
      <c r="AL99" s="1">
        <v>949700000</v>
      </c>
      <c r="AM99" s="1">
        <v>1399300000</v>
      </c>
      <c r="AT99" s="23" t="s">
        <v>140</v>
      </c>
      <c r="AU99" s="24">
        <f>AU86+AU87</f>
        <v>10416500000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-5200000</v>
      </c>
      <c r="G100" s="10">
        <v>-900000</v>
      </c>
      <c r="H100" s="10">
        <v>-3800000</v>
      </c>
      <c r="I100" s="10">
        <v>-11500000</v>
      </c>
      <c r="J100" s="10">
        <v>-10500000</v>
      </c>
      <c r="K100" s="10">
        <v>-12500000</v>
      </c>
      <c r="L100" s="10">
        <v>-6500000</v>
      </c>
      <c r="M100" s="10">
        <v>110800000</v>
      </c>
      <c r="N100" s="10">
        <v>-64800000</v>
      </c>
      <c r="O100" s="10">
        <v>-18900000</v>
      </c>
      <c r="P100" s="10">
        <v>301000000</v>
      </c>
      <c r="Q100" s="10">
        <v>355557000</v>
      </c>
      <c r="R100" s="10">
        <v>83436000</v>
      </c>
      <c r="S100" s="10">
        <v>236915000</v>
      </c>
      <c r="T100" s="10">
        <v>-161484000</v>
      </c>
      <c r="U100" s="10">
        <v>745154000</v>
      </c>
      <c r="V100" s="10">
        <v>884180000</v>
      </c>
      <c r="W100" s="10">
        <v>-426237000</v>
      </c>
      <c r="X100" s="10">
        <v>925200000</v>
      </c>
      <c r="Y100" s="10">
        <v>584900000</v>
      </c>
      <c r="Z100" s="10">
        <v>-647400000</v>
      </c>
      <c r="AA100" s="10">
        <v>-623000000</v>
      </c>
      <c r="AB100" s="10">
        <v>-845700000</v>
      </c>
      <c r="AC100" s="10">
        <v>-575100000</v>
      </c>
      <c r="AD100" s="10">
        <v>-98700000</v>
      </c>
      <c r="AE100" s="10">
        <v>3777000000</v>
      </c>
      <c r="AF100" s="10">
        <v>-16400000</v>
      </c>
      <c r="AG100" s="10">
        <v>776000000</v>
      </c>
      <c r="AH100" s="10">
        <v>-134800000</v>
      </c>
      <c r="AI100" s="10">
        <v>-601200000</v>
      </c>
      <c r="AJ100" s="10">
        <v>2593300000</v>
      </c>
      <c r="AK100" s="10">
        <v>-2031400000</v>
      </c>
      <c r="AL100" s="10">
        <v>-2346600000</v>
      </c>
      <c r="AM100" s="10">
        <v>-1929500000</v>
      </c>
      <c r="AT100" s="33" t="s">
        <v>141</v>
      </c>
      <c r="AU100" s="34">
        <f>AU99/AU103</f>
        <v>0.2008782380755274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>
        <v>500000</v>
      </c>
      <c r="Q101" s="1">
        <v>-1269000</v>
      </c>
      <c r="R101" s="1">
        <v>-5180000</v>
      </c>
      <c r="S101" s="1">
        <v>-1478000</v>
      </c>
      <c r="T101" s="1">
        <v>2241000</v>
      </c>
      <c r="U101" s="1">
        <v>96352000</v>
      </c>
      <c r="V101" s="1">
        <v>-1521000</v>
      </c>
      <c r="W101" s="1">
        <v>-933000</v>
      </c>
      <c r="X101" s="1">
        <v>-18700000</v>
      </c>
      <c r="Y101" s="1">
        <v>-4800000</v>
      </c>
      <c r="Z101" s="1">
        <v>4500000</v>
      </c>
      <c r="AA101" s="1">
        <v>-5700000</v>
      </c>
      <c r="AB101" s="1">
        <v>4000000</v>
      </c>
      <c r="AC101" s="1">
        <v>2700000</v>
      </c>
      <c r="AD101" s="1">
        <v>-5100000</v>
      </c>
      <c r="AE101" s="1">
        <v>-7000000</v>
      </c>
      <c r="AF101" s="1">
        <v>-2500000</v>
      </c>
      <c r="AG101" s="1">
        <v>-9300000</v>
      </c>
      <c r="AH101" s="1">
        <v>-5100000</v>
      </c>
      <c r="AI101" s="1">
        <v>5800000</v>
      </c>
      <c r="AJ101" s="1">
        <v>-4500000</v>
      </c>
      <c r="AK101" s="1">
        <v>-900000</v>
      </c>
      <c r="AL101" s="1">
        <v>7200000</v>
      </c>
      <c r="AM101" s="1">
        <v>-1300000</v>
      </c>
      <c r="AT101" s="38" t="s">
        <v>142</v>
      </c>
      <c r="AU101" s="40" cm="1">
        <f t="array" ref="AU101">_FV(A1,"Market cap",TRUE)</f>
        <v>41438295720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4900000</v>
      </c>
      <c r="G102" s="10">
        <v>-4900000</v>
      </c>
      <c r="H102" s="10">
        <v>5700000</v>
      </c>
      <c r="I102" s="10">
        <v>-4700000</v>
      </c>
      <c r="J102" s="10">
        <v>1500000</v>
      </c>
      <c r="K102" s="10">
        <v>-2200000</v>
      </c>
      <c r="L102" s="10">
        <v>2700000</v>
      </c>
      <c r="M102" s="10">
        <v>-900000</v>
      </c>
      <c r="N102" s="10">
        <v>6700000</v>
      </c>
      <c r="O102" s="10">
        <v>-8800000</v>
      </c>
      <c r="P102" s="10">
        <v>26400000</v>
      </c>
      <c r="Q102" s="10">
        <v>6663000</v>
      </c>
      <c r="R102" s="10">
        <v>111364000</v>
      </c>
      <c r="S102" s="10">
        <v>-136711000</v>
      </c>
      <c r="T102" s="10">
        <v>4849000</v>
      </c>
      <c r="U102" s="10">
        <v>23326000</v>
      </c>
      <c r="V102" s="10">
        <v>-19501000</v>
      </c>
      <c r="W102" s="10">
        <v>-6757000</v>
      </c>
      <c r="X102" s="10">
        <v>22600000</v>
      </c>
      <c r="Y102" s="10">
        <v>-13000000</v>
      </c>
      <c r="Z102" s="10">
        <v>-7400000</v>
      </c>
      <c r="AA102" s="10">
        <v>30400000</v>
      </c>
      <c r="AB102" s="10">
        <v>-34300000</v>
      </c>
      <c r="AC102" s="10">
        <v>76600000</v>
      </c>
      <c r="AD102" s="10">
        <v>245700000</v>
      </c>
      <c r="AE102" s="10">
        <v>-267600000</v>
      </c>
      <c r="AF102" s="10">
        <v>46200000</v>
      </c>
      <c r="AG102" s="10">
        <v>-27000000</v>
      </c>
      <c r="AH102" s="10">
        <v>94300000</v>
      </c>
      <c r="AI102" s="10">
        <v>-87100000</v>
      </c>
      <c r="AJ102" s="10">
        <v>3300000</v>
      </c>
      <c r="AK102" s="10">
        <v>-12200000</v>
      </c>
      <c r="AL102" s="10">
        <v>379200000</v>
      </c>
      <c r="AM102" s="10">
        <v>-261200000</v>
      </c>
      <c r="AT102" s="33" t="s">
        <v>143</v>
      </c>
      <c r="AU102" s="34">
        <f>AU101/AU103</f>
        <v>0.7991217619244726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1200000</v>
      </c>
      <c r="G103" s="1">
        <v>6100000</v>
      </c>
      <c r="H103" s="1">
        <v>1200000</v>
      </c>
      <c r="I103" s="1">
        <v>6900000</v>
      </c>
      <c r="J103" s="1">
        <v>2200000</v>
      </c>
      <c r="K103" s="1">
        <v>3700000</v>
      </c>
      <c r="L103" s="1">
        <v>1500000</v>
      </c>
      <c r="M103" s="1">
        <v>4200000</v>
      </c>
      <c r="N103" s="1">
        <v>3300000</v>
      </c>
      <c r="O103" s="1">
        <v>10000000</v>
      </c>
      <c r="P103" s="1">
        <v>1200000</v>
      </c>
      <c r="Q103" s="1">
        <v>27645000</v>
      </c>
      <c r="R103" s="1">
        <v>34308000</v>
      </c>
      <c r="S103" s="1">
        <v>145672000</v>
      </c>
      <c r="T103" s="1">
        <v>8961000</v>
      </c>
      <c r="U103" s="1">
        <v>13810000</v>
      </c>
      <c r="V103" s="1">
        <v>37136000</v>
      </c>
      <c r="W103" s="1">
        <v>17635000</v>
      </c>
      <c r="X103" s="1">
        <v>10900000</v>
      </c>
      <c r="Y103" s="1">
        <v>33500000</v>
      </c>
      <c r="Z103" s="1">
        <v>20500000</v>
      </c>
      <c r="AA103" s="1">
        <v>13100000</v>
      </c>
      <c r="AB103" s="1">
        <v>43500000</v>
      </c>
      <c r="AC103" s="1">
        <v>9200000</v>
      </c>
      <c r="AD103" s="1">
        <v>85800000</v>
      </c>
      <c r="AE103" s="1">
        <v>331500000</v>
      </c>
      <c r="AF103" s="1">
        <v>63900000</v>
      </c>
      <c r="AG103" s="1">
        <v>110100000</v>
      </c>
      <c r="AH103" s="1">
        <v>83100000</v>
      </c>
      <c r="AI103" s="1">
        <v>177400000</v>
      </c>
      <c r="AJ103" s="1">
        <v>90300000</v>
      </c>
      <c r="AK103" s="1">
        <v>93600000</v>
      </c>
      <c r="AL103" s="1">
        <v>81400000</v>
      </c>
      <c r="AM103" s="1">
        <v>460600000</v>
      </c>
      <c r="AT103" s="35" t="s">
        <v>144</v>
      </c>
      <c r="AU103" s="41">
        <f>AU99+AU101</f>
        <v>51854795720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>
        <v>6100000</v>
      </c>
      <c r="G104" s="11">
        <v>1200000</v>
      </c>
      <c r="H104" s="11">
        <v>6900000</v>
      </c>
      <c r="I104" s="11">
        <v>2200000</v>
      </c>
      <c r="J104" s="11">
        <v>3700000</v>
      </c>
      <c r="K104" s="11">
        <v>1500000</v>
      </c>
      <c r="L104" s="11">
        <v>4200000</v>
      </c>
      <c r="M104" s="11">
        <v>3300000</v>
      </c>
      <c r="N104" s="11">
        <v>10000000</v>
      </c>
      <c r="O104" s="11">
        <v>1200000</v>
      </c>
      <c r="P104" s="11">
        <v>27600000</v>
      </c>
      <c r="Q104" s="11">
        <v>34308000</v>
      </c>
      <c r="R104" s="11">
        <v>145672000</v>
      </c>
      <c r="S104" s="11">
        <v>8961000</v>
      </c>
      <c r="T104" s="11">
        <v>13810000</v>
      </c>
      <c r="U104" s="11">
        <v>37136000</v>
      </c>
      <c r="V104" s="11">
        <v>17635000</v>
      </c>
      <c r="W104" s="11">
        <v>10878000</v>
      </c>
      <c r="X104" s="11">
        <v>33500000</v>
      </c>
      <c r="Y104" s="11">
        <v>20500000</v>
      </c>
      <c r="Z104" s="11">
        <v>13100000</v>
      </c>
      <c r="AA104" s="11">
        <v>43500000</v>
      </c>
      <c r="AB104" s="11">
        <v>9200000</v>
      </c>
      <c r="AC104" s="11">
        <v>85800000</v>
      </c>
      <c r="AD104" s="11">
        <v>331500000</v>
      </c>
      <c r="AE104" s="11">
        <v>63900000</v>
      </c>
      <c r="AF104" s="11">
        <v>110100000</v>
      </c>
      <c r="AG104" s="11">
        <v>83100000</v>
      </c>
      <c r="AH104" s="11">
        <v>177400000</v>
      </c>
      <c r="AI104" s="11">
        <v>90300000</v>
      </c>
      <c r="AJ104" s="11">
        <v>93600000</v>
      </c>
      <c r="AK104" s="11">
        <v>81400000</v>
      </c>
      <c r="AL104" s="11">
        <v>460600000</v>
      </c>
      <c r="AM104" s="11">
        <v>199400000</v>
      </c>
      <c r="AT104" s="64" t="s">
        <v>145</v>
      </c>
      <c r="AU104" s="65"/>
    </row>
    <row r="105" spans="1:47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-0.12037037037037035</v>
      </c>
      <c r="H105" s="15">
        <f t="shared" ref="H105:AM105" si="8">(H106/G106)-1</f>
        <v>-0.31578947368421051</v>
      </c>
      <c r="I105" s="15">
        <f t="shared" si="8"/>
        <v>0.76923076923076916</v>
      </c>
      <c r="J105" s="15">
        <f t="shared" si="8"/>
        <v>-0.82608695652173914</v>
      </c>
      <c r="K105" s="15">
        <f t="shared" si="8"/>
        <v>6.65</v>
      </c>
      <c r="L105" s="15">
        <f t="shared" si="8"/>
        <v>1.3660130718954249</v>
      </c>
      <c r="M105" s="15">
        <f t="shared" si="8"/>
        <v>-3.7872928176795582</v>
      </c>
      <c r="N105" s="15">
        <f t="shared" si="8"/>
        <v>-1.7552031714568881</v>
      </c>
      <c r="O105" s="15">
        <f t="shared" si="8"/>
        <v>-1.0314960629921259</v>
      </c>
      <c r="P105" s="15">
        <f t="shared" si="8"/>
        <v>113.54166666666667</v>
      </c>
      <c r="Q105" s="15">
        <f t="shared" si="8"/>
        <v>0.31903237540923968</v>
      </c>
      <c r="R105" s="15">
        <f t="shared" si="8"/>
        <v>-1.0857662119900056</v>
      </c>
      <c r="S105" s="15">
        <f t="shared" si="8"/>
        <v>-11.633171484613653</v>
      </c>
      <c r="T105" s="15">
        <f t="shared" si="8"/>
        <v>-1.4973917461239079</v>
      </c>
      <c r="U105" s="15">
        <f t="shared" si="8"/>
        <v>0.43005751529079883</v>
      </c>
      <c r="V105" s="15">
        <f t="shared" si="8"/>
        <v>-0.14530234298274325</v>
      </c>
      <c r="W105" s="15">
        <f t="shared" si="8"/>
        <v>0.50954555403012392</v>
      </c>
      <c r="X105" s="15">
        <f t="shared" si="8"/>
        <v>-0.60062344920305932</v>
      </c>
      <c r="Y105" s="15">
        <f t="shared" si="8"/>
        <v>2.1023102310231021</v>
      </c>
      <c r="Z105" s="15">
        <f t="shared" si="8"/>
        <v>6.1170212765957466E-3</v>
      </c>
      <c r="AA105" s="15">
        <f t="shared" si="8"/>
        <v>-0.22072429288924134</v>
      </c>
      <c r="AB105" s="15">
        <f t="shared" si="8"/>
        <v>0.79850746268656714</v>
      </c>
      <c r="AC105" s="15">
        <f t="shared" si="8"/>
        <v>0.34986797434930206</v>
      </c>
      <c r="AD105" s="15">
        <f t="shared" si="8"/>
        <v>-0.30948721531367895</v>
      </c>
      <c r="AE105" s="15">
        <f t="shared" si="8"/>
        <v>0.21954674220963177</v>
      </c>
      <c r="AF105" s="15">
        <f t="shared" si="8"/>
        <v>-0.40003318400530941</v>
      </c>
      <c r="AG105" s="15">
        <f t="shared" si="8"/>
        <v>0.44469026548672574</v>
      </c>
      <c r="AH105" s="15">
        <f t="shared" si="8"/>
        <v>0.50957120980091886</v>
      </c>
      <c r="AI105" s="15">
        <f t="shared" si="8"/>
        <v>0.10803956378392088</v>
      </c>
      <c r="AJ105" s="15">
        <f t="shared" si="8"/>
        <v>0.55642023346303504</v>
      </c>
      <c r="AK105" s="15">
        <f t="shared" si="8"/>
        <v>0.34161764705882347</v>
      </c>
      <c r="AL105" s="15">
        <f t="shared" si="8"/>
        <v>6.4288063137125873E-2</v>
      </c>
      <c r="AM105" s="15">
        <f t="shared" si="8"/>
        <v>-0.13558885627478245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6.8183876496847637E-2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10800000</v>
      </c>
      <c r="G106" s="1">
        <v>9500000</v>
      </c>
      <c r="H106" s="1">
        <v>6500000</v>
      </c>
      <c r="I106" s="1">
        <v>11500000</v>
      </c>
      <c r="J106" s="1">
        <v>2000000</v>
      </c>
      <c r="K106" s="1">
        <v>15300000</v>
      </c>
      <c r="L106" s="1">
        <v>36200000</v>
      </c>
      <c r="M106" s="1">
        <v>-100900000</v>
      </c>
      <c r="N106" s="1">
        <v>76200000</v>
      </c>
      <c r="O106" s="1">
        <v>-2400000</v>
      </c>
      <c r="P106" s="1">
        <v>-274900000</v>
      </c>
      <c r="Q106" s="1">
        <v>-362602000</v>
      </c>
      <c r="R106" s="1">
        <v>31099000</v>
      </c>
      <c r="S106" s="1">
        <v>-330681000</v>
      </c>
      <c r="T106" s="1">
        <v>164478000</v>
      </c>
      <c r="U106" s="1">
        <v>235213000</v>
      </c>
      <c r="V106" s="1">
        <v>201036000</v>
      </c>
      <c r="W106" s="1">
        <v>303473000</v>
      </c>
      <c r="X106" s="1">
        <v>121200000</v>
      </c>
      <c r="Y106" s="1">
        <v>376000000</v>
      </c>
      <c r="Z106" s="1">
        <v>378300000</v>
      </c>
      <c r="AA106" s="1">
        <v>294800000</v>
      </c>
      <c r="AB106" s="1">
        <v>530200000</v>
      </c>
      <c r="AC106" s="1">
        <v>715700000</v>
      </c>
      <c r="AD106" s="1">
        <v>494200000</v>
      </c>
      <c r="AE106" s="1">
        <v>602700000</v>
      </c>
      <c r="AF106" s="1">
        <v>361600000</v>
      </c>
      <c r="AG106" s="1">
        <v>522400000</v>
      </c>
      <c r="AH106" s="1">
        <v>788600000</v>
      </c>
      <c r="AI106" s="1">
        <v>873800000</v>
      </c>
      <c r="AJ106" s="1">
        <v>1360000000</v>
      </c>
      <c r="AK106" s="1">
        <v>1824600000</v>
      </c>
      <c r="AL106" s="1">
        <v>1941900000</v>
      </c>
      <c r="AM106" s="1">
        <v>1678600000</v>
      </c>
      <c r="AN106" s="42">
        <f>AM106*(1+$AU$106)</f>
        <v>1798134422.2763367</v>
      </c>
      <c r="AO106" s="42">
        <f t="shared" ref="AO106:AR106" si="9">AN106*(1+$AU$106)</f>
        <v>1926180984.4960413</v>
      </c>
      <c r="AP106" s="42">
        <f t="shared" si="9"/>
        <v>2063345842.8192866</v>
      </c>
      <c r="AQ106" s="42">
        <f t="shared" si="9"/>
        <v>2210278318.2617292</v>
      </c>
      <c r="AR106" s="42">
        <f t="shared" si="9"/>
        <v>2367673970.4977169</v>
      </c>
      <c r="AS106" s="43" t="s">
        <v>146</v>
      </c>
      <c r="AT106" s="44" t="s">
        <v>147</v>
      </c>
      <c r="AU106" s="45">
        <f>(SUM(AN4:AR4)/5)</f>
        <v>7.1210784151278794E-2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3"/>
      <c r="AO107" s="43"/>
      <c r="AP107" s="43"/>
      <c r="AQ107" s="43"/>
      <c r="AR107" s="46">
        <f>AR106*(1+AU107)/(AU108-AU107)</f>
        <v>56198424426.702812</v>
      </c>
      <c r="AS107" s="47" t="s">
        <v>148</v>
      </c>
      <c r="AT107" s="48" t="s">
        <v>149</v>
      </c>
      <c r="AU107" s="49">
        <v>2.5000000000000001E-2</v>
      </c>
    </row>
    <row r="108" spans="1:47" ht="19" x14ac:dyDescent="0.25">
      <c r="AN108" s="46">
        <f t="shared" ref="AN108:AP108" si="10">AN107+AN106</f>
        <v>1798134422.2763367</v>
      </c>
      <c r="AO108" s="46">
        <f t="shared" si="10"/>
        <v>1926180984.4960413</v>
      </c>
      <c r="AP108" s="46">
        <f t="shared" si="10"/>
        <v>2063345842.8192866</v>
      </c>
      <c r="AQ108" s="46">
        <f>AQ107+AQ106</f>
        <v>2210278318.2617292</v>
      </c>
      <c r="AR108" s="46">
        <f>AR107+AR106</f>
        <v>58566098397.200531</v>
      </c>
      <c r="AS108" s="47" t="s">
        <v>144</v>
      </c>
      <c r="AT108" s="50" t="s">
        <v>150</v>
      </c>
      <c r="AU108" s="51">
        <f>AU105</f>
        <v>6.8183876496847637E-2</v>
      </c>
    </row>
    <row r="109" spans="1:47" ht="19" x14ac:dyDescent="0.25">
      <c r="AN109" s="60" t="s">
        <v>151</v>
      </c>
      <c r="AO109" s="61"/>
    </row>
    <row r="110" spans="1:47" ht="20" x14ac:dyDescent="0.25">
      <c r="AN110" s="52" t="s">
        <v>152</v>
      </c>
      <c r="AO110" s="40">
        <f>NPV(AU108,AN108,AO108,AP108,AQ108,AR108)</f>
        <v>48875103423.119698</v>
      </c>
    </row>
    <row r="111" spans="1:47" ht="20" x14ac:dyDescent="0.25">
      <c r="AN111" s="52" t="s">
        <v>153</v>
      </c>
      <c r="AO111" s="40">
        <f>AM40</f>
        <v>199400000</v>
      </c>
    </row>
    <row r="112" spans="1:47" ht="20" x14ac:dyDescent="0.25">
      <c r="AN112" s="52" t="s">
        <v>140</v>
      </c>
      <c r="AO112" s="40">
        <f>AU99</f>
        <v>10416500000</v>
      </c>
    </row>
    <row r="113" spans="40:41" ht="20" x14ac:dyDescent="0.25">
      <c r="AN113" s="52" t="s">
        <v>154</v>
      </c>
      <c r="AO113" s="40">
        <f>AO110+AO111-AO112</f>
        <v>38658003423.119698</v>
      </c>
    </row>
    <row r="114" spans="40:41" ht="20" x14ac:dyDescent="0.25">
      <c r="AN114" s="52" t="s">
        <v>155</v>
      </c>
      <c r="AO114" s="53">
        <f>AM34*(1+(5*AS16))</f>
        <v>136305573.45807815</v>
      </c>
    </row>
    <row r="115" spans="40:41" ht="20" x14ac:dyDescent="0.25">
      <c r="AN115" s="54" t="s">
        <v>156</v>
      </c>
      <c r="AO115" s="55">
        <f>AO113/AO114</f>
        <v>283.61278590716813</v>
      </c>
    </row>
    <row r="116" spans="40:41" ht="20" x14ac:dyDescent="0.25">
      <c r="AN116" s="52" t="s">
        <v>157</v>
      </c>
      <c r="AO116" s="56" cm="1">
        <f t="array" ref="AO116">_FV(A1,"Price")</f>
        <v>224.6</v>
      </c>
    </row>
    <row r="117" spans="40:41" ht="20" x14ac:dyDescent="0.25">
      <c r="AN117" s="57" t="s">
        <v>158</v>
      </c>
      <c r="AO117" s="58">
        <f>AO115/AO116-1</f>
        <v>0.26274615274785451</v>
      </c>
    </row>
    <row r="118" spans="40:41" ht="20" x14ac:dyDescent="0.25">
      <c r="AN118" s="57" t="s">
        <v>159</v>
      </c>
      <c r="AO118" s="59" t="str">
        <f>IF(AO115&gt;AO116,"BUY","SELL")</f>
        <v>BUY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STZ" display="ROIC.AI | STZ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928683/000089183994000041/0000891839-94-000041-index.html" xr:uid="{00000000-0004-0000-0000-00001C000000}"/>
    <hyperlink ref="K74" r:id="rId21" tooltip="https://www.sec.gov/Archives/edgar/data/928683/000089183994000041/0000891839-94-000041-index.html" xr:uid="{00000000-0004-0000-0000-00001D000000}"/>
    <hyperlink ref="L36" r:id="rId22" tooltip="https://www.sec.gov/Archives/edgar/data/16918/000089183995000038/0000891839-95-000038-index.html" xr:uid="{00000000-0004-0000-0000-00001F000000}"/>
    <hyperlink ref="L74" r:id="rId23" tooltip="https://www.sec.gov/Archives/edgar/data/16918/000089183995000038/0000891839-95-000038-index.html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sec.gov" xr:uid="{00000000-0004-0000-0000-00002E000000}"/>
    <hyperlink ref="Q74" r:id="rId33" tooltip="https://sec.gov" xr:uid="{00000000-0004-0000-0000-00002F000000}"/>
    <hyperlink ref="R36" r:id="rId34" tooltip="https://www.sec.gov/Archives/edgar/data/16918/000001691801500005/0000016918-01-500005-index.htm" xr:uid="{00000000-0004-0000-0000-000031000000}"/>
    <hyperlink ref="R74" r:id="rId35" tooltip="https://www.sec.gov/Archives/edgar/data/16918/000001691801500005/0000016918-01-500005-index.htm" xr:uid="{00000000-0004-0000-0000-000032000000}"/>
    <hyperlink ref="S36" r:id="rId36" tooltip="https://www.sec.gov/Archives/edgar/data/16918/000001691802000009/0000016918-02-000009-index.html" xr:uid="{00000000-0004-0000-0000-000034000000}"/>
    <hyperlink ref="S74" r:id="rId37" tooltip="https://www.sec.gov/Archives/edgar/data/16918/000001691802000009/0000016918-02-000009-index.html" xr:uid="{00000000-0004-0000-0000-000035000000}"/>
    <hyperlink ref="T36" r:id="rId38" tooltip="https://sec.gov" xr:uid="{00000000-0004-0000-0000-000037000000}"/>
    <hyperlink ref="T74" r:id="rId39" tooltip="https://sec.gov" xr:uid="{00000000-0004-0000-0000-000038000000}"/>
    <hyperlink ref="U36" r:id="rId40" tooltip="https://sec.gov" xr:uid="{00000000-0004-0000-0000-00003A000000}"/>
    <hyperlink ref="U74" r:id="rId41" tooltip="https://sec.gov" xr:uid="{00000000-0004-0000-0000-00003B000000}"/>
    <hyperlink ref="V36" r:id="rId42" tooltip="https://www.sec.gov/Archives/edgar/data/16918/000001691805000031/form10k-022805.htm" xr:uid="{00000000-0004-0000-0000-00003D000000}"/>
    <hyperlink ref="V74" r:id="rId43" tooltip="https://www.sec.gov/Archives/edgar/data/16918/000001691805000031/form10k-022805.htm" xr:uid="{00000000-0004-0000-0000-00003E000000}"/>
    <hyperlink ref="W36" r:id="rId44" tooltip="https://www.sec.gov/Archives/edgar/data/16918/000001691806000033/form10k-022806.htm" xr:uid="{00000000-0004-0000-0000-000040000000}"/>
    <hyperlink ref="W74" r:id="rId45" tooltip="https://www.sec.gov/Archives/edgar/data/16918/000001691806000033/form10k-022806.htm" xr:uid="{00000000-0004-0000-0000-000041000000}"/>
    <hyperlink ref="X36" r:id="rId46" tooltip="https://www.sec.gov/Archives/edgar/data/16918/000001691807000041/0000016918-07-000041-index.html" xr:uid="{00000000-0004-0000-0000-000043000000}"/>
    <hyperlink ref="X74" r:id="rId47" tooltip="https://www.sec.gov/Archives/edgar/data/16918/000001691807000041/0000016918-07-000041-index.html" xr:uid="{00000000-0004-0000-0000-000044000000}"/>
    <hyperlink ref="Y36" r:id="rId48" tooltip="https://www.sec.gov/Archives/edgar/data/16918/000095015208003169/0000950152-08-003169-index.html" xr:uid="{00000000-0004-0000-0000-000046000000}"/>
    <hyperlink ref="Y74" r:id="rId49" tooltip="https://www.sec.gov/Archives/edgar/data/16918/000095015208003169/0000950152-08-003169-index.html" xr:uid="{00000000-0004-0000-0000-000047000000}"/>
    <hyperlink ref="Z36" r:id="rId50" tooltip="https://www.sec.gov/Archives/edgar/data/16918/000095015209004335/0000950152-09-004335-index.html" xr:uid="{00000000-0004-0000-0000-000049000000}"/>
    <hyperlink ref="Z74" r:id="rId51" tooltip="https://www.sec.gov/Archives/edgar/data/16918/000095015209004335/0000950152-09-004335-index.html" xr:uid="{00000000-0004-0000-0000-00004A000000}"/>
    <hyperlink ref="AA36" r:id="rId52" tooltip="https://www.sec.gov/Archives/edgar/data/16918/000095012310040629/0000950123-10-040629-index.html" xr:uid="{00000000-0004-0000-0000-00004C000000}"/>
    <hyperlink ref="AA74" r:id="rId53" tooltip="https://www.sec.gov/Archives/edgar/data/16918/000095012310040629/0000950123-10-040629-index.html" xr:uid="{00000000-0004-0000-0000-00004D000000}"/>
    <hyperlink ref="AB36" r:id="rId54" tooltip="https://www.sec.gov/Archives/edgar/data/16918/000095012311041878/0000950123-11-041878-index.html" xr:uid="{00000000-0004-0000-0000-00004F000000}"/>
    <hyperlink ref="AB74" r:id="rId55" tooltip="https://www.sec.gov/Archives/edgar/data/16918/000095012311041878/0000950123-11-041878-index.html" xr:uid="{00000000-0004-0000-0000-000050000000}"/>
    <hyperlink ref="AC36" r:id="rId56" tooltip="https://www.sec.gov/Archives/edgar/data/16918/000119312512195350/d285276d10k.htm" xr:uid="{00000000-0004-0000-0000-000052000000}"/>
    <hyperlink ref="AC74" r:id="rId57" tooltip="https://www.sec.gov/Archives/edgar/data/16918/000119312512195350/d285276d10k.htm" xr:uid="{00000000-0004-0000-0000-000053000000}"/>
    <hyperlink ref="AD36" r:id="rId58" tooltip="https://www.sec.gov/Archives/edgar/data/16918/000001691813000008/0000016918-13-000008-index.html" xr:uid="{00000000-0004-0000-0000-000055000000}"/>
    <hyperlink ref="AD74" r:id="rId59" tooltip="https://www.sec.gov/Archives/edgar/data/16918/000001691813000008/0000016918-13-000008-index.html" xr:uid="{00000000-0004-0000-0000-000056000000}"/>
    <hyperlink ref="AE36" r:id="rId60" tooltip="https://www.sec.gov/Archives/edgar/data/16918/000001691814000011/0000016918-14-000011-index.html" xr:uid="{00000000-0004-0000-0000-000058000000}"/>
    <hyperlink ref="AE74" r:id="rId61" tooltip="https://www.sec.gov/Archives/edgar/data/16918/000001691814000011/0000016918-14-000011-index.html" xr:uid="{00000000-0004-0000-0000-000059000000}"/>
    <hyperlink ref="AF36" r:id="rId62" tooltip="https://www.sec.gov/Archives/edgar/data/16918/000001691815000016/0000016918-15-000016-index.html" xr:uid="{00000000-0004-0000-0000-00005B000000}"/>
    <hyperlink ref="AF74" r:id="rId63" tooltip="https://www.sec.gov/Archives/edgar/data/16918/000001691815000016/0000016918-15-000016-index.html" xr:uid="{00000000-0004-0000-0000-00005C000000}"/>
    <hyperlink ref="AG36" r:id="rId64" tooltip="https://www.sec.gov/Archives/edgar/data/16918/000001691816000075/0000016918-16-000075-index.html" xr:uid="{00000000-0004-0000-0000-00005E000000}"/>
    <hyperlink ref="AG74" r:id="rId65" tooltip="https://www.sec.gov/Archives/edgar/data/16918/000001691816000075/0000016918-16-000075-index.html" xr:uid="{00000000-0004-0000-0000-00005F000000}"/>
    <hyperlink ref="AH36" r:id="rId66" tooltip="https://www.sec.gov/Archives/edgar/data/16918/000001691817000029/0000016918-17-000029-index.html" xr:uid="{00000000-0004-0000-0000-000061000000}"/>
    <hyperlink ref="AH74" r:id="rId67" tooltip="https://www.sec.gov/Archives/edgar/data/16918/000001691817000029/0000016918-17-000029-index.html" xr:uid="{00000000-0004-0000-0000-000062000000}"/>
    <hyperlink ref="AI36" r:id="rId68" tooltip="https://www.sec.gov/Archives/edgar/data/16918/000001691818000033/0000016918-18-000033-index.html" xr:uid="{00000000-0004-0000-0000-000064000000}"/>
    <hyperlink ref="AI74" r:id="rId69" tooltip="https://www.sec.gov/Archives/edgar/data/16918/000001691818000033/0000016918-18-000033-index.html" xr:uid="{00000000-0004-0000-0000-000065000000}"/>
    <hyperlink ref="AJ36" r:id="rId70" tooltip="https://www.sec.gov/Archives/edgar/data/16918/000001691819000024/0000016918-19-000024-index.html" xr:uid="{00000000-0004-0000-0000-000067000000}"/>
    <hyperlink ref="AJ74" r:id="rId71" tooltip="https://www.sec.gov/Archives/edgar/data/16918/000001691819000024/0000016918-19-000024-index.html" xr:uid="{00000000-0004-0000-0000-000068000000}"/>
    <hyperlink ref="AK36" r:id="rId72" tooltip="https://www.sec.gov/Archives/edgar/data/16918/000001691820000078/0000016918-20-000078-index.htm" xr:uid="{00000000-0004-0000-0000-00006A000000}"/>
    <hyperlink ref="AK74" r:id="rId73" tooltip="https://www.sec.gov/Archives/edgar/data/16918/000001691820000078/0000016918-20-000078-index.htm" xr:uid="{00000000-0004-0000-0000-00006B000000}"/>
    <hyperlink ref="AL36" r:id="rId74" tooltip="https://www.sec.gov/Archives/edgar/data/16918/000001691821000060/0000016918-21-000060-index.htm" xr:uid="{00000000-0004-0000-0000-00006D000000}"/>
    <hyperlink ref="AL74" r:id="rId75" tooltip="https://www.sec.gov/Archives/edgar/data/16918/000001691821000060/0000016918-21-000060-index.htm" xr:uid="{00000000-0004-0000-0000-00006E000000}"/>
    <hyperlink ref="AM36" r:id="rId76" tooltip="https://www.sec.gov/Archives/edgar/data/16918/000001691822000069/0000016918-22-000069-index.htm" xr:uid="{00000000-0004-0000-0000-000070000000}"/>
    <hyperlink ref="AM74" r:id="rId77" tooltip="https://www.sec.gov/Archives/edgar/data/16918/000001691822000069/0000016918-22-000069-index.htm" xr:uid="{00000000-0004-0000-0000-000071000000}"/>
    <hyperlink ref="AN1" r:id="rId78" display="https://finbox.com/NYSE:STZ/explorer/revenue_proj" xr:uid="{11B23AC9-1A9F-7547-BEBF-82384B1F58CB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2023-03-13T23:43:06Z</dcterms:created>
  <dcterms:modified xsi:type="dcterms:W3CDTF">2023-04-11T08:13:00Z</dcterms:modified>
</cp:coreProperties>
</file>