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775B06B-0B99-4F4A-A284-C425492D2DC0}"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10" hidden="1">'Sheet 1'!$C$19:$V$19</definedName>
    <definedName name="_xlchart.v1.11" hidden="1">'Sheet 1'!$C$3:$V$3</definedName>
    <definedName name="_xlchart.v1.6" hidden="1">'Sheet 1'!$A$106:$B$106</definedName>
    <definedName name="_xlchart.v1.7" hidden="1">'Sheet 1'!$A$19:$B$19</definedName>
    <definedName name="_xlchart.v1.8" hidden="1">'Sheet 1'!$A$3:$B$3</definedName>
    <definedName name="_xlchart.v1.9" hidden="1">'Sheet 1'!$C$106:$V$106</definedName>
    <definedName name="_xlchart.v2.0" hidden="1">'Sheet 1'!$A$106:$B$106</definedName>
    <definedName name="_xlchart.v2.1" hidden="1">'Sheet 1'!$A$19:$B$19</definedName>
    <definedName name="_xlchart.v2.2" hidden="1">'Sheet 1'!$A$3:$B$3</definedName>
    <definedName name="_xlchart.v2.3" hidden="1">'Sheet 1'!$C$106:$V$106</definedName>
    <definedName name="_xlchart.v2.4" hidden="1">'Sheet 1'!$C$19:$V$19</definedName>
    <definedName name="_xlchart.v2.5" hidden="1">'Sheet 1'!$C$3:$V$3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6" i="1" l="1"/>
  <c r="Y106" i="1"/>
  <c r="Z106" i="1"/>
  <c r="AA106" i="1" s="1"/>
  <c r="W106" i="1"/>
  <c r="X116" i="1" a="1"/>
  <c r="X116" i="1" s="1"/>
  <c r="AD101" i="1" a="1"/>
  <c r="AD101" i="1" s="1"/>
  <c r="AD95" i="1" a="1"/>
  <c r="AD95" i="1" s="1"/>
  <c r="AD97" i="1" s="1"/>
  <c r="X111" i="1"/>
  <c r="W108" i="1"/>
  <c r="AD90" i="1"/>
  <c r="AD89" i="1"/>
  <c r="AD91" i="1" s="1"/>
  <c r="AD87" i="1"/>
  <c r="AD86" i="1"/>
  <c r="AD99" i="1" s="1"/>
  <c r="AD85" i="1"/>
  <c r="AD88" i="1" s="1"/>
  <c r="AB19" i="1"/>
  <c r="AB16" i="1"/>
  <c r="X114" i="1" s="1"/>
  <c r="AE13" i="1"/>
  <c r="AD13" i="1"/>
  <c r="AC13" i="1"/>
  <c r="AB13" i="1"/>
  <c r="AE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AD10" i="1" s="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X108" i="1"/>
  <c r="AD92" i="1"/>
  <c r="AD103" i="1"/>
  <c r="AD100" i="1" s="1"/>
  <c r="X112" i="1"/>
  <c r="AD16" i="1"/>
  <c r="AE16" i="1"/>
  <c r="AC16" i="1"/>
  <c r="AD102" i="1" l="1"/>
  <c r="AD105" i="1" s="1"/>
  <c r="AD108" i="1" s="1"/>
  <c r="Y108" i="1"/>
  <c r="AA107" i="1" l="1"/>
  <c r="AA108" i="1" s="1"/>
  <c r="Z108" i="1"/>
  <c r="X110" i="1" l="1"/>
  <c r="X113" i="1" s="1"/>
  <c r="X115" i="1" s="1"/>
  <c r="X118" i="1" s="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<sst xmlns="http://schemas.openxmlformats.org/spreadsheetml/2006/main" count="674" uniqueCount="160">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</sst>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4503311258278E-2"/>
          <c:y val="0.11818915637368035"/>
          <c:w val="0.84782781456953638"/>
          <c:h val="0.7128044370817667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1'!$C$3:$V$3</c:f>
              <c:numCache>
                <c:formatCode>#,###,,;\(#,###,,\);\ \-\ \-</c:formatCode>
                <c:ptCount val="20"/>
                <c:pt idx="0">
                  <c:v>24360800000</c:v>
                </c:pt>
                <c:pt idx="1">
                  <c:v>24212700000</c:v>
                </c:pt>
                <c:pt idx="2">
                  <c:v>17765700000</c:v>
                </c:pt>
                <c:pt idx="3">
                  <c:v>17930900000</c:v>
                </c:pt>
                <c:pt idx="4">
                  <c:v>19760900000</c:v>
                </c:pt>
                <c:pt idx="5">
                  <c:v>20201200000</c:v>
                </c:pt>
                <c:pt idx="6">
                  <c:v>16524600000</c:v>
                </c:pt>
                <c:pt idx="7">
                  <c:v>14605100000</c:v>
                </c:pt>
                <c:pt idx="8">
                  <c:v>12227200000</c:v>
                </c:pt>
                <c:pt idx="9">
                  <c:v>9736300000</c:v>
                </c:pt>
                <c:pt idx="10">
                  <c:v>9748400000</c:v>
                </c:pt>
                <c:pt idx="11">
                  <c:v>10037500000</c:v>
                </c:pt>
                <c:pt idx="12">
                  <c:v>11584200000</c:v>
                </c:pt>
                <c:pt idx="13">
                  <c:v>12384900000</c:v>
                </c:pt>
                <c:pt idx="14">
                  <c:v>15477700000</c:v>
                </c:pt>
                <c:pt idx="15">
                  <c:v>13665200000</c:v>
                </c:pt>
                <c:pt idx="16">
                  <c:v>15883500000</c:v>
                </c:pt>
                <c:pt idx="17">
                  <c:v>13100200000</c:v>
                </c:pt>
                <c:pt idx="18">
                  <c:v>17645200000</c:v>
                </c:pt>
                <c:pt idx="19">
                  <c:v>20351000000</c:v>
                </c:pt>
              </c:numCache>
            </c:numRef>
          </c:val>
          <c:extLst>
            <c:ext xmlns:c16="http://schemas.microsoft.com/office/drawing/2014/chart" uri="{C3380CC4-5D6E-409C-BE32-E72D297353CC}">
              <c16:uniqueId val="{00000000-58DC-EE49-AA4E-5D2298896172}"/>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1'!$C$19:$V$19</c:f>
              <c:numCache>
                <c:formatCode>#,###,,;\(#,###,,\);\ \-\ \-</c:formatCode>
                <c:ptCount val="20"/>
                <c:pt idx="0">
                  <c:v>1657800000</c:v>
                </c:pt>
                <c:pt idx="1">
                  <c:v>2265900000</c:v>
                </c:pt>
                <c:pt idx="2">
                  <c:v>1471000000</c:v>
                </c:pt>
                <c:pt idx="3">
                  <c:v>1637500000</c:v>
                </c:pt>
                <c:pt idx="4">
                  <c:v>2061500000</c:v>
                </c:pt>
                <c:pt idx="5">
                  <c:v>2168700000</c:v>
                </c:pt>
                <c:pt idx="6">
                  <c:v>1627700000</c:v>
                </c:pt>
                <c:pt idx="7">
                  <c:v>1648700000</c:v>
                </c:pt>
                <c:pt idx="8">
                  <c:v>1671900000</c:v>
                </c:pt>
                <c:pt idx="9">
                  <c:v>1823400000</c:v>
                </c:pt>
                <c:pt idx="10">
                  <c:v>773100000</c:v>
                </c:pt>
                <c:pt idx="11">
                  <c:v>1350900000</c:v>
                </c:pt>
                <c:pt idx="12">
                  <c:v>1573600000</c:v>
                </c:pt>
                <c:pt idx="13">
                  <c:v>1682000000</c:v>
                </c:pt>
                <c:pt idx="14">
                  <c:v>3031200000</c:v>
                </c:pt>
                <c:pt idx="15">
                  <c:v>5160800000</c:v>
                </c:pt>
                <c:pt idx="16">
                  <c:v>5862600000</c:v>
                </c:pt>
                <c:pt idx="17">
                  <c:v>4511600000</c:v>
                </c:pt>
                <c:pt idx="18">
                  <c:v>6061600000</c:v>
                </c:pt>
                <c:pt idx="19">
                  <c:v>6881000000</c:v>
                </c:pt>
              </c:numCache>
            </c:numRef>
          </c:val>
          <c:extLst>
            <c:ext xmlns:c16="http://schemas.microsoft.com/office/drawing/2014/chart" uri="{C3380CC4-5D6E-409C-BE32-E72D297353CC}">
              <c16:uniqueId val="{00000001-58DC-EE49-AA4E-5D2298896172}"/>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1'!$C$106:$V$106</c:f>
              <c:numCache>
                <c:formatCode>#,###,,;\(#,###,,\);\ \-\ \-</c:formatCode>
                <c:ptCount val="20"/>
                <c:pt idx="0">
                  <c:v>309900000</c:v>
                </c:pt>
                <c:pt idx="1">
                  <c:v>612500000</c:v>
                </c:pt>
                <c:pt idx="2">
                  <c:v>921700000</c:v>
                </c:pt>
                <c:pt idx="3">
                  <c:v>997100000</c:v>
                </c:pt>
                <c:pt idx="4">
                  <c:v>1347300000</c:v>
                </c:pt>
                <c:pt idx="5">
                  <c:v>938700000</c:v>
                </c:pt>
                <c:pt idx="6">
                  <c:v>1079100000</c:v>
                </c:pt>
                <c:pt idx="7">
                  <c:v>1033600000</c:v>
                </c:pt>
                <c:pt idx="8">
                  <c:v>914300000</c:v>
                </c:pt>
                <c:pt idx="9">
                  <c:v>924100000</c:v>
                </c:pt>
                <c:pt idx="10">
                  <c:v>847200000</c:v>
                </c:pt>
                <c:pt idx="11">
                  <c:v>709900000</c:v>
                </c:pt>
                <c:pt idx="12">
                  <c:v>623500000</c:v>
                </c:pt>
                <c:pt idx="13">
                  <c:v>1180900000</c:v>
                </c:pt>
                <c:pt idx="14">
                  <c:v>2268100000</c:v>
                </c:pt>
                <c:pt idx="15">
                  <c:v>2950000000</c:v>
                </c:pt>
                <c:pt idx="16">
                  <c:v>1519500000</c:v>
                </c:pt>
                <c:pt idx="17">
                  <c:v>2101700000</c:v>
                </c:pt>
                <c:pt idx="18">
                  <c:v>3941500000</c:v>
                </c:pt>
                <c:pt idx="19">
                  <c:v>3207000000</c:v>
                </c:pt>
              </c:numCache>
            </c:numRef>
          </c:val>
          <c:extLst>
            <c:ext xmlns:c16="http://schemas.microsoft.com/office/drawing/2014/chart" uri="{C3380CC4-5D6E-409C-BE32-E72D297353CC}">
              <c16:uniqueId val="{00000002-58DC-EE49-AA4E-5D2298896172}"/>
            </c:ext>
          </c:extLst>
        </c:ser>
        <c:dLbls>
          <c:showLegendKey val="0"/>
          <c:showVal val="0"/>
          <c:showCatName val="0"/>
          <c:showSerName val="0"/>
          <c:showPercent val="0"/>
          <c:showBubbleSize val="0"/>
        </c:dLbls>
        <c:gapWidth val="100"/>
        <c:overlap val="-24"/>
        <c:axId val="61659328"/>
        <c:axId val="61653424"/>
      </c:barChart>
      <c:catAx>
        <c:axId val="61659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653424"/>
        <c:crosses val="autoZero"/>
        <c:auto val="1"/>
        <c:lblAlgn val="ctr"/>
        <c:lblOffset val="100"/>
        <c:noMultiLvlLbl val="0"/>
      </c:catAx>
      <c:valAx>
        <c:axId val="616534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1659328"/>
        <c:crosses val="autoZero"/>
        <c:crossBetween val="between"/>
      </c:valAx>
      <c:spPr>
        <a:noFill/>
        <a:ln>
          <a:noFill/>
        </a:ln>
        <a:effectLst/>
      </c:spPr>
    </c:plotArea>
    <c:legend>
      <c:legendPos val="b"/>
      <c:layout>
        <c:manualLayout>
          <c:xMode val="edge"/>
          <c:yMode val="edge"/>
          <c:x val="0.33099807060541275"/>
          <c:y val="0.90823246852272177"/>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17462</xdr:rowOff>
    </xdr:from>
    <xdr:to>
      <xdr:col>30</xdr:col>
      <xdr:colOff>0</xdr:colOff>
      <xdr:row>130</xdr:row>
      <xdr:rowOff>206374</xdr:rowOff>
    </xdr:to>
    <xdr:graphicFrame macro="">
      <xdr:nvGraphicFramePr>
        <xdr:cNvPr id="2" name="Chart 1">
          <a:extLst>
            <a:ext uri="{FF2B5EF4-FFF2-40B4-BE49-F238E27FC236}">
              <a16:creationId xmlns:a16="http://schemas.microsoft.com/office/drawing/2014/main" id="{2B8607CA-1AEC-247C-A514-7C70D297A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0</v>
    <v>Kering SA (XPAR:KER)</v>
    <v>2</v>
    <v>3</v>
    <v>Finance</v>
    <v>4</v>
    <v>en-US</v>
    <v>ae92im</v>
    <v>268435456</v>
    <v>1</v>
    <v>Powered by Refinitiv</v>
    <v>603.6</v>
    <v>427.55</v>
    <v>1.0018</v>
    <v>1.9</v>
    <v>3.2979999999999997E-3</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578</v>
    <v>Specialty Retailers</v>
    <v>Stock</v>
    <v>45037.666666666664</v>
    <v>0</v>
    <v>566.9</v>
    <v>71712910000</v>
    <v>Kering SA</v>
    <v>Kering SA</v>
    <v>572.20000000000005</v>
    <v>19.6449</v>
    <v>576.1</v>
    <v>578</v>
    <v>124070800</v>
    <v>KER</v>
    <v>Kering SA (XPAR:KER)</v>
    <v>162697</v>
    <v>181540</v>
    <v>1955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K.E.R" TargetMode="External"/><Relationship Id="rId18" Type="http://schemas.openxmlformats.org/officeDocument/2006/relationships/hyperlink" Target="https://www.infogreffe.com/recherche-entreprise-dirigeants/resultats-entreprise-dirigeants.html?ga_cat=globale&amp;ga_q=K.E.R" TargetMode="External"/><Relationship Id="rId26" Type="http://schemas.openxmlformats.org/officeDocument/2006/relationships/hyperlink" Target="https://www.infogreffe.com/recherche-entreprise-dirigeants/resultats-entreprise-dirigeants.html?ga_cat=globale&amp;ga_q=K.E.R" TargetMode="External"/><Relationship Id="rId39" Type="http://schemas.openxmlformats.org/officeDocument/2006/relationships/hyperlink" Target="https://www.infogreffe.com/recherche-entreprise-dirigeants/resultats-entreprise-dirigeants.html?ga_cat=globale&amp;ga_q=K.E.R" TargetMode="External"/><Relationship Id="rId21" Type="http://schemas.openxmlformats.org/officeDocument/2006/relationships/hyperlink" Target="https://www.infogreffe.com/recherche-entreprise-dirigeants/resultats-entreprise-dirigeants.html?ga_cat=globale&amp;ga_q=K.E.R" TargetMode="External"/><Relationship Id="rId34" Type="http://schemas.openxmlformats.org/officeDocument/2006/relationships/hyperlink" Target="https://www.infogreffe.com/recherche-entreprise-dirigeants/resultats-entreprise-dirigeants.html?ga_cat=globale&amp;ga_q=K.E.R" TargetMode="External"/><Relationship Id="rId42" Type="http://schemas.openxmlformats.org/officeDocument/2006/relationships/hyperlink" Target="https://www.infogreffe.com/recherche-entreprise-dirigeants/resultats-entreprise-dirigeants.html?ga_cat=globale&amp;ga_q=K.E.R" TargetMode="External"/><Relationship Id="rId7" Type="http://schemas.openxmlformats.org/officeDocument/2006/relationships/hyperlink" Target="https://www.infogreffe.com/recherche-entreprise-dirigeants/resultats-entreprise-dirigeants.html?ga_cat=globale&amp;ga_q=K.E.R" TargetMode="External"/><Relationship Id="rId2" Type="http://schemas.openxmlformats.org/officeDocument/2006/relationships/hyperlink" Target="https://www.infogreffe.com/recherche-entreprise-dirigeants/resultats-entreprise-dirigeants.html?ga_cat=globale&amp;ga_q=K.E.R" TargetMode="External"/><Relationship Id="rId16" Type="http://schemas.openxmlformats.org/officeDocument/2006/relationships/hyperlink" Target="https://www.infogreffe.com/recherche-entreprise-dirigeants/resultats-entreprise-dirigeants.html?ga_cat=globale&amp;ga_q=K.E.R" TargetMode="External"/><Relationship Id="rId29" Type="http://schemas.openxmlformats.org/officeDocument/2006/relationships/hyperlink" Target="https://www.infogreffe.com/recherche-entreprise-dirigeants/resultats-entreprise-dirigeants.html?ga_cat=globale&amp;ga_q=K.E.R" TargetMode="External"/><Relationship Id="rId1" Type="http://schemas.openxmlformats.org/officeDocument/2006/relationships/hyperlink" Target="https://roic.ai/company/KER.PA" TargetMode="External"/><Relationship Id="rId6" Type="http://schemas.openxmlformats.org/officeDocument/2006/relationships/hyperlink" Target="https://www.infogreffe.com/recherche-entreprise-dirigeants/resultats-entreprise-dirigeants.html?ga_cat=globale&amp;ga_q=K.E.R" TargetMode="External"/><Relationship Id="rId11" Type="http://schemas.openxmlformats.org/officeDocument/2006/relationships/hyperlink" Target="https://www.infogreffe.com/recherche-entreprise-dirigeants/resultats-entreprise-dirigeants.html?ga_cat=globale&amp;ga_q=K.E.R" TargetMode="External"/><Relationship Id="rId24" Type="http://schemas.openxmlformats.org/officeDocument/2006/relationships/hyperlink" Target="https://www.infogreffe.com/recherche-entreprise-dirigeants/resultats-entreprise-dirigeants.html?ga_cat=globale&amp;ga_q=K.E.R" TargetMode="External"/><Relationship Id="rId32" Type="http://schemas.openxmlformats.org/officeDocument/2006/relationships/hyperlink" Target="https://www.infogreffe.com/recherche-entreprise-dirigeants/resultats-entreprise-dirigeants.html?ga_cat=globale&amp;ga_q=K.E.R" TargetMode="External"/><Relationship Id="rId37" Type="http://schemas.openxmlformats.org/officeDocument/2006/relationships/hyperlink" Target="https://www.infogreffe.com/recherche-entreprise-dirigeants/resultats-entreprise-dirigeants.html?ga_cat=globale&amp;ga_q=K.E.R" TargetMode="External"/><Relationship Id="rId40" Type="http://schemas.openxmlformats.org/officeDocument/2006/relationships/hyperlink" Target="https://www.infogreffe.com/recherche-entreprise-dirigeants/resultats-entreprise-dirigeants.html?ga_cat=globale&amp;ga_q=K.E.R" TargetMode="External"/><Relationship Id="rId45" Type="http://schemas.openxmlformats.org/officeDocument/2006/relationships/drawing" Target="../drawings/drawing1.xml"/><Relationship Id="rId5" Type="http://schemas.openxmlformats.org/officeDocument/2006/relationships/hyperlink" Target="https://www.infogreffe.com/recherche-entreprise-dirigeants/resultats-entreprise-dirigeants.html?ga_cat=globale&amp;ga_q=K.E.R" TargetMode="External"/><Relationship Id="rId15" Type="http://schemas.openxmlformats.org/officeDocument/2006/relationships/hyperlink" Target="https://www.infogreffe.com/recherche-entreprise-dirigeants/resultats-entreprise-dirigeants.html?ga_cat=globale&amp;ga_q=K.E.R" TargetMode="External"/><Relationship Id="rId23" Type="http://schemas.openxmlformats.org/officeDocument/2006/relationships/hyperlink" Target="https://www.infogreffe.com/recherche-entreprise-dirigeants/resultats-entreprise-dirigeants.html?ga_cat=globale&amp;ga_q=K.E.R" TargetMode="External"/><Relationship Id="rId28" Type="http://schemas.openxmlformats.org/officeDocument/2006/relationships/hyperlink" Target="https://www.infogreffe.com/recherche-entreprise-dirigeants/resultats-entreprise-dirigeants.html?ga_cat=globale&amp;ga_q=K.E.R" TargetMode="External"/><Relationship Id="rId36" Type="http://schemas.openxmlformats.org/officeDocument/2006/relationships/hyperlink" Target="https://www.infogreffe.com/recherche-entreprise-dirigeants/resultats-entreprise-dirigeants.html?ga_cat=globale&amp;ga_q=K.E.R" TargetMode="External"/><Relationship Id="rId10" Type="http://schemas.openxmlformats.org/officeDocument/2006/relationships/hyperlink" Target="https://www.infogreffe.com/recherche-entreprise-dirigeants/resultats-entreprise-dirigeants.html?ga_cat=globale&amp;ga_q=K.E.R" TargetMode="External"/><Relationship Id="rId19" Type="http://schemas.openxmlformats.org/officeDocument/2006/relationships/hyperlink" Target="https://www.infogreffe.com/recherche-entreprise-dirigeants/resultats-entreprise-dirigeants.html?ga_cat=globale&amp;ga_q=K.E.R" TargetMode="External"/><Relationship Id="rId31" Type="http://schemas.openxmlformats.org/officeDocument/2006/relationships/hyperlink" Target="https://www.infogreffe.com/recherche-entreprise-dirigeants/resultats-entreprise-dirigeants.html?ga_cat=globale&amp;ga_q=K.E.R" TargetMode="External"/><Relationship Id="rId44" Type="http://schemas.openxmlformats.org/officeDocument/2006/relationships/hyperlink" Target="https://finbox.com/ENXTPA:KER/models/dcf-growth-exit-5yr/" TargetMode="External"/><Relationship Id="rId4" Type="http://schemas.openxmlformats.org/officeDocument/2006/relationships/hyperlink" Target="https://www.infogreffe.com/recherche-entreprise-dirigeants/resultats-entreprise-dirigeants.html?ga_cat=globale&amp;ga_q=K.E.R" TargetMode="External"/><Relationship Id="rId9" Type="http://schemas.openxmlformats.org/officeDocument/2006/relationships/hyperlink" Target="https://www.infogreffe.com/recherche-entreprise-dirigeants/resultats-entreprise-dirigeants.html?ga_cat=globale&amp;ga_q=K.E.R" TargetMode="External"/><Relationship Id="rId14" Type="http://schemas.openxmlformats.org/officeDocument/2006/relationships/hyperlink" Target="https://www.infogreffe.com/recherche-entreprise-dirigeants/resultats-entreprise-dirigeants.html?ga_cat=globale&amp;ga_q=K.E.R" TargetMode="External"/><Relationship Id="rId22" Type="http://schemas.openxmlformats.org/officeDocument/2006/relationships/hyperlink" Target="https://www.infogreffe.com/recherche-entreprise-dirigeants/resultats-entreprise-dirigeants.html?ga_cat=globale&amp;ga_q=K.E.R" TargetMode="External"/><Relationship Id="rId27" Type="http://schemas.openxmlformats.org/officeDocument/2006/relationships/hyperlink" Target="https://www.infogreffe.com/recherche-entreprise-dirigeants/resultats-entreprise-dirigeants.html?ga_cat=globale&amp;ga_q=K.E.R" TargetMode="External"/><Relationship Id="rId30" Type="http://schemas.openxmlformats.org/officeDocument/2006/relationships/hyperlink" Target="https://www.infogreffe.com/recherche-entreprise-dirigeants/resultats-entreprise-dirigeants.html?ga_cat=globale&amp;ga_q=K.E.R" TargetMode="External"/><Relationship Id="rId35" Type="http://schemas.openxmlformats.org/officeDocument/2006/relationships/hyperlink" Target="https://www.infogreffe.com/recherche-entreprise-dirigeants/resultats-entreprise-dirigeants.html?ga_cat=globale&amp;ga_q=K.E.R" TargetMode="External"/><Relationship Id="rId43" Type="http://schemas.openxmlformats.org/officeDocument/2006/relationships/hyperlink" Target="https://www.infogreffe.com/recherche-entreprise-dirigeants/resultats-entreprise-dirigeants.html?ga_cat=globale&amp;ga_q=K.E.R" TargetMode="External"/><Relationship Id="rId8" Type="http://schemas.openxmlformats.org/officeDocument/2006/relationships/hyperlink" Target="https://www.infogreffe.com/recherche-entreprise-dirigeants/resultats-entreprise-dirigeants.html?ga_cat=globale&amp;ga_q=K.E.R" TargetMode="External"/><Relationship Id="rId3" Type="http://schemas.openxmlformats.org/officeDocument/2006/relationships/hyperlink" Target="https://www.infogreffe.com/recherche-entreprise-dirigeants/resultats-entreprise-dirigeants.html?ga_cat=globale&amp;ga_q=K.E.R" TargetMode="External"/><Relationship Id="rId12" Type="http://schemas.openxmlformats.org/officeDocument/2006/relationships/hyperlink" Target="https://www.infogreffe.com/recherche-entreprise-dirigeants/resultats-entreprise-dirigeants.html?ga_cat=globale&amp;ga_q=K.E.R" TargetMode="External"/><Relationship Id="rId17" Type="http://schemas.openxmlformats.org/officeDocument/2006/relationships/hyperlink" Target="https://www.infogreffe.com/recherche-entreprise-dirigeants/resultats-entreprise-dirigeants.html?ga_cat=globale&amp;ga_q=K.E.R" TargetMode="External"/><Relationship Id="rId25" Type="http://schemas.openxmlformats.org/officeDocument/2006/relationships/hyperlink" Target="https://www.infogreffe.com/recherche-entreprise-dirigeants/resultats-entreprise-dirigeants.html?ga_cat=globale&amp;ga_q=K.E.R" TargetMode="External"/><Relationship Id="rId33" Type="http://schemas.openxmlformats.org/officeDocument/2006/relationships/hyperlink" Target="https://www.infogreffe.com/recherche-entreprise-dirigeants/resultats-entreprise-dirigeants.html?ga_cat=globale&amp;ga_q=K.E.R" TargetMode="External"/><Relationship Id="rId38" Type="http://schemas.openxmlformats.org/officeDocument/2006/relationships/hyperlink" Target="https://www.infogreffe.com/recherche-entreprise-dirigeants/resultats-entreprise-dirigeants.html?ga_cat=globale&amp;ga_q=K.E.R" TargetMode="External"/><Relationship Id="rId20" Type="http://schemas.openxmlformats.org/officeDocument/2006/relationships/hyperlink" Target="https://www.infogreffe.com/recherche-entreprise-dirigeants/resultats-entreprise-dirigeants.html?ga_cat=globale&amp;ga_q=K.E.R" TargetMode="External"/><Relationship Id="rId41" Type="http://schemas.openxmlformats.org/officeDocument/2006/relationships/hyperlink" Target="https://www.infogreffe.com/recherche-entreprise-dirigeants/resultats-entreprise-dirigeants.html?ga_cat=globale&amp;ga_q=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U102" activePane="bottomRight" state="frozen"/>
      <selection pane="topRight"/>
      <selection pane="bottomLeft"/>
      <selection pane="bottomRight" activeCell="AB137" sqref="AB137"/>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t="s">
        <v>92</v>
      </c>
      <c r="C3" s="1">
        <v>24360800000</v>
      </c>
      <c r="D3" s="1">
        <v>24212700000</v>
      </c>
      <c r="E3" s="1">
        <v>17765700000</v>
      </c>
      <c r="F3" s="1">
        <v>17930900000</v>
      </c>
      <c r="G3" s="1">
        <v>19760900000</v>
      </c>
      <c r="H3" s="1">
        <v>20201200000</v>
      </c>
      <c r="I3" s="1">
        <v>16524600000</v>
      </c>
      <c r="J3" s="1">
        <v>14605100000</v>
      </c>
      <c r="K3" s="1">
        <v>12227200000</v>
      </c>
      <c r="L3" s="1">
        <v>9736300000</v>
      </c>
      <c r="M3" s="1">
        <v>9748400000</v>
      </c>
      <c r="N3" s="1">
        <v>10037500000</v>
      </c>
      <c r="O3" s="1">
        <v>11584200000</v>
      </c>
      <c r="P3" s="1">
        <v>12384900000</v>
      </c>
      <c r="Q3" s="1">
        <v>15477700000</v>
      </c>
      <c r="R3" s="1">
        <v>13665200000</v>
      </c>
      <c r="S3" s="1">
        <v>15883500000</v>
      </c>
      <c r="T3" s="1">
        <v>13100200000</v>
      </c>
      <c r="U3" s="1">
        <v>17645200000</v>
      </c>
      <c r="V3" s="1">
        <v>20351000000</v>
      </c>
      <c r="W3" s="28">
        <v>21422000000</v>
      </c>
      <c r="X3" s="28">
        <v>23075000000</v>
      </c>
      <c r="Y3" s="28">
        <v>24677000000</v>
      </c>
      <c r="Z3" s="28">
        <v>26918000000</v>
      </c>
      <c r="AA3" s="28">
        <v>29098000000</v>
      </c>
      <c r="AB3" s="18" t="s">
        <v>109</v>
      </c>
      <c r="AC3" s="19" t="s">
        <v>110</v>
      </c>
      <c r="AD3" s="19" t="s">
        <v>111</v>
      </c>
      <c r="AE3" s="19" t="s">
        <v>112</v>
      </c>
    </row>
    <row r="4" spans="1:31" ht="19" x14ac:dyDescent="0.25">
      <c r="A4" s="14" t="s">
        <v>94</v>
      </c>
      <c r="B4" s="1"/>
      <c r="C4" s="15" t="e">
        <f>(C3/B3)-1</f>
        <v>#VALUE!</v>
      </c>
      <c r="D4" s="15">
        <f>(D3/C3)-1</f>
        <v>-6.0794390988802016E-3</v>
      </c>
      <c r="E4" s="15">
        <f>(E3/D3)-1</f>
        <v>-0.26626522444832668</v>
      </c>
      <c r="F4" s="15">
        <f t="shared" ref="F4:AB4" si="0">(F3/E3)-1</f>
        <v>9.2988173840602428E-3</v>
      </c>
      <c r="G4" s="15">
        <f t="shared" si="0"/>
        <v>0.10205845774612543</v>
      </c>
      <c r="H4" s="16">
        <f t="shared" si="0"/>
        <v>2.2281373824066808E-2</v>
      </c>
      <c r="I4" s="16">
        <f t="shared" si="0"/>
        <v>-0.18199908916301999</v>
      </c>
      <c r="J4" s="16">
        <f t="shared" si="0"/>
        <v>-0.11616014911102235</v>
      </c>
      <c r="K4" s="16">
        <f t="shared" si="0"/>
        <v>-0.16281298998295113</v>
      </c>
      <c r="L4" s="16">
        <f t="shared" si="0"/>
        <v>-0.20371794032975665</v>
      </c>
      <c r="M4" s="16">
        <f t="shared" si="0"/>
        <v>1.2427718948677668E-3</v>
      </c>
      <c r="N4" s="16">
        <f t="shared" si="0"/>
        <v>2.965614870132538E-2</v>
      </c>
      <c r="O4" s="16">
        <f t="shared" si="0"/>
        <v>0.1540921544209215</v>
      </c>
      <c r="P4" s="16">
        <f t="shared" si="0"/>
        <v>6.9120008287149703E-2</v>
      </c>
      <c r="Q4" s="16">
        <f t="shared" si="0"/>
        <v>0.24972345356038406</v>
      </c>
      <c r="R4" s="16">
        <f t="shared" si="0"/>
        <v>-0.11710396247504473</v>
      </c>
      <c r="S4" s="16">
        <f t="shared" si="0"/>
        <v>0.16233205514738169</v>
      </c>
      <c r="T4" s="16">
        <f t="shared" si="0"/>
        <v>-0.17523215915887558</v>
      </c>
      <c r="U4" s="16">
        <f t="shared" si="0"/>
        <v>0.34694126807224324</v>
      </c>
      <c r="V4" s="16">
        <f t="shared" si="0"/>
        <v>0.15334481898760011</v>
      </c>
      <c r="W4" s="16">
        <f t="shared" si="0"/>
        <v>5.2626406564787898E-2</v>
      </c>
      <c r="X4" s="16">
        <f t="shared" si="0"/>
        <v>7.7163663523480475E-2</v>
      </c>
      <c r="Y4" s="16">
        <f t="shared" si="0"/>
        <v>6.9425785482123414E-2</v>
      </c>
      <c r="Z4" s="16">
        <f t="shared" si="0"/>
        <v>9.0813307938566235E-2</v>
      </c>
      <c r="AA4" s="16">
        <f t="shared" si="0"/>
        <v>8.0986700349208629E-2</v>
      </c>
      <c r="AB4" s="17">
        <f>(V4+U4+T4)/3</f>
        <v>0.10835130930032259</v>
      </c>
      <c r="AC4" s="17">
        <f>(V20+U20+T20)/3</f>
        <v>8.2764608808804804E-2</v>
      </c>
      <c r="AD4" s="17">
        <f>(V29+U29+T29)/3</f>
        <v>0.18209515014909652</v>
      </c>
      <c r="AE4" s="17">
        <f>(V105+U105+T105)/3</f>
        <v>0.3573961901104119</v>
      </c>
    </row>
    <row r="5" spans="1:31" ht="19" x14ac:dyDescent="0.25">
      <c r="A5" s="5" t="s">
        <v>2</v>
      </c>
      <c r="B5" s="1" t="s">
        <v>92</v>
      </c>
      <c r="C5" s="1">
        <v>15178900000</v>
      </c>
      <c r="D5" s="1">
        <v>14782000000</v>
      </c>
      <c r="E5" s="1">
        <v>10032100000</v>
      </c>
      <c r="F5" s="1">
        <v>10075200000</v>
      </c>
      <c r="G5" s="1">
        <v>10970900000</v>
      </c>
      <c r="H5" s="1">
        <v>11385900000</v>
      </c>
      <c r="I5" s="1">
        <v>8749300000</v>
      </c>
      <c r="J5" s="1">
        <v>7175900000</v>
      </c>
      <c r="K5" s="1">
        <v>6003300000</v>
      </c>
      <c r="L5" s="1">
        <v>3776200000</v>
      </c>
      <c r="M5" s="1">
        <v>3657900000</v>
      </c>
      <c r="N5" s="1">
        <v>3741700000</v>
      </c>
      <c r="O5" s="1">
        <v>4510000000</v>
      </c>
      <c r="P5" s="1">
        <v>4595300000</v>
      </c>
      <c r="Q5" s="1">
        <v>5344700000</v>
      </c>
      <c r="R5" s="1">
        <v>3467000000</v>
      </c>
      <c r="S5" s="1">
        <v>4108500000</v>
      </c>
      <c r="T5" s="1">
        <v>3590600000</v>
      </c>
      <c r="U5" s="1">
        <v>4576700000</v>
      </c>
      <c r="V5" s="1">
        <v>5153000000</v>
      </c>
    </row>
    <row r="6" spans="1:31" ht="20" x14ac:dyDescent="0.25">
      <c r="A6" s="6" t="s">
        <v>3</v>
      </c>
      <c r="B6" s="10" t="s">
        <v>92</v>
      </c>
      <c r="C6" s="10">
        <v>9181900000</v>
      </c>
      <c r="D6" s="10">
        <v>9430700000</v>
      </c>
      <c r="E6" s="10">
        <v>7733600000</v>
      </c>
      <c r="F6" s="10">
        <v>7855700000</v>
      </c>
      <c r="G6" s="10">
        <v>8790000000</v>
      </c>
      <c r="H6" s="10">
        <v>8815300000</v>
      </c>
      <c r="I6" s="10">
        <v>7775300000</v>
      </c>
      <c r="J6" s="10">
        <v>7429200000</v>
      </c>
      <c r="K6" s="10">
        <v>6223900000</v>
      </c>
      <c r="L6" s="10">
        <v>5960100000</v>
      </c>
      <c r="M6" s="10">
        <v>6090500000</v>
      </c>
      <c r="N6" s="10">
        <v>6295800000</v>
      </c>
      <c r="O6" s="10">
        <v>7074200000</v>
      </c>
      <c r="P6" s="10">
        <v>7789600000</v>
      </c>
      <c r="Q6" s="10">
        <v>10133000000</v>
      </c>
      <c r="R6" s="10">
        <v>10198200000</v>
      </c>
      <c r="S6" s="10">
        <v>11775000000</v>
      </c>
      <c r="T6" s="10">
        <v>9509600000</v>
      </c>
      <c r="U6" s="10">
        <v>13068500000</v>
      </c>
      <c r="V6" s="10">
        <v>15198000000</v>
      </c>
      <c r="AB6" s="18" t="s">
        <v>113</v>
      </c>
      <c r="AC6" s="19" t="s">
        <v>114</v>
      </c>
      <c r="AD6" s="19" t="s">
        <v>115</v>
      </c>
      <c r="AE6" s="19" t="s">
        <v>116</v>
      </c>
    </row>
    <row r="7" spans="1:31" ht="19" x14ac:dyDescent="0.25">
      <c r="A7" s="5" t="s">
        <v>4</v>
      </c>
      <c r="B7" s="2" t="s">
        <v>92</v>
      </c>
      <c r="C7" s="2">
        <v>0.37690000000000001</v>
      </c>
      <c r="D7" s="2">
        <v>0.38950000000000001</v>
      </c>
      <c r="E7" s="2">
        <v>0.43530000000000002</v>
      </c>
      <c r="F7" s="2">
        <v>0.43809999999999999</v>
      </c>
      <c r="G7" s="2">
        <v>0.44479999999999997</v>
      </c>
      <c r="H7" s="2">
        <v>0.43640000000000001</v>
      </c>
      <c r="I7" s="2">
        <v>0.47049999999999997</v>
      </c>
      <c r="J7" s="2">
        <v>0.50870000000000004</v>
      </c>
      <c r="K7" s="2">
        <v>0.50900000000000001</v>
      </c>
      <c r="L7" s="2">
        <v>0.61219999999999997</v>
      </c>
      <c r="M7" s="2">
        <v>0.62480000000000002</v>
      </c>
      <c r="N7" s="2">
        <v>0.62719999999999998</v>
      </c>
      <c r="O7" s="2">
        <v>0.61070000000000002</v>
      </c>
      <c r="P7" s="2">
        <v>0.629</v>
      </c>
      <c r="Q7" s="2">
        <v>0.65469999999999995</v>
      </c>
      <c r="R7" s="2">
        <v>0.74629999999999996</v>
      </c>
      <c r="S7" s="2">
        <v>0.74129999999999996</v>
      </c>
      <c r="T7" s="2">
        <v>0.72589999999999999</v>
      </c>
      <c r="U7" s="2">
        <v>0.74060000000000004</v>
      </c>
      <c r="V7" s="2">
        <v>0.74680000000000002</v>
      </c>
      <c r="AB7" s="17">
        <f>V7</f>
        <v>0.74680000000000002</v>
      </c>
      <c r="AC7" s="20">
        <f>V21</f>
        <v>0.33810000000000001</v>
      </c>
      <c r="AD7" s="20">
        <f>V30</f>
        <v>0.17760000000000001</v>
      </c>
      <c r="AE7" s="20">
        <f>V106/V3</f>
        <v>0.15758439388727827</v>
      </c>
    </row>
    <row r="8" spans="1:3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31" ht="19" customHeight="1" x14ac:dyDescent="0.25">
      <c r="A9" s="14" t="s">
        <v>95</v>
      </c>
      <c r="B9" s="15" t="e">
        <f>B8/B3</f>
        <v>#VALUE!</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AB9" s="18" t="s">
        <v>96</v>
      </c>
      <c r="AC9" s="19" t="s">
        <v>97</v>
      </c>
      <c r="AD9" s="19" t="s">
        <v>98</v>
      </c>
      <c r="AE9" s="19" t="s">
        <v>99</v>
      </c>
    </row>
    <row r="10" spans="1:31"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AB10" s="17">
        <f>V9</f>
        <v>0</v>
      </c>
      <c r="AC10" s="20">
        <f>V13</f>
        <v>0</v>
      </c>
      <c r="AD10" s="20">
        <f>V80</f>
        <v>0</v>
      </c>
      <c r="AE10" s="20">
        <f>V89</f>
        <v>5.2626406564787974E-2</v>
      </c>
    </row>
    <row r="11" spans="1:3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row>
    <row r="12" spans="1:3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AB12" s="18" t="s">
        <v>117</v>
      </c>
      <c r="AC12" s="19" t="s">
        <v>118</v>
      </c>
      <c r="AD12" s="19" t="s">
        <v>119</v>
      </c>
      <c r="AE12" s="19" t="s">
        <v>120</v>
      </c>
    </row>
    <row r="13" spans="1:31" ht="19" x14ac:dyDescent="0.25">
      <c r="A13" s="14" t="s">
        <v>100</v>
      </c>
      <c r="B13" s="15" t="e">
        <f>B12/B3</f>
        <v>#VALUE!</v>
      </c>
      <c r="C13" s="15">
        <f t="shared" ref="C13:W13" si="2">C12/C3</f>
        <v>0</v>
      </c>
      <c r="D13" s="15">
        <f t="shared" si="2"/>
        <v>0</v>
      </c>
      <c r="E13" s="15">
        <f t="shared" si="2"/>
        <v>0</v>
      </c>
      <c r="F13" s="15">
        <f t="shared" si="2"/>
        <v>0</v>
      </c>
      <c r="G13" s="15">
        <f t="shared" si="2"/>
        <v>0</v>
      </c>
      <c r="H13" s="15">
        <f t="shared" si="2"/>
        <v>0</v>
      </c>
      <c r="I13" s="15">
        <f t="shared" si="2"/>
        <v>0</v>
      </c>
      <c r="J13" s="15">
        <f t="shared" si="2"/>
        <v>0</v>
      </c>
      <c r="K13" s="15">
        <f t="shared" si="2"/>
        <v>0</v>
      </c>
      <c r="L13" s="15">
        <f t="shared" si="2"/>
        <v>0</v>
      </c>
      <c r="M13" s="15">
        <f t="shared" si="2"/>
        <v>0</v>
      </c>
      <c r="N13" s="15">
        <f t="shared" si="2"/>
        <v>0</v>
      </c>
      <c r="O13" s="15">
        <f t="shared" si="2"/>
        <v>0</v>
      </c>
      <c r="P13" s="15">
        <f t="shared" si="2"/>
        <v>0</v>
      </c>
      <c r="Q13" s="15">
        <f t="shared" si="2"/>
        <v>0</v>
      </c>
      <c r="R13" s="15">
        <f t="shared" si="2"/>
        <v>0</v>
      </c>
      <c r="S13" s="15">
        <f t="shared" si="2"/>
        <v>0</v>
      </c>
      <c r="T13" s="15">
        <f t="shared" si="2"/>
        <v>0</v>
      </c>
      <c r="U13" s="15">
        <f t="shared" si="2"/>
        <v>0</v>
      </c>
      <c r="V13" s="15">
        <f t="shared" si="2"/>
        <v>0</v>
      </c>
      <c r="AB13" s="17">
        <f>V28/V72</f>
        <v>0.25817973996285182</v>
      </c>
      <c r="AC13" s="20">
        <f>V28/V54</f>
        <v>0.10647888983824873</v>
      </c>
      <c r="AD13" s="20">
        <f>V22/(V72+V56+V61)</f>
        <v>0.21659707724425886</v>
      </c>
      <c r="AE13" s="21">
        <f>V67/V72</f>
        <v>1.3686240891555936</v>
      </c>
    </row>
    <row r="14" spans="1:31" ht="19" x14ac:dyDescent="0.25">
      <c r="A14" s="5" t="s">
        <v>9</v>
      </c>
      <c r="B14" s="1" t="s">
        <v>92</v>
      </c>
      <c r="C14" s="1">
        <v>7885100000</v>
      </c>
      <c r="D14" s="1">
        <v>7964000000</v>
      </c>
      <c r="E14" s="1">
        <v>6659500000</v>
      </c>
      <c r="F14" s="1">
        <v>6581300000</v>
      </c>
      <c r="G14" s="1">
        <v>6993900000</v>
      </c>
      <c r="H14" s="1">
        <v>7455100000</v>
      </c>
      <c r="I14" s="1">
        <v>6938700000</v>
      </c>
      <c r="J14" s="1">
        <v>6091800000</v>
      </c>
      <c r="K14" s="1">
        <v>4621500000</v>
      </c>
      <c r="L14" s="1">
        <v>4168600000</v>
      </c>
      <c r="M14" s="1">
        <v>4340400000</v>
      </c>
      <c r="N14" s="1">
        <v>4631800000</v>
      </c>
      <c r="O14" s="1">
        <v>5427500000</v>
      </c>
      <c r="P14" s="1">
        <v>5903400000</v>
      </c>
      <c r="Q14" s="1">
        <v>7185000000</v>
      </c>
      <c r="R14" s="1">
        <v>6254400000</v>
      </c>
      <c r="S14" s="1">
        <v>6996700000</v>
      </c>
      <c r="T14" s="1">
        <v>6374400000</v>
      </c>
      <c r="U14" s="1">
        <v>8051300000</v>
      </c>
      <c r="V14" s="1">
        <v>9609000000</v>
      </c>
    </row>
    <row r="15" spans="1:31" ht="20" x14ac:dyDescent="0.25">
      <c r="A15" s="5" t="s">
        <v>10</v>
      </c>
      <c r="B15" s="1" t="s">
        <v>92</v>
      </c>
      <c r="C15" s="1">
        <v>7885100000</v>
      </c>
      <c r="D15" s="1">
        <v>7964000000</v>
      </c>
      <c r="E15" s="1">
        <v>6659500000</v>
      </c>
      <c r="F15" s="1">
        <v>6581300000</v>
      </c>
      <c r="G15" s="1">
        <v>6993900000</v>
      </c>
      <c r="H15" s="1">
        <v>7455100000</v>
      </c>
      <c r="I15" s="1">
        <v>6938700000</v>
      </c>
      <c r="J15" s="1">
        <v>6091800000</v>
      </c>
      <c r="K15" s="1">
        <v>4621500000</v>
      </c>
      <c r="L15" s="1">
        <v>4168600000</v>
      </c>
      <c r="M15" s="1">
        <v>4340400000</v>
      </c>
      <c r="N15" s="1">
        <v>4631800000</v>
      </c>
      <c r="O15" s="1">
        <v>5427500000</v>
      </c>
      <c r="P15" s="1">
        <v>5903400000</v>
      </c>
      <c r="Q15" s="1">
        <v>7185000000</v>
      </c>
      <c r="R15" s="1">
        <v>6254400000</v>
      </c>
      <c r="S15" s="1">
        <v>6996700000</v>
      </c>
      <c r="T15" s="1">
        <v>6374400000</v>
      </c>
      <c r="U15" s="1">
        <v>8051300000</v>
      </c>
      <c r="V15" s="1">
        <v>9609000000</v>
      </c>
      <c r="AB15" s="18" t="s">
        <v>121</v>
      </c>
      <c r="AC15" s="19" t="s">
        <v>122</v>
      </c>
      <c r="AD15" s="19" t="s">
        <v>123</v>
      </c>
      <c r="AE15" s="19" t="s">
        <v>124</v>
      </c>
    </row>
    <row r="16" spans="1:31" ht="19" x14ac:dyDescent="0.25">
      <c r="A16" s="5" t="s">
        <v>11</v>
      </c>
      <c r="B16" s="1" t="s">
        <v>92</v>
      </c>
      <c r="C16" s="1">
        <v>23064000000</v>
      </c>
      <c r="D16" s="1">
        <v>22746000000</v>
      </c>
      <c r="E16" s="1">
        <v>16691600000</v>
      </c>
      <c r="F16" s="1">
        <v>16656500000</v>
      </c>
      <c r="G16" s="1">
        <v>17964800000</v>
      </c>
      <c r="H16" s="1">
        <v>18841000000</v>
      </c>
      <c r="I16" s="1">
        <v>15688000000</v>
      </c>
      <c r="J16" s="1">
        <v>13267700000</v>
      </c>
      <c r="K16" s="1">
        <v>10624800000</v>
      </c>
      <c r="L16" s="1">
        <v>7944800000</v>
      </c>
      <c r="M16" s="1">
        <v>7998300000</v>
      </c>
      <c r="N16" s="1">
        <v>8373500000</v>
      </c>
      <c r="O16" s="1">
        <v>9937500000</v>
      </c>
      <c r="P16" s="1">
        <v>10498700000</v>
      </c>
      <c r="Q16" s="1">
        <v>12529700000</v>
      </c>
      <c r="R16" s="1">
        <v>9721400000</v>
      </c>
      <c r="S16" s="1">
        <v>11105200000</v>
      </c>
      <c r="T16" s="1">
        <v>9965000000</v>
      </c>
      <c r="U16" s="1">
        <v>12628000000</v>
      </c>
      <c r="V16" s="1">
        <v>14762000000</v>
      </c>
      <c r="AB16" s="29">
        <f>(V35+U35+T35+S35+R35)/5</f>
        <v>-1.5709049215001645E-3</v>
      </c>
      <c r="AC16" s="30">
        <f>AD101/V3</f>
        <v>3.5238027615350598</v>
      </c>
      <c r="AD16" s="30">
        <f>AD101/V28</f>
        <v>19.843085224128391</v>
      </c>
      <c r="AE16" s="31">
        <f>AD101/V106</f>
        <v>22.361368880573746</v>
      </c>
    </row>
    <row r="17" spans="1:28" ht="19" x14ac:dyDescent="0.25">
      <c r="A17" s="5" t="s">
        <v>12</v>
      </c>
      <c r="B17" s="1" t="s">
        <v>92</v>
      </c>
      <c r="C17" s="1">
        <v>313600000</v>
      </c>
      <c r="D17" s="1">
        <v>348800000</v>
      </c>
      <c r="E17" s="1">
        <v>311600000</v>
      </c>
      <c r="F17" s="1">
        <v>290000000</v>
      </c>
      <c r="G17" s="1">
        <v>321800000</v>
      </c>
      <c r="H17" s="1">
        <v>372700000</v>
      </c>
      <c r="I17" s="1" t="s">
        <v>92</v>
      </c>
      <c r="J17" s="1" t="s">
        <v>92</v>
      </c>
      <c r="K17" s="1" t="s">
        <v>92</v>
      </c>
      <c r="L17" s="1">
        <v>202500000</v>
      </c>
      <c r="M17" s="1">
        <v>192300000</v>
      </c>
      <c r="N17" s="1">
        <v>169700000</v>
      </c>
      <c r="O17" s="1">
        <v>146300000</v>
      </c>
      <c r="P17" s="1">
        <v>140400000</v>
      </c>
      <c r="Q17" s="1">
        <v>138200000</v>
      </c>
      <c r="R17" s="1">
        <v>86300000</v>
      </c>
      <c r="S17" s="1">
        <v>175000000</v>
      </c>
      <c r="T17" s="1">
        <v>163000000</v>
      </c>
      <c r="U17" s="1">
        <v>152300000</v>
      </c>
      <c r="V17" s="1">
        <v>181000000</v>
      </c>
    </row>
    <row r="18" spans="1:28" ht="20" x14ac:dyDescent="0.25">
      <c r="A18" s="5" t="s">
        <v>13</v>
      </c>
      <c r="B18" s="1" t="s">
        <v>92</v>
      </c>
      <c r="C18" s="1">
        <v>456400000</v>
      </c>
      <c r="D18" s="1">
        <v>473200000</v>
      </c>
      <c r="E18" s="1">
        <v>393500000</v>
      </c>
      <c r="F18" s="1">
        <v>355500000</v>
      </c>
      <c r="G18" s="1">
        <v>400100000</v>
      </c>
      <c r="H18" s="1">
        <v>419400000</v>
      </c>
      <c r="I18" s="1">
        <v>407300000</v>
      </c>
      <c r="J18" s="1">
        <v>329400000</v>
      </c>
      <c r="K18" s="1">
        <v>309000000</v>
      </c>
      <c r="L18" s="1">
        <v>275100000</v>
      </c>
      <c r="M18" s="1">
        <v>295800000</v>
      </c>
      <c r="N18" s="1">
        <v>326700000</v>
      </c>
      <c r="O18" s="1">
        <v>409600000</v>
      </c>
      <c r="P18" s="1">
        <v>432000000</v>
      </c>
      <c r="Q18" s="1">
        <v>516400000</v>
      </c>
      <c r="R18" s="1">
        <v>491900000</v>
      </c>
      <c r="S18" s="1">
        <v>1245300000</v>
      </c>
      <c r="T18" s="1">
        <v>1439000000</v>
      </c>
      <c r="U18" s="1">
        <v>1453200000</v>
      </c>
      <c r="V18" s="1">
        <v>1666000000</v>
      </c>
      <c r="AB18" s="18" t="s">
        <v>125</v>
      </c>
    </row>
    <row r="19" spans="1:28" ht="19" x14ac:dyDescent="0.25">
      <c r="A19" s="6" t="s">
        <v>14</v>
      </c>
      <c r="B19" s="10" t="s">
        <v>92</v>
      </c>
      <c r="C19" s="10">
        <v>1657800000</v>
      </c>
      <c r="D19" s="10">
        <v>2265900000</v>
      </c>
      <c r="E19" s="10">
        <v>1471000000</v>
      </c>
      <c r="F19" s="10">
        <v>1637500000</v>
      </c>
      <c r="G19" s="10">
        <v>2061500000</v>
      </c>
      <c r="H19" s="10">
        <v>2168700000</v>
      </c>
      <c r="I19" s="10">
        <v>1627700000</v>
      </c>
      <c r="J19" s="10">
        <v>1648700000</v>
      </c>
      <c r="K19" s="10">
        <v>1671900000</v>
      </c>
      <c r="L19" s="10">
        <v>1823400000</v>
      </c>
      <c r="M19" s="10">
        <v>773100000</v>
      </c>
      <c r="N19" s="10">
        <v>1350900000</v>
      </c>
      <c r="O19" s="10">
        <v>1573600000</v>
      </c>
      <c r="P19" s="10">
        <v>1682000000</v>
      </c>
      <c r="Q19" s="10">
        <v>3031200000</v>
      </c>
      <c r="R19" s="10">
        <v>5160800000</v>
      </c>
      <c r="S19" s="10">
        <v>5862600000</v>
      </c>
      <c r="T19" s="10">
        <v>4511600000</v>
      </c>
      <c r="U19" s="10">
        <v>6061600000</v>
      </c>
      <c r="V19" s="10">
        <v>6881000000</v>
      </c>
      <c r="AB19" s="32">
        <f>V40-V56-V61</f>
        <v>-6574000000</v>
      </c>
    </row>
    <row r="20" spans="1:28" ht="19" customHeight="1" x14ac:dyDescent="0.25">
      <c r="A20" s="14" t="s">
        <v>101</v>
      </c>
      <c r="B20" s="1"/>
      <c r="C20" s="15" t="e">
        <f>(C19/B19)-1</f>
        <v>#VALUE!</v>
      </c>
      <c r="D20" s="15">
        <f>(D19/C19)-1</f>
        <v>0.36681143684401007</v>
      </c>
      <c r="E20" s="15">
        <f>(E19/D19)-1</f>
        <v>-0.35080983273754363</v>
      </c>
      <c r="F20" s="15">
        <f t="shared" ref="F20:W20" si="3">(F19/E19)-1</f>
        <v>0.11318830727396323</v>
      </c>
      <c r="G20" s="15">
        <f t="shared" si="3"/>
        <v>0.25893129770992362</v>
      </c>
      <c r="H20" s="15">
        <f t="shared" si="3"/>
        <v>5.2000970167353833E-2</v>
      </c>
      <c r="I20" s="15">
        <f t="shared" si="3"/>
        <v>-0.24945820076543557</v>
      </c>
      <c r="J20" s="15">
        <f t="shared" si="3"/>
        <v>1.2901640351416166E-2</v>
      </c>
      <c r="K20" s="15">
        <f t="shared" si="3"/>
        <v>1.4071692848911299E-2</v>
      </c>
      <c r="L20" s="15">
        <f t="shared" si="3"/>
        <v>9.0615467432262786E-2</v>
      </c>
      <c r="M20" s="15">
        <f t="shared" si="3"/>
        <v>-0.5760118460019743</v>
      </c>
      <c r="N20" s="15">
        <f t="shared" si="3"/>
        <v>0.74738067520372531</v>
      </c>
      <c r="O20" s="15">
        <f t="shared" si="3"/>
        <v>0.16485306092234797</v>
      </c>
      <c r="P20" s="15">
        <f t="shared" si="3"/>
        <v>6.8886629384850018E-2</v>
      </c>
      <c r="Q20" s="15">
        <f t="shared" si="3"/>
        <v>0.80214030915576684</v>
      </c>
      <c r="R20" s="15">
        <f t="shared" si="3"/>
        <v>0.70256004222750068</v>
      </c>
      <c r="S20" s="15">
        <f t="shared" si="3"/>
        <v>0.1359866687335296</v>
      </c>
      <c r="T20" s="15">
        <f t="shared" si="3"/>
        <v>-0.23044383038242422</v>
      </c>
      <c r="U20" s="15">
        <f t="shared" si="3"/>
        <v>0.34355882613706878</v>
      </c>
      <c r="V20" s="15">
        <f t="shared" si="3"/>
        <v>0.13517883067176983</v>
      </c>
    </row>
    <row r="21" spans="1:28" ht="19" x14ac:dyDescent="0.25">
      <c r="A21" s="5" t="s">
        <v>15</v>
      </c>
      <c r="B21" s="2" t="s">
        <v>92</v>
      </c>
      <c r="C21" s="2">
        <v>6.8099999999999994E-2</v>
      </c>
      <c r="D21" s="2">
        <v>9.3600000000000003E-2</v>
      </c>
      <c r="E21" s="2">
        <v>8.2799999999999999E-2</v>
      </c>
      <c r="F21" s="2">
        <v>9.1300000000000006E-2</v>
      </c>
      <c r="G21" s="2">
        <v>0.1043</v>
      </c>
      <c r="H21" s="2">
        <v>0.1074</v>
      </c>
      <c r="I21" s="2">
        <v>9.8500000000000004E-2</v>
      </c>
      <c r="J21" s="2">
        <v>0.1129</v>
      </c>
      <c r="K21" s="2">
        <v>0.13669999999999999</v>
      </c>
      <c r="L21" s="2">
        <v>0.18729999999999999</v>
      </c>
      <c r="M21" s="2">
        <v>7.9299999999999995E-2</v>
      </c>
      <c r="N21" s="2">
        <v>0.1346</v>
      </c>
      <c r="O21" s="2">
        <v>0.1358</v>
      </c>
      <c r="P21" s="2">
        <v>0.1358</v>
      </c>
      <c r="Q21" s="2">
        <v>0.1958</v>
      </c>
      <c r="R21" s="2">
        <v>0.37769999999999998</v>
      </c>
      <c r="S21" s="2">
        <v>0.36909999999999998</v>
      </c>
      <c r="T21" s="2">
        <v>0.34439999999999998</v>
      </c>
      <c r="U21" s="2">
        <v>0.34350000000000003</v>
      </c>
      <c r="V21" s="2">
        <v>0.33810000000000001</v>
      </c>
    </row>
    <row r="22" spans="1:28" ht="19" x14ac:dyDescent="0.25">
      <c r="A22" s="6" t="s">
        <v>16</v>
      </c>
      <c r="B22" s="10" t="s">
        <v>92</v>
      </c>
      <c r="C22" s="10">
        <v>1296800000</v>
      </c>
      <c r="D22" s="10">
        <v>1466700000</v>
      </c>
      <c r="E22" s="10">
        <v>1074100000</v>
      </c>
      <c r="F22" s="10">
        <v>1274400000</v>
      </c>
      <c r="G22" s="10">
        <v>1796100000</v>
      </c>
      <c r="H22" s="10">
        <v>1360200000</v>
      </c>
      <c r="I22" s="10">
        <v>836600000</v>
      </c>
      <c r="J22" s="10">
        <v>1337400000</v>
      </c>
      <c r="K22" s="10">
        <v>1602400000</v>
      </c>
      <c r="L22" s="10">
        <v>1791500000</v>
      </c>
      <c r="M22" s="10">
        <v>1750100000</v>
      </c>
      <c r="N22" s="10">
        <v>1664000000</v>
      </c>
      <c r="O22" s="10">
        <v>1646700000</v>
      </c>
      <c r="P22" s="10">
        <v>1886200000</v>
      </c>
      <c r="Q22" s="10">
        <v>2948000000</v>
      </c>
      <c r="R22" s="10">
        <v>3943800000</v>
      </c>
      <c r="S22" s="10">
        <v>4778300000</v>
      </c>
      <c r="T22" s="10">
        <v>3135200000</v>
      </c>
      <c r="U22" s="10">
        <v>5017200000</v>
      </c>
      <c r="V22" s="10">
        <v>5395000000</v>
      </c>
    </row>
    <row r="23" spans="1:28" ht="19" x14ac:dyDescent="0.25">
      <c r="A23" s="5" t="s">
        <v>17</v>
      </c>
      <c r="B23" s="2" t="s">
        <v>92</v>
      </c>
      <c r="C23" s="2">
        <v>5.3199999999999997E-2</v>
      </c>
      <c r="D23" s="2">
        <v>6.0600000000000001E-2</v>
      </c>
      <c r="E23" s="2">
        <v>6.0499999999999998E-2</v>
      </c>
      <c r="F23" s="2">
        <v>7.1099999999999997E-2</v>
      </c>
      <c r="G23" s="2">
        <v>9.0899999999999995E-2</v>
      </c>
      <c r="H23" s="2">
        <v>6.7299999999999999E-2</v>
      </c>
      <c r="I23" s="2">
        <v>5.0599999999999999E-2</v>
      </c>
      <c r="J23" s="2">
        <v>9.1600000000000001E-2</v>
      </c>
      <c r="K23" s="2">
        <v>0.13109999999999999</v>
      </c>
      <c r="L23" s="2">
        <v>0.184</v>
      </c>
      <c r="M23" s="2">
        <v>0.17949999999999999</v>
      </c>
      <c r="N23" s="2">
        <v>0.1658</v>
      </c>
      <c r="O23" s="2">
        <v>0.14219999999999999</v>
      </c>
      <c r="P23" s="2">
        <v>0.15229999999999999</v>
      </c>
      <c r="Q23" s="2">
        <v>0.1905</v>
      </c>
      <c r="R23" s="2">
        <v>0.28860000000000002</v>
      </c>
      <c r="S23" s="2">
        <v>0.30080000000000001</v>
      </c>
      <c r="T23" s="2">
        <v>0.23930000000000001</v>
      </c>
      <c r="U23" s="2">
        <v>0.2843</v>
      </c>
      <c r="V23" s="2">
        <v>0.2651</v>
      </c>
    </row>
    <row r="24" spans="1:28" ht="19" x14ac:dyDescent="0.25">
      <c r="A24" s="5" t="s">
        <v>18</v>
      </c>
      <c r="B24" s="1" t="s">
        <v>92</v>
      </c>
      <c r="C24" s="1">
        <v>-313600000</v>
      </c>
      <c r="D24" s="1">
        <v>-348800000</v>
      </c>
      <c r="E24" s="1">
        <v>-311600000</v>
      </c>
      <c r="F24" s="1">
        <v>-290000000</v>
      </c>
      <c r="G24" s="1">
        <v>-321800000</v>
      </c>
      <c r="H24" s="1">
        <v>-372700000</v>
      </c>
      <c r="I24" s="1">
        <v>-381400000</v>
      </c>
      <c r="J24" s="1">
        <v>-254200000</v>
      </c>
      <c r="K24" s="1">
        <v>-273500000</v>
      </c>
      <c r="L24" s="1">
        <v>-172900000</v>
      </c>
      <c r="M24" s="1">
        <v>-654800000</v>
      </c>
      <c r="N24" s="1">
        <v>-309500000</v>
      </c>
      <c r="O24" s="1">
        <v>-642600000</v>
      </c>
      <c r="P24" s="1">
        <v>-707800000</v>
      </c>
      <c r="Q24" s="1">
        <v>-484300000</v>
      </c>
      <c r="R24" s="1">
        <v>-429700000</v>
      </c>
      <c r="S24" s="1">
        <v>-478000000</v>
      </c>
      <c r="T24" s="1">
        <v>-178700000</v>
      </c>
      <c r="U24" s="1">
        <v>-493000000</v>
      </c>
      <c r="V24" s="1">
        <v>-260000000</v>
      </c>
    </row>
    <row r="25" spans="1:28" ht="19" x14ac:dyDescent="0.25">
      <c r="A25" s="6" t="s">
        <v>19</v>
      </c>
      <c r="B25" s="10" t="s">
        <v>92</v>
      </c>
      <c r="C25" s="10">
        <v>983200000</v>
      </c>
      <c r="D25" s="10">
        <v>1117900000</v>
      </c>
      <c r="E25" s="10">
        <v>762500000</v>
      </c>
      <c r="F25" s="10">
        <v>984400000</v>
      </c>
      <c r="G25" s="10">
        <v>1474300000</v>
      </c>
      <c r="H25" s="10">
        <v>987500000</v>
      </c>
      <c r="I25" s="10">
        <v>455200000</v>
      </c>
      <c r="J25" s="10">
        <v>1083200000</v>
      </c>
      <c r="K25" s="10">
        <v>1328900000</v>
      </c>
      <c r="L25" s="10">
        <v>1618600000</v>
      </c>
      <c r="M25" s="10">
        <v>1095300000</v>
      </c>
      <c r="N25" s="10">
        <v>1354500000</v>
      </c>
      <c r="O25" s="10">
        <v>1004100000</v>
      </c>
      <c r="P25" s="10">
        <v>1178400000</v>
      </c>
      <c r="Q25" s="10">
        <v>2463700000</v>
      </c>
      <c r="R25" s="10">
        <v>3514100000</v>
      </c>
      <c r="S25" s="10">
        <v>4300300000</v>
      </c>
      <c r="T25" s="10">
        <v>2956500000</v>
      </c>
      <c r="U25" s="10">
        <v>4524200000</v>
      </c>
      <c r="V25" s="10">
        <v>5135000000</v>
      </c>
    </row>
    <row r="26" spans="1:28" ht="19" x14ac:dyDescent="0.25">
      <c r="A26" s="5" t="s">
        <v>20</v>
      </c>
      <c r="B26" s="2" t="s">
        <v>92</v>
      </c>
      <c r="C26" s="2">
        <v>4.0399999999999998E-2</v>
      </c>
      <c r="D26" s="2">
        <v>4.6199999999999998E-2</v>
      </c>
      <c r="E26" s="2">
        <v>4.2900000000000001E-2</v>
      </c>
      <c r="F26" s="2">
        <v>5.4899999999999997E-2</v>
      </c>
      <c r="G26" s="2">
        <v>7.46E-2</v>
      </c>
      <c r="H26" s="2">
        <v>4.8899999999999999E-2</v>
      </c>
      <c r="I26" s="2">
        <v>2.75E-2</v>
      </c>
      <c r="J26" s="2">
        <v>7.4200000000000002E-2</v>
      </c>
      <c r="K26" s="2">
        <v>0.1087</v>
      </c>
      <c r="L26" s="2">
        <v>0.16619999999999999</v>
      </c>
      <c r="M26" s="2">
        <v>0.1124</v>
      </c>
      <c r="N26" s="2">
        <v>0.13489999999999999</v>
      </c>
      <c r="O26" s="2">
        <v>8.6699999999999999E-2</v>
      </c>
      <c r="P26" s="2">
        <v>9.5100000000000004E-2</v>
      </c>
      <c r="Q26" s="2">
        <v>0.15920000000000001</v>
      </c>
      <c r="R26" s="2">
        <v>0.25719999999999998</v>
      </c>
      <c r="S26" s="2">
        <v>0.2707</v>
      </c>
      <c r="T26" s="2">
        <v>0.22570000000000001</v>
      </c>
      <c r="U26" s="2">
        <v>0.25640000000000002</v>
      </c>
      <c r="V26" s="2">
        <v>0.25230000000000002</v>
      </c>
    </row>
    <row r="27" spans="1:28" ht="19" x14ac:dyDescent="0.25">
      <c r="A27" s="5" t="s">
        <v>21</v>
      </c>
      <c r="B27" s="1" t="s">
        <v>92</v>
      </c>
      <c r="C27" s="1">
        <v>143000000</v>
      </c>
      <c r="D27" s="1">
        <v>414700000</v>
      </c>
      <c r="E27" s="1">
        <v>192200000</v>
      </c>
      <c r="F27" s="1">
        <v>259900000</v>
      </c>
      <c r="G27" s="1">
        <v>298200000</v>
      </c>
      <c r="H27" s="1">
        <v>334500000</v>
      </c>
      <c r="I27" s="1">
        <v>176700000</v>
      </c>
      <c r="J27" s="1">
        <v>304000000</v>
      </c>
      <c r="K27" s="1">
        <v>317400000</v>
      </c>
      <c r="L27" s="1">
        <v>297600000</v>
      </c>
      <c r="M27" s="1">
        <v>235400000</v>
      </c>
      <c r="N27" s="1">
        <v>325600000</v>
      </c>
      <c r="O27" s="1">
        <v>321700000</v>
      </c>
      <c r="P27" s="1">
        <v>296100000</v>
      </c>
      <c r="Q27" s="1">
        <v>591000000</v>
      </c>
      <c r="R27" s="1">
        <v>867700000</v>
      </c>
      <c r="S27" s="1">
        <v>2133700000</v>
      </c>
      <c r="T27" s="1">
        <v>759200000</v>
      </c>
      <c r="U27" s="1">
        <v>1280400000</v>
      </c>
      <c r="V27" s="1">
        <v>1420000000</v>
      </c>
    </row>
    <row r="28" spans="1:28" ht="20" thickBot="1" x14ac:dyDescent="0.3">
      <c r="A28" s="7" t="s">
        <v>22</v>
      </c>
      <c r="B28" s="11" t="s">
        <v>92</v>
      </c>
      <c r="C28" s="11">
        <v>744800000</v>
      </c>
      <c r="D28" s="11">
        <v>1029200000</v>
      </c>
      <c r="E28" s="11">
        <v>573700000</v>
      </c>
      <c r="F28" s="11">
        <v>732100000</v>
      </c>
      <c r="G28" s="11">
        <v>1041400000</v>
      </c>
      <c r="H28" s="11">
        <v>1042100000</v>
      </c>
      <c r="I28" s="11">
        <v>1043700000</v>
      </c>
      <c r="J28" s="11">
        <v>1015300000</v>
      </c>
      <c r="K28" s="11">
        <v>1045500000</v>
      </c>
      <c r="L28" s="11">
        <v>1048200000</v>
      </c>
      <c r="M28" s="11">
        <v>49600000</v>
      </c>
      <c r="N28" s="11">
        <v>528900000</v>
      </c>
      <c r="O28" s="11">
        <v>696000000</v>
      </c>
      <c r="P28" s="11">
        <v>813500000</v>
      </c>
      <c r="Q28" s="11">
        <v>1785600000</v>
      </c>
      <c r="R28" s="11">
        <v>3714900000</v>
      </c>
      <c r="S28" s="11">
        <v>2308600000</v>
      </c>
      <c r="T28" s="11">
        <v>2150400000</v>
      </c>
      <c r="U28" s="11">
        <v>3175700000</v>
      </c>
      <c r="V28" s="11">
        <v>3614000000</v>
      </c>
    </row>
    <row r="29" spans="1:28" ht="20" customHeight="1" thickTop="1" x14ac:dyDescent="0.25">
      <c r="A29" s="14" t="s">
        <v>102</v>
      </c>
      <c r="B29" s="1"/>
      <c r="C29" s="15" t="e">
        <f>(C28/B28)-1</f>
        <v>#VALUE!</v>
      </c>
      <c r="D29" s="15">
        <f>(D28/C28)-1</f>
        <v>0.38184747583243817</v>
      </c>
      <c r="E29" s="15">
        <f>(E28/D28)-1</f>
        <v>-0.44257675864749324</v>
      </c>
      <c r="F29" s="15">
        <f t="shared" ref="F29:W29" si="4">(F28/E28)-1</f>
        <v>0.27610249259194708</v>
      </c>
      <c r="G29" s="15">
        <f t="shared" si="4"/>
        <v>0.42248326731320862</v>
      </c>
      <c r="H29" s="15">
        <f t="shared" si="4"/>
        <v>6.7217207605141382E-4</v>
      </c>
      <c r="I29" s="15">
        <f t="shared" si="4"/>
        <v>1.5353612897035518E-3</v>
      </c>
      <c r="J29" s="15">
        <f t="shared" si="4"/>
        <v>-2.7210884353741527E-2</v>
      </c>
      <c r="K29" s="15">
        <f t="shared" si="4"/>
        <v>2.9744902984339516E-2</v>
      </c>
      <c r="L29" s="15">
        <f t="shared" si="4"/>
        <v>2.5824964131995198E-3</v>
      </c>
      <c r="M29" s="15">
        <f t="shared" si="4"/>
        <v>-0.95268078610952112</v>
      </c>
      <c r="N29" s="15">
        <f t="shared" si="4"/>
        <v>9.6633064516129039</v>
      </c>
      <c r="O29" s="15">
        <f t="shared" si="4"/>
        <v>0.31593874078275674</v>
      </c>
      <c r="P29" s="15">
        <f t="shared" si="4"/>
        <v>0.16882183908045967</v>
      </c>
      <c r="Q29" s="15">
        <f t="shared" si="4"/>
        <v>1.1949600491702519</v>
      </c>
      <c r="R29" s="15">
        <f t="shared" si="4"/>
        <v>1.0804771505376345</v>
      </c>
      <c r="S29" s="15">
        <f t="shared" si="4"/>
        <v>-0.37855662332768047</v>
      </c>
      <c r="T29" s="15">
        <f t="shared" si="4"/>
        <v>-6.8526379624014533E-2</v>
      </c>
      <c r="U29" s="15">
        <f t="shared" si="4"/>
        <v>0.47679501488095233</v>
      </c>
      <c r="V29" s="15">
        <f t="shared" si="4"/>
        <v>0.1380168151903518</v>
      </c>
    </row>
    <row r="30" spans="1:28" ht="19" x14ac:dyDescent="0.25">
      <c r="A30" s="5" t="s">
        <v>23</v>
      </c>
      <c r="B30" s="2" t="s">
        <v>92</v>
      </c>
      <c r="C30" s="2">
        <v>3.0599999999999999E-2</v>
      </c>
      <c r="D30" s="2">
        <v>4.2500000000000003E-2</v>
      </c>
      <c r="E30" s="2">
        <v>3.2300000000000002E-2</v>
      </c>
      <c r="F30" s="2">
        <v>4.0800000000000003E-2</v>
      </c>
      <c r="G30" s="2">
        <v>5.2699999999999997E-2</v>
      </c>
      <c r="H30" s="2">
        <v>5.16E-2</v>
      </c>
      <c r="I30" s="2">
        <v>6.3200000000000006E-2</v>
      </c>
      <c r="J30" s="2">
        <v>6.9500000000000006E-2</v>
      </c>
      <c r="K30" s="2">
        <v>8.5500000000000007E-2</v>
      </c>
      <c r="L30" s="2">
        <v>0.1077</v>
      </c>
      <c r="M30" s="2">
        <v>5.1000000000000004E-3</v>
      </c>
      <c r="N30" s="2">
        <v>5.2699999999999997E-2</v>
      </c>
      <c r="O30" s="2">
        <v>6.0100000000000001E-2</v>
      </c>
      <c r="P30" s="2">
        <v>6.5699999999999995E-2</v>
      </c>
      <c r="Q30" s="2">
        <v>0.1154</v>
      </c>
      <c r="R30" s="2">
        <v>0.27189999999999998</v>
      </c>
      <c r="S30" s="2">
        <v>0.14530000000000001</v>
      </c>
      <c r="T30" s="2">
        <v>0.16420000000000001</v>
      </c>
      <c r="U30" s="2">
        <v>0.18</v>
      </c>
      <c r="V30" s="2">
        <v>0.17760000000000001</v>
      </c>
    </row>
    <row r="31" spans="1:28" ht="19" x14ac:dyDescent="0.25">
      <c r="A31" s="5" t="s">
        <v>24</v>
      </c>
      <c r="B31" s="12">
        <v>13.04</v>
      </c>
      <c r="C31" s="12">
        <v>5.34</v>
      </c>
      <c r="D31" s="12">
        <v>7.74</v>
      </c>
      <c r="E31" s="12">
        <v>4.5</v>
      </c>
      <c r="F31" s="12">
        <v>5.64</v>
      </c>
      <c r="G31" s="12">
        <v>7.19</v>
      </c>
      <c r="H31" s="12">
        <v>7.33</v>
      </c>
      <c r="I31" s="12">
        <v>7.79</v>
      </c>
      <c r="J31" s="12">
        <v>7.62</v>
      </c>
      <c r="K31" s="12">
        <v>7.82</v>
      </c>
      <c r="L31" s="12">
        <v>8.32</v>
      </c>
      <c r="M31" s="12">
        <v>0.39</v>
      </c>
      <c r="N31" s="12">
        <v>4.2</v>
      </c>
      <c r="O31" s="12">
        <v>5.52</v>
      </c>
      <c r="P31" s="12">
        <v>6.46</v>
      </c>
      <c r="Q31" s="12">
        <v>14.17</v>
      </c>
      <c r="R31" s="12">
        <v>29.49</v>
      </c>
      <c r="S31" s="12">
        <v>18.399999999999999</v>
      </c>
      <c r="T31" s="12">
        <v>17.2</v>
      </c>
      <c r="U31" s="12">
        <v>25.4</v>
      </c>
      <c r="V31" s="12">
        <v>28.91</v>
      </c>
    </row>
    <row r="32" spans="1:28" ht="19" x14ac:dyDescent="0.25">
      <c r="A32" s="5" t="s">
        <v>25</v>
      </c>
      <c r="B32" s="12">
        <v>12.58</v>
      </c>
      <c r="C32" s="12">
        <v>5.08</v>
      </c>
      <c r="D32" s="12">
        <v>7.15</v>
      </c>
      <c r="E32" s="12">
        <v>4.3899999999999997</v>
      </c>
      <c r="F32" s="12">
        <v>5.63</v>
      </c>
      <c r="G32" s="12">
        <v>7.17</v>
      </c>
      <c r="H32" s="12">
        <v>7.33</v>
      </c>
      <c r="I32" s="12">
        <v>7.79</v>
      </c>
      <c r="J32" s="12">
        <v>7.61</v>
      </c>
      <c r="K32" s="12">
        <v>7.81</v>
      </c>
      <c r="L32" s="12">
        <v>8.31</v>
      </c>
      <c r="M32" s="12">
        <v>0.39</v>
      </c>
      <c r="N32" s="12">
        <v>4.2</v>
      </c>
      <c r="O32" s="12">
        <v>5.52</v>
      </c>
      <c r="P32" s="12">
        <v>6.46</v>
      </c>
      <c r="Q32" s="12">
        <v>14.17</v>
      </c>
      <c r="R32" s="12">
        <v>29.49</v>
      </c>
      <c r="S32" s="12">
        <v>18.399999999999999</v>
      </c>
      <c r="T32" s="12">
        <v>17.2</v>
      </c>
      <c r="U32" s="12">
        <v>25.4</v>
      </c>
      <c r="V32" s="12">
        <v>28.91</v>
      </c>
    </row>
    <row r="33" spans="1:22" ht="19" x14ac:dyDescent="0.25">
      <c r="A33" s="5" t="s">
        <v>26</v>
      </c>
      <c r="B33" s="1">
        <v>121858517</v>
      </c>
      <c r="C33" s="1">
        <v>120794657</v>
      </c>
      <c r="D33" s="1">
        <v>121479627</v>
      </c>
      <c r="E33" s="1">
        <v>118977778</v>
      </c>
      <c r="F33" s="1">
        <v>121400000</v>
      </c>
      <c r="G33" s="1">
        <v>128279438</v>
      </c>
      <c r="H33" s="1">
        <v>126006290</v>
      </c>
      <c r="I33" s="1">
        <v>126460000</v>
      </c>
      <c r="J33" s="1">
        <v>126609281</v>
      </c>
      <c r="K33" s="1">
        <v>126152543</v>
      </c>
      <c r="L33" s="1">
        <v>125985472</v>
      </c>
      <c r="M33" s="1">
        <v>125912206</v>
      </c>
      <c r="N33" s="1">
        <v>125921629</v>
      </c>
      <c r="O33" s="1">
        <v>125996327</v>
      </c>
      <c r="P33" s="1">
        <v>126000194</v>
      </c>
      <c r="Q33" s="1">
        <v>125999511</v>
      </c>
      <c r="R33" s="1">
        <v>125956038</v>
      </c>
      <c r="S33" s="1">
        <v>125498766</v>
      </c>
      <c r="T33" s="1">
        <v>125011945</v>
      </c>
      <c r="U33" s="1">
        <v>125011945</v>
      </c>
      <c r="V33" s="1">
        <v>125011945</v>
      </c>
    </row>
    <row r="34" spans="1:22" ht="19" x14ac:dyDescent="0.25">
      <c r="A34" s="5" t="s">
        <v>27</v>
      </c>
      <c r="B34" s="1">
        <v>127187240</v>
      </c>
      <c r="C34" s="1">
        <v>131082468</v>
      </c>
      <c r="D34" s="1">
        <v>136115150</v>
      </c>
      <c r="E34" s="1">
        <v>121958998</v>
      </c>
      <c r="F34" s="1">
        <v>121700000</v>
      </c>
      <c r="G34" s="1">
        <v>128660499</v>
      </c>
      <c r="H34" s="1">
        <v>126023004</v>
      </c>
      <c r="I34" s="1">
        <v>126460000</v>
      </c>
      <c r="J34" s="1">
        <v>126733150</v>
      </c>
      <c r="K34" s="1">
        <v>126270985</v>
      </c>
      <c r="L34" s="1">
        <v>126083210</v>
      </c>
      <c r="M34" s="1">
        <v>126026966</v>
      </c>
      <c r="N34" s="1">
        <v>125944678</v>
      </c>
      <c r="O34" s="1">
        <v>125996327</v>
      </c>
      <c r="P34" s="1">
        <v>126000194</v>
      </c>
      <c r="Q34" s="1">
        <v>125999511</v>
      </c>
      <c r="R34" s="1">
        <v>125956038</v>
      </c>
      <c r="S34" s="1">
        <v>125498766</v>
      </c>
      <c r="T34" s="1">
        <v>125011945</v>
      </c>
      <c r="U34" s="1">
        <v>125011945</v>
      </c>
      <c r="V34" s="1">
        <v>125011945</v>
      </c>
    </row>
    <row r="35" spans="1:22" ht="20" customHeight="1" x14ac:dyDescent="0.25">
      <c r="A35" s="14" t="s">
        <v>103</v>
      </c>
      <c r="B35" s="1"/>
      <c r="C35" s="22">
        <f>(C34-B34)/B34</f>
        <v>3.0625933859402876E-2</v>
      </c>
      <c r="D35" s="22">
        <f t="shared" ref="D35:W35" si="5">(D34-C34)/C34</f>
        <v>3.8393250270509098E-2</v>
      </c>
      <c r="E35" s="22">
        <f t="shared" si="5"/>
        <v>-0.10400129596154432</v>
      </c>
      <c r="F35" s="22">
        <f t="shared" si="5"/>
        <v>-2.1236481460761101E-3</v>
      </c>
      <c r="G35" s="22">
        <f t="shared" si="5"/>
        <v>5.7193911257189811E-2</v>
      </c>
      <c r="H35" s="22">
        <f t="shared" si="5"/>
        <v>-2.049964845853738E-2</v>
      </c>
      <c r="I35" s="22">
        <f t="shared" si="5"/>
        <v>3.4675891395193215E-3</v>
      </c>
      <c r="J35" s="22">
        <f t="shared" si="5"/>
        <v>2.1599715325003955E-3</v>
      </c>
      <c r="K35" s="22">
        <f t="shared" si="5"/>
        <v>-3.6467569850508726E-3</v>
      </c>
      <c r="L35" s="22">
        <f t="shared" si="5"/>
        <v>-1.4870795535490595E-3</v>
      </c>
      <c r="M35" s="22">
        <f t="shared" si="5"/>
        <v>-4.460863583660346E-4</v>
      </c>
      <c r="N35" s="22">
        <f t="shared" si="5"/>
        <v>-6.5293962563535803E-4</v>
      </c>
      <c r="O35" s="22">
        <f t="shared" si="5"/>
        <v>4.1009275516985322E-4</v>
      </c>
      <c r="P35" s="22">
        <f t="shared" si="5"/>
        <v>3.0691370868295229E-5</v>
      </c>
      <c r="Q35" s="22">
        <f t="shared" si="5"/>
        <v>-5.4206265745908295E-6</v>
      </c>
      <c r="R35" s="22">
        <f t="shared" si="5"/>
        <v>-3.4502514854998129E-4</v>
      </c>
      <c r="S35" s="22">
        <f t="shared" si="5"/>
        <v>-3.6304095243135546E-3</v>
      </c>
      <c r="T35" s="22">
        <f t="shared" si="5"/>
        <v>-3.8790899346372856E-3</v>
      </c>
      <c r="U35" s="22">
        <f t="shared" si="5"/>
        <v>0</v>
      </c>
      <c r="V35" s="22">
        <f t="shared" si="5"/>
        <v>0</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v>864800000</v>
      </c>
      <c r="D38" s="1">
        <v>684300000</v>
      </c>
      <c r="E38" s="1">
        <v>1813200000</v>
      </c>
      <c r="F38" s="1">
        <v>1555600000</v>
      </c>
      <c r="G38" s="1">
        <v>1713200000</v>
      </c>
      <c r="H38" s="1">
        <v>1116600000</v>
      </c>
      <c r="I38" s="1">
        <v>944500000</v>
      </c>
      <c r="J38" s="1">
        <v>1398200000</v>
      </c>
      <c r="K38" s="1">
        <v>1270700000</v>
      </c>
      <c r="L38" s="1">
        <v>2081000000</v>
      </c>
      <c r="M38" s="1">
        <v>1419200000</v>
      </c>
      <c r="N38" s="1">
        <v>1089900000</v>
      </c>
      <c r="O38" s="1">
        <v>1146400000</v>
      </c>
      <c r="P38" s="1">
        <v>1049600000</v>
      </c>
      <c r="Q38" s="1">
        <v>2136600000</v>
      </c>
      <c r="R38" s="1">
        <v>2216600000</v>
      </c>
      <c r="S38" s="1">
        <v>2285900000</v>
      </c>
      <c r="T38" s="1">
        <v>3442800000</v>
      </c>
      <c r="U38" s="1">
        <v>5248700000</v>
      </c>
      <c r="V38" s="1">
        <v>4336000000</v>
      </c>
    </row>
    <row r="39" spans="1:22" ht="19" x14ac:dyDescent="0.25">
      <c r="A39" s="5" t="s">
        <v>31</v>
      </c>
      <c r="B39" s="1" t="s">
        <v>92</v>
      </c>
      <c r="C39" s="1">
        <v>2204600000</v>
      </c>
      <c r="D39" s="1">
        <v>1422000000</v>
      </c>
      <c r="E39" s="1">
        <v>50100000</v>
      </c>
      <c r="F39" s="1">
        <v>74100000</v>
      </c>
      <c r="G39" s="1">
        <v>93500000</v>
      </c>
      <c r="H39" s="1">
        <v>143100000</v>
      </c>
      <c r="I39" s="1">
        <v>27900000</v>
      </c>
      <c r="J39" s="1">
        <v>50300000</v>
      </c>
      <c r="K39" s="1">
        <v>45300000</v>
      </c>
      <c r="L39" s="1">
        <v>87000000</v>
      </c>
      <c r="M39" s="1">
        <v>107700000</v>
      </c>
      <c r="N39" s="1">
        <v>106300000</v>
      </c>
      <c r="O39" s="1">
        <v>81200000</v>
      </c>
      <c r="P39" s="1">
        <v>131000000</v>
      </c>
      <c r="Q39" s="1">
        <v>155600000</v>
      </c>
      <c r="R39" s="1">
        <v>60900000</v>
      </c>
      <c r="S39" s="1">
        <v>38400000</v>
      </c>
      <c r="T39" s="1" t="s">
        <v>92</v>
      </c>
      <c r="U39" s="1" t="s">
        <v>92</v>
      </c>
      <c r="V39" s="1" t="s">
        <v>92</v>
      </c>
    </row>
    <row r="40" spans="1:22" ht="19" x14ac:dyDescent="0.25">
      <c r="A40" s="5" t="s">
        <v>32</v>
      </c>
      <c r="B40" s="1" t="s">
        <v>92</v>
      </c>
      <c r="C40" s="1">
        <v>3069400000</v>
      </c>
      <c r="D40" s="1">
        <v>2106300000</v>
      </c>
      <c r="E40" s="1">
        <v>1863300000</v>
      </c>
      <c r="F40" s="1">
        <v>1629700000</v>
      </c>
      <c r="G40" s="1">
        <v>1806700000</v>
      </c>
      <c r="H40" s="1">
        <v>1259700000</v>
      </c>
      <c r="I40" s="1">
        <v>972400000</v>
      </c>
      <c r="J40" s="1">
        <v>1448500000</v>
      </c>
      <c r="K40" s="1">
        <v>1316000000</v>
      </c>
      <c r="L40" s="1">
        <v>2168000000</v>
      </c>
      <c r="M40" s="1">
        <v>1526900000</v>
      </c>
      <c r="N40" s="1">
        <v>1196200000</v>
      </c>
      <c r="O40" s="1">
        <v>1227600000</v>
      </c>
      <c r="P40" s="1">
        <v>1180600000</v>
      </c>
      <c r="Q40" s="1">
        <v>2292200000</v>
      </c>
      <c r="R40" s="1">
        <v>2277500000</v>
      </c>
      <c r="S40" s="1">
        <v>2324300000</v>
      </c>
      <c r="T40" s="1">
        <v>3442800000</v>
      </c>
      <c r="U40" s="1">
        <v>5248700000</v>
      </c>
      <c r="V40" s="1">
        <v>4336000000</v>
      </c>
    </row>
    <row r="41" spans="1:22"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row>
    <row r="42" spans="1:22" ht="19" x14ac:dyDescent="0.25">
      <c r="A42" s="5" t="s">
        <v>34</v>
      </c>
      <c r="B42" s="1" t="s">
        <v>92</v>
      </c>
      <c r="C42" s="1">
        <v>3417500000</v>
      </c>
      <c r="D42" s="1">
        <v>2640800000</v>
      </c>
      <c r="E42" s="1">
        <v>2827200000</v>
      </c>
      <c r="F42" s="1">
        <v>2744200000</v>
      </c>
      <c r="G42" s="1">
        <v>3234100000</v>
      </c>
      <c r="H42" s="1">
        <v>3465500000</v>
      </c>
      <c r="I42" s="1">
        <v>2351600000</v>
      </c>
      <c r="J42" s="1">
        <v>2227000000</v>
      </c>
      <c r="K42" s="1">
        <v>2202500000</v>
      </c>
      <c r="L42" s="1">
        <v>1736500000</v>
      </c>
      <c r="M42" s="1">
        <v>1805500000</v>
      </c>
      <c r="N42" s="1">
        <v>2234700000</v>
      </c>
      <c r="O42" s="1">
        <v>2191200000</v>
      </c>
      <c r="P42" s="1">
        <v>2432200000</v>
      </c>
      <c r="Q42" s="1">
        <v>2699100000</v>
      </c>
      <c r="R42" s="1">
        <v>2414700000</v>
      </c>
      <c r="S42" s="1">
        <v>2959200000</v>
      </c>
      <c r="T42" s="1">
        <v>2845500000</v>
      </c>
      <c r="U42" s="1">
        <v>3368900000</v>
      </c>
      <c r="V42" s="1">
        <v>4466000000</v>
      </c>
    </row>
    <row r="43" spans="1:22" ht="19" x14ac:dyDescent="0.25">
      <c r="A43" s="5" t="s">
        <v>35</v>
      </c>
      <c r="B43" s="1" t="s">
        <v>92</v>
      </c>
      <c r="C43" s="1">
        <v>4587800000</v>
      </c>
      <c r="D43" s="1">
        <v>5484400000</v>
      </c>
      <c r="E43" s="1">
        <v>2741500000</v>
      </c>
      <c r="F43" s="1">
        <v>2707300000</v>
      </c>
      <c r="G43" s="1">
        <v>2906800000</v>
      </c>
      <c r="H43" s="1">
        <v>2593000000</v>
      </c>
      <c r="I43" s="1">
        <v>1943200000</v>
      </c>
      <c r="J43" s="1">
        <v>3264900000</v>
      </c>
      <c r="K43" s="1">
        <v>3927400000</v>
      </c>
      <c r="L43" s="1">
        <v>4686200000</v>
      </c>
      <c r="M43" s="1">
        <v>2314500000</v>
      </c>
      <c r="N43" s="1">
        <v>1930400000</v>
      </c>
      <c r="O43" s="1">
        <v>1945900000</v>
      </c>
      <c r="P43" s="1">
        <v>2027400000</v>
      </c>
      <c r="Q43" s="1">
        <v>2325400000</v>
      </c>
      <c r="R43" s="1">
        <v>2378700000</v>
      </c>
      <c r="S43" s="1">
        <v>2262200000</v>
      </c>
      <c r="T43" s="1">
        <v>2732500000</v>
      </c>
      <c r="U43" s="1">
        <v>2814800000</v>
      </c>
      <c r="V43" s="1">
        <v>2860000000</v>
      </c>
    </row>
    <row r="44" spans="1:22" ht="19" x14ac:dyDescent="0.25">
      <c r="A44" s="6" t="s">
        <v>36</v>
      </c>
      <c r="B44" s="10" t="s">
        <v>92</v>
      </c>
      <c r="C44" s="10">
        <v>11074700000</v>
      </c>
      <c r="D44" s="10">
        <v>10231500000</v>
      </c>
      <c r="E44" s="10">
        <v>7432000000</v>
      </c>
      <c r="F44" s="10">
        <v>7081200000</v>
      </c>
      <c r="G44" s="10">
        <v>7947600000</v>
      </c>
      <c r="H44" s="10">
        <v>7318200000</v>
      </c>
      <c r="I44" s="10">
        <v>5267200000</v>
      </c>
      <c r="J44" s="10">
        <v>6940400000</v>
      </c>
      <c r="K44" s="10">
        <v>7445900000</v>
      </c>
      <c r="L44" s="10">
        <v>8590700000</v>
      </c>
      <c r="M44" s="10">
        <v>5646900000</v>
      </c>
      <c r="N44" s="10">
        <v>5361300000</v>
      </c>
      <c r="O44" s="10">
        <v>5364700000</v>
      </c>
      <c r="P44" s="10">
        <v>5640200000</v>
      </c>
      <c r="Q44" s="10">
        <v>7316700000</v>
      </c>
      <c r="R44" s="10">
        <v>7070900000</v>
      </c>
      <c r="S44" s="10">
        <v>7545700000</v>
      </c>
      <c r="T44" s="10">
        <v>9020800000</v>
      </c>
      <c r="U44" s="10">
        <v>11432400000</v>
      </c>
      <c r="V44" s="10">
        <v>11662000000</v>
      </c>
    </row>
    <row r="45" spans="1:22" ht="19" x14ac:dyDescent="0.25">
      <c r="A45" s="5" t="s">
        <v>37</v>
      </c>
      <c r="B45" s="1" t="s">
        <v>92</v>
      </c>
      <c r="C45" s="1">
        <v>2668200000</v>
      </c>
      <c r="D45" s="1">
        <v>2272600000</v>
      </c>
      <c r="E45" s="1">
        <v>2538700000</v>
      </c>
      <c r="F45" s="1">
        <v>1900600000</v>
      </c>
      <c r="G45" s="1">
        <v>2174300000</v>
      </c>
      <c r="H45" s="1">
        <v>2253400000</v>
      </c>
      <c r="I45" s="1">
        <v>1861500000</v>
      </c>
      <c r="J45" s="1">
        <v>1423600000</v>
      </c>
      <c r="K45" s="1">
        <v>1372000000</v>
      </c>
      <c r="L45" s="1">
        <v>1376300000</v>
      </c>
      <c r="M45" s="1">
        <v>1676900000</v>
      </c>
      <c r="N45" s="1">
        <v>1887200000</v>
      </c>
      <c r="O45" s="1">
        <v>2073000000</v>
      </c>
      <c r="P45" s="1">
        <v>2206500000</v>
      </c>
      <c r="Q45" s="1">
        <v>2267600000</v>
      </c>
      <c r="R45" s="1">
        <v>2228500000</v>
      </c>
      <c r="S45" s="1">
        <v>6866000000</v>
      </c>
      <c r="T45" s="1">
        <v>6510800000</v>
      </c>
      <c r="U45" s="1">
        <v>7162400000</v>
      </c>
      <c r="V45" s="1">
        <v>8317000000</v>
      </c>
    </row>
    <row r="46" spans="1:22" ht="19" x14ac:dyDescent="0.25">
      <c r="A46" s="5" t="s">
        <v>38</v>
      </c>
      <c r="B46" s="1" t="s">
        <v>92</v>
      </c>
      <c r="C46" s="1">
        <v>3356000000</v>
      </c>
      <c r="D46" s="1">
        <v>1932000000</v>
      </c>
      <c r="E46" s="1">
        <v>5545900000</v>
      </c>
      <c r="F46" s="1">
        <v>5609300000</v>
      </c>
      <c r="G46" s="1">
        <v>6653600000</v>
      </c>
      <c r="H46" s="1">
        <v>6178700000</v>
      </c>
      <c r="I46" s="1">
        <v>5564600000</v>
      </c>
      <c r="J46" s="1">
        <v>4539800000</v>
      </c>
      <c r="K46" s="1">
        <v>4214900000</v>
      </c>
      <c r="L46" s="1">
        <v>3871000000</v>
      </c>
      <c r="M46" s="1">
        <v>3770100000</v>
      </c>
      <c r="N46" s="1">
        <v>4039900000</v>
      </c>
      <c r="O46" s="1">
        <v>3758800000</v>
      </c>
      <c r="P46" s="1">
        <v>3533500000</v>
      </c>
      <c r="Q46" s="1">
        <v>3421200000</v>
      </c>
      <c r="R46" s="1">
        <v>2399200000</v>
      </c>
      <c r="S46" s="1">
        <v>2525900000</v>
      </c>
      <c r="T46" s="1">
        <v>2452200000</v>
      </c>
      <c r="U46" s="1">
        <v>2891200000</v>
      </c>
      <c r="V46" s="1">
        <v>4054000000</v>
      </c>
    </row>
    <row r="47" spans="1:22" ht="19" x14ac:dyDescent="0.25">
      <c r="A47" s="5" t="s">
        <v>39</v>
      </c>
      <c r="B47" s="1" t="s">
        <v>92</v>
      </c>
      <c r="C47" s="1">
        <v>7104500000</v>
      </c>
      <c r="D47" s="1">
        <v>8224400000</v>
      </c>
      <c r="E47" s="1">
        <v>6605000000</v>
      </c>
      <c r="F47" s="1">
        <v>6602700000</v>
      </c>
      <c r="G47" s="1">
        <v>10135200000</v>
      </c>
      <c r="H47" s="1">
        <v>10172700000</v>
      </c>
      <c r="I47" s="1">
        <v>10122700000</v>
      </c>
      <c r="J47" s="1">
        <v>10200400000</v>
      </c>
      <c r="K47" s="1">
        <v>10331100000</v>
      </c>
      <c r="L47" s="1">
        <v>10489900000</v>
      </c>
      <c r="M47" s="1">
        <v>10702800000</v>
      </c>
      <c r="N47" s="1">
        <v>10748100000</v>
      </c>
      <c r="O47" s="1">
        <v>11285500000</v>
      </c>
      <c r="P47" s="1">
        <v>11272700000</v>
      </c>
      <c r="Q47" s="1">
        <v>11159000000</v>
      </c>
      <c r="R47" s="1">
        <v>7393600000</v>
      </c>
      <c r="S47" s="1">
        <v>7260500000</v>
      </c>
      <c r="T47" s="1">
        <v>7102000000</v>
      </c>
      <c r="U47" s="1">
        <v>7138100000</v>
      </c>
      <c r="V47" s="1">
        <v>7357000000</v>
      </c>
    </row>
    <row r="48" spans="1:22" ht="19" x14ac:dyDescent="0.25">
      <c r="A48" s="5" t="s">
        <v>40</v>
      </c>
      <c r="B48" s="1" t="s">
        <v>92</v>
      </c>
      <c r="C48" s="1">
        <v>10460500000</v>
      </c>
      <c r="D48" s="1">
        <v>10156400000</v>
      </c>
      <c r="E48" s="1">
        <v>12150900000</v>
      </c>
      <c r="F48" s="1">
        <v>12212000000</v>
      </c>
      <c r="G48" s="1">
        <v>16788800000</v>
      </c>
      <c r="H48" s="1">
        <v>16351400000</v>
      </c>
      <c r="I48" s="1">
        <v>15687300000</v>
      </c>
      <c r="J48" s="1">
        <v>14740200000</v>
      </c>
      <c r="K48" s="1">
        <v>14546000000</v>
      </c>
      <c r="L48" s="1">
        <v>14360900000</v>
      </c>
      <c r="M48" s="1">
        <v>14472900000</v>
      </c>
      <c r="N48" s="1">
        <v>14788000000</v>
      </c>
      <c r="O48" s="1">
        <v>15044300000</v>
      </c>
      <c r="P48" s="1">
        <v>14806200000</v>
      </c>
      <c r="Q48" s="1">
        <v>14580200000</v>
      </c>
      <c r="R48" s="1">
        <v>9792800000</v>
      </c>
      <c r="S48" s="1">
        <v>9786400000</v>
      </c>
      <c r="T48" s="1">
        <v>9554200000</v>
      </c>
      <c r="U48" s="1">
        <v>10029300000</v>
      </c>
      <c r="V48" s="1">
        <v>11411000000</v>
      </c>
    </row>
    <row r="49" spans="1:22" ht="19" x14ac:dyDescent="0.25">
      <c r="A49" s="5" t="s">
        <v>41</v>
      </c>
      <c r="B49" s="1" t="s">
        <v>92</v>
      </c>
      <c r="C49" s="1">
        <v>-1768600000</v>
      </c>
      <c r="D49" s="1">
        <v>-1131700000</v>
      </c>
      <c r="E49" s="1">
        <v>234700000</v>
      </c>
      <c r="F49" s="1">
        <v>161200000</v>
      </c>
      <c r="G49" s="1">
        <v>192300000</v>
      </c>
      <c r="H49" s="1">
        <v>255200000</v>
      </c>
      <c r="I49" s="1">
        <v>979500000</v>
      </c>
      <c r="J49" s="1">
        <v>968800000</v>
      </c>
      <c r="K49" s="1">
        <v>970000000</v>
      </c>
      <c r="L49" s="1">
        <v>55100000</v>
      </c>
      <c r="M49" s="1">
        <v>88300000</v>
      </c>
      <c r="N49" s="1">
        <v>156900000</v>
      </c>
      <c r="O49" s="1">
        <v>203000000</v>
      </c>
      <c r="P49" s="1">
        <v>180900000</v>
      </c>
      <c r="Q49" s="1">
        <v>73900000</v>
      </c>
      <c r="R49" s="1">
        <v>1161700000</v>
      </c>
      <c r="S49" s="1">
        <v>1191500000</v>
      </c>
      <c r="T49" s="1" t="s">
        <v>92</v>
      </c>
      <c r="U49" s="1" t="s">
        <v>92</v>
      </c>
      <c r="V49" s="1" t="s">
        <v>92</v>
      </c>
    </row>
    <row r="50" spans="1:22" ht="19" x14ac:dyDescent="0.25">
      <c r="A50" s="5" t="s">
        <v>42</v>
      </c>
      <c r="B50" s="1" t="s">
        <v>92</v>
      </c>
      <c r="C50" s="1" t="s">
        <v>92</v>
      </c>
      <c r="D50" s="1" t="s">
        <v>92</v>
      </c>
      <c r="E50" s="1">
        <v>585600000</v>
      </c>
      <c r="F50" s="1">
        <v>692800000</v>
      </c>
      <c r="G50" s="1">
        <v>701700000</v>
      </c>
      <c r="H50" s="1">
        <v>628000000</v>
      </c>
      <c r="I50" s="1">
        <v>554000000</v>
      </c>
      <c r="J50" s="1">
        <v>560000000</v>
      </c>
      <c r="K50" s="1">
        <v>562400000</v>
      </c>
      <c r="L50" s="1">
        <v>600200000</v>
      </c>
      <c r="M50" s="1">
        <v>649900000</v>
      </c>
      <c r="N50" s="1">
        <v>758000000</v>
      </c>
      <c r="O50" s="1">
        <v>849600000</v>
      </c>
      <c r="P50" s="1">
        <v>927000000</v>
      </c>
      <c r="Q50" s="1">
        <v>964600000</v>
      </c>
      <c r="R50" s="1">
        <v>830100000</v>
      </c>
      <c r="S50" s="1">
        <v>1367600000</v>
      </c>
      <c r="T50" s="1">
        <v>1177400000</v>
      </c>
      <c r="U50" s="1">
        <v>1352600000</v>
      </c>
      <c r="V50" s="1">
        <v>1640000000</v>
      </c>
    </row>
    <row r="51" spans="1:22" ht="19" x14ac:dyDescent="0.25">
      <c r="A51" s="5" t="s">
        <v>43</v>
      </c>
      <c r="B51" s="1" t="s">
        <v>92</v>
      </c>
      <c r="C51" s="1">
        <v>2204600000</v>
      </c>
      <c r="D51" s="1">
        <v>1422000000</v>
      </c>
      <c r="E51" s="1">
        <v>61700000</v>
      </c>
      <c r="F51" s="1">
        <v>341500000</v>
      </c>
      <c r="G51" s="1">
        <v>407400000</v>
      </c>
      <c r="H51" s="1">
        <v>221500000</v>
      </c>
      <c r="I51" s="1">
        <v>114200000</v>
      </c>
      <c r="J51" s="1">
        <v>61500000</v>
      </c>
      <c r="K51" s="1">
        <v>57500000</v>
      </c>
      <c r="L51" s="1">
        <v>273300000</v>
      </c>
      <c r="M51" s="1">
        <v>275900000</v>
      </c>
      <c r="N51" s="1">
        <v>302500000</v>
      </c>
      <c r="O51" s="1">
        <v>316200000</v>
      </c>
      <c r="P51" s="1">
        <v>378200000</v>
      </c>
      <c r="Q51" s="1">
        <v>374400000</v>
      </c>
      <c r="R51" s="1">
        <v>283500000</v>
      </c>
      <c r="S51" s="1">
        <v>391000000</v>
      </c>
      <c r="T51" s="1">
        <v>1742200000</v>
      </c>
      <c r="U51" s="1">
        <v>1090900000</v>
      </c>
      <c r="V51" s="1">
        <v>911000000</v>
      </c>
    </row>
    <row r="52" spans="1:22" ht="19" x14ac:dyDescent="0.25">
      <c r="A52" s="5" t="s">
        <v>44</v>
      </c>
      <c r="B52" s="1" t="s">
        <v>92</v>
      </c>
      <c r="C52" s="1">
        <v>13564700000</v>
      </c>
      <c r="D52" s="1">
        <v>12719300000</v>
      </c>
      <c r="E52" s="1">
        <v>15571600000</v>
      </c>
      <c r="F52" s="1">
        <v>15308100000</v>
      </c>
      <c r="G52" s="1">
        <v>20264500000</v>
      </c>
      <c r="H52" s="1">
        <v>19709500000</v>
      </c>
      <c r="I52" s="1">
        <v>19196500000</v>
      </c>
      <c r="J52" s="1">
        <v>17754100000</v>
      </c>
      <c r="K52" s="1">
        <v>17507900000</v>
      </c>
      <c r="L52" s="1">
        <v>16665800000</v>
      </c>
      <c r="M52" s="1">
        <v>17163900000</v>
      </c>
      <c r="N52" s="1">
        <v>17892600000</v>
      </c>
      <c r="O52" s="1">
        <v>18486100000</v>
      </c>
      <c r="P52" s="1">
        <v>18498800000</v>
      </c>
      <c r="Q52" s="1">
        <v>18260700000</v>
      </c>
      <c r="R52" s="1">
        <v>14296600000</v>
      </c>
      <c r="S52" s="1">
        <v>19602500000</v>
      </c>
      <c r="T52" s="1">
        <v>18984600000</v>
      </c>
      <c r="U52" s="1">
        <v>19635200000</v>
      </c>
      <c r="V52" s="1">
        <v>22279000000</v>
      </c>
    </row>
    <row r="53" spans="1:2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24639400000</v>
      </c>
      <c r="D54" s="11">
        <v>22950800000</v>
      </c>
      <c r="E54" s="11">
        <v>23003600000</v>
      </c>
      <c r="F54" s="11">
        <v>22389300000</v>
      </c>
      <c r="G54" s="11">
        <v>28212100000</v>
      </c>
      <c r="H54" s="11">
        <v>27027700000</v>
      </c>
      <c r="I54" s="11">
        <v>24463700000</v>
      </c>
      <c r="J54" s="11">
        <v>24694500000</v>
      </c>
      <c r="K54" s="11">
        <v>24953800000</v>
      </c>
      <c r="L54" s="11">
        <v>25256500000</v>
      </c>
      <c r="M54" s="11">
        <v>22810800000</v>
      </c>
      <c r="N54" s="11">
        <v>23253900000</v>
      </c>
      <c r="O54" s="11">
        <v>23850800000</v>
      </c>
      <c r="P54" s="11">
        <v>24139000000</v>
      </c>
      <c r="Q54" s="11">
        <v>25577400000</v>
      </c>
      <c r="R54" s="11">
        <v>21367500000</v>
      </c>
      <c r="S54" s="11">
        <v>27148200000</v>
      </c>
      <c r="T54" s="11">
        <v>28005400000</v>
      </c>
      <c r="U54" s="11">
        <v>31067600000</v>
      </c>
      <c r="V54" s="11">
        <v>33941000000</v>
      </c>
    </row>
    <row r="55" spans="1:22" ht="20" thickTop="1" x14ac:dyDescent="0.25">
      <c r="A55" s="5" t="s">
        <v>47</v>
      </c>
      <c r="B55" s="1" t="s">
        <v>92</v>
      </c>
      <c r="C55" s="1">
        <v>5980300000</v>
      </c>
      <c r="D55" s="1">
        <v>4560000000</v>
      </c>
      <c r="E55" s="1">
        <v>2758100000</v>
      </c>
      <c r="F55" s="1">
        <v>2500600000</v>
      </c>
      <c r="G55" s="1">
        <v>2942600000</v>
      </c>
      <c r="H55" s="1">
        <v>2966000000</v>
      </c>
      <c r="I55" s="1">
        <v>2053500000</v>
      </c>
      <c r="J55" s="1">
        <v>1928400000</v>
      </c>
      <c r="K55" s="1">
        <v>1535600000</v>
      </c>
      <c r="L55" s="1">
        <v>684500000</v>
      </c>
      <c r="M55" s="1">
        <v>766100000</v>
      </c>
      <c r="N55" s="1">
        <v>982800000</v>
      </c>
      <c r="O55" s="1">
        <v>939700000</v>
      </c>
      <c r="P55" s="1">
        <v>1098500000</v>
      </c>
      <c r="Q55" s="1">
        <v>1240700000</v>
      </c>
      <c r="R55" s="1">
        <v>745800000</v>
      </c>
      <c r="S55" s="1">
        <v>808700000</v>
      </c>
      <c r="T55" s="1">
        <v>666000000</v>
      </c>
      <c r="U55" s="1">
        <v>1741900000</v>
      </c>
      <c r="V55" s="1">
        <v>2263000000</v>
      </c>
    </row>
    <row r="56" spans="1:22" ht="19" x14ac:dyDescent="0.25">
      <c r="A56" s="5" t="s">
        <v>48</v>
      </c>
      <c r="B56" s="1" t="s">
        <v>92</v>
      </c>
      <c r="C56" s="1" t="s">
        <v>92</v>
      </c>
      <c r="D56" s="1" t="s">
        <v>92</v>
      </c>
      <c r="E56" s="1">
        <v>2480800000</v>
      </c>
      <c r="F56" s="1">
        <v>2300400000</v>
      </c>
      <c r="G56" s="1">
        <v>3420100000</v>
      </c>
      <c r="H56" s="1">
        <v>2911600000</v>
      </c>
      <c r="I56" s="1">
        <v>1221000000</v>
      </c>
      <c r="J56" s="1">
        <v>2115800000</v>
      </c>
      <c r="K56" s="1">
        <v>1611400000</v>
      </c>
      <c r="L56" s="1">
        <v>1595100000</v>
      </c>
      <c r="M56" s="1">
        <v>1737400000</v>
      </c>
      <c r="N56" s="1">
        <v>2288400000</v>
      </c>
      <c r="O56" s="1">
        <v>1785900000</v>
      </c>
      <c r="P56" s="1">
        <v>1234500000</v>
      </c>
      <c r="Q56" s="1">
        <v>939700000</v>
      </c>
      <c r="R56" s="1">
        <v>756400000</v>
      </c>
      <c r="S56" s="1">
        <v>2695900000</v>
      </c>
      <c r="T56" s="1">
        <v>2200800000</v>
      </c>
      <c r="U56" s="1">
        <v>3091000000</v>
      </c>
      <c r="V56" s="1">
        <v>2805000000</v>
      </c>
    </row>
    <row r="57" spans="1:22" ht="19" x14ac:dyDescent="0.25">
      <c r="A57" s="5" t="s">
        <v>49</v>
      </c>
      <c r="B57" s="1" t="s">
        <v>92</v>
      </c>
      <c r="C57" s="1" t="s">
        <v>92</v>
      </c>
      <c r="D57" s="1" t="s">
        <v>92</v>
      </c>
      <c r="E57" s="1">
        <v>355700000</v>
      </c>
      <c r="F57" s="1">
        <v>279700000</v>
      </c>
      <c r="G57" s="1">
        <v>319500000</v>
      </c>
      <c r="H57" s="1">
        <v>325000000</v>
      </c>
      <c r="I57" s="1">
        <v>211800000</v>
      </c>
      <c r="J57" s="1">
        <v>386800000</v>
      </c>
      <c r="K57" s="1">
        <v>338400000</v>
      </c>
      <c r="L57" s="1">
        <v>318400000</v>
      </c>
      <c r="M57" s="1">
        <v>310100000</v>
      </c>
      <c r="N57" s="1">
        <v>277900000</v>
      </c>
      <c r="O57" s="1">
        <v>334600000</v>
      </c>
      <c r="P57" s="1">
        <v>398500000</v>
      </c>
      <c r="Q57" s="1">
        <v>815400000</v>
      </c>
      <c r="R57" s="1">
        <v>1303300000</v>
      </c>
      <c r="S57" s="1">
        <v>1361500000</v>
      </c>
      <c r="T57" s="1">
        <v>901300000</v>
      </c>
      <c r="U57" s="1">
        <v>1148000000</v>
      </c>
      <c r="V57" s="1">
        <v>567000000</v>
      </c>
    </row>
    <row r="58" spans="1:22"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row>
    <row r="59" spans="1:22" ht="19" x14ac:dyDescent="0.25">
      <c r="A59" s="5" t="s">
        <v>51</v>
      </c>
      <c r="B59" s="1" t="s">
        <v>92</v>
      </c>
      <c r="C59" s="1">
        <v>928500000</v>
      </c>
      <c r="D59" s="1">
        <v>768800000</v>
      </c>
      <c r="E59" s="1">
        <v>2500100000</v>
      </c>
      <c r="F59" s="1">
        <v>2714100000</v>
      </c>
      <c r="G59" s="1">
        <v>2694400000</v>
      </c>
      <c r="H59" s="1">
        <v>2848500000</v>
      </c>
      <c r="I59" s="1">
        <v>2359800000</v>
      </c>
      <c r="J59" s="1">
        <v>2063800000</v>
      </c>
      <c r="K59" s="1">
        <v>3586100000</v>
      </c>
      <c r="L59" s="1">
        <v>4588100000</v>
      </c>
      <c r="M59" s="1">
        <v>2652000000</v>
      </c>
      <c r="N59" s="1">
        <v>2294500000</v>
      </c>
      <c r="O59" s="1">
        <v>2039200000</v>
      </c>
      <c r="P59" s="1">
        <v>2167100000</v>
      </c>
      <c r="Q59" s="1">
        <v>2766800000</v>
      </c>
      <c r="R59" s="1">
        <v>3605000000</v>
      </c>
      <c r="S59" s="1">
        <v>3281400000</v>
      </c>
      <c r="T59" s="1">
        <v>2966600000</v>
      </c>
      <c r="U59" s="1">
        <v>2793200000</v>
      </c>
      <c r="V59" s="1">
        <v>2871000000</v>
      </c>
    </row>
    <row r="60" spans="1:22" ht="19" x14ac:dyDescent="0.25">
      <c r="A60" s="6" t="s">
        <v>52</v>
      </c>
      <c r="B60" s="10" t="s">
        <v>92</v>
      </c>
      <c r="C60" s="10">
        <v>6908800000</v>
      </c>
      <c r="D60" s="10">
        <v>5328800000</v>
      </c>
      <c r="E60" s="10">
        <v>8094700000</v>
      </c>
      <c r="F60" s="10">
        <v>7794800000</v>
      </c>
      <c r="G60" s="10">
        <v>9376600000</v>
      </c>
      <c r="H60" s="10">
        <v>9051100000</v>
      </c>
      <c r="I60" s="10">
        <v>5846100000</v>
      </c>
      <c r="J60" s="10">
        <v>6494800000</v>
      </c>
      <c r="K60" s="10">
        <v>7071500000</v>
      </c>
      <c r="L60" s="10">
        <v>7186100000</v>
      </c>
      <c r="M60" s="10">
        <v>5465600000</v>
      </c>
      <c r="N60" s="10">
        <v>5843600000</v>
      </c>
      <c r="O60" s="10">
        <v>5099400000</v>
      </c>
      <c r="P60" s="10">
        <v>4898600000</v>
      </c>
      <c r="Q60" s="10">
        <v>5762600000</v>
      </c>
      <c r="R60" s="10">
        <v>6410500000</v>
      </c>
      <c r="S60" s="10">
        <v>8147500000</v>
      </c>
      <c r="T60" s="10">
        <v>6734700000</v>
      </c>
      <c r="U60" s="10">
        <v>8774100000</v>
      </c>
      <c r="V60" s="10">
        <v>8506000000</v>
      </c>
    </row>
    <row r="61" spans="1:22" ht="19" x14ac:dyDescent="0.25">
      <c r="A61" s="5" t="s">
        <v>53</v>
      </c>
      <c r="B61" s="1" t="s">
        <v>92</v>
      </c>
      <c r="C61" s="1">
        <v>8541100000</v>
      </c>
      <c r="D61" s="1">
        <v>9239900000</v>
      </c>
      <c r="E61" s="1">
        <v>4398900000</v>
      </c>
      <c r="F61" s="1">
        <v>3140700000</v>
      </c>
      <c r="G61" s="1">
        <v>4670300000</v>
      </c>
      <c r="H61" s="1">
        <v>3961300000</v>
      </c>
      <c r="I61" s="1">
        <v>4357800000</v>
      </c>
      <c r="J61" s="1">
        <v>3341100000</v>
      </c>
      <c r="K61" s="1">
        <v>3066200000</v>
      </c>
      <c r="L61" s="1">
        <v>2988900000</v>
      </c>
      <c r="M61" s="1">
        <v>3132400000</v>
      </c>
      <c r="N61" s="1">
        <v>3192200000</v>
      </c>
      <c r="O61" s="1">
        <v>4039900000</v>
      </c>
      <c r="P61" s="1">
        <v>4185800000</v>
      </c>
      <c r="Q61" s="1">
        <v>4245500000</v>
      </c>
      <c r="R61" s="1">
        <v>3171600000</v>
      </c>
      <c r="S61" s="1">
        <v>6720800000</v>
      </c>
      <c r="T61" s="1">
        <v>7063200000</v>
      </c>
      <c r="U61" s="1">
        <v>6501100000</v>
      </c>
      <c r="V61" s="1">
        <v>8105000000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row>
    <row r="63" spans="1:22" ht="19" x14ac:dyDescent="0.25">
      <c r="A63" s="5" t="s">
        <v>54</v>
      </c>
      <c r="B63" s="1" t="s">
        <v>92</v>
      </c>
      <c r="C63" s="1" t="s">
        <v>92</v>
      </c>
      <c r="D63" s="1" t="s">
        <v>92</v>
      </c>
      <c r="E63" s="1">
        <v>1965300000</v>
      </c>
      <c r="F63" s="1">
        <v>1939800000</v>
      </c>
      <c r="G63" s="1">
        <v>2879000000</v>
      </c>
      <c r="H63" s="1">
        <v>2847800000</v>
      </c>
      <c r="I63" s="1">
        <v>2860000000</v>
      </c>
      <c r="J63" s="1">
        <v>2850800000</v>
      </c>
      <c r="K63" s="1">
        <v>2846900000</v>
      </c>
      <c r="L63" s="1">
        <v>2772300000</v>
      </c>
      <c r="M63" s="1">
        <v>2810200000</v>
      </c>
      <c r="N63" s="1">
        <v>2791800000</v>
      </c>
      <c r="O63" s="1">
        <v>2857900000</v>
      </c>
      <c r="P63" s="1">
        <v>2854500000</v>
      </c>
      <c r="Q63" s="1">
        <v>2712200000</v>
      </c>
      <c r="R63" s="1">
        <v>1578600000</v>
      </c>
      <c r="S63" s="1">
        <v>1530400000</v>
      </c>
      <c r="T63" s="1">
        <v>1485100000</v>
      </c>
      <c r="U63" s="1">
        <v>1452300000</v>
      </c>
      <c r="V63" s="1">
        <v>1572000000</v>
      </c>
    </row>
    <row r="64" spans="1:22" ht="19" x14ac:dyDescent="0.25">
      <c r="A64" s="5" t="s">
        <v>55</v>
      </c>
      <c r="B64" s="1" t="s">
        <v>92</v>
      </c>
      <c r="C64" s="1">
        <v>558800000</v>
      </c>
      <c r="D64" s="1">
        <v>517400000</v>
      </c>
      <c r="E64" s="1">
        <v>410600000</v>
      </c>
      <c r="F64" s="1">
        <v>389500000</v>
      </c>
      <c r="G64" s="1">
        <v>624700000</v>
      </c>
      <c r="H64" s="1">
        <v>476400000</v>
      </c>
      <c r="I64" s="1">
        <v>346500000</v>
      </c>
      <c r="J64" s="1">
        <v>356600000</v>
      </c>
      <c r="K64" s="1">
        <v>219700000</v>
      </c>
      <c r="L64" s="1">
        <v>190500000</v>
      </c>
      <c r="M64" s="1">
        <v>206700000</v>
      </c>
      <c r="N64" s="1">
        <v>164000000</v>
      </c>
      <c r="O64" s="1">
        <v>230500000</v>
      </c>
      <c r="P64" s="1">
        <v>236200000</v>
      </c>
      <c r="Q64" s="1">
        <v>230700000</v>
      </c>
      <c r="R64" s="1">
        <v>145200000</v>
      </c>
      <c r="S64" s="1">
        <v>310900000</v>
      </c>
      <c r="T64" s="1">
        <v>687400000</v>
      </c>
      <c r="U64" s="1">
        <v>603900000</v>
      </c>
      <c r="V64" s="1">
        <v>975000000</v>
      </c>
    </row>
    <row r="65" spans="1:22" ht="19" x14ac:dyDescent="0.25">
      <c r="A65" s="5" t="s">
        <v>56</v>
      </c>
      <c r="B65" s="1" t="s">
        <v>92</v>
      </c>
      <c r="C65" s="1">
        <v>9099900000</v>
      </c>
      <c r="D65" s="1">
        <v>9757300000</v>
      </c>
      <c r="E65" s="1">
        <v>6774800000</v>
      </c>
      <c r="F65" s="1">
        <v>5470000000</v>
      </c>
      <c r="G65" s="1">
        <v>8174000000</v>
      </c>
      <c r="H65" s="1">
        <v>7285500000</v>
      </c>
      <c r="I65" s="1">
        <v>7564300000</v>
      </c>
      <c r="J65" s="1">
        <v>6548500000</v>
      </c>
      <c r="K65" s="1">
        <v>6132800000</v>
      </c>
      <c r="L65" s="1">
        <v>5951700000</v>
      </c>
      <c r="M65" s="1">
        <v>6149300000</v>
      </c>
      <c r="N65" s="1">
        <v>6148000000</v>
      </c>
      <c r="O65" s="1">
        <v>7128300000</v>
      </c>
      <c r="P65" s="1">
        <v>7276500000</v>
      </c>
      <c r="Q65" s="1">
        <v>7188400000</v>
      </c>
      <c r="R65" s="1">
        <v>4895400000</v>
      </c>
      <c r="S65" s="1">
        <v>8562100000</v>
      </c>
      <c r="T65" s="1">
        <v>9235700000</v>
      </c>
      <c r="U65" s="1">
        <v>8557300000</v>
      </c>
      <c r="V65" s="1">
        <v>10652000000</v>
      </c>
    </row>
    <row r="66" spans="1:2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16008700000</v>
      </c>
      <c r="D67" s="10">
        <v>15086100000</v>
      </c>
      <c r="E67" s="10">
        <v>14869500000</v>
      </c>
      <c r="F67" s="10">
        <v>13264800000</v>
      </c>
      <c r="G67" s="10">
        <v>17550600000</v>
      </c>
      <c r="H67" s="10">
        <v>16336600000</v>
      </c>
      <c r="I67" s="10">
        <v>13410400000</v>
      </c>
      <c r="J67" s="10">
        <v>13043300000</v>
      </c>
      <c r="K67" s="10">
        <v>13204300000</v>
      </c>
      <c r="L67" s="10">
        <v>13137800000</v>
      </c>
      <c r="M67" s="10">
        <v>11614900000</v>
      </c>
      <c r="N67" s="10">
        <v>11991600000</v>
      </c>
      <c r="O67" s="10">
        <v>12227700000</v>
      </c>
      <c r="P67" s="10">
        <v>12175100000</v>
      </c>
      <c r="Q67" s="10">
        <v>12951000000</v>
      </c>
      <c r="R67" s="10">
        <v>11305900000</v>
      </c>
      <c r="S67" s="10">
        <v>16709600000</v>
      </c>
      <c r="T67" s="10">
        <v>15970400000</v>
      </c>
      <c r="U67" s="10">
        <v>17331400000</v>
      </c>
      <c r="V67" s="10">
        <v>19158000000</v>
      </c>
    </row>
    <row r="68" spans="1:22" ht="19" x14ac:dyDescent="0.25">
      <c r="A68" s="5" t="s">
        <v>59</v>
      </c>
      <c r="B68" s="1" t="s">
        <v>92</v>
      </c>
      <c r="C68" s="1">
        <v>489600000</v>
      </c>
      <c r="D68" s="1">
        <v>489700000</v>
      </c>
      <c r="E68" s="1">
        <v>481800000</v>
      </c>
      <c r="F68" s="1">
        <v>513600000</v>
      </c>
      <c r="G68" s="1">
        <v>512300000</v>
      </c>
      <c r="H68" s="1">
        <v>506200000</v>
      </c>
      <c r="I68" s="1">
        <v>506300000</v>
      </c>
      <c r="J68" s="1">
        <v>507300000</v>
      </c>
      <c r="K68" s="1">
        <v>508000000</v>
      </c>
      <c r="L68" s="1">
        <v>504500000</v>
      </c>
      <c r="M68" s="1">
        <v>504900000</v>
      </c>
      <c r="N68" s="1">
        <v>505100000</v>
      </c>
      <c r="O68" s="1">
        <v>505200000</v>
      </c>
      <c r="P68" s="1">
        <v>505200000</v>
      </c>
      <c r="Q68" s="1">
        <v>505200000</v>
      </c>
      <c r="R68" s="1">
        <v>505200000</v>
      </c>
      <c r="S68" s="1">
        <v>505200000</v>
      </c>
      <c r="T68" s="1">
        <v>500100000</v>
      </c>
      <c r="U68" s="1">
        <v>498800000</v>
      </c>
      <c r="V68" s="1">
        <v>496000000</v>
      </c>
    </row>
    <row r="69" spans="1:22" ht="19" x14ac:dyDescent="0.25">
      <c r="A69" s="5" t="s">
        <v>60</v>
      </c>
      <c r="B69" s="1" t="s">
        <v>92</v>
      </c>
      <c r="C69" s="1">
        <v>644600000</v>
      </c>
      <c r="D69" s="1">
        <v>940600000</v>
      </c>
      <c r="E69" s="1" t="s">
        <v>92</v>
      </c>
      <c r="F69" s="1" t="s">
        <v>92</v>
      </c>
      <c r="G69" s="1" t="s">
        <v>92</v>
      </c>
      <c r="H69" s="1" t="s">
        <v>92</v>
      </c>
      <c r="I69" s="1" t="s">
        <v>92</v>
      </c>
      <c r="J69" s="1" t="s">
        <v>92</v>
      </c>
      <c r="K69" s="1" t="s">
        <v>92</v>
      </c>
      <c r="L69" s="1" t="s">
        <v>92</v>
      </c>
      <c r="M69" s="1" t="s">
        <v>92</v>
      </c>
      <c r="N69" s="1" t="s">
        <v>92</v>
      </c>
      <c r="O69" s="1" t="s">
        <v>92</v>
      </c>
      <c r="P69" s="1" t="s">
        <v>92</v>
      </c>
      <c r="Q69" s="1" t="s">
        <v>92</v>
      </c>
      <c r="R69" s="1" t="s">
        <v>92</v>
      </c>
      <c r="S69" s="1" t="s">
        <v>92</v>
      </c>
      <c r="T69" s="1" t="s">
        <v>92</v>
      </c>
      <c r="U69" s="1" t="s">
        <v>92</v>
      </c>
      <c r="V69" s="1" t="s">
        <v>92</v>
      </c>
    </row>
    <row r="70" spans="1:22"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row>
    <row r="71" spans="1:22" ht="19" x14ac:dyDescent="0.25">
      <c r="A71" s="5" t="s">
        <v>62</v>
      </c>
      <c r="B71" s="1" t="s">
        <v>92</v>
      </c>
      <c r="C71" s="1">
        <v>4033500000</v>
      </c>
      <c r="D71" s="1">
        <v>6091600000</v>
      </c>
      <c r="E71" s="1">
        <v>7354700000</v>
      </c>
      <c r="F71" s="1">
        <v>8304100000</v>
      </c>
      <c r="G71" s="1">
        <v>7262600000</v>
      </c>
      <c r="H71" s="1">
        <v>7671100000</v>
      </c>
      <c r="I71" s="1">
        <v>9448200000</v>
      </c>
      <c r="J71" s="1">
        <v>10091900000</v>
      </c>
      <c r="K71" s="1">
        <v>10417000000</v>
      </c>
      <c r="L71" s="1">
        <v>10909300000</v>
      </c>
      <c r="M71" s="1">
        <v>10081700000</v>
      </c>
      <c r="N71" s="1">
        <v>10129000000</v>
      </c>
      <c r="O71" s="1">
        <v>10443100000</v>
      </c>
      <c r="P71" s="1">
        <v>10764500000</v>
      </c>
      <c r="Q71" s="1">
        <v>11443000000</v>
      </c>
      <c r="R71" s="1">
        <v>9400700000</v>
      </c>
      <c r="S71" s="1">
        <v>9772900000</v>
      </c>
      <c r="T71" s="1">
        <v>11320800000</v>
      </c>
      <c r="U71" s="1">
        <v>12848000000</v>
      </c>
      <c r="V71" s="1" t="s">
        <v>92</v>
      </c>
    </row>
    <row r="72" spans="1:22" ht="19" x14ac:dyDescent="0.25">
      <c r="A72" s="6" t="s">
        <v>63</v>
      </c>
      <c r="B72" s="10" t="s">
        <v>92</v>
      </c>
      <c r="C72" s="10">
        <v>5167700000</v>
      </c>
      <c r="D72" s="10">
        <v>7521900000</v>
      </c>
      <c r="E72" s="10">
        <v>7836500000</v>
      </c>
      <c r="F72" s="10">
        <v>8817700000</v>
      </c>
      <c r="G72" s="10">
        <v>7774900000</v>
      </c>
      <c r="H72" s="10">
        <v>8177300000</v>
      </c>
      <c r="I72" s="10">
        <v>9954500000</v>
      </c>
      <c r="J72" s="10">
        <v>10599200000</v>
      </c>
      <c r="K72" s="10">
        <v>10925000000</v>
      </c>
      <c r="L72" s="10">
        <v>11413800000</v>
      </c>
      <c r="M72" s="10">
        <v>10586600000</v>
      </c>
      <c r="N72" s="10">
        <v>10634100000</v>
      </c>
      <c r="O72" s="10">
        <v>10948300000</v>
      </c>
      <c r="P72" s="10">
        <v>11269700000</v>
      </c>
      <c r="Q72" s="10">
        <v>11948200000</v>
      </c>
      <c r="R72" s="10">
        <v>9905900000</v>
      </c>
      <c r="S72" s="10">
        <v>10278100000</v>
      </c>
      <c r="T72" s="10">
        <v>11820900000</v>
      </c>
      <c r="U72" s="10">
        <v>13346800000</v>
      </c>
      <c r="V72" s="10">
        <v>13998000000</v>
      </c>
    </row>
    <row r="73" spans="1:22" ht="20" thickBot="1" x14ac:dyDescent="0.3">
      <c r="A73" s="7" t="s">
        <v>64</v>
      </c>
      <c r="B73" s="11" t="s">
        <v>92</v>
      </c>
      <c r="C73" s="11">
        <v>21176400000</v>
      </c>
      <c r="D73" s="11">
        <v>22608000000</v>
      </c>
      <c r="E73" s="11">
        <v>22706000000</v>
      </c>
      <c r="F73" s="11">
        <v>22082500000</v>
      </c>
      <c r="G73" s="11">
        <v>25325500000</v>
      </c>
      <c r="H73" s="11">
        <v>24513900000</v>
      </c>
      <c r="I73" s="11">
        <v>23364900000</v>
      </c>
      <c r="J73" s="11">
        <v>23642500000</v>
      </c>
      <c r="K73" s="11">
        <v>24129300000</v>
      </c>
      <c r="L73" s="11">
        <v>24551600000</v>
      </c>
      <c r="M73" s="11">
        <v>22201500000</v>
      </c>
      <c r="N73" s="11">
        <v>22625700000</v>
      </c>
      <c r="O73" s="11">
        <v>23176000000</v>
      </c>
      <c r="P73" s="11">
        <v>23444800000</v>
      </c>
      <c r="Q73" s="11">
        <v>24899200000</v>
      </c>
      <c r="R73" s="11">
        <v>21211800000</v>
      </c>
      <c r="S73" s="11">
        <v>26987700000</v>
      </c>
      <c r="T73" s="11">
        <v>27791300000</v>
      </c>
      <c r="U73" s="11">
        <v>30678200000</v>
      </c>
      <c r="V73" s="11">
        <v>33156000000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v>744800000</v>
      </c>
      <c r="D76" s="1">
        <v>1029200000</v>
      </c>
      <c r="E76" s="1">
        <v>573700000</v>
      </c>
      <c r="F76" s="1">
        <v>732100000</v>
      </c>
      <c r="G76" s="1">
        <v>1041400000</v>
      </c>
      <c r="H76" s="1">
        <v>1042100000</v>
      </c>
      <c r="I76" s="1">
        <v>1043700000</v>
      </c>
      <c r="J76" s="1">
        <v>1015300000</v>
      </c>
      <c r="K76" s="1">
        <v>1045500000</v>
      </c>
      <c r="L76" s="1">
        <v>1048200000</v>
      </c>
      <c r="M76" s="1">
        <v>49600000</v>
      </c>
      <c r="N76" s="1">
        <v>528900000</v>
      </c>
      <c r="O76" s="1">
        <v>696000000</v>
      </c>
      <c r="P76" s="1">
        <v>813500000</v>
      </c>
      <c r="Q76" s="1">
        <v>1785600000</v>
      </c>
      <c r="R76" s="1">
        <v>3714900000</v>
      </c>
      <c r="S76" s="1">
        <v>2308600000</v>
      </c>
      <c r="T76" s="1">
        <v>2150400000</v>
      </c>
      <c r="U76" s="1">
        <v>3175700000</v>
      </c>
      <c r="V76" s="1">
        <v>3717000000</v>
      </c>
    </row>
    <row r="77" spans="1:22" ht="19" x14ac:dyDescent="0.25">
      <c r="A77" s="5" t="s">
        <v>13</v>
      </c>
      <c r="B77" s="1" t="s">
        <v>92</v>
      </c>
      <c r="C77" s="1">
        <v>456400000</v>
      </c>
      <c r="D77" s="1">
        <v>473200000</v>
      </c>
      <c r="E77" s="1">
        <v>393500000</v>
      </c>
      <c r="F77" s="1">
        <v>355500000</v>
      </c>
      <c r="G77" s="1">
        <v>400100000</v>
      </c>
      <c r="H77" s="1">
        <v>419400000</v>
      </c>
      <c r="I77" s="1">
        <v>407300000</v>
      </c>
      <c r="J77" s="1">
        <v>329400000</v>
      </c>
      <c r="K77" s="1">
        <v>309000000</v>
      </c>
      <c r="L77" s="1">
        <v>275100000</v>
      </c>
      <c r="M77" s="1">
        <v>295800000</v>
      </c>
      <c r="N77" s="1">
        <v>326700000</v>
      </c>
      <c r="O77" s="1">
        <v>409600000</v>
      </c>
      <c r="P77" s="1">
        <v>432000000</v>
      </c>
      <c r="Q77" s="1">
        <v>516400000</v>
      </c>
      <c r="R77" s="1">
        <v>491900000</v>
      </c>
      <c r="S77" s="1">
        <v>1245300000</v>
      </c>
      <c r="T77" s="1">
        <v>1439000000</v>
      </c>
      <c r="U77" s="1">
        <v>1453200000</v>
      </c>
      <c r="V77" s="1">
        <v>1666000000</v>
      </c>
    </row>
    <row r="78" spans="1:22"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row>
    <row r="79" spans="1:22" ht="19" x14ac:dyDescent="0.25">
      <c r="A79" s="5" t="s">
        <v>68</v>
      </c>
      <c r="B79" s="1" t="s">
        <v>92</v>
      </c>
      <c r="C79" s="1" t="s">
        <v>92</v>
      </c>
      <c r="D79" s="1" t="s">
        <v>92</v>
      </c>
      <c r="E79" s="1" t="s">
        <v>92</v>
      </c>
      <c r="F79" s="1">
        <v>4700000</v>
      </c>
      <c r="G79" s="1">
        <v>7800000</v>
      </c>
      <c r="H79" s="1">
        <v>11600000</v>
      </c>
      <c r="I79" s="1" t="s">
        <v>92</v>
      </c>
      <c r="J79" s="1" t="s">
        <v>92</v>
      </c>
      <c r="K79" s="1" t="s">
        <v>92</v>
      </c>
      <c r="L79" s="1">
        <v>7500000</v>
      </c>
      <c r="M79" s="1">
        <v>-4800000</v>
      </c>
      <c r="N79" s="1">
        <v>-1900000</v>
      </c>
      <c r="O79" s="1">
        <v>600000</v>
      </c>
      <c r="P79" s="1">
        <v>0</v>
      </c>
      <c r="Q79" s="1">
        <v>0</v>
      </c>
      <c r="R79" s="1">
        <v>0</v>
      </c>
      <c r="S79" s="1">
        <v>0</v>
      </c>
      <c r="T79" s="1">
        <v>0</v>
      </c>
      <c r="U79" s="1">
        <v>0</v>
      </c>
      <c r="V79" s="1">
        <v>0</v>
      </c>
    </row>
    <row r="80" spans="1:22" ht="19" x14ac:dyDescent="0.25">
      <c r="A80" s="14" t="s">
        <v>104</v>
      </c>
      <c r="B80" s="15" t="e">
        <f t="shared" ref="B80:W80" si="6">B79/B3</f>
        <v>#VALUE!</v>
      </c>
      <c r="C80" s="15" t="e">
        <f t="shared" si="6"/>
        <v>#VALUE!</v>
      </c>
      <c r="D80" s="15" t="e">
        <f t="shared" si="6"/>
        <v>#VALUE!</v>
      </c>
      <c r="E80" s="15" t="e">
        <f t="shared" si="6"/>
        <v>#VALUE!</v>
      </c>
      <c r="F80" s="15">
        <f t="shared" si="6"/>
        <v>2.6211735049551333E-4</v>
      </c>
      <c r="G80" s="15">
        <f t="shared" si="6"/>
        <v>3.9471886401935136E-4</v>
      </c>
      <c r="H80" s="15">
        <f t="shared" si="6"/>
        <v>5.7422331346652672E-4</v>
      </c>
      <c r="I80" s="15" t="e">
        <f t="shared" si="6"/>
        <v>#VALUE!</v>
      </c>
      <c r="J80" s="15" t="e">
        <f t="shared" si="6"/>
        <v>#VALUE!</v>
      </c>
      <c r="K80" s="15" t="e">
        <f t="shared" si="6"/>
        <v>#VALUE!</v>
      </c>
      <c r="L80" s="15">
        <f t="shared" si="6"/>
        <v>7.7031315797582243E-4</v>
      </c>
      <c r="M80" s="15">
        <f t="shared" si="6"/>
        <v>-4.9238849452217805E-4</v>
      </c>
      <c r="N80" s="15">
        <f t="shared" si="6"/>
        <v>-1.8929016189290162E-4</v>
      </c>
      <c r="O80" s="15">
        <f t="shared" si="6"/>
        <v>5.179468586523023E-5</v>
      </c>
      <c r="P80" s="15">
        <f t="shared" si="6"/>
        <v>0</v>
      </c>
      <c r="Q80" s="15">
        <f t="shared" si="6"/>
        <v>0</v>
      </c>
      <c r="R80" s="15">
        <f t="shared" si="6"/>
        <v>0</v>
      </c>
      <c r="S80" s="15">
        <f t="shared" si="6"/>
        <v>0</v>
      </c>
      <c r="T80" s="15">
        <f t="shared" si="6"/>
        <v>0</v>
      </c>
      <c r="U80" s="15">
        <f t="shared" si="6"/>
        <v>0</v>
      </c>
      <c r="V80" s="15">
        <f t="shared" si="6"/>
        <v>0</v>
      </c>
    </row>
    <row r="81" spans="1:30" ht="19" x14ac:dyDescent="0.25">
      <c r="A81" s="5" t="s">
        <v>69</v>
      </c>
      <c r="B81" s="1" t="s">
        <v>92</v>
      </c>
      <c r="C81" s="1">
        <v>-130700000</v>
      </c>
      <c r="D81" s="1">
        <v>-211900000</v>
      </c>
      <c r="E81" s="1">
        <v>63900000</v>
      </c>
      <c r="F81" s="1">
        <v>43400000</v>
      </c>
      <c r="G81" s="1">
        <v>229900000</v>
      </c>
      <c r="H81" s="1">
        <v>-232400000</v>
      </c>
      <c r="I81" s="1">
        <v>-28400000</v>
      </c>
      <c r="J81" s="1">
        <v>-143600000</v>
      </c>
      <c r="K81" s="1">
        <v>-234500000</v>
      </c>
      <c r="L81" s="1">
        <v>-272500000</v>
      </c>
      <c r="M81" s="1">
        <v>-74500000</v>
      </c>
      <c r="N81" s="1">
        <v>-160300000</v>
      </c>
      <c r="O81" s="1">
        <v>-219300000</v>
      </c>
      <c r="P81" s="1">
        <v>-84400000</v>
      </c>
      <c r="Q81" s="1">
        <v>-94300000</v>
      </c>
      <c r="R81" s="1">
        <v>-51600000</v>
      </c>
      <c r="S81" s="1">
        <v>-557500000</v>
      </c>
      <c r="T81" s="1">
        <v>44400000</v>
      </c>
      <c r="U81" s="1">
        <v>-38000000</v>
      </c>
      <c r="V81" s="1">
        <v>-902000000</v>
      </c>
    </row>
    <row r="82" spans="1:30"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row>
    <row r="83" spans="1:30" ht="21" x14ac:dyDescent="0.25">
      <c r="A83" s="5" t="s">
        <v>34</v>
      </c>
      <c r="B83" s="1" t="s">
        <v>92</v>
      </c>
      <c r="C83" s="1" t="s">
        <v>92</v>
      </c>
      <c r="D83" s="1" t="s">
        <v>92</v>
      </c>
      <c r="E83" s="1" t="s">
        <v>92</v>
      </c>
      <c r="F83" s="1" t="s">
        <v>92</v>
      </c>
      <c r="G83" s="1" t="s">
        <v>92</v>
      </c>
      <c r="H83" s="1" t="s">
        <v>92</v>
      </c>
      <c r="I83" s="1" t="s">
        <v>92</v>
      </c>
      <c r="J83" s="1" t="s">
        <v>92</v>
      </c>
      <c r="K83" s="1" t="s">
        <v>92</v>
      </c>
      <c r="L83" s="1">
        <v>-103100000</v>
      </c>
      <c r="M83" s="1">
        <v>-92900000</v>
      </c>
      <c r="N83" s="1">
        <v>-248800000</v>
      </c>
      <c r="O83" s="1">
        <v>-70100000</v>
      </c>
      <c r="P83" s="1">
        <v>-229400000</v>
      </c>
      <c r="Q83" s="1" t="s">
        <v>92</v>
      </c>
      <c r="R83" s="1" t="s">
        <v>92</v>
      </c>
      <c r="S83" s="1" t="s">
        <v>92</v>
      </c>
      <c r="T83" s="1">
        <v>48600000</v>
      </c>
      <c r="U83" s="1">
        <v>-429400000</v>
      </c>
      <c r="V83" s="1">
        <v>-1015000000</v>
      </c>
      <c r="AC83" s="33" t="s">
        <v>126</v>
      </c>
      <c r="AD83" s="34"/>
    </row>
    <row r="84" spans="1:3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AC84" s="35" t="s">
        <v>127</v>
      </c>
      <c r="AD84" s="36"/>
    </row>
    <row r="85" spans="1:30"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AC85" s="23" t="s">
        <v>128</v>
      </c>
      <c r="AD85" s="24">
        <f>V17</f>
        <v>181000000</v>
      </c>
    </row>
    <row r="86" spans="1:30" ht="20" x14ac:dyDescent="0.25">
      <c r="A86" s="5" t="s">
        <v>72</v>
      </c>
      <c r="B86" s="1" t="s">
        <v>92</v>
      </c>
      <c r="C86" s="1">
        <v>-53600000</v>
      </c>
      <c r="D86" s="1">
        <v>-216000000</v>
      </c>
      <c r="E86" s="1">
        <v>270100000</v>
      </c>
      <c r="F86" s="1">
        <v>276300000</v>
      </c>
      <c r="G86" s="1">
        <v>262400000</v>
      </c>
      <c r="H86" s="1">
        <v>290700000</v>
      </c>
      <c r="I86" s="1">
        <v>-4600000</v>
      </c>
      <c r="J86" s="1">
        <v>175100000</v>
      </c>
      <c r="K86" s="1">
        <v>119600000</v>
      </c>
      <c r="L86" s="1">
        <v>307700000</v>
      </c>
      <c r="M86" s="1">
        <v>1258800000</v>
      </c>
      <c r="N86" s="1">
        <v>567900000</v>
      </c>
      <c r="O86" s="1">
        <v>408700000</v>
      </c>
      <c r="P86" s="1">
        <v>630800000</v>
      </c>
      <c r="Q86" s="1">
        <v>812400000</v>
      </c>
      <c r="R86" s="1">
        <v>-377200000</v>
      </c>
      <c r="S86" s="1">
        <v>-521100000</v>
      </c>
      <c r="T86" s="1">
        <v>-745200000</v>
      </c>
      <c r="U86" s="1">
        <v>284600000</v>
      </c>
      <c r="V86" s="1">
        <v>-203000000</v>
      </c>
      <c r="AC86" s="23" t="s">
        <v>129</v>
      </c>
      <c r="AD86" s="24">
        <f>V56</f>
        <v>2805000000</v>
      </c>
    </row>
    <row r="87" spans="1:30" ht="20" x14ac:dyDescent="0.25">
      <c r="A87" s="6" t="s">
        <v>73</v>
      </c>
      <c r="B87" s="10" t="s">
        <v>92</v>
      </c>
      <c r="C87" s="10">
        <v>1016900000</v>
      </c>
      <c r="D87" s="10">
        <v>1074500000</v>
      </c>
      <c r="E87" s="10">
        <v>1301200000</v>
      </c>
      <c r="F87" s="10">
        <v>1412000000</v>
      </c>
      <c r="G87" s="10">
        <v>1941600000</v>
      </c>
      <c r="H87" s="10">
        <v>1531400000</v>
      </c>
      <c r="I87" s="10">
        <v>1418000000</v>
      </c>
      <c r="J87" s="10">
        <v>1376200000</v>
      </c>
      <c r="K87" s="10">
        <v>1239600000</v>
      </c>
      <c r="L87" s="10">
        <v>1366000000</v>
      </c>
      <c r="M87" s="10">
        <v>1524900000</v>
      </c>
      <c r="N87" s="10">
        <v>1261300000</v>
      </c>
      <c r="O87" s="10">
        <v>1295600000</v>
      </c>
      <c r="P87" s="10">
        <v>1791900000</v>
      </c>
      <c r="Q87" s="10">
        <v>3020100000</v>
      </c>
      <c r="R87" s="10">
        <v>3778000000</v>
      </c>
      <c r="S87" s="10">
        <v>2475300000</v>
      </c>
      <c r="T87" s="10">
        <v>2888600000</v>
      </c>
      <c r="U87" s="10">
        <v>4875500000</v>
      </c>
      <c r="V87" s="10">
        <v>4278000000</v>
      </c>
      <c r="AC87" s="23" t="s">
        <v>130</v>
      </c>
      <c r="AD87" s="24">
        <f>V61</f>
        <v>8105000000</v>
      </c>
    </row>
    <row r="88" spans="1:30" ht="20" x14ac:dyDescent="0.25">
      <c r="A88" s="5" t="s">
        <v>74</v>
      </c>
      <c r="B88" s="1" t="s">
        <v>92</v>
      </c>
      <c r="C88" s="1">
        <v>-707000000</v>
      </c>
      <c r="D88" s="1">
        <v>-462000000</v>
      </c>
      <c r="E88" s="1">
        <v>-379500000</v>
      </c>
      <c r="F88" s="1">
        <v>-414900000</v>
      </c>
      <c r="G88" s="1">
        <v>-594300000</v>
      </c>
      <c r="H88" s="1">
        <v>-592700000</v>
      </c>
      <c r="I88" s="1">
        <v>-338900000</v>
      </c>
      <c r="J88" s="1">
        <v>-342600000</v>
      </c>
      <c r="K88" s="1">
        <v>-325300000</v>
      </c>
      <c r="L88" s="1">
        <v>-441900000</v>
      </c>
      <c r="M88" s="1">
        <v>-677700000</v>
      </c>
      <c r="N88" s="1">
        <v>-551400000</v>
      </c>
      <c r="O88" s="1">
        <v>-672100000</v>
      </c>
      <c r="P88" s="1">
        <v>-611000000</v>
      </c>
      <c r="Q88" s="1">
        <v>-752000000</v>
      </c>
      <c r="R88" s="1">
        <v>-828000000</v>
      </c>
      <c r="S88" s="1">
        <v>-955800000</v>
      </c>
      <c r="T88" s="1">
        <v>-786900000</v>
      </c>
      <c r="U88" s="1">
        <v>-934000000</v>
      </c>
      <c r="V88" s="1">
        <v>-1071000000</v>
      </c>
      <c r="AC88" s="37" t="s">
        <v>131</v>
      </c>
      <c r="AD88" s="38">
        <f>AD85/(AD86+AD87)</f>
        <v>1.6590284142988083E-2</v>
      </c>
    </row>
    <row r="89" spans="1:30" ht="20" customHeight="1" x14ac:dyDescent="0.25">
      <c r="A89" s="14" t="s">
        <v>105</v>
      </c>
      <c r="B89" s="15" t="e">
        <f t="shared" ref="B89:W89" si="7">(-1*B88)/B3</f>
        <v>#VALUE!</v>
      </c>
      <c r="C89" s="15">
        <f t="shared" si="7"/>
        <v>2.9022035401136251E-2</v>
      </c>
      <c r="D89" s="15">
        <f t="shared" si="7"/>
        <v>1.9080895563072273E-2</v>
      </c>
      <c r="E89" s="15">
        <f t="shared" si="7"/>
        <v>2.136138739255982E-2</v>
      </c>
      <c r="F89" s="15">
        <f t="shared" si="7"/>
        <v>2.3138827387359253E-2</v>
      </c>
      <c r="G89" s="15">
        <f t="shared" si="7"/>
        <v>3.0074541139320579E-2</v>
      </c>
      <c r="H89" s="15">
        <f t="shared" si="7"/>
        <v>2.9339841197552622E-2</v>
      </c>
      <c r="I89" s="15">
        <f t="shared" si="7"/>
        <v>2.0508817157450104E-2</v>
      </c>
      <c r="J89" s="15">
        <f t="shared" si="7"/>
        <v>2.3457559345708007E-2</v>
      </c>
      <c r="K89" s="15">
        <f t="shared" si="7"/>
        <v>2.6604619209630986E-2</v>
      </c>
      <c r="L89" s="15">
        <f t="shared" si="7"/>
        <v>4.5386851267935457E-2</v>
      </c>
      <c r="M89" s="15">
        <f t="shared" si="7"/>
        <v>6.9519100570350004E-2</v>
      </c>
      <c r="N89" s="15">
        <f t="shared" si="7"/>
        <v>5.4933997509339978E-2</v>
      </c>
      <c r="O89" s="15">
        <f t="shared" si="7"/>
        <v>5.8018680616702061E-2</v>
      </c>
      <c r="P89" s="15">
        <f t="shared" si="7"/>
        <v>4.9334269957771154E-2</v>
      </c>
      <c r="Q89" s="15">
        <f t="shared" si="7"/>
        <v>4.8586030224128905E-2</v>
      </c>
      <c r="R89" s="15">
        <f t="shared" si="7"/>
        <v>6.05918683956327E-2</v>
      </c>
      <c r="S89" s="15">
        <f t="shared" si="7"/>
        <v>6.0175653980545848E-2</v>
      </c>
      <c r="T89" s="15">
        <f t="shared" si="7"/>
        <v>6.0067785224653059E-2</v>
      </c>
      <c r="U89" s="15">
        <f t="shared" si="7"/>
        <v>5.2932242196177995E-2</v>
      </c>
      <c r="V89" s="15">
        <f t="shared" si="7"/>
        <v>5.2626406564787974E-2</v>
      </c>
      <c r="AC89" s="23" t="s">
        <v>106</v>
      </c>
      <c r="AD89" s="24">
        <f>V27</f>
        <v>1420000000</v>
      </c>
    </row>
    <row r="90" spans="1:30" ht="20" x14ac:dyDescent="0.25">
      <c r="A90" s="5" t="s">
        <v>75</v>
      </c>
      <c r="B90" s="1" t="s">
        <v>92</v>
      </c>
      <c r="C90" s="1">
        <v>290200000</v>
      </c>
      <c r="D90" s="1">
        <v>366200000</v>
      </c>
      <c r="E90" s="1">
        <v>-65500000</v>
      </c>
      <c r="F90" s="1">
        <v>-126500000</v>
      </c>
      <c r="G90" s="1">
        <v>-2988300000</v>
      </c>
      <c r="H90" s="1">
        <v>980100000</v>
      </c>
      <c r="I90" s="1">
        <v>803800000</v>
      </c>
      <c r="J90" s="1">
        <v>367900000</v>
      </c>
      <c r="K90" s="1">
        <v>734500000</v>
      </c>
      <c r="L90" s="1">
        <v>697200000</v>
      </c>
      <c r="M90" s="1">
        <v>-320300000</v>
      </c>
      <c r="N90" s="1">
        <v>-590200000</v>
      </c>
      <c r="O90" s="1">
        <v>-25600000</v>
      </c>
      <c r="P90" s="1">
        <v>-10200000</v>
      </c>
      <c r="Q90" s="1">
        <v>1600000</v>
      </c>
      <c r="R90" s="1">
        <v>-15800000</v>
      </c>
      <c r="S90" s="1">
        <v>-41600000</v>
      </c>
      <c r="T90" s="1">
        <v>662500000</v>
      </c>
      <c r="U90" s="1">
        <v>-488400000</v>
      </c>
      <c r="V90" s="1">
        <v>-1597000000</v>
      </c>
      <c r="AC90" s="23" t="s">
        <v>19</v>
      </c>
      <c r="AD90" s="24">
        <f>V25</f>
        <v>5135000000</v>
      </c>
    </row>
    <row r="91" spans="1:30" ht="20" x14ac:dyDescent="0.25">
      <c r="A91" s="5" t="s">
        <v>76</v>
      </c>
      <c r="B91" s="1" t="s">
        <v>92</v>
      </c>
      <c r="C91" s="1" t="s">
        <v>92</v>
      </c>
      <c r="D91" s="1">
        <v>-80800000</v>
      </c>
      <c r="E91" s="1">
        <v>-18600000</v>
      </c>
      <c r="F91" s="1">
        <v>-48800000</v>
      </c>
      <c r="G91" s="1">
        <v>-118300000</v>
      </c>
      <c r="H91" s="1">
        <v>-55200000</v>
      </c>
      <c r="I91" s="1">
        <v>-28200000</v>
      </c>
      <c r="J91" s="1">
        <v>-48000000</v>
      </c>
      <c r="K91" s="1">
        <v>-40200000</v>
      </c>
      <c r="L91" s="1">
        <v>-92500000</v>
      </c>
      <c r="M91" s="1">
        <v>-57900000</v>
      </c>
      <c r="N91" s="1">
        <v>-144100000</v>
      </c>
      <c r="O91" s="1">
        <v>-131100000</v>
      </c>
      <c r="P91" s="1">
        <v>-87400000</v>
      </c>
      <c r="Q91" s="1">
        <v>-69100000</v>
      </c>
      <c r="R91" s="1">
        <v>-80300000</v>
      </c>
      <c r="S91" s="1">
        <v>-285600000</v>
      </c>
      <c r="T91" s="1">
        <v>-267900000</v>
      </c>
      <c r="U91" s="1">
        <v>-121700000</v>
      </c>
      <c r="V91" s="1">
        <v>-235000000</v>
      </c>
      <c r="AC91" s="37" t="s">
        <v>132</v>
      </c>
      <c r="AD91" s="38">
        <f>AD89/AD90</f>
        <v>0.2765335929892892</v>
      </c>
    </row>
    <row r="92" spans="1:30" ht="20" x14ac:dyDescent="0.25">
      <c r="A92" s="5" t="s">
        <v>77</v>
      </c>
      <c r="B92" s="1" t="s">
        <v>92</v>
      </c>
      <c r="C92" s="1">
        <v>2800000</v>
      </c>
      <c r="D92" s="1" t="s">
        <v>92</v>
      </c>
      <c r="E92" s="1">
        <v>102700000</v>
      </c>
      <c r="F92" s="1">
        <v>197100000</v>
      </c>
      <c r="G92" s="1">
        <v>12000000</v>
      </c>
      <c r="H92" s="1">
        <v>10800000</v>
      </c>
      <c r="I92" s="1">
        <v>13700000</v>
      </c>
      <c r="J92" s="1" t="s">
        <v>92</v>
      </c>
      <c r="K92" s="1" t="s">
        <v>92</v>
      </c>
      <c r="L92" s="1">
        <v>21200000</v>
      </c>
      <c r="M92" s="1">
        <v>5100000</v>
      </c>
      <c r="N92" s="1">
        <v>9900000</v>
      </c>
      <c r="O92" s="1">
        <v>21000000</v>
      </c>
      <c r="P92" s="1">
        <v>16400000</v>
      </c>
      <c r="Q92" s="1">
        <v>36000000</v>
      </c>
      <c r="R92" s="1">
        <v>21900000</v>
      </c>
      <c r="S92" s="1">
        <v>76600000</v>
      </c>
      <c r="T92" s="1">
        <v>186000000</v>
      </c>
      <c r="U92" s="1">
        <v>1049000000</v>
      </c>
      <c r="V92" s="1">
        <v>115000000</v>
      </c>
      <c r="AC92" s="39" t="s">
        <v>133</v>
      </c>
      <c r="AD92" s="40">
        <f>AD88*(1-AD91)</f>
        <v>1.200251326021436E-2</v>
      </c>
    </row>
    <row r="93" spans="1:30" ht="19" x14ac:dyDescent="0.25">
      <c r="A93" s="5" t="s">
        <v>78</v>
      </c>
      <c r="B93" s="1" t="s">
        <v>92</v>
      </c>
      <c r="C93" s="1">
        <v>81300000</v>
      </c>
      <c r="D93" s="1">
        <v>-192100000</v>
      </c>
      <c r="E93" s="1">
        <v>81200000</v>
      </c>
      <c r="F93" s="1">
        <v>111100000</v>
      </c>
      <c r="G93" s="1">
        <v>105600000</v>
      </c>
      <c r="H93" s="1">
        <v>112900000</v>
      </c>
      <c r="I93" s="1">
        <v>50400000</v>
      </c>
      <c r="J93" s="1">
        <v>55800000</v>
      </c>
      <c r="K93" s="1">
        <v>32900000</v>
      </c>
      <c r="L93" s="1">
        <v>75000000</v>
      </c>
      <c r="M93" s="1">
        <v>80300000</v>
      </c>
      <c r="N93" s="1">
        <v>373200000</v>
      </c>
      <c r="O93" s="1">
        <v>49100000</v>
      </c>
      <c r="P93" s="1">
        <v>22500000</v>
      </c>
      <c r="Q93" s="1">
        <v>58200000</v>
      </c>
      <c r="R93" s="1">
        <v>10600000</v>
      </c>
      <c r="S93" s="1">
        <v>20300000</v>
      </c>
      <c r="T93" s="1">
        <v>9800000</v>
      </c>
      <c r="U93" s="1">
        <v>43600000</v>
      </c>
      <c r="V93" s="1">
        <v>18000000</v>
      </c>
      <c r="AC93" s="35" t="s">
        <v>134</v>
      </c>
      <c r="AD93" s="36"/>
    </row>
    <row r="94" spans="1:30" ht="20" x14ac:dyDescent="0.25">
      <c r="A94" s="6" t="s">
        <v>79</v>
      </c>
      <c r="B94" s="10" t="s">
        <v>92</v>
      </c>
      <c r="C94" s="10">
        <v>-332700000</v>
      </c>
      <c r="D94" s="10">
        <v>-368700000</v>
      </c>
      <c r="E94" s="10">
        <v>-279700000</v>
      </c>
      <c r="F94" s="10">
        <v>-282000000</v>
      </c>
      <c r="G94" s="10">
        <v>-3583300000</v>
      </c>
      <c r="H94" s="10">
        <v>455900000</v>
      </c>
      <c r="I94" s="10">
        <v>500800000</v>
      </c>
      <c r="J94" s="10">
        <v>33100000</v>
      </c>
      <c r="K94" s="10">
        <v>401900000</v>
      </c>
      <c r="L94" s="10">
        <v>259000000</v>
      </c>
      <c r="M94" s="10">
        <v>-970500000</v>
      </c>
      <c r="N94" s="10">
        <v>-902600000</v>
      </c>
      <c r="O94" s="10">
        <v>-758700000</v>
      </c>
      <c r="P94" s="10">
        <v>-669700000</v>
      </c>
      <c r="Q94" s="10">
        <v>-725300000</v>
      </c>
      <c r="R94" s="10">
        <v>-891600000</v>
      </c>
      <c r="S94" s="10">
        <v>-1186100000</v>
      </c>
      <c r="T94" s="10">
        <v>-196500000</v>
      </c>
      <c r="U94" s="10">
        <v>-451500000</v>
      </c>
      <c r="V94" s="10">
        <v>-2770000000</v>
      </c>
      <c r="AC94" s="23" t="s">
        <v>135</v>
      </c>
      <c r="AD94" s="41">
        <v>4.095E-2</v>
      </c>
    </row>
    <row r="95" spans="1:30" ht="20" x14ac:dyDescent="0.25">
      <c r="A95" s="5" t="s">
        <v>80</v>
      </c>
      <c r="B95" s="1" t="s">
        <v>92</v>
      </c>
      <c r="C95" s="1">
        <v>-3877300000</v>
      </c>
      <c r="D95" s="1" t="s">
        <v>92</v>
      </c>
      <c r="E95" s="1">
        <v>-3556500000</v>
      </c>
      <c r="F95" s="1">
        <v>-1808200000</v>
      </c>
      <c r="G95" s="1">
        <v>-606700000</v>
      </c>
      <c r="H95" s="1">
        <v>-1964900000</v>
      </c>
      <c r="I95" s="1">
        <v>-3011300000</v>
      </c>
      <c r="J95" s="1">
        <v>-585200000</v>
      </c>
      <c r="K95" s="1">
        <v>-1236200000</v>
      </c>
      <c r="L95" s="1">
        <v>-704600000</v>
      </c>
      <c r="M95" s="1">
        <v>-1049900000</v>
      </c>
      <c r="N95" s="1">
        <v>-948100000</v>
      </c>
      <c r="O95" s="1">
        <v>-756700000</v>
      </c>
      <c r="P95" s="1">
        <v>-1106600000</v>
      </c>
      <c r="Q95" s="1">
        <v>-773500000</v>
      </c>
      <c r="R95" s="1">
        <v>-1432400000</v>
      </c>
      <c r="S95" s="1">
        <v>-287600000</v>
      </c>
      <c r="T95" s="1">
        <v>-900900000</v>
      </c>
      <c r="U95" s="1">
        <v>-583200000</v>
      </c>
      <c r="V95" s="1">
        <v>-904000000</v>
      </c>
      <c r="AC95" s="23" t="s">
        <v>136</v>
      </c>
      <c r="AD95" s="42" cm="1">
        <f t="array" ref="AD95">_FV(A1,"Beta")</f>
        <v>1.0018</v>
      </c>
    </row>
    <row r="96" spans="1:30" ht="20" x14ac:dyDescent="0.25">
      <c r="A96" s="5" t="s">
        <v>81</v>
      </c>
      <c r="B96" s="1" t="s">
        <v>92</v>
      </c>
      <c r="C96" s="1" t="s">
        <v>92</v>
      </c>
      <c r="D96" s="1">
        <v>900000</v>
      </c>
      <c r="E96" s="1">
        <v>187300000</v>
      </c>
      <c r="F96" s="1">
        <v>720500000</v>
      </c>
      <c r="G96" s="1" t="s">
        <v>92</v>
      </c>
      <c r="H96" s="1" t="s">
        <v>92</v>
      </c>
      <c r="I96" s="1" t="s">
        <v>92</v>
      </c>
      <c r="J96" s="1" t="s">
        <v>92</v>
      </c>
      <c r="K96" s="1" t="s">
        <v>92</v>
      </c>
      <c r="L96" s="1" t="s">
        <v>92</v>
      </c>
      <c r="M96" s="1" t="s">
        <v>92</v>
      </c>
      <c r="N96" s="1">
        <v>3200000</v>
      </c>
      <c r="O96" s="1">
        <v>2100000</v>
      </c>
      <c r="P96" s="1">
        <v>500000</v>
      </c>
      <c r="Q96" s="1">
        <v>200000</v>
      </c>
      <c r="R96" s="1" t="s">
        <v>92</v>
      </c>
      <c r="S96" s="1" t="s">
        <v>92</v>
      </c>
      <c r="T96" s="1" t="s">
        <v>92</v>
      </c>
      <c r="U96" s="1" t="s">
        <v>92</v>
      </c>
      <c r="V96" s="1" t="s">
        <v>92</v>
      </c>
      <c r="AC96" s="23" t="s">
        <v>137</v>
      </c>
      <c r="AD96" s="41">
        <v>8.4000000000000005E-2</v>
      </c>
    </row>
    <row r="97" spans="1:30" ht="20" x14ac:dyDescent="0.25">
      <c r="A97" s="5" t="s">
        <v>82</v>
      </c>
      <c r="B97" s="1" t="s">
        <v>92</v>
      </c>
      <c r="C97" s="1">
        <v>-376200000</v>
      </c>
      <c r="D97" s="1" t="s">
        <v>92</v>
      </c>
      <c r="E97" s="1" t="s">
        <v>92</v>
      </c>
      <c r="F97" s="1">
        <v>-65500000</v>
      </c>
      <c r="G97" s="1">
        <v>-154600000</v>
      </c>
      <c r="H97" s="1">
        <v>-306100000</v>
      </c>
      <c r="I97" s="1">
        <v>-48600000</v>
      </c>
      <c r="J97" s="1">
        <v>-98800000</v>
      </c>
      <c r="K97" s="1">
        <v>-444400000</v>
      </c>
      <c r="L97" s="1">
        <v>-219800000</v>
      </c>
      <c r="M97" s="1">
        <v>-124400000</v>
      </c>
      <c r="N97" s="1">
        <v>-8500000</v>
      </c>
      <c r="O97" s="1">
        <v>-7300000</v>
      </c>
      <c r="P97" s="1">
        <v>-200000</v>
      </c>
      <c r="Q97" s="1">
        <v>-27800000</v>
      </c>
      <c r="R97" s="1" t="s">
        <v>92</v>
      </c>
      <c r="S97" s="1">
        <v>-402100000</v>
      </c>
      <c r="T97" s="1">
        <v>-54100000</v>
      </c>
      <c r="U97" s="1">
        <v>-538300000</v>
      </c>
      <c r="V97" s="1" t="s">
        <v>92</v>
      </c>
      <c r="AC97" s="39" t="s">
        <v>138</v>
      </c>
      <c r="AD97" s="40">
        <f>(AD94)+((AD95)*(AD96-AD94))</f>
        <v>8.4077490000000005E-2</v>
      </c>
    </row>
    <row r="98" spans="1:30" ht="19" x14ac:dyDescent="0.25">
      <c r="A98" s="5" t="s">
        <v>83</v>
      </c>
      <c r="B98" s="1" t="s">
        <v>92</v>
      </c>
      <c r="C98" s="1">
        <v>-266700000</v>
      </c>
      <c r="D98" s="1">
        <v>-278900000</v>
      </c>
      <c r="E98" s="1">
        <v>-299300000</v>
      </c>
      <c r="F98" s="1">
        <v>-325700000</v>
      </c>
      <c r="G98" s="1">
        <v>-385200000</v>
      </c>
      <c r="H98" s="1">
        <v>-433800000</v>
      </c>
      <c r="I98" s="1">
        <v>-417300000</v>
      </c>
      <c r="J98" s="1">
        <v>-417400000</v>
      </c>
      <c r="K98" s="1">
        <v>-441000000</v>
      </c>
      <c r="L98" s="1">
        <v>-440700000</v>
      </c>
      <c r="M98" s="1">
        <v>-471200000</v>
      </c>
      <c r="N98" s="1">
        <v>-473200000</v>
      </c>
      <c r="O98" s="1">
        <v>-504900000</v>
      </c>
      <c r="P98" s="1">
        <v>-504900000</v>
      </c>
      <c r="Q98" s="1">
        <v>-580900000</v>
      </c>
      <c r="R98" s="1">
        <v>-757600000</v>
      </c>
      <c r="S98" s="1">
        <v>-1320100000</v>
      </c>
      <c r="T98" s="1">
        <v>-1000100000</v>
      </c>
      <c r="U98" s="1">
        <v>-998300000</v>
      </c>
      <c r="V98" s="1">
        <v>-1483000000</v>
      </c>
      <c r="AC98" s="35" t="s">
        <v>139</v>
      </c>
      <c r="AD98" s="36"/>
    </row>
    <row r="99" spans="1:30" ht="20" x14ac:dyDescent="0.25">
      <c r="A99" s="5" t="s">
        <v>84</v>
      </c>
      <c r="B99" s="1" t="s">
        <v>92</v>
      </c>
      <c r="C99" s="1">
        <v>-54600000</v>
      </c>
      <c r="D99" s="1">
        <v>668000000</v>
      </c>
      <c r="E99" s="1">
        <v>366600000</v>
      </c>
      <c r="F99" s="1">
        <v>160300000</v>
      </c>
      <c r="G99" s="1">
        <v>3042000000</v>
      </c>
      <c r="H99" s="1">
        <v>273700000</v>
      </c>
      <c r="I99" s="1">
        <v>1268600000</v>
      </c>
      <c r="J99" s="1">
        <v>252600000</v>
      </c>
      <c r="K99" s="1">
        <v>383500000</v>
      </c>
      <c r="L99" s="1">
        <v>412800000</v>
      </c>
      <c r="M99" s="1">
        <v>725800000</v>
      </c>
      <c r="N99" s="1">
        <v>1151600000</v>
      </c>
      <c r="O99" s="1">
        <v>922300000</v>
      </c>
      <c r="P99" s="1">
        <v>347400000</v>
      </c>
      <c r="Q99" s="1">
        <v>83200000</v>
      </c>
      <c r="R99" s="1">
        <v>-312700000</v>
      </c>
      <c r="S99" s="1">
        <v>472800000</v>
      </c>
      <c r="T99" s="1">
        <v>332000000</v>
      </c>
      <c r="U99" s="1">
        <v>-807100000</v>
      </c>
      <c r="V99" s="1">
        <v>243000000</v>
      </c>
      <c r="AC99" s="23" t="s">
        <v>140</v>
      </c>
      <c r="AD99" s="24">
        <f>AD86+AD87</f>
        <v>10910000000</v>
      </c>
    </row>
    <row r="100" spans="1:30" ht="20" x14ac:dyDescent="0.25">
      <c r="A100" s="6" t="s">
        <v>85</v>
      </c>
      <c r="B100" s="10" t="s">
        <v>92</v>
      </c>
      <c r="C100" s="10">
        <v>-4574800000</v>
      </c>
      <c r="D100" s="10">
        <v>390000000</v>
      </c>
      <c r="E100" s="10">
        <v>-3301900000</v>
      </c>
      <c r="F100" s="10">
        <v>-1318600000</v>
      </c>
      <c r="G100" s="10">
        <v>1895500000</v>
      </c>
      <c r="H100" s="10">
        <v>-2431100000</v>
      </c>
      <c r="I100" s="10">
        <v>-2208600000</v>
      </c>
      <c r="J100" s="10">
        <v>-848800000</v>
      </c>
      <c r="K100" s="10">
        <v>-1738100000</v>
      </c>
      <c r="L100" s="10">
        <v>-952300000</v>
      </c>
      <c r="M100" s="10">
        <v>-919700000</v>
      </c>
      <c r="N100" s="10">
        <v>-275000000</v>
      </c>
      <c r="O100" s="10">
        <v>-344500000</v>
      </c>
      <c r="P100" s="10">
        <v>-1263800000</v>
      </c>
      <c r="Q100" s="10">
        <v>-1298800000</v>
      </c>
      <c r="R100" s="10">
        <v>-2502700000</v>
      </c>
      <c r="S100" s="10">
        <v>-1537000000</v>
      </c>
      <c r="T100" s="10">
        <v>-1623100000</v>
      </c>
      <c r="U100" s="10">
        <v>-2926900000</v>
      </c>
      <c r="V100" s="10">
        <v>-2144000000</v>
      </c>
      <c r="AC100" s="37" t="s">
        <v>141</v>
      </c>
      <c r="AD100" s="38">
        <f>AD99/AD103</f>
        <v>0.1320457001574987</v>
      </c>
    </row>
    <row r="101" spans="1:30" ht="20" x14ac:dyDescent="0.25">
      <c r="A101" s="5" t="s">
        <v>86</v>
      </c>
      <c r="B101" s="1" t="s">
        <v>92</v>
      </c>
      <c r="C101" s="1">
        <v>-76000000</v>
      </c>
      <c r="D101" s="1">
        <v>22500000</v>
      </c>
      <c r="E101" s="1">
        <v>13300000</v>
      </c>
      <c r="F101" s="1">
        <v>8200000</v>
      </c>
      <c r="G101" s="1">
        <v>-2900000</v>
      </c>
      <c r="H101" s="1">
        <v>-52400000</v>
      </c>
      <c r="I101" s="1">
        <v>-10400000</v>
      </c>
      <c r="J101" s="1">
        <v>32800000</v>
      </c>
      <c r="K101" s="1">
        <v>-18500000</v>
      </c>
      <c r="L101" s="1">
        <v>3000000</v>
      </c>
      <c r="M101" s="1">
        <v>65300000</v>
      </c>
      <c r="N101" s="1">
        <v>-73200000</v>
      </c>
      <c r="O101" s="1">
        <v>-98400000</v>
      </c>
      <c r="P101" s="1">
        <v>13900000</v>
      </c>
      <c r="Q101" s="1">
        <v>152100000</v>
      </c>
      <c r="R101" s="1">
        <v>-67600000</v>
      </c>
      <c r="S101" s="1">
        <v>116400000</v>
      </c>
      <c r="T101" s="1">
        <v>97800000</v>
      </c>
      <c r="U101" s="1">
        <v>20900000</v>
      </c>
      <c r="V101" s="1">
        <v>222000000</v>
      </c>
      <c r="AC101" s="23" t="s">
        <v>142</v>
      </c>
      <c r="AD101" s="43" cm="1">
        <f t="array" ref="AD101">_FV(A1,"Market cap",TRUE)</f>
        <v>71712910000</v>
      </c>
    </row>
    <row r="102" spans="1:30" ht="20" x14ac:dyDescent="0.25">
      <c r="A102" s="6" t="s">
        <v>87</v>
      </c>
      <c r="B102" s="10" t="s">
        <v>92</v>
      </c>
      <c r="C102" s="10">
        <v>-3944100000</v>
      </c>
      <c r="D102" s="10">
        <v>1218700000</v>
      </c>
      <c r="E102" s="10">
        <v>-2267100000</v>
      </c>
      <c r="F102" s="10">
        <v>-124500000</v>
      </c>
      <c r="G102" s="10">
        <v>235000000</v>
      </c>
      <c r="H102" s="10">
        <v>-517300000</v>
      </c>
      <c r="I102" s="10">
        <v>-215100000</v>
      </c>
      <c r="J102" s="10">
        <v>506500000</v>
      </c>
      <c r="K102" s="10">
        <v>-22600000</v>
      </c>
      <c r="L102" s="10">
        <v>772800000</v>
      </c>
      <c r="M102" s="10">
        <v>-737500000</v>
      </c>
      <c r="N102" s="10">
        <v>-432200000</v>
      </c>
      <c r="O102" s="10">
        <v>97500000</v>
      </c>
      <c r="P102" s="10">
        <v>-145400000</v>
      </c>
      <c r="Q102" s="10">
        <v>1141800000</v>
      </c>
      <c r="R102" s="10">
        <v>-63000000</v>
      </c>
      <c r="S102" s="10">
        <v>1300000</v>
      </c>
      <c r="T102" s="10">
        <v>1162500000</v>
      </c>
      <c r="U102" s="10">
        <v>1515600000</v>
      </c>
      <c r="V102" s="10">
        <v>-422000000</v>
      </c>
      <c r="AC102" s="37" t="s">
        <v>143</v>
      </c>
      <c r="AD102" s="38">
        <f>AD101/AD103</f>
        <v>0.86795429984250128</v>
      </c>
    </row>
    <row r="103" spans="1:30" ht="20" x14ac:dyDescent="0.25">
      <c r="A103" s="5" t="s">
        <v>88</v>
      </c>
      <c r="B103" s="1" t="s">
        <v>92</v>
      </c>
      <c r="C103" s="1">
        <v>7013500000</v>
      </c>
      <c r="D103" s="1">
        <v>3069400000</v>
      </c>
      <c r="E103" s="1">
        <v>3607400000</v>
      </c>
      <c r="F103" s="1">
        <v>1340300000</v>
      </c>
      <c r="G103" s="1">
        <v>1215800000</v>
      </c>
      <c r="H103" s="1">
        <v>1450800000</v>
      </c>
      <c r="I103" s="1">
        <v>933500000</v>
      </c>
      <c r="J103" s="1">
        <v>718400000</v>
      </c>
      <c r="K103" s="1">
        <v>1224900000</v>
      </c>
      <c r="L103" s="1">
        <v>1202300000</v>
      </c>
      <c r="M103" s="1">
        <v>1975100000</v>
      </c>
      <c r="N103" s="1">
        <v>1237600000</v>
      </c>
      <c r="O103" s="1">
        <v>805400000</v>
      </c>
      <c r="P103" s="1">
        <v>902900000</v>
      </c>
      <c r="Q103" s="1">
        <v>757500000</v>
      </c>
      <c r="R103" s="1">
        <v>1899300000</v>
      </c>
      <c r="S103" s="1">
        <v>1836300000</v>
      </c>
      <c r="T103" s="1">
        <v>1837600000</v>
      </c>
      <c r="U103" s="1">
        <v>3000100000</v>
      </c>
      <c r="V103" s="1">
        <v>4516000000</v>
      </c>
      <c r="AC103" s="39" t="s">
        <v>144</v>
      </c>
      <c r="AD103" s="44">
        <f>AD99+AD101</f>
        <v>82622910000</v>
      </c>
    </row>
    <row r="104" spans="1:30" ht="20" thickBot="1" x14ac:dyDescent="0.3">
      <c r="A104" s="7" t="s">
        <v>89</v>
      </c>
      <c r="B104" s="11" t="s">
        <v>92</v>
      </c>
      <c r="C104" s="11">
        <v>3069400000</v>
      </c>
      <c r="D104" s="11">
        <v>4288100000</v>
      </c>
      <c r="E104" s="11">
        <v>1340300000</v>
      </c>
      <c r="F104" s="11">
        <v>1215800000</v>
      </c>
      <c r="G104" s="11">
        <v>1450800000</v>
      </c>
      <c r="H104" s="11">
        <v>933500000</v>
      </c>
      <c r="I104" s="11">
        <v>718400000</v>
      </c>
      <c r="J104" s="11">
        <v>1224900000</v>
      </c>
      <c r="K104" s="11">
        <v>1202300000</v>
      </c>
      <c r="L104" s="11">
        <v>1975100000</v>
      </c>
      <c r="M104" s="11">
        <v>1237600000</v>
      </c>
      <c r="N104" s="11">
        <v>805400000</v>
      </c>
      <c r="O104" s="11">
        <v>902900000</v>
      </c>
      <c r="P104" s="11">
        <v>757500000</v>
      </c>
      <c r="Q104" s="11">
        <v>1899300000</v>
      </c>
      <c r="R104" s="11">
        <v>1836300000</v>
      </c>
      <c r="S104" s="11">
        <v>1837600000</v>
      </c>
      <c r="T104" s="11">
        <v>3000100000</v>
      </c>
      <c r="U104" s="11">
        <v>4515700000</v>
      </c>
      <c r="V104" s="11">
        <v>4094000000</v>
      </c>
      <c r="AC104" s="35" t="s">
        <v>145</v>
      </c>
      <c r="AD104" s="36"/>
    </row>
    <row r="105" spans="1:30" ht="21" thickTop="1" x14ac:dyDescent="0.25">
      <c r="A105" s="14" t="s">
        <v>107</v>
      </c>
      <c r="B105" s="1"/>
      <c r="C105" s="15" t="e">
        <f>(C106/B106)-1</f>
        <v>#VALUE!</v>
      </c>
      <c r="D105" s="15">
        <f>(D106/C106)-1</f>
        <v>0.97644401419812832</v>
      </c>
      <c r="E105" s="15">
        <f>(E106/D106)-1</f>
        <v>0.50481632653061226</v>
      </c>
      <c r="F105" s="15">
        <f>(F106/E106)-1</f>
        <v>8.1805359661495158E-2</v>
      </c>
      <c r="G105" s="15">
        <f>(G106/F106)-1</f>
        <v>0.35121853374786882</v>
      </c>
      <c r="H105" s="15">
        <f t="shared" ref="H105:W105" si="8">(H106/G106)-1</f>
        <v>-0.30327321309285238</v>
      </c>
      <c r="I105" s="15">
        <f t="shared" si="8"/>
        <v>0.14956855225311605</v>
      </c>
      <c r="J105" s="15">
        <f t="shared" si="8"/>
        <v>-4.2164766935409159E-2</v>
      </c>
      <c r="K105" s="15">
        <f t="shared" si="8"/>
        <v>-0.11542182662538703</v>
      </c>
      <c r="L105" s="15">
        <f t="shared" si="8"/>
        <v>1.0718582522148079E-2</v>
      </c>
      <c r="M105" s="15">
        <f t="shared" si="8"/>
        <v>-8.3216102153446547E-2</v>
      </c>
      <c r="N105" s="15">
        <f t="shared" si="8"/>
        <v>-0.16206326723323894</v>
      </c>
      <c r="O105" s="15">
        <f t="shared" si="8"/>
        <v>-0.1217072827158755</v>
      </c>
      <c r="P105" s="15">
        <f t="shared" si="8"/>
        <v>0.89398556535685647</v>
      </c>
      <c r="Q105" s="15">
        <f t="shared" si="8"/>
        <v>0.92065373867389289</v>
      </c>
      <c r="R105" s="15">
        <f t="shared" si="8"/>
        <v>0.30064811957144744</v>
      </c>
      <c r="S105" s="15">
        <f t="shared" si="8"/>
        <v>-0.4849152542372881</v>
      </c>
      <c r="T105" s="15">
        <f t="shared" si="8"/>
        <v>0.38315235274761439</v>
      </c>
      <c r="U105" s="15">
        <f t="shared" si="8"/>
        <v>0.87538659180663281</v>
      </c>
      <c r="V105" s="15">
        <f t="shared" si="8"/>
        <v>-0.18635037422301159</v>
      </c>
      <c r="W105" s="15"/>
      <c r="X105" s="15"/>
      <c r="Y105" s="15"/>
      <c r="Z105" s="15"/>
      <c r="AA105" s="15"/>
      <c r="AB105" s="15"/>
      <c r="AC105" s="25" t="s">
        <v>108</v>
      </c>
      <c r="AD105" s="26">
        <f>(AD100*AD92)+(AD102*AD97)</f>
        <v>7.4560299232559565E-2</v>
      </c>
    </row>
    <row r="106" spans="1:30" ht="19" x14ac:dyDescent="0.25">
      <c r="A106" s="5" t="s">
        <v>90</v>
      </c>
      <c r="B106" s="1" t="s">
        <v>92</v>
      </c>
      <c r="C106" s="1">
        <v>309900000</v>
      </c>
      <c r="D106" s="1">
        <v>612500000</v>
      </c>
      <c r="E106" s="1">
        <v>921700000</v>
      </c>
      <c r="F106" s="1">
        <v>997100000</v>
      </c>
      <c r="G106" s="1">
        <v>1347300000</v>
      </c>
      <c r="H106" s="1">
        <v>938700000</v>
      </c>
      <c r="I106" s="1">
        <v>1079100000</v>
      </c>
      <c r="J106" s="1">
        <v>1033600000</v>
      </c>
      <c r="K106" s="1">
        <v>914300000</v>
      </c>
      <c r="L106" s="1">
        <v>924100000</v>
      </c>
      <c r="M106" s="1">
        <v>847200000</v>
      </c>
      <c r="N106" s="1">
        <v>709900000</v>
      </c>
      <c r="O106" s="1">
        <v>623500000</v>
      </c>
      <c r="P106" s="1">
        <v>1180900000</v>
      </c>
      <c r="Q106" s="1">
        <v>2268100000</v>
      </c>
      <c r="R106" s="1">
        <v>2950000000</v>
      </c>
      <c r="S106" s="1">
        <v>1519500000</v>
      </c>
      <c r="T106" s="1">
        <v>2101700000</v>
      </c>
      <c r="U106" s="1">
        <v>3941500000</v>
      </c>
      <c r="V106" s="1">
        <v>3207000000</v>
      </c>
      <c r="W106" s="45">
        <f>V106*(1+$AD$106)</f>
        <v>3444969575.0786276</v>
      </c>
      <c r="X106" s="45">
        <f t="shared" ref="X106:AA106" si="9">W106*(1+$AD$106)</f>
        <v>3700597247.651207</v>
      </c>
      <c r="Y106" s="45">
        <f t="shared" si="9"/>
        <v>3975193304.5769</v>
      </c>
      <c r="Z106" s="45">
        <f t="shared" si="9"/>
        <v>4270165260.1570592</v>
      </c>
      <c r="AA106" s="45">
        <f t="shared" si="9"/>
        <v>4587025070.7199192</v>
      </c>
      <c r="AB106" s="46" t="s">
        <v>146</v>
      </c>
      <c r="AC106" s="47" t="s">
        <v>147</v>
      </c>
      <c r="AD106" s="48">
        <f>(SUM(W4:AA4)/5)</f>
        <v>7.4203172771633324E-2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6"/>
      <c r="X107" s="46"/>
      <c r="Y107" s="46"/>
      <c r="Z107" s="46"/>
      <c r="AA107" s="49">
        <f>AA106*(1+AD107)/(AD108-AD107)</f>
        <v>94868287122.831711</v>
      </c>
      <c r="AB107" s="50" t="s">
        <v>148</v>
      </c>
      <c r="AC107" s="51" t="s">
        <v>149</v>
      </c>
      <c r="AD107" s="52">
        <v>2.5000000000000001E-2</v>
      </c>
    </row>
    <row r="108" spans="1:30" ht="19" x14ac:dyDescent="0.25">
      <c r="W108" s="49">
        <f t="shared" ref="W108:Y108" si="10">W107+W106</f>
        <v>3444969575.0786276</v>
      </c>
      <c r="X108" s="49">
        <f t="shared" si="10"/>
        <v>3700597247.651207</v>
      </c>
      <c r="Y108" s="49">
        <f t="shared" si="10"/>
        <v>3975193304.5769</v>
      </c>
      <c r="Z108" s="49">
        <f>Z107+Z106</f>
        <v>4270165260.1570592</v>
      </c>
      <c r="AA108" s="49">
        <f>AA107+AA106</f>
        <v>99455312193.551636</v>
      </c>
      <c r="AB108" s="50" t="s">
        <v>144</v>
      </c>
      <c r="AC108" s="53" t="s">
        <v>150</v>
      </c>
      <c r="AD108" s="54">
        <f>AD105</f>
        <v>7.4560299232559565E-2</v>
      </c>
    </row>
    <row r="109" spans="1:30" ht="19" x14ac:dyDescent="0.25">
      <c r="W109" s="55" t="s">
        <v>151</v>
      </c>
      <c r="X109" s="56"/>
    </row>
    <row r="110" spans="1:30" ht="20" x14ac:dyDescent="0.25">
      <c r="W110" s="57" t="s">
        <v>152</v>
      </c>
      <c r="X110" s="43">
        <f>NPV(AD108,W108,X108,Y108,Z108,AA108)</f>
        <v>82235654099.394363</v>
      </c>
    </row>
    <row r="111" spans="1:30" ht="20" x14ac:dyDescent="0.25">
      <c r="W111" s="57" t="s">
        <v>153</v>
      </c>
      <c r="X111" s="43">
        <f>V40</f>
        <v>4336000000</v>
      </c>
    </row>
    <row r="112" spans="1:30" ht="20" x14ac:dyDescent="0.25">
      <c r="W112" s="57" t="s">
        <v>140</v>
      </c>
      <c r="X112" s="43">
        <f>AD99</f>
        <v>10910000000</v>
      </c>
    </row>
    <row r="113" spans="23:24" ht="20" x14ac:dyDescent="0.25">
      <c r="W113" s="57" t="s">
        <v>154</v>
      </c>
      <c r="X113" s="43">
        <f>X110+X111-X112</f>
        <v>75661654099.394363</v>
      </c>
    </row>
    <row r="114" spans="23:24" ht="20" x14ac:dyDescent="0.25">
      <c r="W114" s="57" t="s">
        <v>155</v>
      </c>
      <c r="X114" s="58">
        <f>V34*(1+(5*AB16))</f>
        <v>124030035.60176596</v>
      </c>
    </row>
    <row r="115" spans="23:24" ht="20" x14ac:dyDescent="0.25">
      <c r="W115" s="59" t="s">
        <v>156</v>
      </c>
      <c r="X115" s="60">
        <f>X113/X114</f>
        <v>610.02686754301862</v>
      </c>
    </row>
    <row r="116" spans="23:24" ht="20" x14ac:dyDescent="0.25">
      <c r="W116" s="57" t="s">
        <v>157</v>
      </c>
      <c r="X116" s="61" cm="1">
        <f t="array" ref="X116">_FV(A1,"Price")</f>
        <v>578</v>
      </c>
    </row>
    <row r="117" spans="23:24" ht="20" x14ac:dyDescent="0.25">
      <c r="W117" s="62" t="s">
        <v>158</v>
      </c>
      <c r="X117" s="63">
        <f>X115/X116-1</f>
        <v>5.5409805437748538E-2</v>
      </c>
    </row>
    <row r="118" spans="23:24" ht="20" x14ac:dyDescent="0.25">
      <c r="W118" s="62" t="s">
        <v>159</v>
      </c>
      <c r="X118" s="64" t="str">
        <f>IF(X115&gt;X116,"BUY","SELL")</f>
        <v>BUY</v>
      </c>
    </row>
  </sheetData>
  <mergeCells count="6">
    <mergeCell ref="AC83:AD83"/>
    <mergeCell ref="AC84:AD84"/>
    <mergeCell ref="AC93:AD93"/>
    <mergeCell ref="AC98:AD98"/>
    <mergeCell ref="AC104:AD104"/>
    <mergeCell ref="W109:X109"/>
  </mergeCells>
  <hyperlinks>
    <hyperlink ref="A1" r:id="rId1" tooltip="https://roic.ai/company/KER.PA" display="ROIC.AI | KER.PA" xr:uid="{00000000-0004-0000-0000-000000000000}"/>
    <hyperlink ref="B36" r:id="rId2" location="phrase=K.E.R" tooltip="https://www.infogreffe.com/recherche-entreprise-dirigeants/resultats-entreprise-dirigeants.html?ga_cat=globale&amp;ga_q=K.E.R#phrase=K.E.R" xr:uid="{00000000-0004-0000-0000-000001000000}"/>
    <hyperlink ref="B74" r:id="rId3" location="phrase=K.E.R" tooltip="https://www.infogreffe.com/recherche-entreprise-dirigeants/resultats-entreprise-dirigeants.html?ga_cat=globale&amp;ga_q=K.E.R#phrase=K.E.R" xr:uid="{00000000-0004-0000-0000-000002000000}"/>
    <hyperlink ref="C36" r:id="rId4" location="phrase=K.E.R" tooltip="https://www.infogreffe.com/recherche-entreprise-dirigeants/resultats-entreprise-dirigeants.html?ga_cat=globale&amp;ga_q=K.E.R#phrase=K.E.R" xr:uid="{00000000-0004-0000-0000-000004000000}"/>
    <hyperlink ref="C74" r:id="rId5" location="phrase=K.E.R" tooltip="https://www.infogreffe.com/recherche-entreprise-dirigeants/resultats-entreprise-dirigeants.html?ga_cat=globale&amp;ga_q=K.E.R#phrase=K.E.R" xr:uid="{00000000-0004-0000-0000-000005000000}"/>
    <hyperlink ref="D36" r:id="rId6" location="phrase=K.E.R" tooltip="https://www.infogreffe.com/recherche-entreprise-dirigeants/resultats-entreprise-dirigeants.html?ga_cat=globale&amp;ga_q=K.E.R#phrase=K.E.R" xr:uid="{00000000-0004-0000-0000-000007000000}"/>
    <hyperlink ref="D74" r:id="rId7" location="phrase=K.E.R" tooltip="https://www.infogreffe.com/recherche-entreprise-dirigeants/resultats-entreprise-dirigeants.html?ga_cat=globale&amp;ga_q=K.E.R#phrase=K.E.R" xr:uid="{00000000-0004-0000-0000-000008000000}"/>
    <hyperlink ref="E36" r:id="rId8" location="phrase=K.E.R" tooltip="https://www.infogreffe.com/recherche-entreprise-dirigeants/resultats-entreprise-dirigeants.html?ga_cat=globale&amp;ga_q=K.E.R#phrase=K.E.R" xr:uid="{00000000-0004-0000-0000-00000A000000}"/>
    <hyperlink ref="E74" r:id="rId9" location="phrase=K.E.R" tooltip="https://www.infogreffe.com/recherche-entreprise-dirigeants/resultats-entreprise-dirigeants.html?ga_cat=globale&amp;ga_q=K.E.R#phrase=K.E.R" xr:uid="{00000000-0004-0000-0000-00000B000000}"/>
    <hyperlink ref="F36" r:id="rId10" location="phrase=K.E.R" tooltip="https://www.infogreffe.com/recherche-entreprise-dirigeants/resultats-entreprise-dirigeants.html?ga_cat=globale&amp;ga_q=K.E.R#phrase=K.E.R" xr:uid="{00000000-0004-0000-0000-00000D000000}"/>
    <hyperlink ref="F74" r:id="rId11" location="phrase=K.E.R" tooltip="https://www.infogreffe.com/recherche-entreprise-dirigeants/resultats-entreprise-dirigeants.html?ga_cat=globale&amp;ga_q=K.E.R#phrase=K.E.R" xr:uid="{00000000-0004-0000-0000-00000E000000}"/>
    <hyperlink ref="G36" r:id="rId12" location="phrase=K.E.R" tooltip="https://www.infogreffe.com/recherche-entreprise-dirigeants/resultats-entreprise-dirigeants.html?ga_cat=globale&amp;ga_q=K.E.R#phrase=K.E.R" xr:uid="{00000000-0004-0000-0000-000010000000}"/>
    <hyperlink ref="G74" r:id="rId13" location="phrase=K.E.R" tooltip="https://www.infogreffe.com/recherche-entreprise-dirigeants/resultats-entreprise-dirigeants.html?ga_cat=globale&amp;ga_q=K.E.R#phrase=K.E.R" xr:uid="{00000000-0004-0000-0000-000011000000}"/>
    <hyperlink ref="H36" r:id="rId14" location="phrase=K.E.R" tooltip="https://www.infogreffe.com/recherche-entreprise-dirigeants/resultats-entreprise-dirigeants.html?ga_cat=globale&amp;ga_q=K.E.R#phrase=K.E.R" xr:uid="{00000000-0004-0000-0000-000013000000}"/>
    <hyperlink ref="H74" r:id="rId15" location="phrase=K.E.R" tooltip="https://www.infogreffe.com/recherche-entreprise-dirigeants/resultats-entreprise-dirigeants.html?ga_cat=globale&amp;ga_q=K.E.R#phrase=K.E.R" xr:uid="{00000000-0004-0000-0000-000014000000}"/>
    <hyperlink ref="I36" r:id="rId16" location="phrase=K.E.R" tooltip="https://www.infogreffe.com/recherche-entreprise-dirigeants/resultats-entreprise-dirigeants.html?ga_cat=globale&amp;ga_q=K.E.R#phrase=K.E.R" xr:uid="{00000000-0004-0000-0000-000016000000}"/>
    <hyperlink ref="I74" r:id="rId17" location="phrase=K.E.R" tooltip="https://www.infogreffe.com/recherche-entreprise-dirigeants/resultats-entreprise-dirigeants.html?ga_cat=globale&amp;ga_q=K.E.R#phrase=K.E.R" xr:uid="{00000000-0004-0000-0000-000017000000}"/>
    <hyperlink ref="J36" r:id="rId18" location="phrase=K.E.R" tooltip="https://www.infogreffe.com/recherche-entreprise-dirigeants/resultats-entreprise-dirigeants.html?ga_cat=globale&amp;ga_q=K.E.R#phrase=K.E.R" xr:uid="{00000000-0004-0000-0000-000019000000}"/>
    <hyperlink ref="J74" r:id="rId19" location="phrase=K.E.R" tooltip="https://www.infogreffe.com/recherche-entreprise-dirigeants/resultats-entreprise-dirigeants.html?ga_cat=globale&amp;ga_q=K.E.R#phrase=K.E.R" xr:uid="{00000000-0004-0000-0000-00001A000000}"/>
    <hyperlink ref="K36" r:id="rId20" location="phrase=K.E.R" tooltip="https://www.infogreffe.com/recherche-entreprise-dirigeants/resultats-entreprise-dirigeants.html?ga_cat=globale&amp;ga_q=K.E.R#phrase=K.E.R" xr:uid="{00000000-0004-0000-0000-00001C000000}"/>
    <hyperlink ref="K74" r:id="rId21" location="phrase=K.E.R" tooltip="https://www.infogreffe.com/recherche-entreprise-dirigeants/resultats-entreprise-dirigeants.html?ga_cat=globale&amp;ga_q=K.E.R#phrase=K.E.R" xr:uid="{00000000-0004-0000-0000-00001D000000}"/>
    <hyperlink ref="L36" r:id="rId22" location="phrase=K.E.R" tooltip="https://www.infogreffe.com/recherche-entreprise-dirigeants/resultats-entreprise-dirigeants.html?ga_cat=globale&amp;ga_q=K.E.R#phrase=K.E.R" xr:uid="{00000000-0004-0000-0000-00001F000000}"/>
    <hyperlink ref="L74" r:id="rId23" location="phrase=K.E.R" tooltip="https://www.infogreffe.com/recherche-entreprise-dirigeants/resultats-entreprise-dirigeants.html?ga_cat=globale&amp;ga_q=K.E.R#phrase=K.E.R" xr:uid="{00000000-0004-0000-0000-000020000000}"/>
    <hyperlink ref="M36" r:id="rId24" location="phrase=K.E.R" tooltip="https://www.infogreffe.com/recherche-entreprise-dirigeants/resultats-entreprise-dirigeants.html?ga_cat=globale&amp;ga_q=K.E.R#phrase=K.E.R" xr:uid="{00000000-0004-0000-0000-000022000000}"/>
    <hyperlink ref="M74" r:id="rId25" location="phrase=K.E.R" tooltip="https://www.infogreffe.com/recherche-entreprise-dirigeants/resultats-entreprise-dirigeants.html?ga_cat=globale&amp;ga_q=K.E.R#phrase=K.E.R" xr:uid="{00000000-0004-0000-0000-000023000000}"/>
    <hyperlink ref="N36" r:id="rId26" location="phrase=K.E.R" tooltip="https://www.infogreffe.com/recherche-entreprise-dirigeants/resultats-entreprise-dirigeants.html?ga_cat=globale&amp;ga_q=K.E.R#phrase=K.E.R" xr:uid="{00000000-0004-0000-0000-000025000000}"/>
    <hyperlink ref="N74" r:id="rId27" location="phrase=K.E.R" tooltip="https://www.infogreffe.com/recherche-entreprise-dirigeants/resultats-entreprise-dirigeants.html?ga_cat=globale&amp;ga_q=K.E.R#phrase=K.E.R" xr:uid="{00000000-0004-0000-0000-000026000000}"/>
    <hyperlink ref="O36" r:id="rId28" location="phrase=K.E.R" tooltip="https://www.infogreffe.com/recherche-entreprise-dirigeants/resultats-entreprise-dirigeants.html?ga_cat=globale&amp;ga_q=K.E.R#phrase=K.E.R" xr:uid="{00000000-0004-0000-0000-000028000000}"/>
    <hyperlink ref="O74" r:id="rId29" location="phrase=K.E.R" tooltip="https://www.infogreffe.com/recherche-entreprise-dirigeants/resultats-entreprise-dirigeants.html?ga_cat=globale&amp;ga_q=K.E.R#phrase=K.E.R" xr:uid="{00000000-0004-0000-0000-000029000000}"/>
    <hyperlink ref="P36" r:id="rId30" location="phrase=K.E.R" tooltip="https://www.infogreffe.com/recherche-entreprise-dirigeants/resultats-entreprise-dirigeants.html?ga_cat=globale&amp;ga_q=K.E.R#phrase=K.E.R" xr:uid="{00000000-0004-0000-0000-00002B000000}"/>
    <hyperlink ref="P74" r:id="rId31" location="phrase=K.E.R" tooltip="https://www.infogreffe.com/recherche-entreprise-dirigeants/resultats-entreprise-dirigeants.html?ga_cat=globale&amp;ga_q=K.E.R#phrase=K.E.R" xr:uid="{00000000-0004-0000-0000-00002C000000}"/>
    <hyperlink ref="Q36" r:id="rId32" location="phrase=K.E.R" tooltip="https://www.infogreffe.com/recherche-entreprise-dirigeants/resultats-entreprise-dirigeants.html?ga_cat=globale&amp;ga_q=K.E.R#phrase=K.E.R" xr:uid="{00000000-0004-0000-0000-00002E000000}"/>
    <hyperlink ref="Q74" r:id="rId33" location="phrase=K.E.R" tooltip="https://www.infogreffe.com/recherche-entreprise-dirigeants/resultats-entreprise-dirigeants.html?ga_cat=globale&amp;ga_q=K.E.R#phrase=K.E.R" xr:uid="{00000000-0004-0000-0000-00002F000000}"/>
    <hyperlink ref="R36" r:id="rId34" location="phrase=K.E.R" tooltip="https://www.infogreffe.com/recherche-entreprise-dirigeants/resultats-entreprise-dirigeants.html?ga_cat=globale&amp;ga_q=K.E.R#phrase=K.E.R" xr:uid="{00000000-0004-0000-0000-000031000000}"/>
    <hyperlink ref="R74" r:id="rId35" location="phrase=K.E.R" tooltip="https://www.infogreffe.com/recherche-entreprise-dirigeants/resultats-entreprise-dirigeants.html?ga_cat=globale&amp;ga_q=K.E.R#phrase=K.E.R" xr:uid="{00000000-0004-0000-0000-000032000000}"/>
    <hyperlink ref="S36" r:id="rId36" location="phrase=K.E.R" tooltip="https://www.infogreffe.com/recherche-entreprise-dirigeants/resultats-entreprise-dirigeants.html?ga_cat=globale&amp;ga_q=K.E.R#phrase=K.E.R" xr:uid="{00000000-0004-0000-0000-000034000000}"/>
    <hyperlink ref="S74" r:id="rId37" location="phrase=K.E.R" tooltip="https://www.infogreffe.com/recherche-entreprise-dirigeants/resultats-entreprise-dirigeants.html?ga_cat=globale&amp;ga_q=K.E.R#phrase=K.E.R" xr:uid="{00000000-0004-0000-0000-000035000000}"/>
    <hyperlink ref="T36" r:id="rId38" location="phrase=K.E.R" tooltip="https://www.infogreffe.com/recherche-entreprise-dirigeants/resultats-entreprise-dirigeants.html?ga_cat=globale&amp;ga_q=K.E.R#phrase=K.E.R" xr:uid="{00000000-0004-0000-0000-000037000000}"/>
    <hyperlink ref="T74" r:id="rId39" location="phrase=K.E.R" tooltip="https://www.infogreffe.com/recherche-entreprise-dirigeants/resultats-entreprise-dirigeants.html?ga_cat=globale&amp;ga_q=K.E.R#phrase=K.E.R" xr:uid="{00000000-0004-0000-0000-000038000000}"/>
    <hyperlink ref="U36" r:id="rId40" location="phrase=K.E.R" tooltip="https://www.infogreffe.com/recherche-entreprise-dirigeants/resultats-entreprise-dirigeants.html?ga_cat=globale&amp;ga_q=K.E.R#phrase=K.E.R" xr:uid="{00000000-0004-0000-0000-00003A000000}"/>
    <hyperlink ref="U74" r:id="rId41" location="phrase=K.E.R" tooltip="https://www.infogreffe.com/recherche-entreprise-dirigeants/resultats-entreprise-dirigeants.html?ga_cat=globale&amp;ga_q=K.E.R#phrase=K.E.R" xr:uid="{00000000-0004-0000-0000-00003B000000}"/>
    <hyperlink ref="V36" r:id="rId42" location="phrase=K.E.R" tooltip="https://www.infogreffe.com/recherche-entreprise-dirigeants/resultats-entreprise-dirigeants.html?ga_cat=globale&amp;ga_q=K.E.R#phrase=K.E.R" xr:uid="{00000000-0004-0000-0000-00003D000000}"/>
    <hyperlink ref="V74" r:id="rId43" location="phrase=K.E.R" tooltip="https://www.infogreffe.com/recherche-entreprise-dirigeants/resultats-entreprise-dirigeants.html?ga_cat=globale&amp;ga_q=K.E.R#phrase=K.E.R" xr:uid="{00000000-0004-0000-0000-00003E000000}"/>
    <hyperlink ref="W1" r:id="rId44" display="https://finbox.com/ENXTPA:KER/models/dcf-growth-exit-5yr/" xr:uid="{87F61444-B89C-4F4C-AF1B-8D1802679883}"/>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2023-03-14T07:04:32Z</dcterms:created>
  <dcterms:modified xsi:type="dcterms:W3CDTF">2023-04-23T05:48:59Z</dcterms:modified>
</cp:coreProperties>
</file>