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C24F35F8-4839-F445-95D6-B67A3D2C85B0}" xr6:coauthVersionLast="47" xr6:coauthVersionMax="47" xr10:uidLastSave="{00000000-0000-0000-0000-000000000000}"/>
  <bookViews>
    <workbookView xWindow="0" yWindow="500" windowWidth="28800" windowHeight="17500" xr2:uid="{00000000-000D-0000-FFFF-FFFF00000000}"/>
  </bookViews>
  <sheets>
    <sheet name="Sheet 1" sheetId="1" r:id="rId1"/>
  </sheets>
  <definedNames>
    <definedName name="_xlchart.v1.0" hidden="1">'Sheet 1'!$A$106</definedName>
    <definedName name="_xlchart.v1.1" hidden="1">'Sheet 1'!$A$19</definedName>
    <definedName name="_xlchart.v1.10" hidden="1">'Sheet 1'!$B$19:$AM$19</definedName>
    <definedName name="_xlchart.v1.11" hidden="1">'Sheet 1'!$B$3:$AM$3</definedName>
    <definedName name="_xlchart.v1.2" hidden="1">'Sheet 1'!$A$3</definedName>
    <definedName name="_xlchart.v1.3" hidden="1">'Sheet 1'!$B$106:$AM$106</definedName>
    <definedName name="_xlchart.v1.4" hidden="1">'Sheet 1'!$B$19:$AM$19</definedName>
    <definedName name="_xlchart.v1.5" hidden="1">'Sheet 1'!$B$3:$AM$3</definedName>
    <definedName name="_xlchart.v1.6" hidden="1">'Sheet 1'!$A$106</definedName>
    <definedName name="_xlchart.v1.7" hidden="1">'Sheet 1'!$A$19</definedName>
    <definedName name="_xlchart.v1.8" hidden="1">'Sheet 1'!$A$3</definedName>
    <definedName name="_xlchart.v1.9" hidden="1">'Sheet 1'!$B$106:$AM$106</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M9" i="1"/>
  <c r="AS10" i="1"/>
  <c r="AU101" i="1" a="1"/>
  <c r="AU101" i="1"/>
  <c r="AV16" i="1"/>
  <c r="AV13" i="1"/>
  <c r="AM89" i="1"/>
  <c r="AV10" i="1"/>
  <c r="AV7" i="1"/>
  <c r="AV4" i="1"/>
  <c r="AU86" i="1"/>
  <c r="AU87" i="1"/>
  <c r="AU99" i="1"/>
  <c r="AU103" i="1"/>
  <c r="AU100" i="1"/>
  <c r="AU85" i="1"/>
  <c r="AU88" i="1"/>
  <c r="AU89" i="1"/>
  <c r="AU90" i="1"/>
  <c r="AU91" i="1"/>
  <c r="AU92" i="1"/>
  <c r="AU102" i="1"/>
  <c r="AU95" i="1" a="1"/>
  <c r="AU95" i="1"/>
  <c r="AU97" i="1"/>
  <c r="AU105" i="1"/>
  <c r="AU108" i="1"/>
  <c r="AN4" i="1"/>
  <c r="AO4" i="1"/>
  <c r="AP4" i="1"/>
  <c r="AQ4" i="1"/>
  <c r="AR4" i="1"/>
  <c r="AU106" i="1"/>
  <c r="AN106" i="1"/>
  <c r="AN108" i="1"/>
  <c r="AO106" i="1"/>
  <c r="AO108" i="1"/>
  <c r="AP106" i="1"/>
  <c r="AP108" i="1"/>
  <c r="AQ106" i="1"/>
  <c r="AQ108" i="1"/>
  <c r="AR106" i="1"/>
  <c r="AR107" i="1"/>
  <c r="AR108" i="1"/>
  <c r="AO110" i="1"/>
  <c r="AO111" i="1"/>
  <c r="AO112" i="1"/>
  <c r="AO113" i="1"/>
  <c r="AO115" i="1"/>
  <c r="AO116" i="1" a="1"/>
  <c r="AO116" i="1"/>
  <c r="AO118" i="1"/>
  <c r="AO117" i="1"/>
  <c r="AS19" i="1"/>
  <c r="AU16" i="1"/>
  <c r="AT16" i="1"/>
  <c r="AS16" i="1"/>
  <c r="AU13" i="1"/>
  <c r="AT13" i="1"/>
  <c r="AS13" i="1"/>
  <c r="AU10" i="1"/>
  <c r="AT10" i="1"/>
  <c r="AU7" i="1"/>
  <c r="AT7" i="1"/>
  <c r="AS7"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<sst xmlns="http://schemas.openxmlformats.org/spreadsheetml/2006/main" count="1395" uniqueCount="160">
  <si>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</si>
  <si>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</si>
  <si>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</si>
  <si>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</si>
  <si>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</si>
  <si>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</si>
  <si>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</si>
  <si>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</si>
  <si>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</si>
  <si>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</si>
  <si>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</si>
  <si>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</si>
  <si>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</si>
  <si>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</si>
  <si>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</si>
  <si>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</si>
  <si>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</si>
  <si>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</si>
  <si>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</si>
  <si>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</si>
  <si>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</si>
  <si>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</si>
  <si>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</si>
  <si>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</si>
  <si>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</si>
  <si>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</si>
  <si>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</si>
  <si>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</si>
  <si>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</si>
  <si>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</si>
  <si>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</si>
  <si>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</si>
  <si>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</si>
  <si>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</si>
  <si>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</si>
  <si>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</si>
  <si>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</si>
  <si>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</si>
  <si>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</si>
  <si>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</si>
  <si>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</si>
  <si>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</si>
  <si>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</si>
  <si>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</si>
  <si>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</si>
  <si>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</si>
  <si>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</si>
  <si>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</si>
  <si>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</si>
  <si>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</si>
  <si>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</si>
  <si>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</si>
  <si>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</si>
  <si>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</si>
  <si>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</si>
  <si>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</si>
  <si>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</si>
  <si>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</si>
  <si>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</si>
  <si>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</si>
  <si>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</si>
  <si>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</si>
  <si>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</si>
  <si>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</si>
  <si>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</si>
  <si>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</si>
  <si>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</si>
  <si>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</si>
  <si>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</si>
  <si>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</si>
  <si>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</si>
  <si>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</si>
  <si>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</si>
  <si>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</si>
  <si>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</si>
  <si>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</si>
  <si>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</si>
  <si>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</si>
  <si>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</si>
  <si>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</si>
  <si>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</si>
  <si>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</si>
  <si>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</si>
  <si>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</si>
  <si>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</si>
  <si>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</si>
  <si>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</si>
  <si>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</si>
  <si>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</si>
  <si>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</si>
  <si>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</si>
  <si>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</si>
  <si>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</si>
  <si>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</si>
  <si>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</si>
  <si>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</si>
  <si>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</si>
  <si>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</si>
  <si>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</si>
  <si>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</si>
  <si>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</si>
  <si>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</si>
  <si>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</si>
  <si>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</si>
  <si>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</si>
  <si>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</si>
  <si>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</si>
  <si>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</si>
  <si>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</si>
  <si>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</si>
  <si>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</si>
  <si>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</si>
  <si>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</si>
  <si>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</si>
  <si>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</si>
  <si>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</si>
  <si>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</si>
  <si>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</si>
  <si>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</si>
  <si>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</si>
  <si>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</si>
  <si>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</si>
  <si>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</si>
  <si>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</si>
  <si>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</si>
  <si>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</si>
  <si>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</si>
  <si>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</si>
  <si>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</si>
  <si>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</si>
  <si>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</si>
  <si>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</si>
  <si>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</si>
  <si>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</si>
  <si>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</si>
  <si>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</si>
  <si>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</si>
  <si>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</si>
  <si>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</si>
  <si>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</si>
  <si>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</si>
  <si>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</si>
  <si>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</si>
  <si>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</si>
  <si>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</si>
  <si>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</si>
  <si>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</si>
  <si>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</si>
  <si>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</si>
  <si>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</si>
  <si>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</si>
  <si>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</si>
  <si>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</si>
  <si>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</si>
  <si>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</si>
  <si>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3yr FCF Growth</t>
  </si>
  <si>
    <t>FCF Margin</t>
  </si>
  <si>
    <t>Debt to Equity</t>
  </si>
  <si>
    <t>P/FCF</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</si>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</sst>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0" fontId="1" fillId="5" borderId="13" xfId="0" applyFont="1" applyFill="1" applyBorder="1" applyAlignment="1">
      <alignment horizontal="center"/>
    </xf>
    <xf numFmtId="0" fontId="1" fillId="5" borderId="14" xfId="0" applyFont="1" applyFill="1" applyBorder="1" applyAlignment="1">
      <alignment horizont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50082918739638E-2"/>
          <c:y val="0.10339808992150758"/>
          <c:w val="0.85699502487562196"/>
          <c:h val="0.764729364256840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3694700000</c:v>
                </c:pt>
                <c:pt idx="1">
                  <c:v>4143500000</c:v>
                </c:pt>
                <c:pt idx="2">
                  <c:v>4893500000</c:v>
                </c:pt>
                <c:pt idx="3">
                  <c:v>5566300000</c:v>
                </c:pt>
                <c:pt idx="4">
                  <c:v>6142000000</c:v>
                </c:pt>
                <c:pt idx="5">
                  <c:v>6639600000</c:v>
                </c:pt>
                <c:pt idx="6">
                  <c:v>6695000000</c:v>
                </c:pt>
                <c:pt idx="7">
                  <c:v>7133300000</c:v>
                </c:pt>
                <c:pt idx="8">
                  <c:v>7408100000</c:v>
                </c:pt>
                <c:pt idx="9">
                  <c:v>8320800000</c:v>
                </c:pt>
                <c:pt idx="10">
                  <c:v>9794500000</c:v>
                </c:pt>
                <c:pt idx="11">
                  <c:v>10686500000</c:v>
                </c:pt>
                <c:pt idx="12">
                  <c:v>11408800000</c:v>
                </c:pt>
                <c:pt idx="13">
                  <c:v>12421400000</c:v>
                </c:pt>
                <c:pt idx="14">
                  <c:v>13259300000</c:v>
                </c:pt>
                <c:pt idx="15">
                  <c:v>14243000000</c:v>
                </c:pt>
                <c:pt idx="16">
                  <c:v>14870000000</c:v>
                </c:pt>
                <c:pt idx="17">
                  <c:v>15405700000</c:v>
                </c:pt>
                <c:pt idx="18">
                  <c:v>17140500000</c:v>
                </c:pt>
                <c:pt idx="19">
                  <c:v>19064700000</c:v>
                </c:pt>
                <c:pt idx="20">
                  <c:v>20460200000</c:v>
                </c:pt>
                <c:pt idx="21">
                  <c:v>21586400000</c:v>
                </c:pt>
                <c:pt idx="22">
                  <c:v>22786600000</c:v>
                </c:pt>
                <c:pt idx="23">
                  <c:v>23522400000</c:v>
                </c:pt>
                <c:pt idx="24">
                  <c:v>22744700000</c:v>
                </c:pt>
                <c:pt idx="25">
                  <c:v>24074600000</c:v>
                </c:pt>
                <c:pt idx="26">
                  <c:v>27006000000</c:v>
                </c:pt>
                <c:pt idx="27">
                  <c:v>27567000000</c:v>
                </c:pt>
                <c:pt idx="28">
                  <c:v>28105700000</c:v>
                </c:pt>
                <c:pt idx="29">
                  <c:v>27441300000</c:v>
                </c:pt>
                <c:pt idx="30">
                  <c:v>25413000000</c:v>
                </c:pt>
                <c:pt idx="31">
                  <c:v>24621900000</c:v>
                </c:pt>
                <c:pt idx="32">
                  <c:v>22820400000</c:v>
                </c:pt>
                <c:pt idx="33">
                  <c:v>21025200000</c:v>
                </c:pt>
                <c:pt idx="34">
                  <c:v>21076500000</c:v>
                </c:pt>
                <c:pt idx="35">
                  <c:v>19207800000</c:v>
                </c:pt>
                <c:pt idx="36">
                  <c:v>23222900000</c:v>
                </c:pt>
                <c:pt idx="37">
                  <c:v>23182600000</c:v>
                </c:pt>
              </c:numCache>
            </c:numRef>
          </c:val>
          <c:extLst>
            <c:ext xmlns:c16="http://schemas.microsoft.com/office/drawing/2014/chart" uri="{C3380CC4-5D6E-409C-BE32-E72D297353CC}">
              <c16:uniqueId val="{00000000-CBF6-2746-AA22-97D720B7B7A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1016500000</c:v>
                </c:pt>
                <c:pt idx="1">
                  <c:v>1084400000</c:v>
                </c:pt>
                <c:pt idx="2">
                  <c:v>1297200000</c:v>
                </c:pt>
                <c:pt idx="3">
                  <c:v>1429900000</c:v>
                </c:pt>
                <c:pt idx="4">
                  <c:v>1595000000</c:v>
                </c:pt>
                <c:pt idx="5">
                  <c:v>1739600000</c:v>
                </c:pt>
                <c:pt idx="6">
                  <c:v>1813600000</c:v>
                </c:pt>
                <c:pt idx="7">
                  <c:v>2003000000</c:v>
                </c:pt>
                <c:pt idx="8">
                  <c:v>2244100000</c:v>
                </c:pt>
                <c:pt idx="9">
                  <c:v>2515200000</c:v>
                </c:pt>
                <c:pt idx="10">
                  <c:v>2878100000</c:v>
                </c:pt>
                <c:pt idx="11">
                  <c:v>2993900000</c:v>
                </c:pt>
                <c:pt idx="12">
                  <c:v>3201100000</c:v>
                </c:pt>
                <c:pt idx="13">
                  <c:v>3188500000</c:v>
                </c:pt>
                <c:pt idx="14">
                  <c:v>3840400000</c:v>
                </c:pt>
                <c:pt idx="15">
                  <c:v>3893000000</c:v>
                </c:pt>
                <c:pt idx="16">
                  <c:v>3416000000</c:v>
                </c:pt>
                <c:pt idx="17">
                  <c:v>2614300000</c:v>
                </c:pt>
                <c:pt idx="18">
                  <c:v>3457800000</c:v>
                </c:pt>
                <c:pt idx="19">
                  <c:v>4403400000</c:v>
                </c:pt>
                <c:pt idx="20">
                  <c:v>4951100000</c:v>
                </c:pt>
                <c:pt idx="21">
                  <c:v>6087500000</c:v>
                </c:pt>
                <c:pt idx="22">
                  <c:v>4846300000</c:v>
                </c:pt>
                <c:pt idx="23">
                  <c:v>7888400000</c:v>
                </c:pt>
                <c:pt idx="24">
                  <c:v>8176400000</c:v>
                </c:pt>
                <c:pt idx="25">
                  <c:v>8727400000</c:v>
                </c:pt>
                <c:pt idx="26">
                  <c:v>9920000000</c:v>
                </c:pt>
                <c:pt idx="27">
                  <c:v>10084100000</c:v>
                </c:pt>
                <c:pt idx="28">
                  <c:v>10311500000</c:v>
                </c:pt>
                <c:pt idx="29">
                  <c:v>9587000000</c:v>
                </c:pt>
                <c:pt idx="30">
                  <c:v>8749700000</c:v>
                </c:pt>
                <c:pt idx="31">
                  <c:v>9267300000</c:v>
                </c:pt>
                <c:pt idx="32">
                  <c:v>10858200000</c:v>
                </c:pt>
                <c:pt idx="33">
                  <c:v>10279300000</c:v>
                </c:pt>
                <c:pt idx="34">
                  <c:v>10757900000</c:v>
                </c:pt>
                <c:pt idx="35">
                  <c:v>9110200000</c:v>
                </c:pt>
                <c:pt idx="36">
                  <c:v>12181800000</c:v>
                </c:pt>
                <c:pt idx="37">
                  <c:v>9402800000</c:v>
                </c:pt>
              </c:numCache>
            </c:numRef>
          </c:val>
          <c:extLst>
            <c:ext xmlns:c16="http://schemas.microsoft.com/office/drawing/2014/chart" uri="{C3380CC4-5D6E-409C-BE32-E72D297353CC}">
              <c16:uniqueId val="{00000001-CBF6-2746-AA22-97D720B7B7A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-309000000</c:v>
                </c:pt>
                <c:pt idx="5">
                  <c:v>-269700000</c:v>
                </c:pt>
                <c:pt idx="6">
                  <c:v>294400000</c:v>
                </c:pt>
                <c:pt idx="7">
                  <c:v>274900000</c:v>
                </c:pt>
                <c:pt idx="8">
                  <c:v>362900000</c:v>
                </c:pt>
                <c:pt idx="9">
                  <c:v>387600000</c:v>
                </c:pt>
                <c:pt idx="10">
                  <c:v>232500000</c:v>
                </c:pt>
                <c:pt idx="11">
                  <c:v>-52000000</c:v>
                </c:pt>
                <c:pt idx="12">
                  <c:v>217500000</c:v>
                </c:pt>
                <c:pt idx="13">
                  <c:v>768600000</c:v>
                </c:pt>
                <c:pt idx="14">
                  <c:v>800400000</c:v>
                </c:pt>
                <c:pt idx="15">
                  <c:v>380900000</c:v>
                </c:pt>
                <c:pt idx="16">
                  <c:v>450500000</c:v>
                </c:pt>
                <c:pt idx="17">
                  <c:v>337900000</c:v>
                </c:pt>
                <c:pt idx="18">
                  <c:v>1585600000</c:v>
                </c:pt>
                <c:pt idx="19">
                  <c:v>2334600000</c:v>
                </c:pt>
                <c:pt idx="20">
                  <c:v>2730000000</c:v>
                </c:pt>
                <c:pt idx="21">
                  <c:v>2599600000</c:v>
                </c:pt>
                <c:pt idx="22">
                  <c:v>2929700000</c:v>
                </c:pt>
                <c:pt idx="23">
                  <c:v>3781500000</c:v>
                </c:pt>
                <c:pt idx="24">
                  <c:v>3798900000</c:v>
                </c:pt>
                <c:pt idx="25">
                  <c:v>4206100000</c:v>
                </c:pt>
                <c:pt idx="26">
                  <c:v>4420300000</c:v>
                </c:pt>
                <c:pt idx="27">
                  <c:v>3916900000</c:v>
                </c:pt>
                <c:pt idx="28">
                  <c:v>4296000000</c:v>
                </c:pt>
                <c:pt idx="29">
                  <c:v>4146900000</c:v>
                </c:pt>
                <c:pt idx="30">
                  <c:v>4725200000</c:v>
                </c:pt>
                <c:pt idx="31">
                  <c:v>4238500000</c:v>
                </c:pt>
                <c:pt idx="32">
                  <c:v>3697500000</c:v>
                </c:pt>
                <c:pt idx="33">
                  <c:v>4225000000</c:v>
                </c:pt>
                <c:pt idx="34">
                  <c:v>5728400000</c:v>
                </c:pt>
                <c:pt idx="35">
                  <c:v>4624400000</c:v>
                </c:pt>
                <c:pt idx="36">
                  <c:v>7101500000</c:v>
                </c:pt>
                <c:pt idx="37">
                  <c:v>5487500000</c:v>
                </c:pt>
              </c:numCache>
            </c:numRef>
          </c:val>
          <c:extLst>
            <c:ext xmlns:c16="http://schemas.microsoft.com/office/drawing/2014/chart" uri="{C3380CC4-5D6E-409C-BE32-E72D297353CC}">
              <c16:uniqueId val="{00000002-CBF6-2746-AA22-97D720B7B7A4}"/>
            </c:ext>
          </c:extLst>
        </c:ser>
        <c:dLbls>
          <c:showLegendKey val="0"/>
          <c:showVal val="0"/>
          <c:showCatName val="0"/>
          <c:showSerName val="0"/>
          <c:showPercent val="0"/>
          <c:showBubbleSize val="0"/>
        </c:dLbls>
        <c:gapWidth val="100"/>
        <c:overlap val="-24"/>
        <c:axId val="1486254368"/>
        <c:axId val="1542497056"/>
      </c:barChart>
      <c:catAx>
        <c:axId val="1486254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2497056"/>
        <c:crosses val="autoZero"/>
        <c:auto val="1"/>
        <c:lblAlgn val="ctr"/>
        <c:lblOffset val="100"/>
        <c:noMultiLvlLbl val="0"/>
      </c:catAx>
      <c:valAx>
        <c:axId val="15424970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6254368"/>
        <c:crosses val="autoZero"/>
        <c:crossBetween val="between"/>
      </c:valAx>
      <c:spPr>
        <a:noFill/>
        <a:ln>
          <a:noFill/>
        </a:ln>
        <a:effectLst/>
      </c:spPr>
    </c:plotArea>
    <c:legend>
      <c:legendPos val="b"/>
      <c:layout>
        <c:manualLayout>
          <c:xMode val="edge"/>
          <c:yMode val="edge"/>
          <c:x val="0.34797048876353143"/>
          <c:y val="0.93183323767801196"/>
          <c:w val="0.30405891800838331"/>
          <c:h val="4.29963375710705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47624</xdr:colOff>
      <xdr:row>108</xdr:row>
      <xdr:rowOff>9524</xdr:rowOff>
    </xdr:from>
    <xdr:to>
      <xdr:col>46</xdr:col>
      <xdr:colOff>1603374</xdr:colOff>
      <xdr:row>135</xdr:row>
      <xdr:rowOff>31749</xdr:rowOff>
    </xdr:to>
    <xdr:graphicFrame macro="">
      <xdr:nvGraphicFramePr>
        <xdr:cNvPr id="2" name="Chart 1">
          <a:extLst>
            <a:ext uri="{FF2B5EF4-FFF2-40B4-BE49-F238E27FC236}">
              <a16:creationId xmlns:a16="http://schemas.microsoft.com/office/drawing/2014/main" id="{A92E3667-4EEE-B299-2CD9-506A26BBC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http://en.wikipedia.org/wiki/McDonald's</v>
    <v>Wikipedia</v>
  </rv>
  <rv s="1">
    <v>0</v>
    <v>1</v>
  </rv>
  <rv s="2">
    <v>6</v>
    <v>https://www.bing.com/th?id=AMMS_7d8255243964a8970376f8dd41121106&amp;qlt=95</v>
    <v>2</v>
    <v>0</v>
    <v>https://www.bing.com/images/search?form=xlimg&amp;q=mcdonald%27s</v>
    <v>Image of MCDONALD'S CORPORATION</v>
  </rv>
  <rv s="0">
    <v>https://www.bing.com/financeapi/forcetrigger?t=a1xdec&amp;q=XNYS%3aMCD&amp;form=skydnc</v>
    <v>Learn more on Bing</v>
  </rv>
  <rv s="3">
    <v>0</v>
    <v>MCDONALD'S CORPORATION (XNYS:MCD)</v>
    <v>3</v>
    <v>4</v>
    <v>Finance</v>
    <v>5</v>
    <v>en-US</v>
    <v>a1xdec</v>
    <v>268435456</v>
    <v>1</v>
    <v>Powered by Refinitiv</v>
    <v>286.79000000000002</v>
    <v>228.34</v>
    <v>0.63229999999999997</v>
    <v>0.82</v>
    <v>2.882E-3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286.79000000000002</v>
    <v>3</v>
    <v>Hotels &amp; Entertainment Services</v>
    <v>Stock</v>
    <v>45028.999215890624</v>
    <v>4</v>
    <v>283.5</v>
    <v>208696065570</v>
    <v>MCDONALD'S CORPORATION</v>
    <v>MCDONALD'S CORPORATION</v>
    <v>283.85000000000002</v>
    <v>34.194600000000001</v>
    <v>284.48</v>
    <v>285.3</v>
    <v>731496900</v>
    <v>MCD</v>
    <v>MCDONALD'S CORPORATION (XNYS:MCD)</v>
    <v>2557446</v>
    <v>2641509</v>
    <v>1964</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63908/000006390895000003/0000063908-95-000003-index.html" TargetMode="External"/><Relationship Id="rId42" Type="http://schemas.openxmlformats.org/officeDocument/2006/relationships/hyperlink" Target="https://www.sec.gov/Archives/edgar/data/63908/000119312506039862/0001193125-06-039862-index.htm" TargetMode="External"/><Relationship Id="rId47" Type="http://schemas.openxmlformats.org/officeDocument/2006/relationships/hyperlink" Target="https://www.sec.gov/Archives/edgar/data/63908/000119312508037220/0001193125-08-037220-index.htm" TargetMode="External"/><Relationship Id="rId63" Type="http://schemas.openxmlformats.org/officeDocument/2006/relationships/hyperlink" Target="https://www.sec.gov/Archives/edgar/data/63908/000006390816000103/0000063908-16-000103-index.htm" TargetMode="External"/><Relationship Id="rId68" Type="http://schemas.openxmlformats.org/officeDocument/2006/relationships/hyperlink" Target="https://www.sec.gov/Archives/edgar/data/63908/000006390819000010/0000063908-19-000010-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3908/000006390897000007/0000063908-97-000007-index.html" TargetMode="External"/><Relationship Id="rId32" Type="http://schemas.openxmlformats.org/officeDocument/2006/relationships/hyperlink" Target="https://www.sec.gov/Archives/edgar/data/63908/000095013101500282/0000950131-01-500282-index.htm" TargetMode="External"/><Relationship Id="rId37" Type="http://schemas.openxmlformats.org/officeDocument/2006/relationships/hyperlink" Target="https://www.sec.gov/Archives/edgar/data/63908/000104746903008450/0001047469-03-008450-index.htm" TargetMode="External"/><Relationship Id="rId40" Type="http://schemas.openxmlformats.org/officeDocument/2006/relationships/hyperlink" Target="https://www.sec.gov/Archives/edgar/data/63908/000119312505042609/0001193125-05-042609-index.htm" TargetMode="External"/><Relationship Id="rId45" Type="http://schemas.openxmlformats.org/officeDocument/2006/relationships/hyperlink" Target="https://www.sec.gov/Archives/edgar/data/63908/000119312507039707/0001193125-07-039707-index.htm" TargetMode="External"/><Relationship Id="rId53" Type="http://schemas.openxmlformats.org/officeDocument/2006/relationships/hyperlink" Target="https://www.sec.gov/Archives/edgar/data/63908/000119312511046701/0001193125-11-046701-index.htm" TargetMode="External"/><Relationship Id="rId58" Type="http://schemas.openxmlformats.org/officeDocument/2006/relationships/hyperlink" Target="https://www.sec.gov/Archives/edgar/data/63908/000006390814000019/0000063908-14-000019-index.htm" TargetMode="External"/><Relationship Id="rId66" Type="http://schemas.openxmlformats.org/officeDocument/2006/relationships/hyperlink" Target="https://www.sec.gov/Archives/edgar/data/63908/000006390818000010/0000063908-18-000010-index.htm" TargetMode="External"/><Relationship Id="rId74" Type="http://schemas.openxmlformats.org/officeDocument/2006/relationships/hyperlink" Target="https://www.sec.gov/Archives/edgar/data/63908/000006390822000011/0000063908-22-00001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3908/000006390815000016/0000063908-15-000016-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3908/000006390896000016/0000063908-96-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63908/000119312506039862/0001193125-06-039862-index.htm" TargetMode="External"/><Relationship Id="rId48" Type="http://schemas.openxmlformats.org/officeDocument/2006/relationships/hyperlink" Target="https://www.sec.gov/Archives/edgar/data/63908/000119312509037008/0001193125-09-037008-index.htm" TargetMode="External"/><Relationship Id="rId56" Type="http://schemas.openxmlformats.org/officeDocument/2006/relationships/hyperlink" Target="https://www.sec.gov/Archives/edgar/data/63908/000006390813000010/0000063908-13-000010-index.htm" TargetMode="External"/><Relationship Id="rId64" Type="http://schemas.openxmlformats.org/officeDocument/2006/relationships/hyperlink" Target="https://www.sec.gov/Archives/edgar/data/63908/000006390817000017/0000063908-17-000017-index.htm" TargetMode="External"/><Relationship Id="rId69" Type="http://schemas.openxmlformats.org/officeDocument/2006/relationships/hyperlink" Target="https://www.sec.gov/Archives/edgar/data/63908/000006390819000010/0000063908-19-000010-index.htm" TargetMode="External"/><Relationship Id="rId77" Type="http://schemas.openxmlformats.org/officeDocument/2006/relationships/hyperlink" Target="https://www.sec.gov/Archives/edgar/data/63908/000006390823000012/0000063908-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3908/000119312510042025/0001193125-10-042025-index.htm" TargetMode="External"/><Relationship Id="rId72" Type="http://schemas.openxmlformats.org/officeDocument/2006/relationships/hyperlink" Target="https://www.sec.gov/Archives/edgar/data/63908/000006390821000013/0000063908-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3908/000006390897000007/0000063908-97-000007-index.html" TargetMode="External"/><Relationship Id="rId33" Type="http://schemas.openxmlformats.org/officeDocument/2006/relationships/hyperlink" Target="https://www.sec.gov/Archives/edgar/data/63908/000095013101500282/0000950131-01-500282-index.htm" TargetMode="External"/><Relationship Id="rId38" Type="http://schemas.openxmlformats.org/officeDocument/2006/relationships/hyperlink" Target="https://www.sec.gov/Archives/edgar/data/63908/000119312504035282/0001193125-04-035282-index.htm" TargetMode="External"/><Relationship Id="rId46" Type="http://schemas.openxmlformats.org/officeDocument/2006/relationships/hyperlink" Target="https://www.sec.gov/Archives/edgar/data/63908/000119312508037220/0001193125-08-037220-index.htm" TargetMode="External"/><Relationship Id="rId59" Type="http://schemas.openxmlformats.org/officeDocument/2006/relationships/hyperlink" Target="https://www.sec.gov/Archives/edgar/data/63908/000006390814000019/0000063908-14-000019-index.htm" TargetMode="External"/><Relationship Id="rId67" Type="http://schemas.openxmlformats.org/officeDocument/2006/relationships/hyperlink" Target="https://www.sec.gov/Archives/edgar/data/63908/000006390818000010/0000063908-18-000010-index.htm" TargetMode="External"/><Relationship Id="rId20" Type="http://schemas.openxmlformats.org/officeDocument/2006/relationships/hyperlink" Target="https://www.sec.gov/Archives/edgar/data/63908/000006390895000003/0000063908-95-000003-index.html" TargetMode="External"/><Relationship Id="rId41" Type="http://schemas.openxmlformats.org/officeDocument/2006/relationships/hyperlink" Target="https://www.sec.gov/Archives/edgar/data/63908/000119312505042609/0001193125-05-042609-index.htm" TargetMode="External"/><Relationship Id="rId54" Type="http://schemas.openxmlformats.org/officeDocument/2006/relationships/hyperlink" Target="https://www.sec.gov/Archives/edgar/data/63908/000119312512077317/0001193125-12-077317-index.htm" TargetMode="External"/><Relationship Id="rId62" Type="http://schemas.openxmlformats.org/officeDocument/2006/relationships/hyperlink" Target="https://www.sec.gov/Archives/edgar/data/63908/000006390816000103/0000063908-16-000103-index.htm" TargetMode="External"/><Relationship Id="rId70" Type="http://schemas.openxmlformats.org/officeDocument/2006/relationships/hyperlink" Target="https://www.sec.gov/Archives/edgar/data/63908/000006390820000022/0000063908-20-000022-index.htm" TargetMode="External"/><Relationship Id="rId75" Type="http://schemas.openxmlformats.org/officeDocument/2006/relationships/hyperlink" Target="https://www.sec.gov/Archives/edgar/data/63908/000006390822000011/0000063908-22-000011-index.htm" TargetMode="External"/><Relationship Id="rId1" Type="http://schemas.openxmlformats.org/officeDocument/2006/relationships/hyperlink" Target="https://roic.ai/company/MC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3908/000006390896000016/0000063908-96-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63908/000104746903008450/0001047469-03-008450-index.htm" TargetMode="External"/><Relationship Id="rId49" Type="http://schemas.openxmlformats.org/officeDocument/2006/relationships/hyperlink" Target="https://www.sec.gov/Archives/edgar/data/63908/000119312509037008/0001193125-09-037008-index.htm" TargetMode="External"/><Relationship Id="rId57" Type="http://schemas.openxmlformats.org/officeDocument/2006/relationships/hyperlink" Target="https://www.sec.gov/Archives/edgar/data/63908/000006390813000010/0000063908-13-000010-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3908/000119312507039707/0001193125-07-039707-index.htm" TargetMode="External"/><Relationship Id="rId52" Type="http://schemas.openxmlformats.org/officeDocument/2006/relationships/hyperlink" Target="https://www.sec.gov/Archives/edgar/data/63908/000119312511046701/0001193125-11-046701-index.htm" TargetMode="External"/><Relationship Id="rId60" Type="http://schemas.openxmlformats.org/officeDocument/2006/relationships/hyperlink" Target="https://www.sec.gov/Archives/edgar/data/63908/000006390815000016/0000063908-15-000016-index.htm" TargetMode="External"/><Relationship Id="rId65" Type="http://schemas.openxmlformats.org/officeDocument/2006/relationships/hyperlink" Target="https://www.sec.gov/Archives/edgar/data/63908/000006390817000017/0000063908-17-000017-index.htm" TargetMode="External"/><Relationship Id="rId73" Type="http://schemas.openxmlformats.org/officeDocument/2006/relationships/hyperlink" Target="https://www.sec.gov/Archives/edgar/data/63908/000006390821000013/0000063908-21-000013-index.htm" TargetMode="External"/><Relationship Id="rId78" Type="http://schemas.openxmlformats.org/officeDocument/2006/relationships/hyperlink" Target="https://finbox.com/NYSE:MC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3908/000119312504035282/0001193125-04-035282-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63908/000119312510042025/0001193125-10-042025-index.htm" TargetMode="External"/><Relationship Id="rId55" Type="http://schemas.openxmlformats.org/officeDocument/2006/relationships/hyperlink" Target="https://www.sec.gov/Archives/edgar/data/63908/000119312512077317/0001193125-12-077317-index.htm" TargetMode="External"/><Relationship Id="rId76" Type="http://schemas.openxmlformats.org/officeDocument/2006/relationships/hyperlink" Target="https://www.sec.gov/Archives/edgar/data/63908/000006390823000012/0000063908-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3908/000006390820000022/0000063908-20-00002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W2" activePane="bottomRight" state="frozen"/>
      <selection pane="topRight"/>
      <selection pane="bottomLeft"/>
      <selection pane="bottomRight" activeCell="AP91" sqref="AP91"/>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3694700000</v>
      </c>
      <c r="C3" s="1">
        <v>4143500000</v>
      </c>
      <c r="D3" s="1">
        <v>4893500000</v>
      </c>
      <c r="E3" s="1">
        <v>5566300000</v>
      </c>
      <c r="F3" s="1">
        <v>6142000000</v>
      </c>
      <c r="G3" s="1">
        <v>6639600000</v>
      </c>
      <c r="H3" s="1">
        <v>6695000000</v>
      </c>
      <c r="I3" s="1">
        <v>7133300000</v>
      </c>
      <c r="J3" s="1">
        <v>7408100000</v>
      </c>
      <c r="K3" s="1">
        <v>8320800000</v>
      </c>
      <c r="L3" s="1">
        <v>9794500000</v>
      </c>
      <c r="M3" s="1">
        <v>10686500000</v>
      </c>
      <c r="N3" s="1">
        <v>11408800000</v>
      </c>
      <c r="O3" s="1">
        <v>12421400000</v>
      </c>
      <c r="P3" s="1">
        <v>13259300000</v>
      </c>
      <c r="Q3" s="1">
        <v>14243000000</v>
      </c>
      <c r="R3" s="1">
        <v>14870000000</v>
      </c>
      <c r="S3" s="1">
        <v>15405700000</v>
      </c>
      <c r="T3" s="1">
        <v>17140500000</v>
      </c>
      <c r="U3" s="1">
        <v>19064700000</v>
      </c>
      <c r="V3" s="1">
        <v>20460200000</v>
      </c>
      <c r="W3" s="1">
        <v>21586400000</v>
      </c>
      <c r="X3" s="1">
        <v>22786600000</v>
      </c>
      <c r="Y3" s="1">
        <v>23522400000</v>
      </c>
      <c r="Z3" s="1">
        <v>22744700000</v>
      </c>
      <c r="AA3" s="1">
        <v>24074600000</v>
      </c>
      <c r="AB3" s="1">
        <v>27006000000</v>
      </c>
      <c r="AC3" s="1">
        <v>27567000000</v>
      </c>
      <c r="AD3" s="1">
        <v>28105700000</v>
      </c>
      <c r="AE3" s="1">
        <v>27441300000</v>
      </c>
      <c r="AF3" s="1">
        <v>25413000000</v>
      </c>
      <c r="AG3" s="1">
        <v>24621900000</v>
      </c>
      <c r="AH3" s="1">
        <v>22820400000</v>
      </c>
      <c r="AI3" s="1">
        <v>21025200000</v>
      </c>
      <c r="AJ3" s="1">
        <v>21076500000</v>
      </c>
      <c r="AK3" s="1">
        <v>19207800000</v>
      </c>
      <c r="AL3" s="1">
        <v>23222900000</v>
      </c>
      <c r="AM3" s="1">
        <v>23182600000</v>
      </c>
      <c r="AN3" s="28">
        <v>24346000000</v>
      </c>
      <c r="AO3" s="28">
        <v>25784000000</v>
      </c>
      <c r="AP3" s="28">
        <v>27441000000</v>
      </c>
      <c r="AQ3" s="28">
        <v>28889000000</v>
      </c>
      <c r="AR3" s="28">
        <v>29963000000</v>
      </c>
      <c r="AS3" s="18" t="s">
        <v>109</v>
      </c>
      <c r="AT3" s="19" t="s">
        <v>110</v>
      </c>
      <c r="AU3" s="19" t="s">
        <v>111</v>
      </c>
      <c r="AV3" s="19" t="s">
        <v>155</v>
      </c>
    </row>
    <row r="4" spans="1:48" ht="19" x14ac:dyDescent="0.25">
      <c r="A4" s="14" t="s">
        <v>94</v>
      </c>
      <c r="B4" s="1"/>
      <c r="C4" s="15">
        <f>(C3/B3)-1</f>
        <v>0.12147129672233192</v>
      </c>
      <c r="D4" s="15">
        <f>(D3/C3)-1</f>
        <v>0.18100639555930975</v>
      </c>
      <c r="E4" s="15">
        <f>(E3/D3)-1</f>
        <v>0.13748850515990596</v>
      </c>
      <c r="F4" s="15">
        <f t="shared" ref="F4:AR4" si="0">(F3/E3)-1</f>
        <v>0.10342597416596311</v>
      </c>
      <c r="G4" s="15">
        <f t="shared" si="0"/>
        <v>8.1015955714750953E-2</v>
      </c>
      <c r="H4" s="16">
        <f t="shared" si="0"/>
        <v>8.3438761371166237E-3</v>
      </c>
      <c r="I4" s="16">
        <f t="shared" si="0"/>
        <v>6.5466766243465369E-2</v>
      </c>
      <c r="J4" s="16">
        <f t="shared" si="0"/>
        <v>3.8523544502544471E-2</v>
      </c>
      <c r="K4" s="16">
        <f t="shared" si="0"/>
        <v>0.12320298052132128</v>
      </c>
      <c r="L4" s="16">
        <f t="shared" si="0"/>
        <v>0.17711037400249974</v>
      </c>
      <c r="M4" s="16">
        <f t="shared" si="0"/>
        <v>9.1071519730461015E-2</v>
      </c>
      <c r="N4" s="16">
        <f t="shared" si="0"/>
        <v>6.7589949936836202E-2</v>
      </c>
      <c r="O4" s="16">
        <f t="shared" si="0"/>
        <v>8.875604796297587E-2</v>
      </c>
      <c r="P4" s="16">
        <f t="shared" si="0"/>
        <v>6.7456164361505255E-2</v>
      </c>
      <c r="Q4" s="16">
        <f t="shared" si="0"/>
        <v>7.4189436848099088E-2</v>
      </c>
      <c r="R4" s="16">
        <f t="shared" si="0"/>
        <v>4.4021624657726521E-2</v>
      </c>
      <c r="S4" s="16">
        <f t="shared" si="0"/>
        <v>3.6025554808339022E-2</v>
      </c>
      <c r="T4" s="16">
        <f t="shared" si="0"/>
        <v>0.11260767118663861</v>
      </c>
      <c r="U4" s="16">
        <f t="shared" si="0"/>
        <v>0.11226043580992395</v>
      </c>
      <c r="V4" s="16">
        <f t="shared" si="0"/>
        <v>7.3198109595220551E-2</v>
      </c>
      <c r="W4" s="16">
        <f t="shared" si="0"/>
        <v>5.5043450210652933E-2</v>
      </c>
      <c r="X4" s="16">
        <f t="shared" si="0"/>
        <v>5.5599822110217634E-2</v>
      </c>
      <c r="Y4" s="16">
        <f t="shared" si="0"/>
        <v>3.2290907814241709E-2</v>
      </c>
      <c r="Z4" s="16">
        <f t="shared" si="0"/>
        <v>-3.3062102506546953E-2</v>
      </c>
      <c r="AA4" s="16">
        <f t="shared" si="0"/>
        <v>5.8470764617691184E-2</v>
      </c>
      <c r="AB4" s="16">
        <f t="shared" si="0"/>
        <v>0.12176318609654979</v>
      </c>
      <c r="AC4" s="16">
        <f t="shared" si="0"/>
        <v>2.0773161519662242E-2</v>
      </c>
      <c r="AD4" s="16">
        <f t="shared" si="0"/>
        <v>1.9541480755976393E-2</v>
      </c>
      <c r="AE4" s="16">
        <f t="shared" si="0"/>
        <v>-2.3639332946697622E-2</v>
      </c>
      <c r="AF4" s="16">
        <f t="shared" si="0"/>
        <v>-7.3914136720927948E-2</v>
      </c>
      <c r="AG4" s="16">
        <f t="shared" si="0"/>
        <v>-3.1129736748908066E-2</v>
      </c>
      <c r="AH4" s="16">
        <f t="shared" si="0"/>
        <v>-7.3166571223179377E-2</v>
      </c>
      <c r="AI4" s="16">
        <f t="shared" si="0"/>
        <v>-7.8666456328548184E-2</v>
      </c>
      <c r="AJ4" s="16">
        <f t="shared" si="0"/>
        <v>2.4399292277839102E-3</v>
      </c>
      <c r="AK4" s="16">
        <f t="shared" si="0"/>
        <v>-8.8662728631414112E-2</v>
      </c>
      <c r="AL4" s="16">
        <f t="shared" si="0"/>
        <v>0.20903487125022124</v>
      </c>
      <c r="AM4" s="16">
        <f t="shared" si="0"/>
        <v>-1.7353560494167697E-3</v>
      </c>
      <c r="AN4" s="16">
        <f t="shared" si="0"/>
        <v>5.0184189866537832E-2</v>
      </c>
      <c r="AO4" s="16">
        <f t="shared" si="0"/>
        <v>5.9065144171527084E-2</v>
      </c>
      <c r="AP4" s="16">
        <f t="shared" si="0"/>
        <v>6.4264660254421457E-2</v>
      </c>
      <c r="AQ4" s="16">
        <f t="shared" si="0"/>
        <v>5.2767756277103617E-2</v>
      </c>
      <c r="AR4" s="16">
        <f t="shared" si="0"/>
        <v>3.7176780089307249E-2</v>
      </c>
      <c r="AS4" s="17">
        <f>(AM4+AL4+AK4)/3</f>
        <v>3.9545595523130118E-2</v>
      </c>
      <c r="AT4" s="17">
        <f>(AM20+AL20+AK20)/3</f>
        <v>-1.4709507760818955E-2</v>
      </c>
      <c r="AU4" s="17">
        <f>(AM29+AL29+AK29)/3</f>
        <v>6.6274463250647744E-2</v>
      </c>
      <c r="AV4" s="17">
        <f>(AM105+AL105+AK105)/3</f>
        <v>3.8552926878124692E-2</v>
      </c>
    </row>
    <row r="5" spans="1:48" ht="19" x14ac:dyDescent="0.25">
      <c r="A5" s="5" t="s">
        <v>2</v>
      </c>
      <c r="B5" s="1">
        <v>1484100000</v>
      </c>
      <c r="C5" s="1">
        <v>1807900000</v>
      </c>
      <c r="D5" s="1">
        <v>2868200000</v>
      </c>
      <c r="E5" s="1">
        <v>3287900000</v>
      </c>
      <c r="F5" s="1">
        <v>3582000000</v>
      </c>
      <c r="G5" s="1">
        <v>1190100000</v>
      </c>
      <c r="H5" s="1">
        <v>1113300000</v>
      </c>
      <c r="I5" s="1">
        <v>1133900000</v>
      </c>
      <c r="J5" s="1">
        <v>2685400000</v>
      </c>
      <c r="K5" s="1">
        <v>2992800000</v>
      </c>
      <c r="L5" s="1">
        <v>3622700000</v>
      </c>
      <c r="M5" s="1">
        <v>4080600000</v>
      </c>
      <c r="N5" s="1">
        <v>4444600000</v>
      </c>
      <c r="O5" s="1">
        <v>4838200000</v>
      </c>
      <c r="P5" s="1">
        <v>5192700000</v>
      </c>
      <c r="Q5" s="1">
        <v>6832200000</v>
      </c>
      <c r="R5" s="1">
        <v>7352700000</v>
      </c>
      <c r="S5" s="1">
        <v>7668500000</v>
      </c>
      <c r="T5" s="1">
        <v>8532300000</v>
      </c>
      <c r="U5" s="1">
        <v>9376700000</v>
      </c>
      <c r="V5" s="1">
        <v>14136000000</v>
      </c>
      <c r="W5" s="1">
        <v>14602100000</v>
      </c>
      <c r="X5" s="1">
        <v>14881400000</v>
      </c>
      <c r="Y5" s="1">
        <v>14883200000</v>
      </c>
      <c r="Z5" s="1">
        <v>13952900000</v>
      </c>
      <c r="AA5" s="1">
        <v>14437300000</v>
      </c>
      <c r="AB5" s="1">
        <v>16319400000</v>
      </c>
      <c r="AC5" s="1">
        <v>16750700000</v>
      </c>
      <c r="AD5" s="1">
        <v>17203000000</v>
      </c>
      <c r="AE5" s="1">
        <v>16985600000</v>
      </c>
      <c r="AF5" s="1">
        <v>15623800000</v>
      </c>
      <c r="AG5" s="1">
        <v>14417200000</v>
      </c>
      <c r="AH5" s="1">
        <v>12199600000</v>
      </c>
      <c r="AI5" s="1">
        <v>10239200000</v>
      </c>
      <c r="AJ5" s="1">
        <v>9961200000</v>
      </c>
      <c r="AK5" s="1">
        <v>9455700000</v>
      </c>
      <c r="AL5" s="1">
        <v>10642700000</v>
      </c>
      <c r="AM5" s="1">
        <v>9975400000</v>
      </c>
    </row>
    <row r="6" spans="1:48" ht="20" x14ac:dyDescent="0.25">
      <c r="A6" s="6" t="s">
        <v>3</v>
      </c>
      <c r="B6" s="10">
        <v>2210600000</v>
      </c>
      <c r="C6" s="10">
        <v>2335600000</v>
      </c>
      <c r="D6" s="10">
        <v>2025300000</v>
      </c>
      <c r="E6" s="10">
        <v>2278400000</v>
      </c>
      <c r="F6" s="10">
        <v>2560000000</v>
      </c>
      <c r="G6" s="10">
        <v>5449500000</v>
      </c>
      <c r="H6" s="10">
        <v>5581700000</v>
      </c>
      <c r="I6" s="10">
        <v>5999400000</v>
      </c>
      <c r="J6" s="10">
        <v>4722700000</v>
      </c>
      <c r="K6" s="10">
        <v>5328000000</v>
      </c>
      <c r="L6" s="10">
        <v>6171800000</v>
      </c>
      <c r="M6" s="10">
        <v>6605900000</v>
      </c>
      <c r="N6" s="10">
        <v>6964200000</v>
      </c>
      <c r="O6" s="10">
        <v>7583200000</v>
      </c>
      <c r="P6" s="10">
        <v>8066600000</v>
      </c>
      <c r="Q6" s="10">
        <v>7410800000</v>
      </c>
      <c r="R6" s="10">
        <v>7517300000</v>
      </c>
      <c r="S6" s="10">
        <v>7737200000</v>
      </c>
      <c r="T6" s="10">
        <v>8608200000</v>
      </c>
      <c r="U6" s="10">
        <v>9688000000</v>
      </c>
      <c r="V6" s="10">
        <v>6324200000</v>
      </c>
      <c r="W6" s="10">
        <v>6984300000</v>
      </c>
      <c r="X6" s="10">
        <v>7905200000</v>
      </c>
      <c r="Y6" s="10">
        <v>8639200000</v>
      </c>
      <c r="Z6" s="10">
        <v>8791800000</v>
      </c>
      <c r="AA6" s="10">
        <v>9637300000</v>
      </c>
      <c r="AB6" s="10">
        <v>10686600000</v>
      </c>
      <c r="AC6" s="10">
        <v>10816300000</v>
      </c>
      <c r="AD6" s="10">
        <v>10902700000</v>
      </c>
      <c r="AE6" s="10">
        <v>10455700000</v>
      </c>
      <c r="AF6" s="10">
        <v>9789200000</v>
      </c>
      <c r="AG6" s="10">
        <v>10204700000</v>
      </c>
      <c r="AH6" s="10">
        <v>10620800000</v>
      </c>
      <c r="AI6" s="10">
        <v>10786000000</v>
      </c>
      <c r="AJ6" s="10">
        <v>11115300000</v>
      </c>
      <c r="AK6" s="10">
        <v>9752100000</v>
      </c>
      <c r="AL6" s="10">
        <v>12580200000</v>
      </c>
      <c r="AM6" s="10">
        <v>13207200000</v>
      </c>
      <c r="AS6" s="18" t="s">
        <v>112</v>
      </c>
      <c r="AT6" s="19" t="s">
        <v>113</v>
      </c>
      <c r="AU6" s="19" t="s">
        <v>114</v>
      </c>
      <c r="AV6" s="19" t="s">
        <v>156</v>
      </c>
    </row>
    <row r="7" spans="1:48" ht="19" x14ac:dyDescent="0.25">
      <c r="A7" s="5" t="s">
        <v>4</v>
      </c>
      <c r="B7" s="2">
        <v>0.59830000000000005</v>
      </c>
      <c r="C7" s="2">
        <v>0.56369999999999998</v>
      </c>
      <c r="D7" s="2">
        <v>0.41389999999999999</v>
      </c>
      <c r="E7" s="2">
        <v>0.4093</v>
      </c>
      <c r="F7" s="2">
        <v>0.4168</v>
      </c>
      <c r="G7" s="2">
        <v>0.82079999999999997</v>
      </c>
      <c r="H7" s="2">
        <v>0.8337</v>
      </c>
      <c r="I7" s="2">
        <v>0.84099999999999997</v>
      </c>
      <c r="J7" s="2">
        <v>0.63749999999999996</v>
      </c>
      <c r="K7" s="2">
        <v>0.64029999999999998</v>
      </c>
      <c r="L7" s="2">
        <v>0.63009999999999999</v>
      </c>
      <c r="M7" s="2">
        <v>0.61819999999999997</v>
      </c>
      <c r="N7" s="2">
        <v>0.61040000000000005</v>
      </c>
      <c r="O7" s="2">
        <v>0.61050000000000004</v>
      </c>
      <c r="P7" s="2">
        <v>0.60840000000000005</v>
      </c>
      <c r="Q7" s="2">
        <v>0.52029999999999998</v>
      </c>
      <c r="R7" s="2">
        <v>0.50549999999999995</v>
      </c>
      <c r="S7" s="2">
        <v>0.50219999999999998</v>
      </c>
      <c r="T7" s="2">
        <v>0.50219999999999998</v>
      </c>
      <c r="U7" s="2">
        <v>0.50819999999999999</v>
      </c>
      <c r="V7" s="2">
        <v>0.30909999999999999</v>
      </c>
      <c r="W7" s="2">
        <v>0.3236</v>
      </c>
      <c r="X7" s="2">
        <v>0.34689999999999999</v>
      </c>
      <c r="Y7" s="2">
        <v>0.36730000000000002</v>
      </c>
      <c r="Z7" s="2">
        <v>0.38650000000000001</v>
      </c>
      <c r="AA7" s="2">
        <v>0.40029999999999999</v>
      </c>
      <c r="AB7" s="2">
        <v>0.3957</v>
      </c>
      <c r="AC7" s="2">
        <v>0.39240000000000003</v>
      </c>
      <c r="AD7" s="2">
        <v>0.38790000000000002</v>
      </c>
      <c r="AE7" s="2">
        <v>0.38100000000000001</v>
      </c>
      <c r="AF7" s="2">
        <v>0.38519999999999999</v>
      </c>
      <c r="AG7" s="2">
        <v>0.41449999999999998</v>
      </c>
      <c r="AH7" s="2">
        <v>0.46539999999999998</v>
      </c>
      <c r="AI7" s="2">
        <v>0.51300000000000001</v>
      </c>
      <c r="AJ7" s="2">
        <v>0.52739999999999998</v>
      </c>
      <c r="AK7" s="2">
        <v>0.50770000000000004</v>
      </c>
      <c r="AL7" s="2">
        <v>0.54169999999999996</v>
      </c>
      <c r="AM7" s="2">
        <v>0.56969999999999998</v>
      </c>
      <c r="AS7" s="17">
        <f>AM7</f>
        <v>0.56969999999999998</v>
      </c>
      <c r="AT7" s="20">
        <f>AM21</f>
        <v>0.40560000000000002</v>
      </c>
      <c r="AU7" s="20">
        <f>AM30</f>
        <v>0.26650000000000001</v>
      </c>
      <c r="AV7" s="20">
        <f>AM106/AM3</f>
        <v>0.2367077031911865</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0.10750304107390889</v>
      </c>
      <c r="AU10" s="20">
        <f>AM80</f>
        <v>7.1907378809969542E-3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1119400000</v>
      </c>
      <c r="C12" s="1">
        <v>1175000000</v>
      </c>
      <c r="D12" s="1">
        <v>525100000</v>
      </c>
      <c r="E12" s="1">
        <v>611300000</v>
      </c>
      <c r="F12" s="1">
        <v>663000000</v>
      </c>
      <c r="G12" s="1">
        <v>3455600000</v>
      </c>
      <c r="H12" s="1">
        <v>3502800000</v>
      </c>
      <c r="I12" s="1">
        <v>3646900000</v>
      </c>
      <c r="J12" s="1">
        <v>2232300000</v>
      </c>
      <c r="K12" s="1">
        <v>2542100000</v>
      </c>
      <c r="L12" s="1">
        <v>2967200000</v>
      </c>
      <c r="M12" s="1">
        <v>3276200000</v>
      </c>
      <c r="N12" s="1">
        <v>3475600000</v>
      </c>
      <c r="O12" s="1">
        <v>3678800000</v>
      </c>
      <c r="P12" s="1">
        <v>3895900000</v>
      </c>
      <c r="Q12" s="1">
        <v>4277500000</v>
      </c>
      <c r="R12" s="1">
        <v>4562900000</v>
      </c>
      <c r="S12" s="1">
        <v>4791000000</v>
      </c>
      <c r="T12" s="1">
        <v>5244400000</v>
      </c>
      <c r="U12" s="1">
        <v>5706300000</v>
      </c>
      <c r="V12" s="1">
        <v>2220600000</v>
      </c>
      <c r="W12" s="1">
        <v>2337900000</v>
      </c>
      <c r="X12" s="1">
        <v>2367000000</v>
      </c>
      <c r="Y12" s="1">
        <v>2355500000</v>
      </c>
      <c r="Z12" s="1">
        <v>2234200000</v>
      </c>
      <c r="AA12" s="1">
        <v>2333300000</v>
      </c>
      <c r="AB12" s="1">
        <v>2393700000</v>
      </c>
      <c r="AC12" s="1">
        <v>2455200000</v>
      </c>
      <c r="AD12" s="1">
        <v>2385600000</v>
      </c>
      <c r="AE12" s="1">
        <v>2487900000</v>
      </c>
      <c r="AF12" s="1">
        <v>2434300000</v>
      </c>
      <c r="AG12" s="1">
        <v>2384500000</v>
      </c>
      <c r="AH12" s="1">
        <v>2231300000</v>
      </c>
      <c r="AI12" s="1">
        <v>2200200000</v>
      </c>
      <c r="AJ12" s="1">
        <v>2229400000</v>
      </c>
      <c r="AK12" s="1">
        <v>2245000000</v>
      </c>
      <c r="AL12" s="1">
        <v>2377800000</v>
      </c>
      <c r="AM12" s="1">
        <v>2492200000</v>
      </c>
      <c r="AS12" s="18" t="s">
        <v>115</v>
      </c>
      <c r="AT12" s="19" t="s">
        <v>116</v>
      </c>
      <c r="AU12" s="19" t="s">
        <v>117</v>
      </c>
      <c r="AV12" s="19" t="s">
        <v>157</v>
      </c>
    </row>
    <row r="13" spans="1:48" ht="19" x14ac:dyDescent="0.25">
      <c r="A13" s="14" t="s">
        <v>100</v>
      </c>
      <c r="B13" s="15">
        <f>B12/B3</f>
        <v>0.30297453108506778</v>
      </c>
      <c r="C13" s="15">
        <f t="shared" ref="C13:AM13" si="2">C12/C3</f>
        <v>0.28357668637625194</v>
      </c>
      <c r="D13" s="15">
        <f t="shared" si="2"/>
        <v>0.10730560948196587</v>
      </c>
      <c r="E13" s="15">
        <f t="shared" si="2"/>
        <v>0.10982160501589926</v>
      </c>
      <c r="F13" s="15">
        <f t="shared" si="2"/>
        <v>0.10794529469228265</v>
      </c>
      <c r="G13" s="15">
        <f t="shared" si="2"/>
        <v>0.52045303933971931</v>
      </c>
      <c r="H13" s="15">
        <f t="shared" si="2"/>
        <v>0.52319641523525018</v>
      </c>
      <c r="I13" s="15">
        <f t="shared" si="2"/>
        <v>0.51125005257033906</v>
      </c>
      <c r="J13" s="15">
        <f t="shared" si="2"/>
        <v>0.30133232542757254</v>
      </c>
      <c r="K13" s="15">
        <f t="shared" si="2"/>
        <v>0.30551148927987692</v>
      </c>
      <c r="L13" s="15">
        <f t="shared" si="2"/>
        <v>0.30294553065495944</v>
      </c>
      <c r="M13" s="15">
        <f t="shared" si="2"/>
        <v>0.3065737144996023</v>
      </c>
      <c r="N13" s="15">
        <f t="shared" si="2"/>
        <v>0.30464203071313373</v>
      </c>
      <c r="O13" s="15">
        <f t="shared" si="2"/>
        <v>0.29616629365449948</v>
      </c>
      <c r="P13" s="15">
        <f t="shared" si="2"/>
        <v>0.29382395752415286</v>
      </c>
      <c r="Q13" s="15">
        <f t="shared" si="2"/>
        <v>0.30032296566734534</v>
      </c>
      <c r="R13" s="15">
        <f t="shared" si="2"/>
        <v>0.30685272360457294</v>
      </c>
      <c r="S13" s="15">
        <f t="shared" si="2"/>
        <v>0.3109887898634921</v>
      </c>
      <c r="T13" s="15">
        <f t="shared" si="2"/>
        <v>0.30596540357632507</v>
      </c>
      <c r="U13" s="15">
        <f t="shared" si="2"/>
        <v>0.29931234165761855</v>
      </c>
      <c r="V13" s="15">
        <f t="shared" si="2"/>
        <v>0.10853266341482488</v>
      </c>
      <c r="W13" s="15">
        <f t="shared" si="2"/>
        <v>0.10830430270911315</v>
      </c>
      <c r="X13" s="15">
        <f t="shared" si="2"/>
        <v>0.10387683989713252</v>
      </c>
      <c r="Y13" s="15">
        <f t="shared" si="2"/>
        <v>0.10013859130020746</v>
      </c>
      <c r="Z13" s="15">
        <f t="shared" si="2"/>
        <v>9.8229477636548296E-2</v>
      </c>
      <c r="AA13" s="15">
        <f t="shared" si="2"/>
        <v>9.6919574987746421E-2</v>
      </c>
      <c r="AB13" s="15">
        <f t="shared" si="2"/>
        <v>8.8635858698067102E-2</v>
      </c>
      <c r="AC13" s="15">
        <f t="shared" si="2"/>
        <v>8.9063010120796607E-2</v>
      </c>
      <c r="AD13" s="15">
        <f t="shared" si="2"/>
        <v>8.4879579587058857E-2</v>
      </c>
      <c r="AE13" s="15">
        <f t="shared" si="2"/>
        <v>9.0662614380514039E-2</v>
      </c>
      <c r="AF13" s="15">
        <f t="shared" si="2"/>
        <v>9.5789556526187383E-2</v>
      </c>
      <c r="AG13" s="15">
        <f t="shared" si="2"/>
        <v>9.6844678924047287E-2</v>
      </c>
      <c r="AH13" s="15">
        <f t="shared" si="2"/>
        <v>9.7776550805419707E-2</v>
      </c>
      <c r="AI13" s="15">
        <f t="shared" si="2"/>
        <v>0.10464585354717197</v>
      </c>
      <c r="AJ13" s="15">
        <f t="shared" si="2"/>
        <v>0.10577657580717861</v>
      </c>
      <c r="AK13" s="15">
        <f t="shared" si="2"/>
        <v>0.11687960099542893</v>
      </c>
      <c r="AL13" s="15">
        <f t="shared" si="2"/>
        <v>0.10239031301000305</v>
      </c>
      <c r="AM13" s="15">
        <f t="shared" si="2"/>
        <v>0.10750304107390889</v>
      </c>
      <c r="AS13" s="17">
        <f>AM28/AM72</f>
        <v>-1.028983575973615</v>
      </c>
      <c r="AT13" s="20">
        <f>AM28/AM54</f>
        <v>0.1224809459984614</v>
      </c>
      <c r="AU13" s="20">
        <f>AM22/(AM72+AM56+AM61)</f>
        <v>0.24228726145082866</v>
      </c>
      <c r="AV13" s="21">
        <f>AM67/AM72</f>
        <v>-9.4011726688210011</v>
      </c>
    </row>
    <row r="14" spans="1:48" ht="19" x14ac:dyDescent="0.25">
      <c r="A14" s="5" t="s">
        <v>9</v>
      </c>
      <c r="B14" s="1">
        <v>234300000</v>
      </c>
      <c r="C14" s="1">
        <v>236300000</v>
      </c>
      <c r="D14" s="1">
        <v>338400000</v>
      </c>
      <c r="E14" s="1">
        <v>383400000</v>
      </c>
      <c r="F14" s="1">
        <v>438000000</v>
      </c>
      <c r="G14" s="1">
        <v>493300000</v>
      </c>
      <c r="H14" s="1">
        <v>514200000</v>
      </c>
      <c r="I14" s="1">
        <v>554900000</v>
      </c>
      <c r="J14" s="1">
        <v>568400000</v>
      </c>
      <c r="K14" s="1">
        <v>628600000</v>
      </c>
      <c r="L14" s="1">
        <v>709000000</v>
      </c>
      <c r="M14" s="1">
        <v>742900000</v>
      </c>
      <c r="N14" s="1">
        <v>793800000</v>
      </c>
      <c r="O14" s="1">
        <v>881100000</v>
      </c>
      <c r="P14" s="1">
        <v>956300000</v>
      </c>
      <c r="Q14" s="1" t="s">
        <v>92</v>
      </c>
      <c r="R14" s="1">
        <v>257400000</v>
      </c>
      <c r="S14" s="1">
        <v>833300000</v>
      </c>
      <c r="T14" s="1">
        <v>531600000</v>
      </c>
      <c r="U14" s="1">
        <v>441200000</v>
      </c>
      <c r="V14" s="1">
        <v>82000000</v>
      </c>
      <c r="W14" s="1">
        <v>239600000</v>
      </c>
      <c r="X14" s="1">
        <v>1748100000</v>
      </c>
      <c r="Y14" s="1">
        <v>-165200000</v>
      </c>
      <c r="Z14" s="1">
        <v>-222300000</v>
      </c>
      <c r="AA14" s="1">
        <v>-198200000</v>
      </c>
      <c r="AB14" s="1">
        <v>-232900000</v>
      </c>
      <c r="AC14" s="1" t="s">
        <v>92</v>
      </c>
      <c r="AD14" s="1" t="s">
        <v>92</v>
      </c>
      <c r="AE14" s="1" t="s">
        <v>92</v>
      </c>
      <c r="AF14" s="1" t="s">
        <v>92</v>
      </c>
      <c r="AG14" s="1" t="s">
        <v>92</v>
      </c>
      <c r="AH14" s="1" t="s">
        <v>92</v>
      </c>
      <c r="AI14" s="1" t="s">
        <v>92</v>
      </c>
      <c r="AJ14" s="1" t="s">
        <v>92</v>
      </c>
      <c r="AK14" s="1">
        <v>300600000</v>
      </c>
      <c r="AL14" s="1">
        <v>329700000</v>
      </c>
      <c r="AM14" s="1">
        <v>370400000</v>
      </c>
    </row>
    <row r="15" spans="1:48" ht="20" x14ac:dyDescent="0.25">
      <c r="A15" s="5" t="s">
        <v>10</v>
      </c>
      <c r="B15" s="1">
        <v>1353700000</v>
      </c>
      <c r="C15" s="1">
        <v>1411300000</v>
      </c>
      <c r="D15" s="1">
        <v>863500000</v>
      </c>
      <c r="E15" s="1">
        <v>994700000</v>
      </c>
      <c r="F15" s="1">
        <v>1101000000</v>
      </c>
      <c r="G15" s="1">
        <v>3948900000</v>
      </c>
      <c r="H15" s="1">
        <v>4017000000</v>
      </c>
      <c r="I15" s="1">
        <v>4201800000</v>
      </c>
      <c r="J15" s="1">
        <v>2800700000</v>
      </c>
      <c r="K15" s="1">
        <v>3170700000</v>
      </c>
      <c r="L15" s="1">
        <v>3676200000</v>
      </c>
      <c r="M15" s="1">
        <v>4019100000</v>
      </c>
      <c r="N15" s="1">
        <v>4269400000</v>
      </c>
      <c r="O15" s="1">
        <v>4559900000</v>
      </c>
      <c r="P15" s="1">
        <v>4852200000</v>
      </c>
      <c r="Q15" s="1">
        <v>4277500000</v>
      </c>
      <c r="R15" s="1">
        <v>4820300000</v>
      </c>
      <c r="S15" s="1">
        <v>5624300000</v>
      </c>
      <c r="T15" s="1">
        <v>5776000000</v>
      </c>
      <c r="U15" s="1">
        <v>6147500000</v>
      </c>
      <c r="V15" s="1">
        <v>2302600000</v>
      </c>
      <c r="W15" s="1">
        <v>2577500000</v>
      </c>
      <c r="X15" s="1">
        <v>4115100000</v>
      </c>
      <c r="Y15" s="1">
        <v>2190300000</v>
      </c>
      <c r="Z15" s="1">
        <v>2011900000</v>
      </c>
      <c r="AA15" s="1">
        <v>2135100000</v>
      </c>
      <c r="AB15" s="1">
        <v>2160800000</v>
      </c>
      <c r="AC15" s="1">
        <v>2455200000</v>
      </c>
      <c r="AD15" s="1">
        <v>2385600000</v>
      </c>
      <c r="AE15" s="1">
        <v>2487900000</v>
      </c>
      <c r="AF15" s="1">
        <v>2434300000</v>
      </c>
      <c r="AG15" s="1">
        <v>2384500000</v>
      </c>
      <c r="AH15" s="1">
        <v>2231300000</v>
      </c>
      <c r="AI15" s="1">
        <v>2200200000</v>
      </c>
      <c r="AJ15" s="1">
        <v>2229400000</v>
      </c>
      <c r="AK15" s="1">
        <v>2545600000</v>
      </c>
      <c r="AL15" s="1">
        <v>2707500000</v>
      </c>
      <c r="AM15" s="1">
        <v>2862600000</v>
      </c>
      <c r="AS15" s="18" t="s">
        <v>118</v>
      </c>
      <c r="AT15" s="19" t="s">
        <v>119</v>
      </c>
      <c r="AU15" s="19" t="s">
        <v>120</v>
      </c>
      <c r="AV15" s="19" t="s">
        <v>158</v>
      </c>
    </row>
    <row r="16" spans="1:48" ht="19" x14ac:dyDescent="0.25">
      <c r="A16" s="5" t="s">
        <v>11</v>
      </c>
      <c r="B16" s="1">
        <v>2837800000</v>
      </c>
      <c r="C16" s="1">
        <v>3219200000</v>
      </c>
      <c r="D16" s="1">
        <v>3731700000</v>
      </c>
      <c r="E16" s="1">
        <v>4282600000</v>
      </c>
      <c r="F16" s="1">
        <v>4683000000</v>
      </c>
      <c r="G16" s="1">
        <v>5139000000</v>
      </c>
      <c r="H16" s="1">
        <v>5130300000</v>
      </c>
      <c r="I16" s="1">
        <v>5335700000</v>
      </c>
      <c r="J16" s="1">
        <v>5486100000</v>
      </c>
      <c r="K16" s="1">
        <v>6163500000</v>
      </c>
      <c r="L16" s="1">
        <v>7298900000</v>
      </c>
      <c r="M16" s="1">
        <v>8099700000</v>
      </c>
      <c r="N16" s="1">
        <v>8714000000</v>
      </c>
      <c r="O16" s="1">
        <v>9398100000</v>
      </c>
      <c r="P16" s="1">
        <v>10044900000</v>
      </c>
      <c r="Q16" s="1">
        <v>11109700000</v>
      </c>
      <c r="R16" s="1">
        <v>12173000000</v>
      </c>
      <c r="S16" s="1">
        <v>13292800000</v>
      </c>
      <c r="T16" s="1">
        <v>14308300000</v>
      </c>
      <c r="U16" s="1">
        <v>15524200000</v>
      </c>
      <c r="V16" s="1">
        <v>16438600000</v>
      </c>
      <c r="W16" s="1">
        <v>17179600000</v>
      </c>
      <c r="X16" s="1">
        <v>18996500000</v>
      </c>
      <c r="Y16" s="1">
        <v>17073500000</v>
      </c>
      <c r="Z16" s="1">
        <v>15964800000</v>
      </c>
      <c r="AA16" s="1">
        <v>16572400000</v>
      </c>
      <c r="AB16" s="1">
        <v>18480200000</v>
      </c>
      <c r="AC16" s="1">
        <v>19205900000</v>
      </c>
      <c r="AD16" s="1">
        <v>19588600000</v>
      </c>
      <c r="AE16" s="1">
        <v>19473500000</v>
      </c>
      <c r="AF16" s="1">
        <v>18058100000</v>
      </c>
      <c r="AG16" s="1">
        <v>16801700000</v>
      </c>
      <c r="AH16" s="1">
        <v>14430900000</v>
      </c>
      <c r="AI16" s="1">
        <v>12439400000</v>
      </c>
      <c r="AJ16" s="1">
        <v>12190600000</v>
      </c>
      <c r="AK16" s="1">
        <v>12001300000</v>
      </c>
      <c r="AL16" s="1">
        <v>13350200000</v>
      </c>
      <c r="AM16" s="1">
        <v>12838000000</v>
      </c>
      <c r="AS16" s="29">
        <f>(AM35+AL35+AK35+AJ35+AI35)/5</f>
        <v>-1.8812592112638825E-2</v>
      </c>
      <c r="AT16" s="30">
        <f>AU101/AM3</f>
        <v>9.0022717715010394</v>
      </c>
      <c r="AU16" s="30">
        <f>AU101/AM28</f>
        <v>33.783803148573831</v>
      </c>
      <c r="AV16" s="65">
        <f>AU101/AM106</f>
        <v>38.031173680182235</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522600000</v>
      </c>
      <c r="Z17" s="1">
        <v>473200000</v>
      </c>
      <c r="AA17" s="1">
        <v>450900000</v>
      </c>
      <c r="AB17" s="1">
        <v>492800000</v>
      </c>
      <c r="AC17" s="1">
        <v>516600000</v>
      </c>
      <c r="AD17" s="1">
        <v>521900000</v>
      </c>
      <c r="AE17" s="1">
        <v>570500000</v>
      </c>
      <c r="AF17" s="1">
        <v>638300000</v>
      </c>
      <c r="AG17" s="1">
        <v>884800000</v>
      </c>
      <c r="AH17" s="1">
        <v>921300000</v>
      </c>
      <c r="AI17" s="1">
        <v>981200000</v>
      </c>
      <c r="AJ17" s="1">
        <v>1121900000</v>
      </c>
      <c r="AK17" s="1">
        <v>1218100000</v>
      </c>
      <c r="AL17" s="1">
        <v>1185800000</v>
      </c>
      <c r="AM17" s="1">
        <v>1207000000</v>
      </c>
    </row>
    <row r="18" spans="1:45" ht="20" x14ac:dyDescent="0.25">
      <c r="A18" s="5" t="s">
        <v>13</v>
      </c>
      <c r="B18" s="1">
        <v>234300000</v>
      </c>
      <c r="C18" s="1">
        <v>236300000</v>
      </c>
      <c r="D18" s="1">
        <v>338400000</v>
      </c>
      <c r="E18" s="1">
        <v>383400000</v>
      </c>
      <c r="F18" s="1">
        <v>438000000</v>
      </c>
      <c r="G18" s="1">
        <v>493300000</v>
      </c>
      <c r="H18" s="1">
        <v>514200000</v>
      </c>
      <c r="I18" s="1">
        <v>554900000</v>
      </c>
      <c r="J18" s="1">
        <v>568400000</v>
      </c>
      <c r="K18" s="1">
        <v>628600000</v>
      </c>
      <c r="L18" s="1">
        <v>709000000</v>
      </c>
      <c r="M18" s="1">
        <v>742900000</v>
      </c>
      <c r="N18" s="1">
        <v>793800000</v>
      </c>
      <c r="O18" s="1">
        <v>881100000</v>
      </c>
      <c r="P18" s="1">
        <v>956300000</v>
      </c>
      <c r="Q18" s="1">
        <v>1010700000</v>
      </c>
      <c r="R18" s="1">
        <v>1086300000</v>
      </c>
      <c r="S18" s="1">
        <v>1050800000</v>
      </c>
      <c r="T18" s="1">
        <v>1148200000</v>
      </c>
      <c r="U18" s="1">
        <v>1201000000</v>
      </c>
      <c r="V18" s="1">
        <v>1249500000</v>
      </c>
      <c r="W18" s="1">
        <v>1249900000</v>
      </c>
      <c r="X18" s="1">
        <v>1214100000</v>
      </c>
      <c r="Y18" s="1">
        <v>1207800000</v>
      </c>
      <c r="Z18" s="1">
        <v>1216200000</v>
      </c>
      <c r="AA18" s="1">
        <v>1276200000</v>
      </c>
      <c r="AB18" s="1">
        <v>1415000000</v>
      </c>
      <c r="AC18" s="1">
        <v>1488500000</v>
      </c>
      <c r="AD18" s="1">
        <v>1585100000</v>
      </c>
      <c r="AE18" s="1">
        <v>1644500000</v>
      </c>
      <c r="AF18" s="1">
        <v>1555700000</v>
      </c>
      <c r="AG18" s="1">
        <v>1516500000</v>
      </c>
      <c r="AH18" s="1">
        <v>1363400000</v>
      </c>
      <c r="AI18" s="1">
        <v>1482000000</v>
      </c>
      <c r="AJ18" s="1">
        <v>1617900000</v>
      </c>
      <c r="AK18" s="1">
        <v>1751400000</v>
      </c>
      <c r="AL18" s="1">
        <v>1868100000</v>
      </c>
      <c r="AM18" s="1">
        <v>370400000</v>
      </c>
      <c r="AS18" s="18" t="s">
        <v>121</v>
      </c>
    </row>
    <row r="19" spans="1:45" ht="19" x14ac:dyDescent="0.25">
      <c r="A19" s="6" t="s">
        <v>14</v>
      </c>
      <c r="B19" s="10">
        <v>1016500000</v>
      </c>
      <c r="C19" s="10">
        <v>1084400000</v>
      </c>
      <c r="D19" s="10">
        <v>1297200000</v>
      </c>
      <c r="E19" s="10">
        <v>1429900000</v>
      </c>
      <c r="F19" s="10">
        <v>1595000000</v>
      </c>
      <c r="G19" s="10">
        <v>1739600000</v>
      </c>
      <c r="H19" s="10">
        <v>1813600000</v>
      </c>
      <c r="I19" s="10">
        <v>2003000000</v>
      </c>
      <c r="J19" s="10">
        <v>2244100000</v>
      </c>
      <c r="K19" s="10">
        <v>2515200000</v>
      </c>
      <c r="L19" s="10">
        <v>2878100000</v>
      </c>
      <c r="M19" s="10">
        <v>2993900000</v>
      </c>
      <c r="N19" s="10">
        <v>3201100000</v>
      </c>
      <c r="O19" s="10">
        <v>3188500000</v>
      </c>
      <c r="P19" s="10">
        <v>3840400000</v>
      </c>
      <c r="Q19" s="10">
        <v>3893000000</v>
      </c>
      <c r="R19" s="10">
        <v>3416000000</v>
      </c>
      <c r="S19" s="10">
        <v>2614300000</v>
      </c>
      <c r="T19" s="10">
        <v>3457800000</v>
      </c>
      <c r="U19" s="10">
        <v>4403400000</v>
      </c>
      <c r="V19" s="10">
        <v>4951100000</v>
      </c>
      <c r="W19" s="10">
        <v>6087500000</v>
      </c>
      <c r="X19" s="10">
        <v>4846300000</v>
      </c>
      <c r="Y19" s="10">
        <v>7888400000</v>
      </c>
      <c r="Z19" s="10">
        <v>8176400000</v>
      </c>
      <c r="AA19" s="10">
        <v>8727400000</v>
      </c>
      <c r="AB19" s="10">
        <v>9920000000</v>
      </c>
      <c r="AC19" s="10">
        <v>10084100000</v>
      </c>
      <c r="AD19" s="10">
        <v>10311500000</v>
      </c>
      <c r="AE19" s="10">
        <v>9587000000</v>
      </c>
      <c r="AF19" s="10">
        <v>8749700000</v>
      </c>
      <c r="AG19" s="10">
        <v>9267300000</v>
      </c>
      <c r="AH19" s="10">
        <v>10858200000</v>
      </c>
      <c r="AI19" s="10">
        <v>10279300000</v>
      </c>
      <c r="AJ19" s="10">
        <v>10757900000</v>
      </c>
      <c r="AK19" s="10">
        <v>9110200000</v>
      </c>
      <c r="AL19" s="10">
        <v>12181800000</v>
      </c>
      <c r="AM19" s="10">
        <v>9402800000</v>
      </c>
      <c r="AS19" s="31">
        <f>AM40-AM56-AM61</f>
        <v>-46115200000</v>
      </c>
    </row>
    <row r="20" spans="1:45" ht="19" customHeight="1" x14ac:dyDescent="0.25">
      <c r="A20" s="14" t="s">
        <v>101</v>
      </c>
      <c r="B20" s="1"/>
      <c r="C20" s="15">
        <f>(C19/B19)-1</f>
        <v>6.6797835710772357E-2</v>
      </c>
      <c r="D20" s="15">
        <f>(D19/C19)-1</f>
        <v>0.19623755071929172</v>
      </c>
      <c r="E20" s="15">
        <f>(E19/D19)-1</f>
        <v>0.10229725562750547</v>
      </c>
      <c r="F20" s="15">
        <f t="shared" ref="F20:AM20" si="3">(F19/E19)-1</f>
        <v>0.11546261976361993</v>
      </c>
      <c r="G20" s="15">
        <f t="shared" si="3"/>
        <v>9.0658307210031319E-2</v>
      </c>
      <c r="H20" s="15">
        <f t="shared" si="3"/>
        <v>4.2538514601057731E-2</v>
      </c>
      <c r="I20" s="15">
        <f t="shared" si="3"/>
        <v>0.10443317159241294</v>
      </c>
      <c r="J20" s="15">
        <f t="shared" si="3"/>
        <v>0.1203694458312532</v>
      </c>
      <c r="K20" s="15">
        <f t="shared" si="3"/>
        <v>0.12080566819660432</v>
      </c>
      <c r="L20" s="15">
        <f t="shared" si="3"/>
        <v>0.1442827608142494</v>
      </c>
      <c r="M20" s="15">
        <f t="shared" si="3"/>
        <v>4.0234877175914674E-2</v>
      </c>
      <c r="N20" s="15">
        <f t="shared" si="3"/>
        <v>6.9207388356324451E-2</v>
      </c>
      <c r="O20" s="15">
        <f t="shared" si="3"/>
        <v>-3.9361469494860746E-3</v>
      </c>
      <c r="P20" s="15">
        <f t="shared" si="3"/>
        <v>0.20445350478281332</v>
      </c>
      <c r="Q20" s="15">
        <f t="shared" si="3"/>
        <v>1.3696489948963553E-2</v>
      </c>
      <c r="R20" s="15">
        <f t="shared" si="3"/>
        <v>-0.12252761366555354</v>
      </c>
      <c r="S20" s="15">
        <f t="shared" si="3"/>
        <v>-0.23468969555035124</v>
      </c>
      <c r="T20" s="15">
        <f t="shared" si="3"/>
        <v>0.32264851011743101</v>
      </c>
      <c r="U20" s="15">
        <f t="shared" si="3"/>
        <v>0.27346867950720122</v>
      </c>
      <c r="V20" s="15">
        <f t="shared" si="3"/>
        <v>0.12438116001271737</v>
      </c>
      <c r="W20" s="15">
        <f t="shared" si="3"/>
        <v>0.22952475207529632</v>
      </c>
      <c r="X20" s="15">
        <f t="shared" si="3"/>
        <v>-0.20389322381930186</v>
      </c>
      <c r="Y20" s="15">
        <f t="shared" si="3"/>
        <v>0.62771598951777641</v>
      </c>
      <c r="Z20" s="15">
        <f t="shared" si="3"/>
        <v>3.6509304801987774E-2</v>
      </c>
      <c r="AA20" s="15">
        <f t="shared" si="3"/>
        <v>6.7389070984785526E-2</v>
      </c>
      <c r="AB20" s="15">
        <f t="shared" si="3"/>
        <v>0.13665009051951316</v>
      </c>
      <c r="AC20" s="15">
        <f t="shared" si="3"/>
        <v>1.6542338709677473E-2</v>
      </c>
      <c r="AD20" s="15">
        <f t="shared" si="3"/>
        <v>2.2550351543519032E-2</v>
      </c>
      <c r="AE20" s="15">
        <f t="shared" si="3"/>
        <v>-7.0261358677205066E-2</v>
      </c>
      <c r="AF20" s="15">
        <f t="shared" si="3"/>
        <v>-8.7337018879732997E-2</v>
      </c>
      <c r="AG20" s="15">
        <f t="shared" si="3"/>
        <v>5.9156313930763371E-2</v>
      </c>
      <c r="AH20" s="15">
        <f t="shared" si="3"/>
        <v>0.17166812340163795</v>
      </c>
      <c r="AI20" s="15">
        <f t="shared" si="3"/>
        <v>-5.3314545688972426E-2</v>
      </c>
      <c r="AJ20" s="15">
        <f t="shared" si="3"/>
        <v>4.6559590633603376E-2</v>
      </c>
      <c r="AK20" s="15">
        <f t="shared" si="3"/>
        <v>-0.15316186244527275</v>
      </c>
      <c r="AL20" s="15">
        <f t="shared" si="3"/>
        <v>0.33716054532282502</v>
      </c>
      <c r="AM20" s="15">
        <f t="shared" si="3"/>
        <v>-0.22812720616000914</v>
      </c>
    </row>
    <row r="21" spans="1:45" ht="19" x14ac:dyDescent="0.25">
      <c r="A21" s="5" t="s">
        <v>15</v>
      </c>
      <c r="B21" s="2">
        <v>0.27510000000000001</v>
      </c>
      <c r="C21" s="2">
        <v>0.26169999999999999</v>
      </c>
      <c r="D21" s="2">
        <v>0.2651</v>
      </c>
      <c r="E21" s="2">
        <v>0.25690000000000002</v>
      </c>
      <c r="F21" s="2">
        <v>0.25969999999999999</v>
      </c>
      <c r="G21" s="2">
        <v>0.26200000000000001</v>
      </c>
      <c r="H21" s="2">
        <v>0.27089999999999997</v>
      </c>
      <c r="I21" s="2">
        <v>0.28079999999999999</v>
      </c>
      <c r="J21" s="2">
        <v>0.3029</v>
      </c>
      <c r="K21" s="2">
        <v>0.30230000000000001</v>
      </c>
      <c r="L21" s="2">
        <v>0.29380000000000001</v>
      </c>
      <c r="M21" s="2">
        <v>0.2802</v>
      </c>
      <c r="N21" s="2">
        <v>0.28060000000000002</v>
      </c>
      <c r="O21" s="2">
        <v>0.25669999999999998</v>
      </c>
      <c r="P21" s="2">
        <v>0.28960000000000002</v>
      </c>
      <c r="Q21" s="2">
        <v>0.27329999999999999</v>
      </c>
      <c r="R21" s="2">
        <v>0.22969999999999999</v>
      </c>
      <c r="S21" s="2">
        <v>0.16969999999999999</v>
      </c>
      <c r="T21" s="2">
        <v>0.20169999999999999</v>
      </c>
      <c r="U21" s="2">
        <v>0.23100000000000001</v>
      </c>
      <c r="V21" s="2">
        <v>0.24199999999999999</v>
      </c>
      <c r="W21" s="2">
        <v>0.28199999999999997</v>
      </c>
      <c r="X21" s="2">
        <v>0.2127</v>
      </c>
      <c r="Y21" s="2">
        <v>0.33539999999999998</v>
      </c>
      <c r="Z21" s="2">
        <v>0.35949999999999999</v>
      </c>
      <c r="AA21" s="2">
        <v>0.36249999999999999</v>
      </c>
      <c r="AB21" s="2">
        <v>0.36730000000000002</v>
      </c>
      <c r="AC21" s="2">
        <v>0.36580000000000001</v>
      </c>
      <c r="AD21" s="2">
        <v>0.3669</v>
      </c>
      <c r="AE21" s="2">
        <v>0.34939999999999999</v>
      </c>
      <c r="AF21" s="2">
        <v>0.34429999999999999</v>
      </c>
      <c r="AG21" s="2">
        <v>0.37640000000000001</v>
      </c>
      <c r="AH21" s="2">
        <v>0.4758</v>
      </c>
      <c r="AI21" s="2">
        <v>0.4889</v>
      </c>
      <c r="AJ21" s="2">
        <v>0.51039999999999996</v>
      </c>
      <c r="AK21" s="2">
        <v>0.4743</v>
      </c>
      <c r="AL21" s="2">
        <v>0.52459999999999996</v>
      </c>
      <c r="AM21" s="2">
        <v>0.40560000000000002</v>
      </c>
    </row>
    <row r="22" spans="1:45" ht="19" x14ac:dyDescent="0.25">
      <c r="A22" s="6" t="s">
        <v>16</v>
      </c>
      <c r="B22" s="10">
        <v>856900000</v>
      </c>
      <c r="C22" s="10">
        <v>924300000</v>
      </c>
      <c r="D22" s="10">
        <v>1161800000</v>
      </c>
      <c r="E22" s="10">
        <v>1283700000</v>
      </c>
      <c r="F22" s="10">
        <v>1459000000</v>
      </c>
      <c r="G22" s="10">
        <v>1500600000</v>
      </c>
      <c r="H22" s="10">
        <v>1564700000</v>
      </c>
      <c r="I22" s="10">
        <v>1797600000</v>
      </c>
      <c r="J22" s="10">
        <v>1922000000</v>
      </c>
      <c r="K22" s="10">
        <v>2157300000</v>
      </c>
      <c r="L22" s="10">
        <v>2495600000</v>
      </c>
      <c r="M22" s="10">
        <v>2586800000</v>
      </c>
      <c r="N22" s="10">
        <v>2694800000</v>
      </c>
      <c r="O22" s="10">
        <v>3023300000</v>
      </c>
      <c r="P22" s="10">
        <v>3214400000</v>
      </c>
      <c r="Q22" s="10">
        <v>3133300000</v>
      </c>
      <c r="R22" s="10">
        <v>2697000000</v>
      </c>
      <c r="S22" s="10">
        <v>2112900000</v>
      </c>
      <c r="T22" s="10">
        <v>2832200000</v>
      </c>
      <c r="U22" s="10">
        <v>3540500000</v>
      </c>
      <c r="V22" s="10">
        <v>4021600000</v>
      </c>
      <c r="W22" s="10">
        <v>4406800000</v>
      </c>
      <c r="X22" s="10">
        <v>3790100000</v>
      </c>
      <c r="Y22" s="10">
        <v>6448900000</v>
      </c>
      <c r="Z22" s="10">
        <v>6779900000</v>
      </c>
      <c r="AA22" s="10">
        <v>7502200000</v>
      </c>
      <c r="AB22" s="10">
        <v>8525800000</v>
      </c>
      <c r="AC22" s="10">
        <v>8361100000</v>
      </c>
      <c r="AD22" s="10">
        <v>8517100000</v>
      </c>
      <c r="AE22" s="10">
        <v>7967800000</v>
      </c>
      <c r="AF22" s="10">
        <v>7354900000</v>
      </c>
      <c r="AG22" s="10">
        <v>7820200000</v>
      </c>
      <c r="AH22" s="10">
        <v>8389500000</v>
      </c>
      <c r="AI22" s="10">
        <v>8585800000</v>
      </c>
      <c r="AJ22" s="10">
        <v>8885900000</v>
      </c>
      <c r="AK22" s="10">
        <v>7206500000</v>
      </c>
      <c r="AL22" s="10">
        <v>9872700000</v>
      </c>
      <c r="AM22" s="10">
        <v>10344600000</v>
      </c>
    </row>
    <row r="23" spans="1:45" ht="19" x14ac:dyDescent="0.25">
      <c r="A23" s="5" t="s">
        <v>17</v>
      </c>
      <c r="B23" s="2">
        <v>0.2319</v>
      </c>
      <c r="C23" s="2">
        <v>0.22309999999999999</v>
      </c>
      <c r="D23" s="2">
        <v>0.2374</v>
      </c>
      <c r="E23" s="2">
        <v>0.2306</v>
      </c>
      <c r="F23" s="2">
        <v>0.23749999999999999</v>
      </c>
      <c r="G23" s="2">
        <v>0.22600000000000001</v>
      </c>
      <c r="H23" s="2">
        <v>0.23369999999999999</v>
      </c>
      <c r="I23" s="2">
        <v>0.252</v>
      </c>
      <c r="J23" s="2">
        <v>0.25940000000000002</v>
      </c>
      <c r="K23" s="2">
        <v>0.25929999999999997</v>
      </c>
      <c r="L23" s="2">
        <v>0.25480000000000003</v>
      </c>
      <c r="M23" s="2">
        <v>0.24210000000000001</v>
      </c>
      <c r="N23" s="2">
        <v>0.23619999999999999</v>
      </c>
      <c r="O23" s="2">
        <v>0.24340000000000001</v>
      </c>
      <c r="P23" s="2">
        <v>0.2424</v>
      </c>
      <c r="Q23" s="2">
        <v>0.22</v>
      </c>
      <c r="R23" s="2">
        <v>0.18140000000000001</v>
      </c>
      <c r="S23" s="2">
        <v>0.13719999999999999</v>
      </c>
      <c r="T23" s="2">
        <v>0.16520000000000001</v>
      </c>
      <c r="U23" s="2">
        <v>0.1857</v>
      </c>
      <c r="V23" s="2">
        <v>0.1966</v>
      </c>
      <c r="W23" s="2">
        <v>0.2041</v>
      </c>
      <c r="X23" s="2">
        <v>0.1663</v>
      </c>
      <c r="Y23" s="2">
        <v>0.2742</v>
      </c>
      <c r="Z23" s="2">
        <v>0.29809999999999998</v>
      </c>
      <c r="AA23" s="2">
        <v>0.31159999999999999</v>
      </c>
      <c r="AB23" s="2">
        <v>0.31569999999999998</v>
      </c>
      <c r="AC23" s="2">
        <v>0.30330000000000001</v>
      </c>
      <c r="AD23" s="2">
        <v>0.30299999999999999</v>
      </c>
      <c r="AE23" s="2">
        <v>0.29039999999999999</v>
      </c>
      <c r="AF23" s="2">
        <v>0.28939999999999999</v>
      </c>
      <c r="AG23" s="2">
        <v>0.31759999999999999</v>
      </c>
      <c r="AH23" s="2">
        <v>0.36759999999999998</v>
      </c>
      <c r="AI23" s="2">
        <v>0.40839999999999999</v>
      </c>
      <c r="AJ23" s="2">
        <v>0.42159999999999997</v>
      </c>
      <c r="AK23" s="2">
        <v>0.37519999999999998</v>
      </c>
      <c r="AL23" s="2">
        <v>0.42509999999999998</v>
      </c>
      <c r="AM23" s="2">
        <v>0.44619999999999999</v>
      </c>
    </row>
    <row r="24" spans="1:45" ht="19" x14ac:dyDescent="0.25">
      <c r="A24" s="5" t="s">
        <v>18</v>
      </c>
      <c r="B24" s="1">
        <v>-74700000</v>
      </c>
      <c r="C24" s="1">
        <v>-76200000</v>
      </c>
      <c r="D24" s="1">
        <v>-203000000</v>
      </c>
      <c r="E24" s="1">
        <v>-237200000</v>
      </c>
      <c r="F24" s="1">
        <v>-302000000</v>
      </c>
      <c r="G24" s="1">
        <v>-254300000</v>
      </c>
      <c r="H24" s="1">
        <v>-265300000</v>
      </c>
      <c r="I24" s="1">
        <v>-349500000</v>
      </c>
      <c r="J24" s="1">
        <v>-246300000</v>
      </c>
      <c r="K24" s="1">
        <v>-270700000</v>
      </c>
      <c r="L24" s="1">
        <v>-326500000</v>
      </c>
      <c r="M24" s="1">
        <v>-335800000</v>
      </c>
      <c r="N24" s="1">
        <v>-287500000</v>
      </c>
      <c r="O24" s="1">
        <v>-715900000</v>
      </c>
      <c r="P24" s="1">
        <v>-330300000</v>
      </c>
      <c r="Q24" s="1">
        <v>-251000000</v>
      </c>
      <c r="R24" s="1">
        <v>-367300000</v>
      </c>
      <c r="S24" s="1">
        <v>-450800000</v>
      </c>
      <c r="T24" s="1">
        <v>-485800000</v>
      </c>
      <c r="U24" s="1">
        <v>-338100000</v>
      </c>
      <c r="V24" s="1">
        <v>-320000000</v>
      </c>
      <c r="W24" s="1">
        <v>-240400000</v>
      </c>
      <c r="X24" s="1">
        <v>-218000000</v>
      </c>
      <c r="Y24" s="1">
        <v>-290900000</v>
      </c>
      <c r="Z24" s="1">
        <v>-292900000</v>
      </c>
      <c r="AA24" s="1">
        <v>-501900000</v>
      </c>
      <c r="AB24" s="1">
        <v>-513600000</v>
      </c>
      <c r="AC24" s="1">
        <v>-282100000</v>
      </c>
      <c r="AD24" s="1">
        <v>-312600000</v>
      </c>
      <c r="AE24" s="1">
        <v>-595800000</v>
      </c>
      <c r="AF24" s="1">
        <v>-799200000</v>
      </c>
      <c r="AG24" s="1">
        <v>-954200000</v>
      </c>
      <c r="AH24" s="1">
        <v>184000000</v>
      </c>
      <c r="AI24" s="1">
        <v>-769700000</v>
      </c>
      <c r="AJ24" s="1">
        <v>-867800000</v>
      </c>
      <c r="AK24" s="1">
        <v>-1065800000</v>
      </c>
      <c r="AL24" s="1">
        <v>-744800000</v>
      </c>
      <c r="AM24" s="1">
        <v>-2519200000</v>
      </c>
    </row>
    <row r="25" spans="1:45" ht="19" x14ac:dyDescent="0.25">
      <c r="A25" s="6" t="s">
        <v>19</v>
      </c>
      <c r="B25" s="10">
        <v>782200000</v>
      </c>
      <c r="C25" s="10">
        <v>848100000</v>
      </c>
      <c r="D25" s="10">
        <v>958800000</v>
      </c>
      <c r="E25" s="10">
        <v>1046500000</v>
      </c>
      <c r="F25" s="10">
        <v>1157000000</v>
      </c>
      <c r="G25" s="10">
        <v>1246300000</v>
      </c>
      <c r="H25" s="10">
        <v>1299400000</v>
      </c>
      <c r="I25" s="10">
        <v>1448100000</v>
      </c>
      <c r="J25" s="10">
        <v>1675700000</v>
      </c>
      <c r="K25" s="10">
        <v>1886600000</v>
      </c>
      <c r="L25" s="10">
        <v>2169100000</v>
      </c>
      <c r="M25" s="10">
        <v>2251000000</v>
      </c>
      <c r="N25" s="10">
        <v>2407300000</v>
      </c>
      <c r="O25" s="10">
        <v>2307400000</v>
      </c>
      <c r="P25" s="10">
        <v>2884100000</v>
      </c>
      <c r="Q25" s="10">
        <v>2882300000</v>
      </c>
      <c r="R25" s="10">
        <v>2329700000</v>
      </c>
      <c r="S25" s="10">
        <v>1662100000</v>
      </c>
      <c r="T25" s="10">
        <v>2346400000</v>
      </c>
      <c r="U25" s="10">
        <v>3202400000</v>
      </c>
      <c r="V25" s="10">
        <v>3701600000</v>
      </c>
      <c r="W25" s="10">
        <v>4166400000</v>
      </c>
      <c r="X25" s="10">
        <v>3572100000</v>
      </c>
      <c r="Y25" s="10">
        <v>6158000000</v>
      </c>
      <c r="Z25" s="10">
        <v>6487000000</v>
      </c>
      <c r="AA25" s="10">
        <v>7000300000</v>
      </c>
      <c r="AB25" s="10">
        <v>8012200000</v>
      </c>
      <c r="AC25" s="10">
        <v>8079000000</v>
      </c>
      <c r="AD25" s="10">
        <v>8204500000</v>
      </c>
      <c r="AE25" s="10">
        <v>7372000000</v>
      </c>
      <c r="AF25" s="10">
        <v>6555700000</v>
      </c>
      <c r="AG25" s="10">
        <v>6866000000</v>
      </c>
      <c r="AH25" s="10">
        <v>8573500000</v>
      </c>
      <c r="AI25" s="10">
        <v>7816100000</v>
      </c>
      <c r="AJ25" s="10">
        <v>8018100000</v>
      </c>
      <c r="AK25" s="10">
        <v>6140700000</v>
      </c>
      <c r="AL25" s="10">
        <v>9127900000</v>
      </c>
      <c r="AM25" s="10">
        <v>7825400000</v>
      </c>
    </row>
    <row r="26" spans="1:45" ht="19" x14ac:dyDescent="0.25">
      <c r="A26" s="5" t="s">
        <v>20</v>
      </c>
      <c r="B26" s="2">
        <v>0.2117</v>
      </c>
      <c r="C26" s="2">
        <v>0.20469999999999999</v>
      </c>
      <c r="D26" s="2">
        <v>0.19589999999999999</v>
      </c>
      <c r="E26" s="2">
        <v>0.188</v>
      </c>
      <c r="F26" s="2">
        <v>0.18840000000000001</v>
      </c>
      <c r="G26" s="2">
        <v>0.18770000000000001</v>
      </c>
      <c r="H26" s="2">
        <v>0.19409999999999999</v>
      </c>
      <c r="I26" s="2">
        <v>0.20300000000000001</v>
      </c>
      <c r="J26" s="2">
        <v>0.22620000000000001</v>
      </c>
      <c r="K26" s="2">
        <v>0.22670000000000001</v>
      </c>
      <c r="L26" s="2">
        <v>0.2215</v>
      </c>
      <c r="M26" s="2">
        <v>0.21060000000000001</v>
      </c>
      <c r="N26" s="2">
        <v>0.21099999999999999</v>
      </c>
      <c r="O26" s="2">
        <v>0.18579999999999999</v>
      </c>
      <c r="P26" s="2">
        <v>0.2175</v>
      </c>
      <c r="Q26" s="2">
        <v>0.2024</v>
      </c>
      <c r="R26" s="2">
        <v>0.15670000000000001</v>
      </c>
      <c r="S26" s="2">
        <v>0.1079</v>
      </c>
      <c r="T26" s="2">
        <v>0.13689999999999999</v>
      </c>
      <c r="U26" s="2">
        <v>0.16800000000000001</v>
      </c>
      <c r="V26" s="2">
        <v>0.18090000000000001</v>
      </c>
      <c r="W26" s="2">
        <v>0.193</v>
      </c>
      <c r="X26" s="2">
        <v>0.15679999999999999</v>
      </c>
      <c r="Y26" s="2">
        <v>0.26179999999999998</v>
      </c>
      <c r="Z26" s="2">
        <v>0.28520000000000001</v>
      </c>
      <c r="AA26" s="2">
        <v>0.2908</v>
      </c>
      <c r="AB26" s="2">
        <v>0.29670000000000002</v>
      </c>
      <c r="AC26" s="2">
        <v>0.29310000000000003</v>
      </c>
      <c r="AD26" s="2">
        <v>0.29189999999999999</v>
      </c>
      <c r="AE26" s="2">
        <v>0.26860000000000001</v>
      </c>
      <c r="AF26" s="2">
        <v>0.25800000000000001</v>
      </c>
      <c r="AG26" s="2">
        <v>0.27889999999999998</v>
      </c>
      <c r="AH26" s="2">
        <v>0.37569999999999998</v>
      </c>
      <c r="AI26" s="2">
        <v>0.37169999999999997</v>
      </c>
      <c r="AJ26" s="2">
        <v>0.38040000000000002</v>
      </c>
      <c r="AK26" s="2">
        <v>0.31969999999999998</v>
      </c>
      <c r="AL26" s="2">
        <v>0.3931</v>
      </c>
      <c r="AM26" s="2">
        <v>0.33760000000000001</v>
      </c>
    </row>
    <row r="27" spans="1:45" ht="19" x14ac:dyDescent="0.25">
      <c r="A27" s="5" t="s">
        <v>21</v>
      </c>
      <c r="B27" s="1">
        <v>349200000</v>
      </c>
      <c r="C27" s="1">
        <v>368400000</v>
      </c>
      <c r="D27" s="1">
        <v>409700000</v>
      </c>
      <c r="E27" s="1">
        <v>400600000</v>
      </c>
      <c r="F27" s="1">
        <v>430000000</v>
      </c>
      <c r="G27" s="1">
        <v>444000000</v>
      </c>
      <c r="H27" s="1">
        <v>439800000</v>
      </c>
      <c r="I27" s="1">
        <v>489500000</v>
      </c>
      <c r="J27" s="1">
        <v>593200000</v>
      </c>
      <c r="K27" s="1">
        <v>662200000</v>
      </c>
      <c r="L27" s="1">
        <v>741800000</v>
      </c>
      <c r="M27" s="1">
        <v>678400000</v>
      </c>
      <c r="N27" s="1">
        <v>764800000</v>
      </c>
      <c r="O27" s="1">
        <v>757300000</v>
      </c>
      <c r="P27" s="1">
        <v>936200000</v>
      </c>
      <c r="Q27" s="1">
        <v>905000000</v>
      </c>
      <c r="R27" s="1">
        <v>693100000</v>
      </c>
      <c r="S27" s="1">
        <v>670000000</v>
      </c>
      <c r="T27" s="1">
        <v>838200000</v>
      </c>
      <c r="U27" s="1">
        <v>923900000</v>
      </c>
      <c r="V27" s="1">
        <v>1099400000</v>
      </c>
      <c r="W27" s="1">
        <v>1293400000</v>
      </c>
      <c r="X27" s="1">
        <v>1237100000</v>
      </c>
      <c r="Y27" s="1">
        <v>1844800000</v>
      </c>
      <c r="Z27" s="1">
        <v>1936000000</v>
      </c>
      <c r="AA27" s="1">
        <v>2054000000</v>
      </c>
      <c r="AB27" s="1">
        <v>2509100000</v>
      </c>
      <c r="AC27" s="1">
        <v>2614200000</v>
      </c>
      <c r="AD27" s="1">
        <v>2618600000</v>
      </c>
      <c r="AE27" s="1">
        <v>2614200000</v>
      </c>
      <c r="AF27" s="1">
        <v>2026400000</v>
      </c>
      <c r="AG27" s="1">
        <v>2179500000</v>
      </c>
      <c r="AH27" s="1">
        <v>3381200000</v>
      </c>
      <c r="AI27" s="1">
        <v>1891800000</v>
      </c>
      <c r="AJ27" s="1">
        <v>1992700000</v>
      </c>
      <c r="AK27" s="1">
        <v>1410200000</v>
      </c>
      <c r="AL27" s="1">
        <v>1582700000</v>
      </c>
      <c r="AM27" s="1">
        <v>1648000000</v>
      </c>
    </row>
    <row r="28" spans="1:45" ht="20" thickBot="1" x14ac:dyDescent="0.3">
      <c r="A28" s="7" t="s">
        <v>22</v>
      </c>
      <c r="B28" s="11">
        <v>433000000</v>
      </c>
      <c r="C28" s="11">
        <v>479700000</v>
      </c>
      <c r="D28" s="11">
        <v>549100000</v>
      </c>
      <c r="E28" s="11">
        <v>645900000</v>
      </c>
      <c r="F28" s="11">
        <v>727000000</v>
      </c>
      <c r="G28" s="11">
        <v>802300000</v>
      </c>
      <c r="H28" s="11">
        <v>859600000</v>
      </c>
      <c r="I28" s="11">
        <v>958600000</v>
      </c>
      <c r="J28" s="11">
        <v>1082500000</v>
      </c>
      <c r="K28" s="11">
        <v>1224400000</v>
      </c>
      <c r="L28" s="11">
        <v>1427300000</v>
      </c>
      <c r="M28" s="11">
        <v>1572600000</v>
      </c>
      <c r="N28" s="11">
        <v>1642500000</v>
      </c>
      <c r="O28" s="11">
        <v>1550100000</v>
      </c>
      <c r="P28" s="11">
        <v>1947900000</v>
      </c>
      <c r="Q28" s="11">
        <v>1977300000</v>
      </c>
      <c r="R28" s="11">
        <v>1636600000</v>
      </c>
      <c r="S28" s="11">
        <v>893500000</v>
      </c>
      <c r="T28" s="11">
        <v>1471400000</v>
      </c>
      <c r="U28" s="11">
        <v>2278500000</v>
      </c>
      <c r="V28" s="11">
        <v>2602200000</v>
      </c>
      <c r="W28" s="11">
        <v>3544200000</v>
      </c>
      <c r="X28" s="11">
        <v>2395100000</v>
      </c>
      <c r="Y28" s="11">
        <v>4313200000</v>
      </c>
      <c r="Z28" s="11">
        <v>4551000000</v>
      </c>
      <c r="AA28" s="11">
        <v>4946300000</v>
      </c>
      <c r="AB28" s="11">
        <v>5503100000</v>
      </c>
      <c r="AC28" s="11">
        <v>5464800000</v>
      </c>
      <c r="AD28" s="11">
        <v>5585900000</v>
      </c>
      <c r="AE28" s="11">
        <v>4757800000</v>
      </c>
      <c r="AF28" s="11">
        <v>4529300000</v>
      </c>
      <c r="AG28" s="11">
        <v>4686500000</v>
      </c>
      <c r="AH28" s="11">
        <v>5192300000</v>
      </c>
      <c r="AI28" s="11">
        <v>5924300000</v>
      </c>
      <c r="AJ28" s="11">
        <v>6025400000</v>
      </c>
      <c r="AK28" s="11">
        <v>4730500000</v>
      </c>
      <c r="AL28" s="11">
        <v>7545200000</v>
      </c>
      <c r="AM28" s="11">
        <v>6177400000</v>
      </c>
    </row>
    <row r="29" spans="1:45" ht="20" customHeight="1" thickTop="1" x14ac:dyDescent="0.25">
      <c r="A29" s="14" t="s">
        <v>102</v>
      </c>
      <c r="B29" s="1"/>
      <c r="C29" s="15">
        <f>(C28/B28)-1</f>
        <v>0.10785219399538115</v>
      </c>
      <c r="D29" s="15">
        <f>(D28/C28)-1</f>
        <v>0.14467375442985198</v>
      </c>
      <c r="E29" s="15">
        <f>(E28/D28)-1</f>
        <v>0.17628847204516473</v>
      </c>
      <c r="F29" s="15">
        <f t="shared" ref="F29:AM29" si="4">(F28/E28)-1</f>
        <v>0.12556123238891459</v>
      </c>
      <c r="G29" s="15">
        <f t="shared" si="4"/>
        <v>0.10357634112792291</v>
      </c>
      <c r="H29" s="15">
        <f t="shared" si="4"/>
        <v>7.1419668453197138E-2</v>
      </c>
      <c r="I29" s="15">
        <f t="shared" si="4"/>
        <v>0.11516984644020467</v>
      </c>
      <c r="J29" s="15">
        <f t="shared" si="4"/>
        <v>0.12925099102858328</v>
      </c>
      <c r="K29" s="15">
        <f t="shared" si="4"/>
        <v>0.13108545034642027</v>
      </c>
      <c r="L29" s="15">
        <f t="shared" si="4"/>
        <v>0.16571381901339421</v>
      </c>
      <c r="M29" s="15">
        <f t="shared" si="4"/>
        <v>0.10180060253625722</v>
      </c>
      <c r="N29" s="15">
        <f t="shared" si="4"/>
        <v>4.4448683708508296E-2</v>
      </c>
      <c r="O29" s="15">
        <f t="shared" si="4"/>
        <v>-5.6255707762557061E-2</v>
      </c>
      <c r="P29" s="15">
        <f t="shared" si="4"/>
        <v>0.25662860460615433</v>
      </c>
      <c r="Q29" s="15">
        <f t="shared" si="4"/>
        <v>1.5093177267826885E-2</v>
      </c>
      <c r="R29" s="15">
        <f t="shared" si="4"/>
        <v>-0.17230566934708946</v>
      </c>
      <c r="S29" s="15">
        <f t="shared" si="4"/>
        <v>-0.45405108151044848</v>
      </c>
      <c r="T29" s="15">
        <f t="shared" si="4"/>
        <v>0.64678231673195308</v>
      </c>
      <c r="U29" s="15">
        <f t="shared" si="4"/>
        <v>0.54852521408182686</v>
      </c>
      <c r="V29" s="15">
        <f t="shared" si="4"/>
        <v>0.14206714944042131</v>
      </c>
      <c r="W29" s="15">
        <f t="shared" si="4"/>
        <v>0.3620013834447775</v>
      </c>
      <c r="X29" s="15">
        <f t="shared" si="4"/>
        <v>-0.32421985215281302</v>
      </c>
      <c r="Y29" s="15">
        <f t="shared" si="4"/>
        <v>0.80084338858502768</v>
      </c>
      <c r="Z29" s="15">
        <f t="shared" si="4"/>
        <v>5.5133079847908828E-2</v>
      </c>
      <c r="AA29" s="15">
        <f t="shared" si="4"/>
        <v>8.6860030762469842E-2</v>
      </c>
      <c r="AB29" s="15">
        <f t="shared" si="4"/>
        <v>0.11256899096294193</v>
      </c>
      <c r="AC29" s="15">
        <f t="shared" si="4"/>
        <v>-6.9597136159619266E-3</v>
      </c>
      <c r="AD29" s="15">
        <f t="shared" si="4"/>
        <v>2.2160005855658138E-2</v>
      </c>
      <c r="AE29" s="15">
        <f t="shared" si="4"/>
        <v>-0.14824826796040025</v>
      </c>
      <c r="AF29" s="15">
        <f t="shared" si="4"/>
        <v>-4.8026398755727451E-2</v>
      </c>
      <c r="AG29" s="15">
        <f t="shared" si="4"/>
        <v>3.47073499216215E-2</v>
      </c>
      <c r="AH29" s="15">
        <f t="shared" si="4"/>
        <v>0.10792702443187885</v>
      </c>
      <c r="AI29" s="15">
        <f t="shared" si="4"/>
        <v>0.14097798663405436</v>
      </c>
      <c r="AJ29" s="15">
        <f t="shared" si="4"/>
        <v>1.7065307293688603E-2</v>
      </c>
      <c r="AK29" s="15">
        <f t="shared" si="4"/>
        <v>-0.21490689414810638</v>
      </c>
      <c r="AL29" s="15">
        <f t="shared" si="4"/>
        <v>0.59501109819258002</v>
      </c>
      <c r="AM29" s="15">
        <f t="shared" si="4"/>
        <v>-0.1812808142925304</v>
      </c>
    </row>
    <row r="30" spans="1:45" ht="19" x14ac:dyDescent="0.25">
      <c r="A30" s="5" t="s">
        <v>23</v>
      </c>
      <c r="B30" s="2">
        <v>0.1172</v>
      </c>
      <c r="C30" s="2">
        <v>0.1158</v>
      </c>
      <c r="D30" s="2">
        <v>0.11219999999999999</v>
      </c>
      <c r="E30" s="2">
        <v>0.11600000000000001</v>
      </c>
      <c r="F30" s="2">
        <v>0.11840000000000001</v>
      </c>
      <c r="G30" s="2">
        <v>0.1208</v>
      </c>
      <c r="H30" s="2">
        <v>0.12839999999999999</v>
      </c>
      <c r="I30" s="2">
        <v>0.13439999999999999</v>
      </c>
      <c r="J30" s="2">
        <v>0.14610000000000001</v>
      </c>
      <c r="K30" s="2">
        <v>0.14710000000000001</v>
      </c>
      <c r="L30" s="2">
        <v>0.1457</v>
      </c>
      <c r="M30" s="2">
        <v>0.1472</v>
      </c>
      <c r="N30" s="2">
        <v>0.14399999999999999</v>
      </c>
      <c r="O30" s="2">
        <v>0.12479999999999999</v>
      </c>
      <c r="P30" s="2">
        <v>0.1469</v>
      </c>
      <c r="Q30" s="2">
        <v>0.13880000000000001</v>
      </c>
      <c r="R30" s="2">
        <v>0.1101</v>
      </c>
      <c r="S30" s="2">
        <v>5.8000000000000003E-2</v>
      </c>
      <c r="T30" s="2">
        <v>8.5800000000000001E-2</v>
      </c>
      <c r="U30" s="2">
        <v>0.1195</v>
      </c>
      <c r="V30" s="2">
        <v>0.12720000000000001</v>
      </c>
      <c r="W30" s="2">
        <v>0.16420000000000001</v>
      </c>
      <c r="X30" s="2">
        <v>0.1051</v>
      </c>
      <c r="Y30" s="2">
        <v>0.18340000000000001</v>
      </c>
      <c r="Z30" s="2">
        <v>0.2001</v>
      </c>
      <c r="AA30" s="2">
        <v>0.20549999999999999</v>
      </c>
      <c r="AB30" s="2">
        <v>0.20380000000000001</v>
      </c>
      <c r="AC30" s="2">
        <v>0.19819999999999999</v>
      </c>
      <c r="AD30" s="2">
        <v>0.19869999999999999</v>
      </c>
      <c r="AE30" s="2">
        <v>0.1734</v>
      </c>
      <c r="AF30" s="2">
        <v>0.1782</v>
      </c>
      <c r="AG30" s="2">
        <v>0.1903</v>
      </c>
      <c r="AH30" s="2">
        <v>0.22750000000000001</v>
      </c>
      <c r="AI30" s="2">
        <v>0.28179999999999999</v>
      </c>
      <c r="AJ30" s="2">
        <v>0.28589999999999999</v>
      </c>
      <c r="AK30" s="2">
        <v>0.24629999999999999</v>
      </c>
      <c r="AL30" s="2">
        <v>0.32490000000000002</v>
      </c>
      <c r="AM30" s="2">
        <v>0.26650000000000001</v>
      </c>
    </row>
    <row r="31" spans="1:45" ht="19" x14ac:dyDescent="0.25">
      <c r="A31" s="5" t="s">
        <v>24</v>
      </c>
      <c r="B31" s="12">
        <v>0.28000000000000003</v>
      </c>
      <c r="C31" s="12">
        <v>0.32</v>
      </c>
      <c r="D31" s="12">
        <v>0.37</v>
      </c>
      <c r="E31" s="12">
        <v>0.43</v>
      </c>
      <c r="F31" s="12">
        <v>0.49</v>
      </c>
      <c r="G31" s="12">
        <v>0.55000000000000004</v>
      </c>
      <c r="H31" s="12">
        <v>0.59</v>
      </c>
      <c r="I31" s="12">
        <v>0.65</v>
      </c>
      <c r="J31" s="12">
        <v>0.73</v>
      </c>
      <c r="K31" s="12">
        <v>0.84</v>
      </c>
      <c r="L31" s="12">
        <v>0.98</v>
      </c>
      <c r="M31" s="12">
        <v>1.1000000000000001</v>
      </c>
      <c r="N31" s="12">
        <v>1.18</v>
      </c>
      <c r="O31" s="12">
        <v>1.1399999999999999</v>
      </c>
      <c r="P31" s="12">
        <v>1.44</v>
      </c>
      <c r="Q31" s="12">
        <v>1.49</v>
      </c>
      <c r="R31" s="12">
        <v>1.27</v>
      </c>
      <c r="S31" s="12">
        <v>0.7</v>
      </c>
      <c r="T31" s="12">
        <v>1.1599999999999999</v>
      </c>
      <c r="U31" s="12">
        <v>1.81</v>
      </c>
      <c r="V31" s="12">
        <v>2.06</v>
      </c>
      <c r="W31" s="12">
        <v>2.87</v>
      </c>
      <c r="X31" s="12">
        <v>2.02</v>
      </c>
      <c r="Y31" s="12">
        <v>3.87</v>
      </c>
      <c r="Z31" s="12">
        <v>4.2300000000000004</v>
      </c>
      <c r="AA31" s="12">
        <v>4.6900000000000004</v>
      </c>
      <c r="AB31" s="12">
        <v>5.39</v>
      </c>
      <c r="AC31" s="12">
        <v>5.45</v>
      </c>
      <c r="AD31" s="12">
        <v>5.64</v>
      </c>
      <c r="AE31" s="12">
        <v>4.9400000000000004</v>
      </c>
      <c r="AF31" s="12">
        <v>4.99</v>
      </c>
      <c r="AG31" s="12">
        <v>5.73</v>
      </c>
      <c r="AH31" s="12">
        <v>6.54</v>
      </c>
      <c r="AI31" s="12">
        <v>7.72</v>
      </c>
      <c r="AJ31" s="12">
        <v>8.07</v>
      </c>
      <c r="AK31" s="12">
        <v>6.35</v>
      </c>
      <c r="AL31" s="12">
        <v>10.130000000000001</v>
      </c>
      <c r="AM31" s="12">
        <v>8.43</v>
      </c>
    </row>
    <row r="32" spans="1:45" ht="19" x14ac:dyDescent="0.25">
      <c r="A32" s="5" t="s">
        <v>25</v>
      </c>
      <c r="B32" s="12">
        <v>0.28000000000000003</v>
      </c>
      <c r="C32" s="12">
        <v>0.32</v>
      </c>
      <c r="D32" s="12">
        <v>0.37</v>
      </c>
      <c r="E32" s="12">
        <v>0.43</v>
      </c>
      <c r="F32" s="12">
        <v>0.48</v>
      </c>
      <c r="G32" s="12">
        <v>0.54</v>
      </c>
      <c r="H32" s="12">
        <v>0.56999999999999995</v>
      </c>
      <c r="I32" s="12">
        <v>0.64</v>
      </c>
      <c r="J32" s="12">
        <v>0.71</v>
      </c>
      <c r="K32" s="12">
        <v>0.84</v>
      </c>
      <c r="L32" s="12">
        <v>0.98</v>
      </c>
      <c r="M32" s="12">
        <v>1.1000000000000001</v>
      </c>
      <c r="N32" s="12">
        <v>1.1499999999999999</v>
      </c>
      <c r="O32" s="12">
        <v>1.1000000000000001</v>
      </c>
      <c r="P32" s="12">
        <v>1.39</v>
      </c>
      <c r="Q32" s="12">
        <v>1.46</v>
      </c>
      <c r="R32" s="12">
        <v>1.25</v>
      </c>
      <c r="S32" s="12">
        <v>0.7</v>
      </c>
      <c r="T32" s="12">
        <v>1.1499999999999999</v>
      </c>
      <c r="U32" s="12">
        <v>1.79</v>
      </c>
      <c r="V32" s="12">
        <v>2.04</v>
      </c>
      <c r="W32" s="12">
        <v>2.83</v>
      </c>
      <c r="X32" s="12">
        <v>1.98</v>
      </c>
      <c r="Y32" s="12">
        <v>3.76</v>
      </c>
      <c r="Z32" s="12">
        <v>4.1100000000000003</v>
      </c>
      <c r="AA32" s="12">
        <v>4.58</v>
      </c>
      <c r="AB32" s="12">
        <v>5.27</v>
      </c>
      <c r="AC32" s="12">
        <v>5.36</v>
      </c>
      <c r="AD32" s="12">
        <v>5.55</v>
      </c>
      <c r="AE32" s="12">
        <v>4.82</v>
      </c>
      <c r="AF32" s="12">
        <v>4.8</v>
      </c>
      <c r="AG32" s="12">
        <v>5.44</v>
      </c>
      <c r="AH32" s="12">
        <v>6.37</v>
      </c>
      <c r="AI32" s="12">
        <v>7.54</v>
      </c>
      <c r="AJ32" s="12">
        <v>7.88</v>
      </c>
      <c r="AK32" s="12">
        <v>6.31</v>
      </c>
      <c r="AL32" s="12">
        <v>10.039999999999999</v>
      </c>
      <c r="AM32" s="12">
        <v>8.33</v>
      </c>
    </row>
    <row r="33" spans="1:39" ht="19" x14ac:dyDescent="0.25">
      <c r="A33" s="5" t="s">
        <v>26</v>
      </c>
      <c r="B33" s="1">
        <v>1530357143</v>
      </c>
      <c r="C33" s="1">
        <v>1488125000</v>
      </c>
      <c r="D33" s="1">
        <v>1479729730</v>
      </c>
      <c r="E33" s="1">
        <v>1502093023</v>
      </c>
      <c r="F33" s="1">
        <v>1474693878</v>
      </c>
      <c r="G33" s="1">
        <v>1433272727</v>
      </c>
      <c r="H33" s="1">
        <v>1424406780</v>
      </c>
      <c r="I33" s="1">
        <v>1452153846</v>
      </c>
      <c r="J33" s="1">
        <v>1418630137</v>
      </c>
      <c r="K33" s="1">
        <v>1401428571</v>
      </c>
      <c r="L33" s="1">
        <v>1407918782</v>
      </c>
      <c r="M33" s="1">
        <v>1398190045</v>
      </c>
      <c r="N33" s="1">
        <v>1378600000</v>
      </c>
      <c r="O33" s="1">
        <v>1365300000</v>
      </c>
      <c r="P33" s="1">
        <v>1355300000</v>
      </c>
      <c r="Q33" s="1">
        <v>1323200000</v>
      </c>
      <c r="R33" s="1">
        <v>1289700000</v>
      </c>
      <c r="S33" s="1">
        <v>1273100000</v>
      </c>
      <c r="T33" s="1">
        <v>1269800000</v>
      </c>
      <c r="U33" s="1">
        <v>1259700000</v>
      </c>
      <c r="V33" s="1">
        <v>1260400000</v>
      </c>
      <c r="W33" s="1">
        <v>1234000000</v>
      </c>
      <c r="X33" s="1">
        <v>1188300000</v>
      </c>
      <c r="Y33" s="1">
        <v>1130300000</v>
      </c>
      <c r="Z33" s="1">
        <v>1097100000</v>
      </c>
      <c r="AA33" s="1">
        <v>1053599999</v>
      </c>
      <c r="AB33" s="1">
        <v>1021400000</v>
      </c>
      <c r="AC33" s="1">
        <v>1002700000</v>
      </c>
      <c r="AD33" s="1">
        <v>990400000</v>
      </c>
      <c r="AE33" s="1">
        <v>962900000</v>
      </c>
      <c r="AF33" s="1">
        <v>906800000</v>
      </c>
      <c r="AG33" s="1">
        <v>818543627</v>
      </c>
      <c r="AH33" s="1">
        <v>794100000</v>
      </c>
      <c r="AI33" s="1">
        <v>767100000</v>
      </c>
      <c r="AJ33" s="1">
        <v>746300000</v>
      </c>
      <c r="AK33" s="1">
        <v>745400000</v>
      </c>
      <c r="AL33" s="1">
        <v>744800000</v>
      </c>
      <c r="AM33" s="1">
        <v>736500000</v>
      </c>
    </row>
    <row r="34" spans="1:39" ht="19" x14ac:dyDescent="0.25">
      <c r="A34" s="5" t="s">
        <v>27</v>
      </c>
      <c r="B34" s="1">
        <v>1530357143</v>
      </c>
      <c r="C34" s="1">
        <v>1488125000</v>
      </c>
      <c r="D34" s="1">
        <v>1479729730</v>
      </c>
      <c r="E34" s="1">
        <v>1502093023</v>
      </c>
      <c r="F34" s="1">
        <v>1505416667</v>
      </c>
      <c r="G34" s="1">
        <v>1459814815</v>
      </c>
      <c r="H34" s="1">
        <v>1474385965</v>
      </c>
      <c r="I34" s="1">
        <v>1474843750</v>
      </c>
      <c r="J34" s="1">
        <v>1458591549</v>
      </c>
      <c r="K34" s="1">
        <v>1401428571</v>
      </c>
      <c r="L34" s="1">
        <v>1409178082</v>
      </c>
      <c r="M34" s="1">
        <v>1436000000</v>
      </c>
      <c r="N34" s="1">
        <v>1410200000</v>
      </c>
      <c r="O34" s="1">
        <v>1405700000</v>
      </c>
      <c r="P34" s="1">
        <v>1404200000</v>
      </c>
      <c r="Q34" s="1">
        <v>1356500000</v>
      </c>
      <c r="R34" s="1">
        <v>1309300000</v>
      </c>
      <c r="S34" s="1">
        <v>1281500000</v>
      </c>
      <c r="T34" s="1">
        <v>1276500000</v>
      </c>
      <c r="U34" s="1">
        <v>1273700000</v>
      </c>
      <c r="V34" s="1">
        <v>1274200000</v>
      </c>
      <c r="W34" s="1">
        <v>1251700000</v>
      </c>
      <c r="X34" s="1">
        <v>1211800000</v>
      </c>
      <c r="Y34" s="1">
        <v>1146000000</v>
      </c>
      <c r="Z34" s="1">
        <v>1107400000</v>
      </c>
      <c r="AA34" s="1">
        <v>1080300000</v>
      </c>
      <c r="AB34" s="1">
        <v>1044900000</v>
      </c>
      <c r="AC34" s="1">
        <v>1020200000</v>
      </c>
      <c r="AD34" s="1">
        <v>1006000000</v>
      </c>
      <c r="AE34" s="1">
        <v>986300000</v>
      </c>
      <c r="AF34" s="1">
        <v>944600000</v>
      </c>
      <c r="AG34" s="1">
        <v>861200000</v>
      </c>
      <c r="AH34" s="1">
        <v>815500000</v>
      </c>
      <c r="AI34" s="1">
        <v>785600000</v>
      </c>
      <c r="AJ34" s="1">
        <v>764900000</v>
      </c>
      <c r="AK34" s="1">
        <v>750100000</v>
      </c>
      <c r="AL34" s="1">
        <v>751800000</v>
      </c>
      <c r="AM34" s="1">
        <v>741300000</v>
      </c>
    </row>
    <row r="35" spans="1:39" ht="20" customHeight="1" x14ac:dyDescent="0.25">
      <c r="A35" s="14" t="s">
        <v>103</v>
      </c>
      <c r="B35" s="1"/>
      <c r="C35" s="22">
        <f>(C34-B34)/B34</f>
        <v>-2.7596266135113533E-2</v>
      </c>
      <c r="D35" s="22">
        <f t="shared" ref="D35:AM35" si="5">(D34-C34)/C34</f>
        <v>-5.6415086098278036E-3</v>
      </c>
      <c r="E35" s="22">
        <f t="shared" si="5"/>
        <v>1.5113092983540988E-2</v>
      </c>
      <c r="F35" s="22">
        <f t="shared" si="5"/>
        <v>2.2126752132580808E-3</v>
      </c>
      <c r="G35" s="22">
        <f t="shared" si="5"/>
        <v>-3.0291847433093419E-2</v>
      </c>
      <c r="H35" s="22">
        <f t="shared" si="5"/>
        <v>9.9815057706480401E-3</v>
      </c>
      <c r="I35" s="22">
        <f t="shared" si="5"/>
        <v>3.1049196809195077E-4</v>
      </c>
      <c r="J35" s="22">
        <f t="shared" si="5"/>
        <v>-1.101960868736095E-2</v>
      </c>
      <c r="K35" s="22">
        <f t="shared" si="5"/>
        <v>-3.9190531467970267E-2</v>
      </c>
      <c r="L35" s="22">
        <f t="shared" si="5"/>
        <v>5.5297224277868675E-3</v>
      </c>
      <c r="M35" s="22">
        <f t="shared" si="5"/>
        <v>1.903373203330876E-2</v>
      </c>
      <c r="N35" s="22">
        <f t="shared" si="5"/>
        <v>-1.796657381615599E-2</v>
      </c>
      <c r="O35" s="22">
        <f t="shared" si="5"/>
        <v>-3.1910367323783862E-3</v>
      </c>
      <c r="P35" s="22">
        <f t="shared" si="5"/>
        <v>-1.0670840150814541E-3</v>
      </c>
      <c r="Q35" s="22">
        <f t="shared" si="5"/>
        <v>-3.3969520011394388E-2</v>
      </c>
      <c r="R35" s="22">
        <f t="shared" si="5"/>
        <v>-3.4795429413932918E-2</v>
      </c>
      <c r="S35" s="22">
        <f t="shared" si="5"/>
        <v>-2.1232719773924998E-2</v>
      </c>
      <c r="T35" s="22">
        <f t="shared" si="5"/>
        <v>-3.9016777214202106E-3</v>
      </c>
      <c r="U35" s="22">
        <f t="shared" si="5"/>
        <v>-2.1934978456717587E-3</v>
      </c>
      <c r="V35" s="22">
        <f t="shared" si="5"/>
        <v>3.925571170605323E-4</v>
      </c>
      <c r="W35" s="22">
        <f t="shared" si="5"/>
        <v>-1.765813843980537E-2</v>
      </c>
      <c r="X35" s="22">
        <f t="shared" si="5"/>
        <v>-3.1876647759047694E-2</v>
      </c>
      <c r="Y35" s="22">
        <f t="shared" si="5"/>
        <v>-5.4299389338174617E-2</v>
      </c>
      <c r="Z35" s="22">
        <f t="shared" si="5"/>
        <v>-3.368237347294939E-2</v>
      </c>
      <c r="AA35" s="22">
        <f t="shared" si="5"/>
        <v>-2.4471735596893626E-2</v>
      </c>
      <c r="AB35" s="22">
        <f t="shared" si="5"/>
        <v>-3.2768675367953345E-2</v>
      </c>
      <c r="AC35" s="22">
        <f t="shared" si="5"/>
        <v>-2.3638625705809168E-2</v>
      </c>
      <c r="AD35" s="22">
        <f t="shared" si="5"/>
        <v>-1.3918839443246423E-2</v>
      </c>
      <c r="AE35" s="22">
        <f t="shared" si="5"/>
        <v>-1.9582504970178927E-2</v>
      </c>
      <c r="AF35" s="22">
        <f t="shared" si="5"/>
        <v>-4.2279225387813035E-2</v>
      </c>
      <c r="AG35" s="22">
        <f t="shared" si="5"/>
        <v>-8.8291340249841199E-2</v>
      </c>
      <c r="AH35" s="22">
        <f t="shared" si="5"/>
        <v>-5.3065490013934048E-2</v>
      </c>
      <c r="AI35" s="22">
        <f t="shared" si="5"/>
        <v>-3.6664622930717351E-2</v>
      </c>
      <c r="AJ35" s="22">
        <f t="shared" si="5"/>
        <v>-2.6349287169042768E-2</v>
      </c>
      <c r="AK35" s="22">
        <f t="shared" si="5"/>
        <v>-1.9348934501241994E-2</v>
      </c>
      <c r="AL35" s="22">
        <f t="shared" si="5"/>
        <v>2.2663644847353685E-3</v>
      </c>
      <c r="AM35" s="22">
        <f t="shared" si="5"/>
        <v>-1.3966480446927373E-2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179900000</v>
      </c>
      <c r="L38" s="1">
        <v>334800000</v>
      </c>
      <c r="M38" s="1">
        <v>329900000</v>
      </c>
      <c r="N38" s="1">
        <v>341400000</v>
      </c>
      <c r="O38" s="1">
        <v>299200000</v>
      </c>
      <c r="P38" s="1">
        <v>419500000</v>
      </c>
      <c r="Q38" s="1">
        <v>421700000</v>
      </c>
      <c r="R38" s="1">
        <v>418100000</v>
      </c>
      <c r="S38" s="1">
        <v>330400000</v>
      </c>
      <c r="T38" s="1">
        <v>492800000</v>
      </c>
      <c r="U38" s="1">
        <v>1379800000</v>
      </c>
      <c r="V38" s="1">
        <v>4260400000</v>
      </c>
      <c r="W38" s="1">
        <v>2136400000</v>
      </c>
      <c r="X38" s="1">
        <v>1981300000</v>
      </c>
      <c r="Y38" s="1">
        <v>2063400000</v>
      </c>
      <c r="Z38" s="1">
        <v>1796000000</v>
      </c>
      <c r="AA38" s="1">
        <v>2387000000</v>
      </c>
      <c r="AB38" s="1">
        <v>2335700000</v>
      </c>
      <c r="AC38" s="1">
        <v>2336100000</v>
      </c>
      <c r="AD38" s="1">
        <v>2798700000</v>
      </c>
      <c r="AE38" s="1">
        <v>2077900000</v>
      </c>
      <c r="AF38" s="1">
        <v>7685500000</v>
      </c>
      <c r="AG38" s="1">
        <v>1223400000</v>
      </c>
      <c r="AH38" s="1">
        <v>2463800000</v>
      </c>
      <c r="AI38" s="1">
        <v>866000000</v>
      </c>
      <c r="AJ38" s="1">
        <v>898500000</v>
      </c>
      <c r="AK38" s="1">
        <v>3449100000</v>
      </c>
      <c r="AL38" s="1">
        <v>4709200000</v>
      </c>
      <c r="AM38" s="1">
        <v>2583800000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179900000</v>
      </c>
      <c r="L40" s="1">
        <v>334800000</v>
      </c>
      <c r="M40" s="1">
        <v>329900000</v>
      </c>
      <c r="N40" s="1">
        <v>341400000</v>
      </c>
      <c r="O40" s="1">
        <v>299200000</v>
      </c>
      <c r="P40" s="1">
        <v>419500000</v>
      </c>
      <c r="Q40" s="1">
        <v>421700000</v>
      </c>
      <c r="R40" s="1">
        <v>418100000</v>
      </c>
      <c r="S40" s="1">
        <v>330400000</v>
      </c>
      <c r="T40" s="1">
        <v>492800000</v>
      </c>
      <c r="U40" s="1">
        <v>1379800000</v>
      </c>
      <c r="V40" s="1">
        <v>4260400000</v>
      </c>
      <c r="W40" s="1">
        <v>2136400000</v>
      </c>
      <c r="X40" s="1">
        <v>1981300000</v>
      </c>
      <c r="Y40" s="1">
        <v>2063400000</v>
      </c>
      <c r="Z40" s="1">
        <v>1796000000</v>
      </c>
      <c r="AA40" s="1">
        <v>2387000000</v>
      </c>
      <c r="AB40" s="1">
        <v>2335700000</v>
      </c>
      <c r="AC40" s="1">
        <v>2336100000</v>
      </c>
      <c r="AD40" s="1">
        <v>2798700000</v>
      </c>
      <c r="AE40" s="1">
        <v>2077900000</v>
      </c>
      <c r="AF40" s="1">
        <v>7685500000</v>
      </c>
      <c r="AG40" s="1">
        <v>1223400000</v>
      </c>
      <c r="AH40" s="1">
        <v>2463800000</v>
      </c>
      <c r="AI40" s="1">
        <v>866000000</v>
      </c>
      <c r="AJ40" s="1">
        <v>898500000</v>
      </c>
      <c r="AK40" s="1">
        <v>3449100000</v>
      </c>
      <c r="AL40" s="1">
        <v>4709200000</v>
      </c>
      <c r="AM40" s="1">
        <v>2583800000</v>
      </c>
    </row>
    <row r="41" spans="1:39" ht="19" x14ac:dyDescent="0.25">
      <c r="A41" s="5" t="s">
        <v>33</v>
      </c>
      <c r="B41" s="1" t="s">
        <v>92</v>
      </c>
      <c r="C41" s="1" t="s">
        <v>92</v>
      </c>
      <c r="D41" s="1" t="s">
        <v>92</v>
      </c>
      <c r="E41" s="1" t="s">
        <v>92</v>
      </c>
      <c r="F41" s="1" t="s">
        <v>92</v>
      </c>
      <c r="G41" s="1" t="s">
        <v>92</v>
      </c>
      <c r="H41" s="1" t="s">
        <v>92</v>
      </c>
      <c r="I41" s="1" t="s">
        <v>92</v>
      </c>
      <c r="J41" s="1" t="s">
        <v>92</v>
      </c>
      <c r="K41" s="1">
        <v>379300000</v>
      </c>
      <c r="L41" s="1">
        <v>413600000</v>
      </c>
      <c r="M41" s="1">
        <v>495400000</v>
      </c>
      <c r="N41" s="1">
        <v>483500000</v>
      </c>
      <c r="O41" s="1">
        <v>609400000</v>
      </c>
      <c r="P41" s="1">
        <v>708100000</v>
      </c>
      <c r="Q41" s="1">
        <v>796500000</v>
      </c>
      <c r="R41" s="1">
        <v>881900000</v>
      </c>
      <c r="S41" s="1">
        <v>855300000</v>
      </c>
      <c r="T41" s="1">
        <v>734500000</v>
      </c>
      <c r="U41" s="1">
        <v>745500000</v>
      </c>
      <c r="V41" s="1">
        <v>795900000</v>
      </c>
      <c r="W41" s="1">
        <v>904200000</v>
      </c>
      <c r="X41" s="1">
        <v>1053800000</v>
      </c>
      <c r="Y41" s="1">
        <v>931200000</v>
      </c>
      <c r="Z41" s="1">
        <v>1060400000</v>
      </c>
      <c r="AA41" s="1">
        <v>1179100000</v>
      </c>
      <c r="AB41" s="1">
        <v>1334700000</v>
      </c>
      <c r="AC41" s="1">
        <v>1375300000</v>
      </c>
      <c r="AD41" s="1">
        <v>1319800000</v>
      </c>
      <c r="AE41" s="1">
        <v>1214400000</v>
      </c>
      <c r="AF41" s="1">
        <v>1298700000</v>
      </c>
      <c r="AG41" s="1">
        <v>1474100000</v>
      </c>
      <c r="AH41" s="1">
        <v>1976200000</v>
      </c>
      <c r="AI41" s="1">
        <v>2441500000</v>
      </c>
      <c r="AJ41" s="1">
        <v>2224200000</v>
      </c>
      <c r="AK41" s="1">
        <v>2110300000</v>
      </c>
      <c r="AL41" s="1">
        <v>1872400000</v>
      </c>
      <c r="AM41" s="1">
        <v>2115000000</v>
      </c>
    </row>
    <row r="42" spans="1:39" ht="19" x14ac:dyDescent="0.25">
      <c r="A42" s="5" t="s">
        <v>34</v>
      </c>
      <c r="B42" s="1" t="s">
        <v>92</v>
      </c>
      <c r="C42" s="1" t="s">
        <v>92</v>
      </c>
      <c r="D42" s="1" t="s">
        <v>92</v>
      </c>
      <c r="E42" s="1" t="s">
        <v>92</v>
      </c>
      <c r="F42" s="1" t="s">
        <v>92</v>
      </c>
      <c r="G42" s="1" t="s">
        <v>92</v>
      </c>
      <c r="H42" s="1" t="s">
        <v>92</v>
      </c>
      <c r="I42" s="1" t="s">
        <v>92</v>
      </c>
      <c r="J42" s="1" t="s">
        <v>92</v>
      </c>
      <c r="K42" s="1">
        <v>50500000</v>
      </c>
      <c r="L42" s="1">
        <v>58000000</v>
      </c>
      <c r="M42" s="1">
        <v>69600000</v>
      </c>
      <c r="N42" s="1">
        <v>70500000</v>
      </c>
      <c r="O42" s="1">
        <v>77300000</v>
      </c>
      <c r="P42" s="1">
        <v>82700000</v>
      </c>
      <c r="Q42" s="1">
        <v>99300000</v>
      </c>
      <c r="R42" s="1">
        <v>105500000</v>
      </c>
      <c r="S42" s="1">
        <v>111700000</v>
      </c>
      <c r="T42" s="1">
        <v>129400000</v>
      </c>
      <c r="U42" s="1">
        <v>147500000</v>
      </c>
      <c r="V42" s="1">
        <v>147000000</v>
      </c>
      <c r="W42" s="1">
        <v>149000000</v>
      </c>
      <c r="X42" s="1">
        <v>125300000</v>
      </c>
      <c r="Y42" s="1">
        <v>111500000</v>
      </c>
      <c r="Z42" s="1">
        <v>106200000</v>
      </c>
      <c r="AA42" s="1">
        <v>109900000</v>
      </c>
      <c r="AB42" s="1">
        <v>116800000</v>
      </c>
      <c r="AC42" s="1">
        <v>121700000</v>
      </c>
      <c r="AD42" s="1">
        <v>123700000</v>
      </c>
      <c r="AE42" s="1">
        <v>110000000</v>
      </c>
      <c r="AF42" s="1">
        <v>100100000</v>
      </c>
      <c r="AG42" s="1">
        <v>58900000</v>
      </c>
      <c r="AH42" s="1">
        <v>58800000</v>
      </c>
      <c r="AI42" s="1">
        <v>51100000</v>
      </c>
      <c r="AJ42" s="1">
        <v>50200000</v>
      </c>
      <c r="AK42" s="1">
        <v>51100000</v>
      </c>
      <c r="AL42" s="1">
        <v>55600000</v>
      </c>
      <c r="AM42" s="1">
        <v>52000000</v>
      </c>
    </row>
    <row r="43" spans="1:39" ht="19" x14ac:dyDescent="0.25">
      <c r="A43" s="5" t="s">
        <v>35</v>
      </c>
      <c r="B43" s="1" t="s">
        <v>92</v>
      </c>
      <c r="C43" s="1" t="s">
        <v>92</v>
      </c>
      <c r="D43" s="1" t="s">
        <v>92</v>
      </c>
      <c r="E43" s="1" t="s">
        <v>92</v>
      </c>
      <c r="F43" s="1" t="s">
        <v>92</v>
      </c>
      <c r="G43" s="1" t="s">
        <v>92</v>
      </c>
      <c r="H43" s="1" t="s">
        <v>92</v>
      </c>
      <c r="I43" s="1" t="s">
        <v>92</v>
      </c>
      <c r="J43" s="1" t="s">
        <v>92</v>
      </c>
      <c r="K43" s="1">
        <v>131000000</v>
      </c>
      <c r="L43" s="1">
        <v>149400000</v>
      </c>
      <c r="M43" s="1">
        <v>207600000</v>
      </c>
      <c r="N43" s="1">
        <v>246900000</v>
      </c>
      <c r="O43" s="1">
        <v>323500000</v>
      </c>
      <c r="P43" s="1">
        <v>362000000</v>
      </c>
      <c r="Q43" s="1">
        <v>344900000</v>
      </c>
      <c r="R43" s="1">
        <v>413800000</v>
      </c>
      <c r="S43" s="1">
        <v>418000000</v>
      </c>
      <c r="T43" s="1">
        <v>528700000</v>
      </c>
      <c r="U43" s="1">
        <v>585000000</v>
      </c>
      <c r="V43" s="1">
        <v>646400000</v>
      </c>
      <c r="W43" s="1">
        <v>435700000</v>
      </c>
      <c r="X43" s="1">
        <v>421500000</v>
      </c>
      <c r="Y43" s="1">
        <v>411500000</v>
      </c>
      <c r="Z43" s="1">
        <v>453700000</v>
      </c>
      <c r="AA43" s="1">
        <v>692500000</v>
      </c>
      <c r="AB43" s="1">
        <v>615800000</v>
      </c>
      <c r="AC43" s="1">
        <v>1089000000</v>
      </c>
      <c r="AD43" s="1">
        <v>807900000</v>
      </c>
      <c r="AE43" s="1">
        <v>783200000</v>
      </c>
      <c r="AF43" s="1">
        <v>558700000</v>
      </c>
      <c r="AG43" s="1">
        <v>2092200000</v>
      </c>
      <c r="AH43" s="1">
        <v>828400000</v>
      </c>
      <c r="AI43" s="1">
        <v>694600000</v>
      </c>
      <c r="AJ43" s="1">
        <v>385000000</v>
      </c>
      <c r="AK43" s="1">
        <v>632700000</v>
      </c>
      <c r="AL43" s="1">
        <v>511300000</v>
      </c>
      <c r="AM43" s="1">
        <v>673400000</v>
      </c>
    </row>
    <row r="44" spans="1:39" ht="19" x14ac:dyDescent="0.25">
      <c r="A44" s="6" t="s">
        <v>36</v>
      </c>
      <c r="B44" s="10" t="s">
        <v>92</v>
      </c>
      <c r="C44" s="10" t="s">
        <v>92</v>
      </c>
      <c r="D44" s="10" t="s">
        <v>92</v>
      </c>
      <c r="E44" s="10" t="s">
        <v>92</v>
      </c>
      <c r="F44" s="10" t="s">
        <v>92</v>
      </c>
      <c r="G44" s="10" t="s">
        <v>92</v>
      </c>
      <c r="H44" s="10" t="s">
        <v>92</v>
      </c>
      <c r="I44" s="10" t="s">
        <v>92</v>
      </c>
      <c r="J44" s="10" t="s">
        <v>92</v>
      </c>
      <c r="K44" s="10">
        <v>740700000</v>
      </c>
      <c r="L44" s="10">
        <v>955800000</v>
      </c>
      <c r="M44" s="10">
        <v>1102500000</v>
      </c>
      <c r="N44" s="10">
        <v>1142300000</v>
      </c>
      <c r="O44" s="10">
        <v>1309400000</v>
      </c>
      <c r="P44" s="10">
        <v>1572300000</v>
      </c>
      <c r="Q44" s="10">
        <v>1662400000</v>
      </c>
      <c r="R44" s="10">
        <v>1819300000</v>
      </c>
      <c r="S44" s="10">
        <v>1715400000</v>
      </c>
      <c r="T44" s="10">
        <v>1885400000</v>
      </c>
      <c r="U44" s="10">
        <v>2857800000</v>
      </c>
      <c r="V44" s="10">
        <v>5849700000</v>
      </c>
      <c r="W44" s="10">
        <v>3625300000</v>
      </c>
      <c r="X44" s="10">
        <v>3581900000</v>
      </c>
      <c r="Y44" s="10">
        <v>3517600000</v>
      </c>
      <c r="Z44" s="10">
        <v>3416300000</v>
      </c>
      <c r="AA44" s="10">
        <v>4368500000</v>
      </c>
      <c r="AB44" s="10">
        <v>4403000000</v>
      </c>
      <c r="AC44" s="10">
        <v>4922100000</v>
      </c>
      <c r="AD44" s="10">
        <v>5050100000</v>
      </c>
      <c r="AE44" s="10">
        <v>4185500000</v>
      </c>
      <c r="AF44" s="10">
        <v>9643000000</v>
      </c>
      <c r="AG44" s="10">
        <v>4848600000</v>
      </c>
      <c r="AH44" s="10">
        <v>5327200000</v>
      </c>
      <c r="AI44" s="10">
        <v>4053200000</v>
      </c>
      <c r="AJ44" s="10">
        <v>3557900000</v>
      </c>
      <c r="AK44" s="10">
        <v>6243200000</v>
      </c>
      <c r="AL44" s="10">
        <v>7148500000</v>
      </c>
      <c r="AM44" s="10">
        <v>5424200000</v>
      </c>
    </row>
    <row r="45" spans="1:39" ht="19" x14ac:dyDescent="0.25">
      <c r="A45" s="5" t="s">
        <v>37</v>
      </c>
      <c r="B45" s="1" t="s">
        <v>92</v>
      </c>
      <c r="C45" s="1" t="s">
        <v>92</v>
      </c>
      <c r="D45" s="1" t="s">
        <v>92</v>
      </c>
      <c r="E45" s="1" t="s">
        <v>92</v>
      </c>
      <c r="F45" s="1" t="s">
        <v>92</v>
      </c>
      <c r="G45" s="1" t="s">
        <v>92</v>
      </c>
      <c r="H45" s="1" t="s">
        <v>92</v>
      </c>
      <c r="I45" s="1" t="s">
        <v>92</v>
      </c>
      <c r="J45" s="1" t="s">
        <v>92</v>
      </c>
      <c r="K45" s="1">
        <v>11328400000</v>
      </c>
      <c r="L45" s="1">
        <v>12811300000</v>
      </c>
      <c r="M45" s="1">
        <v>14352100000</v>
      </c>
      <c r="N45" s="1">
        <v>14961400000</v>
      </c>
      <c r="O45" s="1">
        <v>16041600000</v>
      </c>
      <c r="P45" s="1">
        <v>16324500000</v>
      </c>
      <c r="Q45" s="1">
        <v>17047600000</v>
      </c>
      <c r="R45" s="1">
        <v>17289500000</v>
      </c>
      <c r="S45" s="1">
        <v>18583400000</v>
      </c>
      <c r="T45" s="1">
        <v>19924700000</v>
      </c>
      <c r="U45" s="1">
        <v>20703100000</v>
      </c>
      <c r="V45" s="1">
        <v>19908000000</v>
      </c>
      <c r="W45" s="1">
        <v>20845700000</v>
      </c>
      <c r="X45" s="1">
        <v>20984700000</v>
      </c>
      <c r="Y45" s="1">
        <v>20254500000</v>
      </c>
      <c r="Z45" s="1">
        <v>21531500000</v>
      </c>
      <c r="AA45" s="1">
        <v>22060600000</v>
      </c>
      <c r="AB45" s="1">
        <v>22834500000</v>
      </c>
      <c r="AC45" s="1">
        <v>24677200000</v>
      </c>
      <c r="AD45" s="1">
        <v>25747300000</v>
      </c>
      <c r="AE45" s="1">
        <v>24557500000</v>
      </c>
      <c r="AF45" s="1">
        <v>23117600000</v>
      </c>
      <c r="AG45" s="1">
        <v>21257600000</v>
      </c>
      <c r="AH45" s="1">
        <v>22448300000</v>
      </c>
      <c r="AI45" s="1">
        <v>22842700000</v>
      </c>
      <c r="AJ45" s="1">
        <v>37421200000</v>
      </c>
      <c r="AK45" s="1">
        <v>38785900000</v>
      </c>
      <c r="AL45" s="1">
        <v>38272600000</v>
      </c>
      <c r="AM45" s="1">
        <v>36339300000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1950700000</v>
      </c>
      <c r="W46" s="1">
        <v>2209200000</v>
      </c>
      <c r="X46" s="1">
        <v>2301300000</v>
      </c>
      <c r="Y46" s="1">
        <v>2237400000</v>
      </c>
      <c r="Z46" s="1">
        <v>2425200000</v>
      </c>
      <c r="AA46" s="1">
        <v>2586100000</v>
      </c>
      <c r="AB46" s="1">
        <v>2653200000</v>
      </c>
      <c r="AC46" s="1">
        <v>2804000000</v>
      </c>
      <c r="AD46" s="1">
        <v>2872700000</v>
      </c>
      <c r="AE46" s="1">
        <v>2735300000</v>
      </c>
      <c r="AF46" s="1">
        <v>2516300000</v>
      </c>
      <c r="AG46" s="1">
        <v>2336500000</v>
      </c>
      <c r="AH46" s="1">
        <v>2379700000</v>
      </c>
      <c r="AI46" s="1">
        <v>2331500000</v>
      </c>
      <c r="AJ46" s="1">
        <v>2677400000</v>
      </c>
      <c r="AK46" s="1">
        <v>2773100000</v>
      </c>
      <c r="AL46" s="1">
        <v>2782500000</v>
      </c>
      <c r="AM46" s="1">
        <v>2900400000</v>
      </c>
    </row>
    <row r="47" spans="1:39" ht="19" x14ac:dyDescent="0.25">
      <c r="A47" s="5" t="s">
        <v>39</v>
      </c>
      <c r="B47" s="1" t="s">
        <v>92</v>
      </c>
      <c r="C47" s="1" t="s">
        <v>92</v>
      </c>
      <c r="D47" s="1" t="s">
        <v>92</v>
      </c>
      <c r="E47" s="1" t="s">
        <v>92</v>
      </c>
      <c r="F47" s="1" t="s">
        <v>92</v>
      </c>
      <c r="G47" s="1" t="s">
        <v>92</v>
      </c>
      <c r="H47" s="1" t="s">
        <v>92</v>
      </c>
      <c r="I47" s="1" t="s">
        <v>92</v>
      </c>
      <c r="J47" s="1" t="s">
        <v>92</v>
      </c>
      <c r="K47" s="1">
        <v>483100000</v>
      </c>
      <c r="L47" s="1">
        <v>534800000</v>
      </c>
      <c r="M47" s="1">
        <v>747000000</v>
      </c>
      <c r="N47" s="1">
        <v>827500000</v>
      </c>
      <c r="O47" s="1" t="s">
        <v>92</v>
      </c>
      <c r="P47" s="1">
        <v>1261800000</v>
      </c>
      <c r="Q47" s="1">
        <v>1443400000</v>
      </c>
      <c r="R47" s="1">
        <v>1419800000</v>
      </c>
      <c r="S47" s="1">
        <v>1559800000</v>
      </c>
      <c r="T47" s="1">
        <v>1665100000</v>
      </c>
      <c r="U47" s="1">
        <v>1828300000</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v>483100000</v>
      </c>
      <c r="L48" s="1">
        <v>534800000</v>
      </c>
      <c r="M48" s="1">
        <v>747000000</v>
      </c>
      <c r="N48" s="1">
        <v>827500000</v>
      </c>
      <c r="O48" s="1" t="s">
        <v>92</v>
      </c>
      <c r="P48" s="1">
        <v>1261800000</v>
      </c>
      <c r="Q48" s="1">
        <v>1443400000</v>
      </c>
      <c r="R48" s="1">
        <v>1419800000</v>
      </c>
      <c r="S48" s="1">
        <v>1559800000</v>
      </c>
      <c r="T48" s="1">
        <v>1665100000</v>
      </c>
      <c r="U48" s="1">
        <v>1828300000</v>
      </c>
      <c r="V48" s="1">
        <v>1950700000</v>
      </c>
      <c r="W48" s="1">
        <v>2209200000</v>
      </c>
      <c r="X48" s="1">
        <v>2301300000</v>
      </c>
      <c r="Y48" s="1">
        <v>2237400000</v>
      </c>
      <c r="Z48" s="1">
        <v>2425200000</v>
      </c>
      <c r="AA48" s="1">
        <v>2586100000</v>
      </c>
      <c r="AB48" s="1">
        <v>2653200000</v>
      </c>
      <c r="AC48" s="1">
        <v>2804000000</v>
      </c>
      <c r="AD48" s="1">
        <v>2872700000</v>
      </c>
      <c r="AE48" s="1">
        <v>2735300000</v>
      </c>
      <c r="AF48" s="1">
        <v>2516300000</v>
      </c>
      <c r="AG48" s="1">
        <v>2336500000</v>
      </c>
      <c r="AH48" s="1">
        <v>2379700000</v>
      </c>
      <c r="AI48" s="1">
        <v>2331500000</v>
      </c>
      <c r="AJ48" s="1">
        <v>2677400000</v>
      </c>
      <c r="AK48" s="1">
        <v>2773100000</v>
      </c>
      <c r="AL48" s="1">
        <v>2782500000</v>
      </c>
      <c r="AM48" s="1">
        <v>2900400000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1222300000</v>
      </c>
      <c r="Z49" s="1">
        <v>1212700000</v>
      </c>
      <c r="AA49" s="1">
        <v>1335300000</v>
      </c>
      <c r="AB49" s="1">
        <v>1427000000</v>
      </c>
      <c r="AC49" s="1">
        <v>1380500000</v>
      </c>
      <c r="AD49" s="1">
        <v>1209100000</v>
      </c>
      <c r="AE49" s="1">
        <v>1004500000</v>
      </c>
      <c r="AF49" s="1">
        <v>792700000</v>
      </c>
      <c r="AG49" s="1">
        <v>725900000</v>
      </c>
      <c r="AH49" s="1">
        <v>1085700000</v>
      </c>
      <c r="AI49" s="1">
        <v>1202800000</v>
      </c>
      <c r="AJ49" s="1">
        <v>1270300000</v>
      </c>
      <c r="AK49" s="1">
        <v>1297200000</v>
      </c>
      <c r="AL49" s="1">
        <v>1201200000</v>
      </c>
      <c r="AM49" s="1">
        <v>1064500000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1039700000</v>
      </c>
      <c r="L51" s="1">
        <v>1112700000</v>
      </c>
      <c r="M51" s="1">
        <v>1184400000</v>
      </c>
      <c r="N51" s="1">
        <v>1310300000</v>
      </c>
      <c r="O51" s="1">
        <v>2433400000</v>
      </c>
      <c r="P51" s="1">
        <v>1824600000</v>
      </c>
      <c r="Q51" s="1">
        <v>1530100000</v>
      </c>
      <c r="R51" s="1">
        <v>2005900000</v>
      </c>
      <c r="S51" s="1">
        <v>2111900000</v>
      </c>
      <c r="T51" s="1">
        <v>2049900000</v>
      </c>
      <c r="U51" s="1">
        <v>2448300000</v>
      </c>
      <c r="V51" s="1">
        <v>2280400000</v>
      </c>
      <c r="W51" s="1">
        <v>2343600000</v>
      </c>
      <c r="X51" s="1">
        <v>2523800000</v>
      </c>
      <c r="Y51" s="1">
        <v>1229700000</v>
      </c>
      <c r="Z51" s="1">
        <v>1639200000</v>
      </c>
      <c r="AA51" s="1">
        <v>1624700000</v>
      </c>
      <c r="AB51" s="1">
        <v>1672200000</v>
      </c>
      <c r="AC51" s="1">
        <v>1602700000</v>
      </c>
      <c r="AD51" s="1">
        <v>1747100000</v>
      </c>
      <c r="AE51" s="1">
        <v>1798600000</v>
      </c>
      <c r="AF51" s="1">
        <v>1869100000</v>
      </c>
      <c r="AG51" s="1">
        <v>1855300000</v>
      </c>
      <c r="AH51" s="1">
        <v>2562800000</v>
      </c>
      <c r="AI51" s="1">
        <v>2381000000</v>
      </c>
      <c r="AJ51" s="1">
        <v>2584000000</v>
      </c>
      <c r="AK51" s="1">
        <v>3527400000</v>
      </c>
      <c r="AL51" s="1">
        <v>4449500000</v>
      </c>
      <c r="AM51" s="1">
        <v>4707200000</v>
      </c>
    </row>
    <row r="52" spans="1:39" ht="19" x14ac:dyDescent="0.25">
      <c r="A52" s="5" t="s">
        <v>44</v>
      </c>
      <c r="B52" s="1" t="s">
        <v>92</v>
      </c>
      <c r="C52" s="1" t="s">
        <v>92</v>
      </c>
      <c r="D52" s="1" t="s">
        <v>92</v>
      </c>
      <c r="E52" s="1" t="s">
        <v>92</v>
      </c>
      <c r="F52" s="1" t="s">
        <v>92</v>
      </c>
      <c r="G52" s="1" t="s">
        <v>92</v>
      </c>
      <c r="H52" s="1" t="s">
        <v>92</v>
      </c>
      <c r="I52" s="1" t="s">
        <v>92</v>
      </c>
      <c r="J52" s="1" t="s">
        <v>92</v>
      </c>
      <c r="K52" s="1">
        <v>12851200000</v>
      </c>
      <c r="L52" s="1">
        <v>14458800000</v>
      </c>
      <c r="M52" s="1">
        <v>16283500000</v>
      </c>
      <c r="N52" s="1">
        <v>17099200000</v>
      </c>
      <c r="O52" s="1">
        <v>18475000000</v>
      </c>
      <c r="P52" s="1">
        <v>19410900000</v>
      </c>
      <c r="Q52" s="1">
        <v>20021100000</v>
      </c>
      <c r="R52" s="1">
        <v>20715200000</v>
      </c>
      <c r="S52" s="1">
        <v>22255100000</v>
      </c>
      <c r="T52" s="1">
        <v>23639700000</v>
      </c>
      <c r="U52" s="1">
        <v>24979700000</v>
      </c>
      <c r="V52" s="1">
        <v>24139100000</v>
      </c>
      <c r="W52" s="1">
        <v>25398500000</v>
      </c>
      <c r="X52" s="1">
        <v>25809800000</v>
      </c>
      <c r="Y52" s="1">
        <v>24943900000</v>
      </c>
      <c r="Z52" s="1">
        <v>26808600000</v>
      </c>
      <c r="AA52" s="1">
        <v>27606700000</v>
      </c>
      <c r="AB52" s="1">
        <v>28586900000</v>
      </c>
      <c r="AC52" s="1">
        <v>30464400000</v>
      </c>
      <c r="AD52" s="1">
        <v>31576200000</v>
      </c>
      <c r="AE52" s="1">
        <v>30095900000</v>
      </c>
      <c r="AF52" s="1">
        <v>28295700000</v>
      </c>
      <c r="AG52" s="1">
        <v>26175300000</v>
      </c>
      <c r="AH52" s="1">
        <v>28476500000</v>
      </c>
      <c r="AI52" s="1">
        <v>28758000000</v>
      </c>
      <c r="AJ52" s="1">
        <v>43952900000</v>
      </c>
      <c r="AK52" s="1">
        <v>46383600000</v>
      </c>
      <c r="AL52" s="1">
        <v>46705800000</v>
      </c>
      <c r="AM52" s="1">
        <v>45011400000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13591900000</v>
      </c>
      <c r="L54" s="11">
        <v>15414600000</v>
      </c>
      <c r="M54" s="11">
        <v>17386000000</v>
      </c>
      <c r="N54" s="11">
        <v>18241500000</v>
      </c>
      <c r="O54" s="11">
        <v>19784400000</v>
      </c>
      <c r="P54" s="11">
        <v>20983200000</v>
      </c>
      <c r="Q54" s="11">
        <v>21683500000</v>
      </c>
      <c r="R54" s="11">
        <v>22534500000</v>
      </c>
      <c r="S54" s="11">
        <v>23970500000</v>
      </c>
      <c r="T54" s="11">
        <v>25525100000</v>
      </c>
      <c r="U54" s="11">
        <v>27837500000</v>
      </c>
      <c r="V54" s="11">
        <v>29988800000</v>
      </c>
      <c r="W54" s="11">
        <v>29023800000</v>
      </c>
      <c r="X54" s="11">
        <v>29391700000</v>
      </c>
      <c r="Y54" s="11">
        <v>28461500000</v>
      </c>
      <c r="Z54" s="11">
        <v>30224900000</v>
      </c>
      <c r="AA54" s="11">
        <v>31975200000</v>
      </c>
      <c r="AB54" s="11">
        <v>32989900000</v>
      </c>
      <c r="AC54" s="11">
        <v>35386500000</v>
      </c>
      <c r="AD54" s="11">
        <v>36626300000</v>
      </c>
      <c r="AE54" s="11">
        <v>34281400000</v>
      </c>
      <c r="AF54" s="11">
        <v>37938700000</v>
      </c>
      <c r="AG54" s="11">
        <v>31023900000</v>
      </c>
      <c r="AH54" s="11">
        <v>33803700000</v>
      </c>
      <c r="AI54" s="11">
        <v>32811200000</v>
      </c>
      <c r="AJ54" s="11">
        <v>47510800000</v>
      </c>
      <c r="AK54" s="11">
        <v>52626800000</v>
      </c>
      <c r="AL54" s="11">
        <v>53854300000</v>
      </c>
      <c r="AM54" s="11">
        <v>50435600000</v>
      </c>
    </row>
    <row r="55" spans="1:39" ht="20" thickTop="1" x14ac:dyDescent="0.25">
      <c r="A55" s="5" t="s">
        <v>47</v>
      </c>
      <c r="B55" s="1" t="s">
        <v>92</v>
      </c>
      <c r="C55" s="1" t="s">
        <v>92</v>
      </c>
      <c r="D55" s="1" t="s">
        <v>92</v>
      </c>
      <c r="E55" s="1" t="s">
        <v>92</v>
      </c>
      <c r="F55" s="1" t="s">
        <v>92</v>
      </c>
      <c r="G55" s="1" t="s">
        <v>92</v>
      </c>
      <c r="H55" s="1" t="s">
        <v>92</v>
      </c>
      <c r="I55" s="1" t="s">
        <v>92</v>
      </c>
      <c r="J55" s="1" t="s">
        <v>92</v>
      </c>
      <c r="K55" s="1">
        <v>509400000</v>
      </c>
      <c r="L55" s="1">
        <v>564300000</v>
      </c>
      <c r="M55" s="1">
        <v>638000000</v>
      </c>
      <c r="N55" s="1">
        <v>650600000</v>
      </c>
      <c r="O55" s="1">
        <v>621300000</v>
      </c>
      <c r="P55" s="1">
        <v>585700000</v>
      </c>
      <c r="Q55" s="1">
        <v>684900000</v>
      </c>
      <c r="R55" s="1">
        <v>689500000</v>
      </c>
      <c r="S55" s="1">
        <v>635800000</v>
      </c>
      <c r="T55" s="1">
        <v>577400000</v>
      </c>
      <c r="U55" s="1">
        <v>714300000</v>
      </c>
      <c r="V55" s="1">
        <v>689400000</v>
      </c>
      <c r="W55" s="1">
        <v>834100000</v>
      </c>
      <c r="X55" s="1">
        <v>624100000</v>
      </c>
      <c r="Y55" s="1">
        <v>620400000</v>
      </c>
      <c r="Z55" s="1">
        <v>636000000</v>
      </c>
      <c r="AA55" s="1">
        <v>943900000</v>
      </c>
      <c r="AB55" s="1">
        <v>961300000</v>
      </c>
      <c r="AC55" s="1">
        <v>1141900000</v>
      </c>
      <c r="AD55" s="1">
        <v>1086000000</v>
      </c>
      <c r="AE55" s="1">
        <v>860100000</v>
      </c>
      <c r="AF55" s="1">
        <v>874700000</v>
      </c>
      <c r="AG55" s="1">
        <v>756000000</v>
      </c>
      <c r="AH55" s="1">
        <v>924800000</v>
      </c>
      <c r="AI55" s="1">
        <v>1207900000</v>
      </c>
      <c r="AJ55" s="1">
        <v>988200000</v>
      </c>
      <c r="AK55" s="1">
        <v>741300000</v>
      </c>
      <c r="AL55" s="1">
        <v>1006800000</v>
      </c>
      <c r="AM55" s="1">
        <v>980200000</v>
      </c>
    </row>
    <row r="56" spans="1:39" ht="19" x14ac:dyDescent="0.25">
      <c r="A56" s="5" t="s">
        <v>48</v>
      </c>
      <c r="B56" s="1" t="s">
        <v>92</v>
      </c>
      <c r="C56" s="1" t="s">
        <v>92</v>
      </c>
      <c r="D56" s="1" t="s">
        <v>92</v>
      </c>
      <c r="E56" s="1" t="s">
        <v>92</v>
      </c>
      <c r="F56" s="1" t="s">
        <v>92</v>
      </c>
      <c r="G56" s="1" t="s">
        <v>92</v>
      </c>
      <c r="H56" s="1" t="s">
        <v>92</v>
      </c>
      <c r="I56" s="1" t="s">
        <v>92</v>
      </c>
      <c r="J56" s="1" t="s">
        <v>92</v>
      </c>
      <c r="K56" s="1">
        <v>1046900000</v>
      </c>
      <c r="L56" s="1">
        <v>578200000</v>
      </c>
      <c r="M56" s="1">
        <v>693300000</v>
      </c>
      <c r="N56" s="1">
        <v>1629400000</v>
      </c>
      <c r="O56" s="1">
        <v>854800000</v>
      </c>
      <c r="P56" s="1">
        <v>1619900000</v>
      </c>
      <c r="Q56" s="1">
        <v>630000000</v>
      </c>
      <c r="R56" s="1">
        <v>177600000</v>
      </c>
      <c r="S56" s="1">
        <v>275800000</v>
      </c>
      <c r="T56" s="1">
        <v>388000000</v>
      </c>
      <c r="U56" s="1">
        <v>862200000</v>
      </c>
      <c r="V56" s="1">
        <v>1202700000</v>
      </c>
      <c r="W56" s="1">
        <v>17700000</v>
      </c>
      <c r="X56" s="1">
        <v>1991100000</v>
      </c>
      <c r="Y56" s="1">
        <v>31800000</v>
      </c>
      <c r="Z56" s="1">
        <v>18100000</v>
      </c>
      <c r="AA56" s="1">
        <v>8300000</v>
      </c>
      <c r="AB56" s="1">
        <v>366600000</v>
      </c>
      <c r="AC56" s="1" t="s">
        <v>92</v>
      </c>
      <c r="AD56" s="1" t="s">
        <v>92</v>
      </c>
      <c r="AE56" s="1" t="s">
        <v>92</v>
      </c>
      <c r="AF56" s="1" t="s">
        <v>92</v>
      </c>
      <c r="AG56" s="1">
        <v>77200000</v>
      </c>
      <c r="AH56" s="1" t="s">
        <v>92</v>
      </c>
      <c r="AI56" s="1" t="s">
        <v>92</v>
      </c>
      <c r="AJ56" s="1">
        <v>680100000</v>
      </c>
      <c r="AK56" s="1">
        <v>2945100000</v>
      </c>
      <c r="AL56" s="1">
        <v>705500000</v>
      </c>
      <c r="AM56" s="1">
        <v>661100000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252700000</v>
      </c>
      <c r="Z57" s="1">
        <v>479800000</v>
      </c>
      <c r="AA57" s="1">
        <v>386900000</v>
      </c>
      <c r="AB57" s="1">
        <v>600300000</v>
      </c>
      <c r="AC57" s="1">
        <v>669400000</v>
      </c>
      <c r="AD57" s="1">
        <v>598600000</v>
      </c>
      <c r="AE57" s="1">
        <v>496800000</v>
      </c>
      <c r="AF57" s="1">
        <v>463800000</v>
      </c>
      <c r="AG57" s="1">
        <v>533500000</v>
      </c>
      <c r="AH57" s="1">
        <v>541200000</v>
      </c>
      <c r="AI57" s="1">
        <v>482000000</v>
      </c>
      <c r="AJ57" s="1">
        <v>579200000</v>
      </c>
      <c r="AK57" s="1">
        <v>968100000</v>
      </c>
      <c r="AL57" s="1">
        <v>597400000</v>
      </c>
      <c r="AM57" s="1">
        <v>274900000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v>757800000</v>
      </c>
    </row>
    <row r="59" spans="1:39" ht="19" x14ac:dyDescent="0.25">
      <c r="A59" s="5" t="s">
        <v>51</v>
      </c>
      <c r="B59" s="1" t="s">
        <v>92</v>
      </c>
      <c r="C59" s="1" t="s">
        <v>92</v>
      </c>
      <c r="D59" s="1" t="s">
        <v>92</v>
      </c>
      <c r="E59" s="1" t="s">
        <v>92</v>
      </c>
      <c r="F59" s="1" t="s">
        <v>92</v>
      </c>
      <c r="G59" s="1" t="s">
        <v>92</v>
      </c>
      <c r="H59" s="1" t="s">
        <v>92</v>
      </c>
      <c r="I59" s="1" t="s">
        <v>92</v>
      </c>
      <c r="J59" s="1" t="s">
        <v>92</v>
      </c>
      <c r="K59" s="1">
        <v>895000000</v>
      </c>
      <c r="L59" s="1">
        <v>652400000</v>
      </c>
      <c r="M59" s="1">
        <v>804000000</v>
      </c>
      <c r="N59" s="1">
        <v>704500000</v>
      </c>
      <c r="O59" s="1">
        <v>1021000000</v>
      </c>
      <c r="P59" s="1">
        <v>1068700000</v>
      </c>
      <c r="Q59" s="1">
        <v>1046000000</v>
      </c>
      <c r="R59" s="1">
        <v>1381200000</v>
      </c>
      <c r="S59" s="1">
        <v>1510700000</v>
      </c>
      <c r="T59" s="1">
        <v>1520400000</v>
      </c>
      <c r="U59" s="1">
        <v>1944000000</v>
      </c>
      <c r="V59" s="1">
        <v>2144200000</v>
      </c>
      <c r="W59" s="1">
        <v>2156300000</v>
      </c>
      <c r="X59" s="1">
        <v>1883300000</v>
      </c>
      <c r="Y59" s="1">
        <v>1633000000</v>
      </c>
      <c r="Z59" s="1">
        <v>1854800000</v>
      </c>
      <c r="AA59" s="1">
        <v>1585600000</v>
      </c>
      <c r="AB59" s="1">
        <v>1581000000</v>
      </c>
      <c r="AC59" s="1">
        <v>1591800000</v>
      </c>
      <c r="AD59" s="1">
        <v>1485400000</v>
      </c>
      <c r="AE59" s="1">
        <v>1391000000</v>
      </c>
      <c r="AF59" s="1">
        <v>1611900000</v>
      </c>
      <c r="AG59" s="1">
        <v>2101600000</v>
      </c>
      <c r="AH59" s="1">
        <v>1424600000</v>
      </c>
      <c r="AI59" s="1">
        <v>1283600000</v>
      </c>
      <c r="AJ59" s="1">
        <v>1373500000</v>
      </c>
      <c r="AK59" s="1">
        <v>1526700000</v>
      </c>
      <c r="AL59" s="1">
        <v>1710300000</v>
      </c>
      <c r="AM59" s="1">
        <v>1128100000</v>
      </c>
    </row>
    <row r="60" spans="1:39" ht="19" x14ac:dyDescent="0.25">
      <c r="A60" s="6" t="s">
        <v>52</v>
      </c>
      <c r="B60" s="10" t="s">
        <v>92</v>
      </c>
      <c r="C60" s="10" t="s">
        <v>92</v>
      </c>
      <c r="D60" s="10" t="s">
        <v>92</v>
      </c>
      <c r="E60" s="10" t="s">
        <v>92</v>
      </c>
      <c r="F60" s="10" t="s">
        <v>92</v>
      </c>
      <c r="G60" s="10" t="s">
        <v>92</v>
      </c>
      <c r="H60" s="10" t="s">
        <v>92</v>
      </c>
      <c r="I60" s="10" t="s">
        <v>92</v>
      </c>
      <c r="J60" s="10" t="s">
        <v>92</v>
      </c>
      <c r="K60" s="10">
        <v>2451300000</v>
      </c>
      <c r="L60" s="10">
        <v>1794900000</v>
      </c>
      <c r="M60" s="10">
        <v>2135300000</v>
      </c>
      <c r="N60" s="10">
        <v>2984500000</v>
      </c>
      <c r="O60" s="10">
        <v>2497100000</v>
      </c>
      <c r="P60" s="10">
        <v>3274300000</v>
      </c>
      <c r="Q60" s="10">
        <v>2360900000</v>
      </c>
      <c r="R60" s="10">
        <v>2248300000</v>
      </c>
      <c r="S60" s="10">
        <v>2422300000</v>
      </c>
      <c r="T60" s="10">
        <v>2485800000</v>
      </c>
      <c r="U60" s="10">
        <v>3520500000</v>
      </c>
      <c r="V60" s="10">
        <v>4036300000</v>
      </c>
      <c r="W60" s="10">
        <v>3008100000</v>
      </c>
      <c r="X60" s="10">
        <v>4498500000</v>
      </c>
      <c r="Y60" s="10">
        <v>2537900000</v>
      </c>
      <c r="Z60" s="10">
        <v>2988700000</v>
      </c>
      <c r="AA60" s="10">
        <v>2924700000</v>
      </c>
      <c r="AB60" s="10">
        <v>3509200000</v>
      </c>
      <c r="AC60" s="10">
        <v>3403100000</v>
      </c>
      <c r="AD60" s="10">
        <v>3170000000</v>
      </c>
      <c r="AE60" s="10">
        <v>2747900000</v>
      </c>
      <c r="AF60" s="10">
        <v>2950400000</v>
      </c>
      <c r="AG60" s="10">
        <v>3468300000</v>
      </c>
      <c r="AH60" s="10">
        <v>2890600000</v>
      </c>
      <c r="AI60" s="10">
        <v>2973500000</v>
      </c>
      <c r="AJ60" s="10">
        <v>3621000000</v>
      </c>
      <c r="AK60" s="10">
        <v>6181200000</v>
      </c>
      <c r="AL60" s="10">
        <v>4020000000</v>
      </c>
      <c r="AM60" s="10">
        <v>3802100000</v>
      </c>
    </row>
    <row r="61" spans="1:39" ht="19" x14ac:dyDescent="0.25">
      <c r="A61" s="5" t="s">
        <v>53</v>
      </c>
      <c r="B61" s="1" t="s">
        <v>92</v>
      </c>
      <c r="C61" s="1" t="s">
        <v>92</v>
      </c>
      <c r="D61" s="1" t="s">
        <v>92</v>
      </c>
      <c r="E61" s="1" t="s">
        <v>92</v>
      </c>
      <c r="F61" s="1" t="s">
        <v>92</v>
      </c>
      <c r="G61" s="1" t="s">
        <v>92</v>
      </c>
      <c r="H61" s="1" t="s">
        <v>92</v>
      </c>
      <c r="I61" s="1" t="s">
        <v>92</v>
      </c>
      <c r="J61" s="1" t="s">
        <v>92</v>
      </c>
      <c r="K61" s="1">
        <v>2935400000</v>
      </c>
      <c r="L61" s="1">
        <v>4257800000</v>
      </c>
      <c r="M61" s="1">
        <v>4830100000</v>
      </c>
      <c r="N61" s="1">
        <v>4834100000</v>
      </c>
      <c r="O61" s="1">
        <v>6188600000</v>
      </c>
      <c r="P61" s="1">
        <v>5632400000</v>
      </c>
      <c r="Q61" s="1">
        <v>7843900000</v>
      </c>
      <c r="R61" s="1">
        <v>8555500000</v>
      </c>
      <c r="S61" s="1">
        <v>9703600000</v>
      </c>
      <c r="T61" s="1">
        <v>9342500000</v>
      </c>
      <c r="U61" s="1">
        <v>8357300000</v>
      </c>
      <c r="V61" s="1">
        <v>8937400000</v>
      </c>
      <c r="W61" s="1">
        <v>8416500000</v>
      </c>
      <c r="X61" s="1">
        <v>7310000000</v>
      </c>
      <c r="Y61" s="1">
        <v>10186000000</v>
      </c>
      <c r="Z61" s="1">
        <v>10560300000</v>
      </c>
      <c r="AA61" s="1">
        <v>11497000000</v>
      </c>
      <c r="AB61" s="1">
        <v>12133800000</v>
      </c>
      <c r="AC61" s="1">
        <v>13632500000</v>
      </c>
      <c r="AD61" s="1">
        <v>14129800000</v>
      </c>
      <c r="AE61" s="1">
        <v>14989700000</v>
      </c>
      <c r="AF61" s="1">
        <v>24122100000</v>
      </c>
      <c r="AG61" s="1">
        <v>25878500000</v>
      </c>
      <c r="AH61" s="1">
        <v>29536400000</v>
      </c>
      <c r="AI61" s="1">
        <v>31075300000</v>
      </c>
      <c r="AJ61" s="1">
        <v>46875900000</v>
      </c>
      <c r="AK61" s="1">
        <v>48518100000</v>
      </c>
      <c r="AL61" s="1">
        <v>48643600000</v>
      </c>
      <c r="AM61" s="1">
        <v>48037900000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v>627800000</v>
      </c>
      <c r="AJ62" s="1">
        <v>660600000</v>
      </c>
      <c r="AK62" s="1">
        <v>702000000</v>
      </c>
      <c r="AL62" s="1">
        <v>738300000</v>
      </c>
      <c r="AM62" s="1">
        <v>757800000</v>
      </c>
    </row>
    <row r="63" spans="1:39" ht="19" x14ac:dyDescent="0.25">
      <c r="A63" s="5" t="s">
        <v>54</v>
      </c>
      <c r="B63" s="1" t="s">
        <v>92</v>
      </c>
      <c r="C63" s="1" t="s">
        <v>92</v>
      </c>
      <c r="D63" s="1" t="s">
        <v>92</v>
      </c>
      <c r="E63" s="1" t="s">
        <v>92</v>
      </c>
      <c r="F63" s="1" t="s">
        <v>92</v>
      </c>
      <c r="G63" s="1" t="s">
        <v>92</v>
      </c>
      <c r="H63" s="1" t="s">
        <v>92</v>
      </c>
      <c r="I63" s="1" t="s">
        <v>92</v>
      </c>
      <c r="J63" s="1" t="s">
        <v>92</v>
      </c>
      <c r="K63" s="1">
        <v>840800000</v>
      </c>
      <c r="L63" s="1">
        <v>835900000</v>
      </c>
      <c r="M63" s="1">
        <v>975900000</v>
      </c>
      <c r="N63" s="1">
        <v>1063500000</v>
      </c>
      <c r="O63" s="1">
        <v>1081900000</v>
      </c>
      <c r="P63" s="1">
        <v>1173600000</v>
      </c>
      <c r="Q63" s="1">
        <v>1084900000</v>
      </c>
      <c r="R63" s="1">
        <v>1112200000</v>
      </c>
      <c r="S63" s="1">
        <v>1003700000</v>
      </c>
      <c r="T63" s="1">
        <v>1015100000</v>
      </c>
      <c r="U63" s="1">
        <v>781500000</v>
      </c>
      <c r="V63" s="1">
        <v>976700000</v>
      </c>
      <c r="W63" s="1">
        <v>1066000000</v>
      </c>
      <c r="X63" s="1">
        <v>960900000</v>
      </c>
      <c r="Y63" s="1">
        <v>944900000</v>
      </c>
      <c r="Z63" s="1">
        <v>1278900000</v>
      </c>
      <c r="AA63" s="1">
        <v>1332400000</v>
      </c>
      <c r="AB63" s="1">
        <v>1344100000</v>
      </c>
      <c r="AC63" s="1">
        <v>1531100000</v>
      </c>
      <c r="AD63" s="1">
        <v>1647700000</v>
      </c>
      <c r="AE63" s="1">
        <v>1624500000</v>
      </c>
      <c r="AF63" s="1">
        <v>1704300000</v>
      </c>
      <c r="AG63" s="1">
        <v>1817100000</v>
      </c>
      <c r="AH63" s="1">
        <v>1119400000</v>
      </c>
      <c r="AI63" s="1">
        <v>1215500000</v>
      </c>
      <c r="AJ63" s="1">
        <v>1318100000</v>
      </c>
      <c r="AK63" s="1">
        <v>2025600000</v>
      </c>
      <c r="AL63" s="1">
        <v>2075600000</v>
      </c>
      <c r="AM63" s="1">
        <v>1997500000</v>
      </c>
    </row>
    <row r="64" spans="1:39" ht="19" x14ac:dyDescent="0.25">
      <c r="A64" s="5" t="s">
        <v>55</v>
      </c>
      <c r="B64" s="1" t="s">
        <v>92</v>
      </c>
      <c r="C64" s="1" t="s">
        <v>92</v>
      </c>
      <c r="D64" s="1" t="s">
        <v>92</v>
      </c>
      <c r="E64" s="1" t="s">
        <v>92</v>
      </c>
      <c r="F64" s="1" t="s">
        <v>92</v>
      </c>
      <c r="G64" s="1" t="s">
        <v>92</v>
      </c>
      <c r="H64" s="1" t="s">
        <v>92</v>
      </c>
      <c r="I64" s="1" t="s">
        <v>92</v>
      </c>
      <c r="J64" s="1" t="s">
        <v>92</v>
      </c>
      <c r="K64" s="1">
        <v>56200000</v>
      </c>
      <c r="L64" s="1" t="s">
        <v>92</v>
      </c>
      <c r="M64" s="1" t="s">
        <v>92</v>
      </c>
      <c r="N64" s="1">
        <v>507800000</v>
      </c>
      <c r="O64" s="1">
        <v>552100000</v>
      </c>
      <c r="P64" s="1">
        <v>1263800000</v>
      </c>
      <c r="Q64" s="1">
        <v>1189400000</v>
      </c>
      <c r="R64" s="1">
        <v>1130100000</v>
      </c>
      <c r="S64" s="1">
        <v>560000000</v>
      </c>
      <c r="T64" s="1">
        <v>699800000</v>
      </c>
      <c r="U64" s="1">
        <v>976700000</v>
      </c>
      <c r="V64" s="1">
        <v>892300000</v>
      </c>
      <c r="W64" s="1">
        <v>1074900000</v>
      </c>
      <c r="X64" s="1">
        <v>1342500000</v>
      </c>
      <c r="Y64" s="1">
        <v>1410100000</v>
      </c>
      <c r="Z64" s="1">
        <v>1363100000</v>
      </c>
      <c r="AA64" s="1">
        <v>1586900000</v>
      </c>
      <c r="AB64" s="1">
        <v>1612600000</v>
      </c>
      <c r="AC64" s="1">
        <v>1526200000</v>
      </c>
      <c r="AD64" s="1">
        <v>1669100000</v>
      </c>
      <c r="AE64" s="1">
        <v>2065900000</v>
      </c>
      <c r="AF64" s="1">
        <v>2074000000</v>
      </c>
      <c r="AG64" s="1">
        <v>2064300000</v>
      </c>
      <c r="AH64" s="1">
        <v>3525300000</v>
      </c>
      <c r="AI64" s="1">
        <v>3177500000</v>
      </c>
      <c r="AJ64" s="1">
        <v>3245500000</v>
      </c>
      <c r="AK64" s="1">
        <v>3024800000</v>
      </c>
      <c r="AL64" s="1">
        <v>2977800000</v>
      </c>
      <c r="AM64" s="1">
        <v>1843700000</v>
      </c>
    </row>
    <row r="65" spans="1:39" ht="19" x14ac:dyDescent="0.25">
      <c r="A65" s="5" t="s">
        <v>56</v>
      </c>
      <c r="B65" s="1" t="s">
        <v>92</v>
      </c>
      <c r="C65" s="1" t="s">
        <v>92</v>
      </c>
      <c r="D65" s="1" t="s">
        <v>92</v>
      </c>
      <c r="E65" s="1" t="s">
        <v>92</v>
      </c>
      <c r="F65" s="1" t="s">
        <v>92</v>
      </c>
      <c r="G65" s="1" t="s">
        <v>92</v>
      </c>
      <c r="H65" s="1" t="s">
        <v>92</v>
      </c>
      <c r="I65" s="1" t="s">
        <v>92</v>
      </c>
      <c r="J65" s="1" t="s">
        <v>92</v>
      </c>
      <c r="K65" s="1">
        <v>3832400000</v>
      </c>
      <c r="L65" s="1">
        <v>5093700000</v>
      </c>
      <c r="M65" s="1">
        <v>5806000000</v>
      </c>
      <c r="N65" s="1">
        <v>6405400000</v>
      </c>
      <c r="O65" s="1">
        <v>7822600000</v>
      </c>
      <c r="P65" s="1">
        <v>8069800000</v>
      </c>
      <c r="Q65" s="1">
        <v>10118200000</v>
      </c>
      <c r="R65" s="1">
        <v>10797800000</v>
      </c>
      <c r="S65" s="1">
        <v>11267300000</v>
      </c>
      <c r="T65" s="1">
        <v>11057400000</v>
      </c>
      <c r="U65" s="1">
        <v>10115500000</v>
      </c>
      <c r="V65" s="1">
        <v>10806400000</v>
      </c>
      <c r="W65" s="1">
        <v>10557400000</v>
      </c>
      <c r="X65" s="1">
        <v>9613400000</v>
      </c>
      <c r="Y65" s="1">
        <v>12541000000</v>
      </c>
      <c r="Z65" s="1">
        <v>13202300000</v>
      </c>
      <c r="AA65" s="1">
        <v>14416300000</v>
      </c>
      <c r="AB65" s="1">
        <v>15090500000</v>
      </c>
      <c r="AC65" s="1">
        <v>16689800000</v>
      </c>
      <c r="AD65" s="1">
        <v>17446600000</v>
      </c>
      <c r="AE65" s="1">
        <v>18680100000</v>
      </c>
      <c r="AF65" s="1">
        <v>27900400000</v>
      </c>
      <c r="AG65" s="1">
        <v>29759900000</v>
      </c>
      <c r="AH65" s="1">
        <v>34181100000</v>
      </c>
      <c r="AI65" s="1">
        <v>36096100000</v>
      </c>
      <c r="AJ65" s="1">
        <v>52100100000</v>
      </c>
      <c r="AK65" s="1">
        <v>54270500000</v>
      </c>
      <c r="AL65" s="1">
        <v>54435300000</v>
      </c>
      <c r="AM65" s="1">
        <v>52636900000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6283700000</v>
      </c>
      <c r="L67" s="10">
        <v>6888600000</v>
      </c>
      <c r="M67" s="10">
        <v>7941300000</v>
      </c>
      <c r="N67" s="10">
        <v>9389900000</v>
      </c>
      <c r="O67" s="10">
        <v>10319700000</v>
      </c>
      <c r="P67" s="10">
        <v>11344100000</v>
      </c>
      <c r="Q67" s="10">
        <v>12479100000</v>
      </c>
      <c r="R67" s="10">
        <v>13046100000</v>
      </c>
      <c r="S67" s="10">
        <v>13689600000</v>
      </c>
      <c r="T67" s="10">
        <v>13543200000</v>
      </c>
      <c r="U67" s="10">
        <v>13636000000</v>
      </c>
      <c r="V67" s="10">
        <v>14842700000</v>
      </c>
      <c r="W67" s="10">
        <v>13565500000</v>
      </c>
      <c r="X67" s="10">
        <v>14111900000</v>
      </c>
      <c r="Y67" s="10">
        <v>15078900000</v>
      </c>
      <c r="Z67" s="10">
        <v>16191000000</v>
      </c>
      <c r="AA67" s="10">
        <v>17341000000</v>
      </c>
      <c r="AB67" s="10">
        <v>18599700000</v>
      </c>
      <c r="AC67" s="10">
        <v>20092900000</v>
      </c>
      <c r="AD67" s="10">
        <v>20616600000</v>
      </c>
      <c r="AE67" s="10">
        <v>21428000000</v>
      </c>
      <c r="AF67" s="10">
        <v>30850800000</v>
      </c>
      <c r="AG67" s="10">
        <v>33228200000</v>
      </c>
      <c r="AH67" s="10">
        <v>37071700000</v>
      </c>
      <c r="AI67" s="10">
        <v>39069600000</v>
      </c>
      <c r="AJ67" s="10">
        <v>55721100000</v>
      </c>
      <c r="AK67" s="10">
        <v>60451700000</v>
      </c>
      <c r="AL67" s="10">
        <v>58455300000</v>
      </c>
      <c r="AM67" s="10">
        <v>56439000000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16600000</v>
      </c>
      <c r="Q68" s="1">
        <v>16600000</v>
      </c>
      <c r="R68" s="1">
        <v>16600000</v>
      </c>
      <c r="S68" s="1">
        <v>16600000</v>
      </c>
      <c r="T68" s="1">
        <v>16600000</v>
      </c>
      <c r="U68" s="1">
        <v>16600000</v>
      </c>
      <c r="V68" s="1">
        <v>16600000</v>
      </c>
      <c r="W68" s="1">
        <v>16600000</v>
      </c>
      <c r="X68" s="1">
        <v>16600000</v>
      </c>
      <c r="Y68" s="1">
        <v>16600000</v>
      </c>
      <c r="Z68" s="1">
        <v>16600000</v>
      </c>
      <c r="AA68" s="1">
        <v>16600000</v>
      </c>
      <c r="AB68" s="1">
        <v>16600000</v>
      </c>
      <c r="AC68" s="1">
        <v>16600000</v>
      </c>
      <c r="AD68" s="1">
        <v>16600000</v>
      </c>
      <c r="AE68" s="1">
        <v>16600000</v>
      </c>
      <c r="AF68" s="1">
        <v>16600000</v>
      </c>
      <c r="AG68" s="1">
        <v>16600000</v>
      </c>
      <c r="AH68" s="1">
        <v>16600000</v>
      </c>
      <c r="AI68" s="1">
        <v>16600000</v>
      </c>
      <c r="AJ68" s="1">
        <v>16600000</v>
      </c>
      <c r="AK68" s="1">
        <v>16600000</v>
      </c>
      <c r="AL68" s="1">
        <v>16600000</v>
      </c>
      <c r="AM68" s="1">
        <v>16600000</v>
      </c>
    </row>
    <row r="69" spans="1:39" ht="19" x14ac:dyDescent="0.25">
      <c r="A69" s="5" t="s">
        <v>60</v>
      </c>
      <c r="B69" s="1" t="s">
        <v>92</v>
      </c>
      <c r="C69" s="1" t="s">
        <v>92</v>
      </c>
      <c r="D69" s="1" t="s">
        <v>92</v>
      </c>
      <c r="E69" s="1" t="s">
        <v>92</v>
      </c>
      <c r="F69" s="1" t="s">
        <v>92</v>
      </c>
      <c r="G69" s="1" t="s">
        <v>92</v>
      </c>
      <c r="H69" s="1" t="s">
        <v>92</v>
      </c>
      <c r="I69" s="1" t="s">
        <v>92</v>
      </c>
      <c r="J69" s="1" t="s">
        <v>92</v>
      </c>
      <c r="K69" s="1">
        <v>8625900000</v>
      </c>
      <c r="L69" s="1">
        <v>9831300000</v>
      </c>
      <c r="M69" s="1">
        <v>11173000000</v>
      </c>
      <c r="N69" s="1">
        <v>12569000000</v>
      </c>
      <c r="O69" s="1">
        <v>13879600000</v>
      </c>
      <c r="P69" s="1">
        <v>15562800000</v>
      </c>
      <c r="Q69" s="1">
        <v>17259400000</v>
      </c>
      <c r="R69" s="1">
        <v>18608300000</v>
      </c>
      <c r="S69" s="1">
        <v>19204400000</v>
      </c>
      <c r="T69" s="1">
        <v>20172300000</v>
      </c>
      <c r="U69" s="1">
        <v>21755800000</v>
      </c>
      <c r="V69" s="1">
        <v>23516000000</v>
      </c>
      <c r="W69" s="1">
        <v>25845600000</v>
      </c>
      <c r="X69" s="1">
        <v>26461500000</v>
      </c>
      <c r="Y69" s="1">
        <v>28953900000</v>
      </c>
      <c r="Z69" s="1">
        <v>31270800000</v>
      </c>
      <c r="AA69" s="1">
        <v>33811700000</v>
      </c>
      <c r="AB69" s="1">
        <v>36707500000</v>
      </c>
      <c r="AC69" s="1">
        <v>39278000000</v>
      </c>
      <c r="AD69" s="1">
        <v>41751200000</v>
      </c>
      <c r="AE69" s="1">
        <v>43294500000</v>
      </c>
      <c r="AF69" s="1">
        <v>44594500000</v>
      </c>
      <c r="AG69" s="1">
        <v>46222700000</v>
      </c>
      <c r="AH69" s="1">
        <v>48325800000</v>
      </c>
      <c r="AI69" s="1">
        <v>50487000000</v>
      </c>
      <c r="AJ69" s="1">
        <v>52930500000</v>
      </c>
      <c r="AK69" s="1">
        <v>53908100000</v>
      </c>
      <c r="AL69" s="1">
        <v>57534700000</v>
      </c>
      <c r="AM69" s="1">
        <v>59543900000</v>
      </c>
    </row>
    <row r="70" spans="1:39" ht="19" x14ac:dyDescent="0.25">
      <c r="A70" s="5" t="s">
        <v>61</v>
      </c>
      <c r="B70" s="1" t="s">
        <v>92</v>
      </c>
      <c r="C70" s="1" t="s">
        <v>92</v>
      </c>
      <c r="D70" s="1" t="s">
        <v>92</v>
      </c>
      <c r="E70" s="1" t="s">
        <v>92</v>
      </c>
      <c r="F70" s="1" t="s">
        <v>92</v>
      </c>
      <c r="G70" s="1" t="s">
        <v>92</v>
      </c>
      <c r="H70" s="1" t="s">
        <v>92</v>
      </c>
      <c r="I70" s="1" t="s">
        <v>92</v>
      </c>
      <c r="J70" s="1" t="s">
        <v>92</v>
      </c>
      <c r="K70" s="1">
        <v>-3856200000</v>
      </c>
      <c r="L70" s="1">
        <v>-4326300000</v>
      </c>
      <c r="M70" s="1">
        <v>-4781800000</v>
      </c>
      <c r="N70" s="1">
        <v>-5126800000</v>
      </c>
      <c r="O70" s="1">
        <v>-5716400000</v>
      </c>
      <c r="P70" s="1">
        <v>-6126300000</v>
      </c>
      <c r="Q70" s="1">
        <v>-6521400000</v>
      </c>
      <c r="R70" s="1">
        <v>-6816500000</v>
      </c>
      <c r="S70" s="1">
        <v>-1699700000</v>
      </c>
      <c r="T70" s="1">
        <v>-726000000</v>
      </c>
      <c r="U70" s="1">
        <v>-178800000</v>
      </c>
      <c r="V70" s="1">
        <v>-810500000</v>
      </c>
      <c r="W70" s="1">
        <v>-296700000</v>
      </c>
      <c r="X70" s="1">
        <v>1337400000</v>
      </c>
      <c r="Y70" s="1">
        <v>101300000</v>
      </c>
      <c r="Z70" s="1">
        <v>747400000</v>
      </c>
      <c r="AA70" s="1">
        <v>752900000</v>
      </c>
      <c r="AB70" s="1">
        <v>449700000</v>
      </c>
      <c r="AC70" s="1">
        <v>796400000</v>
      </c>
      <c r="AD70" s="1">
        <v>427600000</v>
      </c>
      <c r="AE70" s="1">
        <v>-1519700000</v>
      </c>
      <c r="AF70" s="1">
        <v>-2879800000</v>
      </c>
      <c r="AG70" s="1">
        <v>-3092900000</v>
      </c>
      <c r="AH70" s="1">
        <v>-2178400000</v>
      </c>
      <c r="AI70" s="1">
        <v>-2609500000</v>
      </c>
      <c r="AJ70" s="1">
        <v>-2482700000</v>
      </c>
      <c r="AK70" s="1">
        <v>-2586800000</v>
      </c>
      <c r="AL70" s="1">
        <v>-2573700000</v>
      </c>
      <c r="AM70" s="1">
        <v>-2486600000</v>
      </c>
    </row>
    <row r="71" spans="1:39" ht="19" x14ac:dyDescent="0.25">
      <c r="A71" s="5" t="s">
        <v>62</v>
      </c>
      <c r="B71" s="1" t="s">
        <v>92</v>
      </c>
      <c r="C71" s="1" t="s">
        <v>92</v>
      </c>
      <c r="D71" s="1" t="s">
        <v>92</v>
      </c>
      <c r="E71" s="1" t="s">
        <v>92</v>
      </c>
      <c r="F71" s="1" t="s">
        <v>92</v>
      </c>
      <c r="G71" s="1" t="s">
        <v>92</v>
      </c>
      <c r="H71" s="1" t="s">
        <v>92</v>
      </c>
      <c r="I71" s="1" t="s">
        <v>92</v>
      </c>
      <c r="J71" s="1" t="s">
        <v>92</v>
      </c>
      <c r="K71" s="1">
        <v>2115700000</v>
      </c>
      <c r="L71" s="1">
        <v>2356300000</v>
      </c>
      <c r="M71" s="1">
        <v>2327000000</v>
      </c>
      <c r="N71" s="1">
        <v>1409400000</v>
      </c>
      <c r="O71" s="1">
        <v>1301500000</v>
      </c>
      <c r="P71" s="1">
        <v>186000000</v>
      </c>
      <c r="Q71" s="1">
        <v>-1550200000</v>
      </c>
      <c r="R71" s="1">
        <v>-2320000000</v>
      </c>
      <c r="S71" s="1">
        <v>-7240400000</v>
      </c>
      <c r="T71" s="1">
        <v>-7481000000</v>
      </c>
      <c r="U71" s="1">
        <v>-7392100000</v>
      </c>
      <c r="V71" s="1">
        <v>-7576000000</v>
      </c>
      <c r="W71" s="1">
        <v>-10107200000</v>
      </c>
      <c r="X71" s="1">
        <v>-12535700000</v>
      </c>
      <c r="Y71" s="1">
        <v>-15689200000</v>
      </c>
      <c r="Z71" s="1">
        <v>-18000900000</v>
      </c>
      <c r="AA71" s="1">
        <v>-19947000000</v>
      </c>
      <c r="AB71" s="1">
        <v>-22783600000</v>
      </c>
      <c r="AC71" s="1">
        <v>-24797400000</v>
      </c>
      <c r="AD71" s="1">
        <v>-26185700000</v>
      </c>
      <c r="AE71" s="1">
        <v>-28938000000</v>
      </c>
      <c r="AF71" s="1">
        <v>-34643400000</v>
      </c>
      <c r="AG71" s="1">
        <v>-45350700000</v>
      </c>
      <c r="AH71" s="1">
        <v>-49432000000</v>
      </c>
      <c r="AI71" s="1">
        <v>-54152500000</v>
      </c>
      <c r="AJ71" s="1">
        <v>-58674700000</v>
      </c>
      <c r="AK71" s="1">
        <v>-59162800000</v>
      </c>
      <c r="AL71" s="1">
        <v>-59578600000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6885400000</v>
      </c>
      <c r="L72" s="10">
        <v>7861300000</v>
      </c>
      <c r="M72" s="10">
        <v>8718200000</v>
      </c>
      <c r="N72" s="10">
        <v>8851600000</v>
      </c>
      <c r="O72" s="10">
        <v>9464700000</v>
      </c>
      <c r="P72" s="10">
        <v>9639100000</v>
      </c>
      <c r="Q72" s="10">
        <v>9204400000</v>
      </c>
      <c r="R72" s="10">
        <v>9488400000</v>
      </c>
      <c r="S72" s="10">
        <v>10280900000</v>
      </c>
      <c r="T72" s="10">
        <v>11981900000</v>
      </c>
      <c r="U72" s="10">
        <v>14201500000</v>
      </c>
      <c r="V72" s="10">
        <v>15146100000</v>
      </c>
      <c r="W72" s="10">
        <v>15458300000</v>
      </c>
      <c r="X72" s="10">
        <v>15279800000</v>
      </c>
      <c r="Y72" s="10">
        <v>13382600000</v>
      </c>
      <c r="Z72" s="10">
        <v>14033900000</v>
      </c>
      <c r="AA72" s="10">
        <v>14634200000</v>
      </c>
      <c r="AB72" s="10">
        <v>14390200000</v>
      </c>
      <c r="AC72" s="10">
        <v>15293600000</v>
      </c>
      <c r="AD72" s="10">
        <v>16009700000</v>
      </c>
      <c r="AE72" s="10">
        <v>12853400000</v>
      </c>
      <c r="AF72" s="10">
        <v>7087900000</v>
      </c>
      <c r="AG72" s="10">
        <v>-2204300000</v>
      </c>
      <c r="AH72" s="10">
        <v>-3268000000</v>
      </c>
      <c r="AI72" s="10">
        <v>-6258400000</v>
      </c>
      <c r="AJ72" s="10">
        <v>-8210300000</v>
      </c>
      <c r="AK72" s="10">
        <v>-7824900000</v>
      </c>
      <c r="AL72" s="10">
        <v>-4601000000</v>
      </c>
      <c r="AM72" s="10">
        <v>-6003400000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13169100000</v>
      </c>
      <c r="L73" s="11">
        <v>14749900000</v>
      </c>
      <c r="M73" s="11">
        <v>16659500000</v>
      </c>
      <c r="N73" s="11">
        <v>18241500000</v>
      </c>
      <c r="O73" s="11">
        <v>19784400000</v>
      </c>
      <c r="P73" s="11">
        <v>20983200000</v>
      </c>
      <c r="Q73" s="11">
        <v>21683500000</v>
      </c>
      <c r="R73" s="11">
        <v>22534500000</v>
      </c>
      <c r="S73" s="11">
        <v>23970500000</v>
      </c>
      <c r="T73" s="11">
        <v>25525100000</v>
      </c>
      <c r="U73" s="11">
        <v>27837500000</v>
      </c>
      <c r="V73" s="11">
        <v>29988800000</v>
      </c>
      <c r="W73" s="11">
        <v>29023800000</v>
      </c>
      <c r="X73" s="11">
        <v>29391700000</v>
      </c>
      <c r="Y73" s="11">
        <v>28461500000</v>
      </c>
      <c r="Z73" s="11">
        <v>30224900000</v>
      </c>
      <c r="AA73" s="11">
        <v>31975200000</v>
      </c>
      <c r="AB73" s="11">
        <v>32989900000</v>
      </c>
      <c r="AC73" s="11">
        <v>35386500000</v>
      </c>
      <c r="AD73" s="11">
        <v>36626300000</v>
      </c>
      <c r="AE73" s="11">
        <v>34281400000</v>
      </c>
      <c r="AF73" s="11">
        <v>37938700000</v>
      </c>
      <c r="AG73" s="11">
        <v>31023900000</v>
      </c>
      <c r="AH73" s="11">
        <v>33803700000</v>
      </c>
      <c r="AI73" s="11">
        <v>32811200000</v>
      </c>
      <c r="AJ73" s="11">
        <v>47510800000</v>
      </c>
      <c r="AK73" s="11">
        <v>52626800000</v>
      </c>
      <c r="AL73" s="11">
        <v>53854300000</v>
      </c>
      <c r="AM73" s="11">
        <v>50435600000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727000000</v>
      </c>
      <c r="G76" s="1">
        <v>802300000</v>
      </c>
      <c r="H76" s="1">
        <v>859600000</v>
      </c>
      <c r="I76" s="1">
        <v>958600000</v>
      </c>
      <c r="J76" s="1">
        <v>1082500000</v>
      </c>
      <c r="K76" s="1">
        <v>1224400000</v>
      </c>
      <c r="L76" s="1">
        <v>1427300000</v>
      </c>
      <c r="M76" s="1">
        <v>1572600000</v>
      </c>
      <c r="N76" s="1">
        <v>1642500000</v>
      </c>
      <c r="O76" s="1">
        <v>1550100000</v>
      </c>
      <c r="P76" s="1">
        <v>1947900000</v>
      </c>
      <c r="Q76" s="1">
        <v>1977300000</v>
      </c>
      <c r="R76" s="1">
        <v>1636600000</v>
      </c>
      <c r="S76" s="1">
        <v>893500000</v>
      </c>
      <c r="T76" s="1">
        <v>1471400000</v>
      </c>
      <c r="U76" s="1">
        <v>2278500000</v>
      </c>
      <c r="V76" s="1">
        <v>2602200000</v>
      </c>
      <c r="W76" s="1">
        <v>3544200000</v>
      </c>
      <c r="X76" s="1">
        <v>2395100000</v>
      </c>
      <c r="Y76" s="1">
        <v>4313200000</v>
      </c>
      <c r="Z76" s="1">
        <v>4551000000</v>
      </c>
      <c r="AA76" s="1">
        <v>4946300000</v>
      </c>
      <c r="AB76" s="1">
        <v>5503100000</v>
      </c>
      <c r="AC76" s="1">
        <v>5464800000</v>
      </c>
      <c r="AD76" s="1">
        <v>5585900000</v>
      </c>
      <c r="AE76" s="1">
        <v>4757800000</v>
      </c>
      <c r="AF76" s="1">
        <v>4529300000</v>
      </c>
      <c r="AG76" s="1">
        <v>4686500000</v>
      </c>
      <c r="AH76" s="1">
        <v>5192300000</v>
      </c>
      <c r="AI76" s="1">
        <v>5924300000</v>
      </c>
      <c r="AJ76" s="1">
        <v>6025400000</v>
      </c>
      <c r="AK76" s="1">
        <v>4730500000</v>
      </c>
      <c r="AL76" s="1">
        <v>7545200000</v>
      </c>
      <c r="AM76" s="1">
        <v>6177400000</v>
      </c>
    </row>
    <row r="77" spans="1:39" ht="19" x14ac:dyDescent="0.25">
      <c r="A77" s="5" t="s">
        <v>13</v>
      </c>
      <c r="B77" s="1" t="s">
        <v>92</v>
      </c>
      <c r="C77" s="1" t="s">
        <v>92</v>
      </c>
      <c r="D77" s="1" t="s">
        <v>92</v>
      </c>
      <c r="E77" s="1" t="s">
        <v>92</v>
      </c>
      <c r="F77" s="1">
        <v>438000000</v>
      </c>
      <c r="G77" s="1">
        <v>493300000</v>
      </c>
      <c r="H77" s="1">
        <v>514200000</v>
      </c>
      <c r="I77" s="1">
        <v>554900000</v>
      </c>
      <c r="J77" s="1">
        <v>568400000</v>
      </c>
      <c r="K77" s="1">
        <v>628600000</v>
      </c>
      <c r="L77" s="1">
        <v>709000000</v>
      </c>
      <c r="M77" s="1">
        <v>742900000</v>
      </c>
      <c r="N77" s="1">
        <v>793800000</v>
      </c>
      <c r="O77" s="1">
        <v>881100000</v>
      </c>
      <c r="P77" s="1">
        <v>956300000</v>
      </c>
      <c r="Q77" s="1">
        <v>1010700000</v>
      </c>
      <c r="R77" s="1">
        <v>1086300000</v>
      </c>
      <c r="S77" s="1">
        <v>1050800000</v>
      </c>
      <c r="T77" s="1">
        <v>1148200000</v>
      </c>
      <c r="U77" s="1">
        <v>1201000000</v>
      </c>
      <c r="V77" s="1">
        <v>1249500000</v>
      </c>
      <c r="W77" s="1">
        <v>1249900000</v>
      </c>
      <c r="X77" s="1">
        <v>1214100000</v>
      </c>
      <c r="Y77" s="1">
        <v>1207800000</v>
      </c>
      <c r="Z77" s="1">
        <v>1216200000</v>
      </c>
      <c r="AA77" s="1">
        <v>1276200000</v>
      </c>
      <c r="AB77" s="1">
        <v>1415000000</v>
      </c>
      <c r="AC77" s="1">
        <v>1488500000</v>
      </c>
      <c r="AD77" s="1">
        <v>1585100000</v>
      </c>
      <c r="AE77" s="1">
        <v>1644500000</v>
      </c>
      <c r="AF77" s="1">
        <v>1555700000</v>
      </c>
      <c r="AG77" s="1">
        <v>1516500000</v>
      </c>
      <c r="AH77" s="1">
        <v>1363400000</v>
      </c>
      <c r="AI77" s="1">
        <v>1482000000</v>
      </c>
      <c r="AJ77" s="1">
        <v>1617900000</v>
      </c>
      <c r="AK77" s="1">
        <v>1751400000</v>
      </c>
      <c r="AL77" s="1">
        <v>1868100000</v>
      </c>
      <c r="AM77" s="1">
        <v>1870600000</v>
      </c>
    </row>
    <row r="78" spans="1:39" ht="19" x14ac:dyDescent="0.25">
      <c r="A78" s="5" t="s">
        <v>67</v>
      </c>
      <c r="B78" s="1" t="s">
        <v>92</v>
      </c>
      <c r="C78" s="1" t="s">
        <v>92</v>
      </c>
      <c r="D78" s="1" t="s">
        <v>92</v>
      </c>
      <c r="E78" s="1" t="s">
        <v>92</v>
      </c>
      <c r="F78" s="1">
        <v>68000000</v>
      </c>
      <c r="G78" s="1">
        <v>70800000</v>
      </c>
      <c r="H78" s="1">
        <v>64700000</v>
      </c>
      <c r="I78" s="1">
        <v>22400000</v>
      </c>
      <c r="J78" s="1">
        <v>52400000</v>
      </c>
      <c r="K78" s="1">
        <v>-5600000</v>
      </c>
      <c r="L78" s="1">
        <v>-4200000</v>
      </c>
      <c r="M78" s="1">
        <v>32900000</v>
      </c>
      <c r="N78" s="1">
        <v>-1100000</v>
      </c>
      <c r="O78" s="1">
        <v>35400000</v>
      </c>
      <c r="P78" s="1">
        <v>52900000</v>
      </c>
      <c r="Q78" s="1">
        <v>60500000</v>
      </c>
      <c r="R78" s="1">
        <v>-87600000</v>
      </c>
      <c r="S78" s="1">
        <v>-44600000</v>
      </c>
      <c r="T78" s="1">
        <v>181400000</v>
      </c>
      <c r="U78" s="1">
        <v>-171900000</v>
      </c>
      <c r="V78" s="1">
        <v>-38300000</v>
      </c>
      <c r="W78" s="1">
        <v>28700000</v>
      </c>
      <c r="X78" s="1">
        <v>-39100000</v>
      </c>
      <c r="Y78" s="1">
        <v>101500000</v>
      </c>
      <c r="Z78" s="1">
        <v>203000000</v>
      </c>
      <c r="AA78" s="1">
        <v>-75700000</v>
      </c>
      <c r="AB78" s="1">
        <v>188400000</v>
      </c>
      <c r="AC78" s="1">
        <v>134500000</v>
      </c>
      <c r="AD78" s="1">
        <v>25200000</v>
      </c>
      <c r="AE78" s="1">
        <v>-90700000</v>
      </c>
      <c r="AF78" s="1">
        <v>-1400000</v>
      </c>
      <c r="AG78" s="1">
        <v>-538600000</v>
      </c>
      <c r="AH78" s="1">
        <v>-36400000</v>
      </c>
      <c r="AI78" s="1">
        <v>102600000</v>
      </c>
      <c r="AJ78" s="1">
        <v>149700000</v>
      </c>
      <c r="AK78" s="1">
        <v>6400000</v>
      </c>
      <c r="AL78" s="1">
        <v>-428300000</v>
      </c>
      <c r="AM78" s="1">
        <v>-345700000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112500000</v>
      </c>
      <c r="Z79" s="1">
        <v>112900000</v>
      </c>
      <c r="AA79" s="1">
        <v>83100000</v>
      </c>
      <c r="AB79" s="1">
        <v>86200000</v>
      </c>
      <c r="AC79" s="1">
        <v>93400000</v>
      </c>
      <c r="AD79" s="1">
        <v>89100000</v>
      </c>
      <c r="AE79" s="1">
        <v>112800000</v>
      </c>
      <c r="AF79" s="1">
        <v>110000000</v>
      </c>
      <c r="AG79" s="1">
        <v>131300000</v>
      </c>
      <c r="AH79" s="1">
        <v>117500000</v>
      </c>
      <c r="AI79" s="1">
        <v>125100000</v>
      </c>
      <c r="AJ79" s="1">
        <v>109600000</v>
      </c>
      <c r="AK79" s="1">
        <v>92400000</v>
      </c>
      <c r="AL79" s="1">
        <v>139200000</v>
      </c>
      <c r="AM79" s="1">
        <v>166700000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4.782675237220692E-3</v>
      </c>
      <c r="Z80" s="15">
        <f t="shared" si="6"/>
        <v>4.9637937629425756E-3</v>
      </c>
      <c r="AA80" s="15">
        <f t="shared" si="6"/>
        <v>3.4517707459313968E-3</v>
      </c>
      <c r="AB80" s="15">
        <f t="shared" si="6"/>
        <v>3.1918832851958825E-3</v>
      </c>
      <c r="AC80" s="15">
        <f t="shared" si="6"/>
        <v>3.388108970870969E-3</v>
      </c>
      <c r="AD80" s="15">
        <f t="shared" si="6"/>
        <v>3.1701754448385916E-3</v>
      </c>
      <c r="AE80" s="15">
        <f t="shared" si="6"/>
        <v>4.1105924282012875E-3</v>
      </c>
      <c r="AF80" s="15">
        <f t="shared" si="6"/>
        <v>4.3284932908353993E-3</v>
      </c>
      <c r="AG80" s="15">
        <f t="shared" si="6"/>
        <v>5.3326510139347491E-3</v>
      </c>
      <c r="AH80" s="15">
        <f t="shared" si="6"/>
        <v>5.1489018597395313E-3</v>
      </c>
      <c r="AI80" s="15">
        <f t="shared" si="6"/>
        <v>5.9500028537183948E-3</v>
      </c>
      <c r="AJ80" s="15">
        <f t="shared" si="6"/>
        <v>5.2001043816572957E-3</v>
      </c>
      <c r="AK80" s="15">
        <f t="shared" si="6"/>
        <v>4.8105457158029554E-3</v>
      </c>
      <c r="AL80" s="15">
        <f t="shared" si="6"/>
        <v>5.9940834262732041E-3</v>
      </c>
      <c r="AM80" s="15">
        <f t="shared" si="6"/>
        <v>7.1907378809969542E-3</v>
      </c>
    </row>
    <row r="81" spans="1:47" ht="19" x14ac:dyDescent="0.25">
      <c r="A81" s="5" t="s">
        <v>69</v>
      </c>
      <c r="B81" s="1" t="s">
        <v>92</v>
      </c>
      <c r="C81" s="1" t="s">
        <v>92</v>
      </c>
      <c r="D81" s="1" t="s">
        <v>92</v>
      </c>
      <c r="E81" s="1" t="s">
        <v>92</v>
      </c>
      <c r="F81" s="1">
        <v>13000000</v>
      </c>
      <c r="G81" s="1">
        <v>5600000</v>
      </c>
      <c r="H81" s="1">
        <v>-15300000</v>
      </c>
      <c r="I81" s="1">
        <v>-121700000</v>
      </c>
      <c r="J81" s="1">
        <v>-23500000</v>
      </c>
      <c r="K81" s="1">
        <v>108500000</v>
      </c>
      <c r="L81" s="1">
        <v>154000000</v>
      </c>
      <c r="M81" s="1">
        <v>69700000</v>
      </c>
      <c r="N81" s="1">
        <v>73000000</v>
      </c>
      <c r="O81" s="1">
        <v>276800000</v>
      </c>
      <c r="P81" s="1">
        <v>116900000</v>
      </c>
      <c r="Q81" s="1">
        <v>-52900000</v>
      </c>
      <c r="R81" s="1">
        <v>2600000</v>
      </c>
      <c r="S81" s="1">
        <v>400300000</v>
      </c>
      <c r="T81" s="1">
        <v>-191000000</v>
      </c>
      <c r="U81" s="1">
        <v>190300000</v>
      </c>
      <c r="V81" s="1">
        <v>412300000</v>
      </c>
      <c r="W81" s="1">
        <v>-163200000</v>
      </c>
      <c r="X81" s="1">
        <v>-36200000</v>
      </c>
      <c r="Y81" s="1">
        <v>245800000</v>
      </c>
      <c r="Z81" s="1">
        <v>171000000</v>
      </c>
      <c r="AA81" s="1">
        <v>-129000000</v>
      </c>
      <c r="AB81" s="1">
        <v>40000000</v>
      </c>
      <c r="AC81" s="1">
        <v>-123100000</v>
      </c>
      <c r="AD81" s="1">
        <v>-191400000</v>
      </c>
      <c r="AE81" s="1">
        <v>-63600000</v>
      </c>
      <c r="AF81" s="1">
        <v>167900000</v>
      </c>
      <c r="AG81" s="1">
        <v>167000000</v>
      </c>
      <c r="AH81" s="1">
        <v>-980500000</v>
      </c>
      <c r="AI81" s="1">
        <v>-472700000</v>
      </c>
      <c r="AJ81" s="1">
        <v>298500000</v>
      </c>
      <c r="AK81" s="1">
        <v>-212100000</v>
      </c>
      <c r="AL81" s="1">
        <v>454200000</v>
      </c>
      <c r="AM81" s="1">
        <v>-644600000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16100000</v>
      </c>
      <c r="Z82" s="1">
        <v>-42000000</v>
      </c>
      <c r="AA82" s="1">
        <v>-50100000</v>
      </c>
      <c r="AB82" s="1">
        <v>-160800000</v>
      </c>
      <c r="AC82" s="1">
        <v>-29400000</v>
      </c>
      <c r="AD82" s="1">
        <v>56200000</v>
      </c>
      <c r="AE82" s="1">
        <v>27000000</v>
      </c>
      <c r="AF82" s="1">
        <v>-180600000</v>
      </c>
      <c r="AG82" s="1">
        <v>-159000000</v>
      </c>
      <c r="AH82" s="1">
        <v>-340700000</v>
      </c>
      <c r="AI82" s="1">
        <v>-479400000</v>
      </c>
      <c r="AJ82" s="1">
        <v>27000000</v>
      </c>
      <c r="AK82" s="1">
        <v>-6800000</v>
      </c>
      <c r="AL82" s="1">
        <v>309900000</v>
      </c>
      <c r="AM82" s="1">
        <v>-264100000</v>
      </c>
    </row>
    <row r="83" spans="1:47" ht="21" x14ac:dyDescent="0.25">
      <c r="A83" s="5" t="s">
        <v>34</v>
      </c>
      <c r="B83" s="1" t="s">
        <v>92</v>
      </c>
      <c r="C83" s="1" t="s">
        <v>92</v>
      </c>
      <c r="D83" s="1" t="s">
        <v>92</v>
      </c>
      <c r="E83" s="1" t="s">
        <v>92</v>
      </c>
      <c r="F83" s="1">
        <v>1000000</v>
      </c>
      <c r="G83" s="1">
        <v>-32100000</v>
      </c>
      <c r="H83" s="1">
        <v>400000</v>
      </c>
      <c r="I83" s="1">
        <v>2200000</v>
      </c>
      <c r="J83" s="1">
        <v>-9600000</v>
      </c>
      <c r="K83" s="1">
        <v>-15000000</v>
      </c>
      <c r="L83" s="1">
        <v>-20400000</v>
      </c>
      <c r="M83" s="1">
        <v>-18700000</v>
      </c>
      <c r="N83" s="1">
        <v>-34500000</v>
      </c>
      <c r="O83" s="1">
        <v>-18100000</v>
      </c>
      <c r="P83" s="1">
        <v>-47700000</v>
      </c>
      <c r="Q83" s="1">
        <v>-29600000</v>
      </c>
      <c r="R83" s="1">
        <v>-62900000</v>
      </c>
      <c r="S83" s="1">
        <v>-38100000</v>
      </c>
      <c r="T83" s="1">
        <v>-30200000</v>
      </c>
      <c r="U83" s="1">
        <v>-14900000</v>
      </c>
      <c r="V83" s="1">
        <v>-29400000</v>
      </c>
      <c r="W83" s="1">
        <v>-1600000</v>
      </c>
      <c r="X83" s="1">
        <v>-29600000</v>
      </c>
      <c r="Y83" s="1">
        <v>-11000000</v>
      </c>
      <c r="Z83" s="1">
        <v>1000000</v>
      </c>
      <c r="AA83" s="1">
        <v>-50800000</v>
      </c>
      <c r="AB83" s="1">
        <v>-52200000</v>
      </c>
      <c r="AC83" s="1">
        <v>-27200000</v>
      </c>
      <c r="AD83" s="1">
        <v>-44400000</v>
      </c>
      <c r="AE83" s="1">
        <v>-4900000</v>
      </c>
      <c r="AF83" s="1">
        <v>44900000</v>
      </c>
      <c r="AG83" s="1">
        <v>28100000</v>
      </c>
      <c r="AH83" s="1">
        <v>-37300000</v>
      </c>
      <c r="AI83" s="1">
        <v>-1900000</v>
      </c>
      <c r="AJ83" s="1">
        <v>128800000</v>
      </c>
      <c r="AK83" s="1">
        <v>-68600000</v>
      </c>
      <c r="AL83" s="1">
        <v>-62200000</v>
      </c>
      <c r="AM83" s="1" t="s">
        <v>92</v>
      </c>
      <c r="AT83" s="32" t="s">
        <v>122</v>
      </c>
      <c r="AU83" s="3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-40100000</v>
      </c>
      <c r="Z84" s="1">
        <v>-2200000</v>
      </c>
      <c r="AA84" s="1">
        <v>-39800000</v>
      </c>
      <c r="AB84" s="1">
        <v>35800000</v>
      </c>
      <c r="AC84" s="1">
        <v>124100000</v>
      </c>
      <c r="AD84" s="1">
        <v>-60700000</v>
      </c>
      <c r="AE84" s="1">
        <v>-74700000</v>
      </c>
      <c r="AF84" s="1">
        <v>-15000000</v>
      </c>
      <c r="AG84" s="1">
        <v>89800000</v>
      </c>
      <c r="AH84" s="1">
        <v>-59700000</v>
      </c>
      <c r="AI84" s="1">
        <v>129400000</v>
      </c>
      <c r="AJ84" s="1">
        <v>-26800000</v>
      </c>
      <c r="AK84" s="1">
        <v>-137500000</v>
      </c>
      <c r="AL84" s="1">
        <v>225000000</v>
      </c>
      <c r="AM84" s="1">
        <v>31300000</v>
      </c>
      <c r="AT84" s="34" t="s">
        <v>123</v>
      </c>
      <c r="AU84" s="3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t="s">
        <v>92</v>
      </c>
      <c r="AC85" s="1" t="s">
        <v>92</v>
      </c>
      <c r="AD85" s="1" t="s">
        <v>92</v>
      </c>
      <c r="AE85" s="1" t="s">
        <v>92</v>
      </c>
      <c r="AF85" s="1" t="s">
        <v>92</v>
      </c>
      <c r="AG85" s="1" t="s">
        <v>92</v>
      </c>
      <c r="AH85" s="1" t="s">
        <v>92</v>
      </c>
      <c r="AI85" s="1" t="s">
        <v>92</v>
      </c>
      <c r="AJ85" s="1" t="s">
        <v>92</v>
      </c>
      <c r="AK85" s="1" t="s">
        <v>92</v>
      </c>
      <c r="AL85" s="1" t="s">
        <v>92</v>
      </c>
      <c r="AM85" s="1" t="s">
        <v>92</v>
      </c>
      <c r="AT85" s="23" t="s">
        <v>124</v>
      </c>
      <c r="AU85" s="24">
        <f>AM17</f>
        <v>1207000000</v>
      </c>
    </row>
    <row r="86" spans="1:47" ht="20" x14ac:dyDescent="0.25">
      <c r="A86" s="5" t="s">
        <v>72</v>
      </c>
      <c r="B86" s="1" t="s">
        <v>92</v>
      </c>
      <c r="C86" s="1" t="s">
        <v>92</v>
      </c>
      <c r="D86" s="1" t="s">
        <v>92</v>
      </c>
      <c r="E86" s="1" t="s">
        <v>92</v>
      </c>
      <c r="F86" s="1" t="s">
        <v>92</v>
      </c>
      <c r="G86" s="1">
        <v>-71000000</v>
      </c>
      <c r="H86" s="1" t="s">
        <v>92</v>
      </c>
      <c r="I86" s="1">
        <v>11700000</v>
      </c>
      <c r="J86" s="1" t="s">
        <v>92</v>
      </c>
      <c r="K86" s="1">
        <v>-29700000</v>
      </c>
      <c r="L86" s="1">
        <v>10100000</v>
      </c>
      <c r="M86" s="1">
        <v>42900000</v>
      </c>
      <c r="N86" s="1">
        <v>-65900000</v>
      </c>
      <c r="O86" s="1">
        <v>22900000</v>
      </c>
      <c r="P86" s="1">
        <v>-65100000</v>
      </c>
      <c r="Q86" s="1">
        <v>-244100000</v>
      </c>
      <c r="R86" s="1">
        <v>50400000</v>
      </c>
      <c r="S86" s="1">
        <v>590100000</v>
      </c>
      <c r="T86" s="1">
        <v>658800000</v>
      </c>
      <c r="U86" s="1">
        <v>405700000</v>
      </c>
      <c r="V86" s="1">
        <v>111100000</v>
      </c>
      <c r="W86" s="1">
        <v>-318100000</v>
      </c>
      <c r="X86" s="1">
        <v>1342400000</v>
      </c>
      <c r="Y86" s="1">
        <v>-63600000</v>
      </c>
      <c r="Z86" s="1">
        <v>-503100000</v>
      </c>
      <c r="AA86" s="1">
        <v>240700000</v>
      </c>
      <c r="AB86" s="1">
        <v>-82600000</v>
      </c>
      <c r="AC86" s="1">
        <v>-92000000</v>
      </c>
      <c r="AD86" s="1">
        <v>26800000</v>
      </c>
      <c r="AE86" s="1">
        <v>369500000</v>
      </c>
      <c r="AF86" s="1">
        <v>177600000</v>
      </c>
      <c r="AG86" s="1">
        <v>96900000</v>
      </c>
      <c r="AH86" s="1">
        <v>-105100000</v>
      </c>
      <c r="AI86" s="1">
        <v>-194600000</v>
      </c>
      <c r="AJ86" s="1">
        <v>-79000000</v>
      </c>
      <c r="AK86" s="1">
        <v>-103400000</v>
      </c>
      <c r="AL86" s="1">
        <v>-436900000</v>
      </c>
      <c r="AM86" s="1">
        <v>162300000</v>
      </c>
      <c r="AT86" s="23" t="s">
        <v>125</v>
      </c>
      <c r="AU86" s="24">
        <f>AM56</f>
        <v>661100000</v>
      </c>
    </row>
    <row r="87" spans="1:47" ht="20" x14ac:dyDescent="0.25">
      <c r="A87" s="6" t="s">
        <v>73</v>
      </c>
      <c r="B87" s="10" t="s">
        <v>92</v>
      </c>
      <c r="C87" s="10" t="s">
        <v>92</v>
      </c>
      <c r="D87" s="10" t="s">
        <v>92</v>
      </c>
      <c r="E87" s="10" t="s">
        <v>92</v>
      </c>
      <c r="F87" s="10">
        <v>1246000000</v>
      </c>
      <c r="G87" s="10">
        <v>1301000000</v>
      </c>
      <c r="H87" s="10">
        <v>1423200000</v>
      </c>
      <c r="I87" s="10">
        <v>1425900000</v>
      </c>
      <c r="J87" s="10">
        <v>1679800000</v>
      </c>
      <c r="K87" s="10">
        <v>1926200000</v>
      </c>
      <c r="L87" s="10">
        <v>2296200000</v>
      </c>
      <c r="M87" s="10">
        <v>2461000000</v>
      </c>
      <c r="N87" s="10">
        <v>2442300000</v>
      </c>
      <c r="O87" s="10">
        <v>2766300000</v>
      </c>
      <c r="P87" s="10">
        <v>3008900000</v>
      </c>
      <c r="Q87" s="10">
        <v>2751500000</v>
      </c>
      <c r="R87" s="10">
        <v>2688300000</v>
      </c>
      <c r="S87" s="10">
        <v>2890100000</v>
      </c>
      <c r="T87" s="10">
        <v>3268800000</v>
      </c>
      <c r="U87" s="10">
        <v>3903600000</v>
      </c>
      <c r="V87" s="10">
        <v>4336800000</v>
      </c>
      <c r="W87" s="10">
        <v>4341500000</v>
      </c>
      <c r="X87" s="10">
        <v>4876300000</v>
      </c>
      <c r="Y87" s="10">
        <v>5917200000</v>
      </c>
      <c r="Z87" s="10">
        <v>5751000000</v>
      </c>
      <c r="AA87" s="10">
        <v>6341600000</v>
      </c>
      <c r="AB87" s="10">
        <v>7150100000</v>
      </c>
      <c r="AC87" s="10">
        <v>6966100000</v>
      </c>
      <c r="AD87" s="10">
        <v>7120700000</v>
      </c>
      <c r="AE87" s="10">
        <v>6730300000</v>
      </c>
      <c r="AF87" s="10">
        <v>6539100000</v>
      </c>
      <c r="AG87" s="10">
        <v>6059600000</v>
      </c>
      <c r="AH87" s="10">
        <v>5551200000</v>
      </c>
      <c r="AI87" s="10">
        <v>6966700000</v>
      </c>
      <c r="AJ87" s="10">
        <v>8122100000</v>
      </c>
      <c r="AK87" s="10">
        <v>6265200000</v>
      </c>
      <c r="AL87" s="10">
        <v>9141500000</v>
      </c>
      <c r="AM87" s="10">
        <v>7386700000</v>
      </c>
      <c r="AT87" s="23" t="s">
        <v>126</v>
      </c>
      <c r="AU87" s="24">
        <f>AM61</f>
        <v>48037900000</v>
      </c>
    </row>
    <row r="88" spans="1:47" ht="20" x14ac:dyDescent="0.25">
      <c r="A88" s="5" t="s">
        <v>74</v>
      </c>
      <c r="B88" s="1" t="s">
        <v>92</v>
      </c>
      <c r="C88" s="1" t="s">
        <v>92</v>
      </c>
      <c r="D88" s="1" t="s">
        <v>92</v>
      </c>
      <c r="E88" s="1" t="s">
        <v>92</v>
      </c>
      <c r="F88" s="1">
        <v>-1555000000</v>
      </c>
      <c r="G88" s="1">
        <v>-1570700000</v>
      </c>
      <c r="H88" s="1">
        <v>-1128800000</v>
      </c>
      <c r="I88" s="1">
        <v>-1151000000</v>
      </c>
      <c r="J88" s="1">
        <v>-1316900000</v>
      </c>
      <c r="K88" s="1">
        <v>-1538600000</v>
      </c>
      <c r="L88" s="1">
        <v>-2063700000</v>
      </c>
      <c r="M88" s="1">
        <v>-2513000000</v>
      </c>
      <c r="N88" s="1">
        <v>-2224800000</v>
      </c>
      <c r="O88" s="1">
        <v>-1997700000</v>
      </c>
      <c r="P88" s="1">
        <v>-2208500000</v>
      </c>
      <c r="Q88" s="1">
        <v>-2370600000</v>
      </c>
      <c r="R88" s="1">
        <v>-2237800000</v>
      </c>
      <c r="S88" s="1">
        <v>-2552200000</v>
      </c>
      <c r="T88" s="1">
        <v>-1683200000</v>
      </c>
      <c r="U88" s="1">
        <v>-1569000000</v>
      </c>
      <c r="V88" s="1">
        <v>-1606800000</v>
      </c>
      <c r="W88" s="1">
        <v>-1741900000</v>
      </c>
      <c r="X88" s="1">
        <v>-1946600000</v>
      </c>
      <c r="Y88" s="1">
        <v>-2135700000</v>
      </c>
      <c r="Z88" s="1">
        <v>-1952100000</v>
      </c>
      <c r="AA88" s="1">
        <v>-2135500000</v>
      </c>
      <c r="AB88" s="1">
        <v>0</v>
      </c>
      <c r="AC88" s="1">
        <v>0</v>
      </c>
      <c r="AD88" s="1">
        <v>0</v>
      </c>
      <c r="AE88" s="1">
        <v>0</v>
      </c>
      <c r="AF88" s="1">
        <v>0</v>
      </c>
      <c r="AG88" s="1">
        <v>0</v>
      </c>
      <c r="AH88" s="1">
        <v>0</v>
      </c>
      <c r="AI88" s="1">
        <v>0</v>
      </c>
      <c r="AJ88" s="1">
        <v>0</v>
      </c>
      <c r="AK88" s="1">
        <v>0</v>
      </c>
      <c r="AL88" s="1">
        <v>0</v>
      </c>
      <c r="AM88" s="1">
        <v>0</v>
      </c>
      <c r="AT88" s="36" t="s">
        <v>127</v>
      </c>
      <c r="AU88" s="37">
        <f>AU85/(AU86+AU87)</f>
        <v>2.4784903180763464E-2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0.25317486160859654</v>
      </c>
      <c r="G89" s="15">
        <f t="shared" si="7"/>
        <v>0.2365654557503464</v>
      </c>
      <c r="H89" s="15">
        <f t="shared" si="7"/>
        <v>0.16860343539955192</v>
      </c>
      <c r="I89" s="15">
        <f t="shared" si="7"/>
        <v>0.16135589418642143</v>
      </c>
      <c r="J89" s="15">
        <f t="shared" si="7"/>
        <v>0.17776487898381502</v>
      </c>
      <c r="K89" s="15">
        <f t="shared" si="7"/>
        <v>0.1849101047976156</v>
      </c>
      <c r="L89" s="15">
        <f t="shared" si="7"/>
        <v>0.21069988258716627</v>
      </c>
      <c r="M89" s="15">
        <f t="shared" si="7"/>
        <v>0.23515650587189443</v>
      </c>
      <c r="N89" s="15">
        <f t="shared" si="7"/>
        <v>0.19500736273753594</v>
      </c>
      <c r="O89" s="15">
        <f t="shared" si="7"/>
        <v>0.16082728194889465</v>
      </c>
      <c r="P89" s="15">
        <f t="shared" si="7"/>
        <v>0.16656233737829299</v>
      </c>
      <c r="Q89" s="15">
        <f t="shared" si="7"/>
        <v>0.16643965456715579</v>
      </c>
      <c r="R89" s="15">
        <f t="shared" si="7"/>
        <v>0.15049092131809011</v>
      </c>
      <c r="S89" s="15">
        <f t="shared" si="7"/>
        <v>0.16566595480893437</v>
      </c>
      <c r="T89" s="15">
        <f t="shared" si="7"/>
        <v>9.8200169189930284E-2</v>
      </c>
      <c r="U89" s="15">
        <f t="shared" si="7"/>
        <v>8.2298698641992796E-2</v>
      </c>
      <c r="V89" s="15">
        <f t="shared" si="7"/>
        <v>7.8532956667090259E-2</v>
      </c>
      <c r="W89" s="15">
        <f t="shared" si="7"/>
        <v>8.0694326057147089E-2</v>
      </c>
      <c r="X89" s="15">
        <f t="shared" si="7"/>
        <v>8.5427400314219762E-2</v>
      </c>
      <c r="Y89" s="15">
        <f t="shared" si="7"/>
        <v>9.0794306703397609E-2</v>
      </c>
      <c r="Z89" s="15">
        <f t="shared" si="7"/>
        <v>8.5826588172189563E-2</v>
      </c>
      <c r="AA89" s="15">
        <f t="shared" si="7"/>
        <v>8.870344678623944E-2</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1648000000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v>-343500000</v>
      </c>
      <c r="W90" s="1">
        <v>358800000</v>
      </c>
      <c r="X90" s="1">
        <v>-228800000</v>
      </c>
      <c r="Y90" s="1">
        <v>331800000</v>
      </c>
      <c r="Z90" s="1">
        <v>260300000</v>
      </c>
      <c r="AA90" s="1">
        <v>194500000</v>
      </c>
      <c r="AB90" s="1">
        <v>325000000</v>
      </c>
      <c r="AC90" s="1">
        <v>236200000</v>
      </c>
      <c r="AD90" s="1">
        <v>259100000</v>
      </c>
      <c r="AE90" s="1">
        <v>319400000</v>
      </c>
      <c r="AF90" s="1">
        <v>413600000</v>
      </c>
      <c r="AG90" s="1">
        <v>866100000</v>
      </c>
      <c r="AH90" s="1">
        <v>2494800000</v>
      </c>
      <c r="AI90" s="1">
        <v>429100000</v>
      </c>
      <c r="AJ90" s="1">
        <v>-200100000</v>
      </c>
      <c r="AK90" s="1">
        <v>10200000</v>
      </c>
      <c r="AL90" s="1">
        <v>-178000000</v>
      </c>
      <c r="AM90" s="1">
        <v>-322200000</v>
      </c>
      <c r="AT90" s="23" t="s">
        <v>19</v>
      </c>
      <c r="AU90" s="24">
        <f>AM25</f>
        <v>7825400000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6" t="s">
        <v>128</v>
      </c>
      <c r="AU91" s="37">
        <f>AU89/AU90</f>
        <v>0.21059626344979171</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v>229400000</v>
      </c>
      <c r="Z92" s="1">
        <v>144900000</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8" t="s">
        <v>129</v>
      </c>
      <c r="AU92" s="39">
        <f>AU88*(1-AU91)</f>
        <v>1.956529518092982E-2</v>
      </c>
    </row>
    <row r="93" spans="1:47" ht="19" x14ac:dyDescent="0.25">
      <c r="A93" s="5" t="s">
        <v>78</v>
      </c>
      <c r="B93" s="1" t="s">
        <v>92</v>
      </c>
      <c r="C93" s="1" t="s">
        <v>92</v>
      </c>
      <c r="D93" s="1" t="s">
        <v>92</v>
      </c>
      <c r="E93" s="1" t="s">
        <v>92</v>
      </c>
      <c r="F93" s="1">
        <v>42000000</v>
      </c>
      <c r="G93" s="1">
        <v>48200000</v>
      </c>
      <c r="H93" s="1">
        <v>189100000</v>
      </c>
      <c r="I93" s="1">
        <v>152300000</v>
      </c>
      <c r="J93" s="1">
        <v>98900000</v>
      </c>
      <c r="K93" s="1">
        <v>32700000</v>
      </c>
      <c r="L93" s="1">
        <v>-45300000</v>
      </c>
      <c r="M93" s="1">
        <v>-57300000</v>
      </c>
      <c r="N93" s="1">
        <v>7600000</v>
      </c>
      <c r="O93" s="1">
        <v>49500000</v>
      </c>
      <c r="P93" s="1">
        <v>-53300000</v>
      </c>
      <c r="Q93" s="1">
        <v>158000000</v>
      </c>
      <c r="R93" s="1">
        <v>169600000</v>
      </c>
      <c r="S93" s="1">
        <v>85600000</v>
      </c>
      <c r="T93" s="1">
        <v>313600000</v>
      </c>
      <c r="U93" s="1">
        <v>185900000</v>
      </c>
      <c r="V93" s="1">
        <v>132500000</v>
      </c>
      <c r="W93" s="1">
        <v>109700000</v>
      </c>
      <c r="X93" s="1">
        <v>1025300000</v>
      </c>
      <c r="Y93" s="1">
        <v>-50200000</v>
      </c>
      <c r="Z93" s="1">
        <v>-108400000</v>
      </c>
      <c r="AA93" s="1">
        <v>-115000000</v>
      </c>
      <c r="AB93" s="1">
        <v>-2895900000</v>
      </c>
      <c r="AC93" s="1">
        <v>-3403500000</v>
      </c>
      <c r="AD93" s="1">
        <v>-2932900000</v>
      </c>
      <c r="AE93" s="1">
        <v>-2624300000</v>
      </c>
      <c r="AF93" s="1">
        <v>-1833600000</v>
      </c>
      <c r="AG93" s="1">
        <v>-1847700000</v>
      </c>
      <c r="AH93" s="1">
        <v>-1932800000</v>
      </c>
      <c r="AI93" s="1">
        <v>-2884200000</v>
      </c>
      <c r="AJ93" s="1">
        <v>-2871000000</v>
      </c>
      <c r="AK93" s="1">
        <v>-1556000000</v>
      </c>
      <c r="AL93" s="1">
        <v>-1987700000</v>
      </c>
      <c r="AM93" s="1">
        <v>-2355900000</v>
      </c>
      <c r="AT93" s="34" t="s">
        <v>130</v>
      </c>
      <c r="AU93" s="35"/>
    </row>
    <row r="94" spans="1:47" ht="20" x14ac:dyDescent="0.25">
      <c r="A94" s="6" t="s">
        <v>79</v>
      </c>
      <c r="B94" s="10" t="s">
        <v>92</v>
      </c>
      <c r="C94" s="10" t="s">
        <v>92</v>
      </c>
      <c r="D94" s="10" t="s">
        <v>92</v>
      </c>
      <c r="E94" s="10" t="s">
        <v>92</v>
      </c>
      <c r="F94" s="10">
        <v>-1513000000</v>
      </c>
      <c r="G94" s="10">
        <v>-1522500000</v>
      </c>
      <c r="H94" s="10">
        <v>-939700000</v>
      </c>
      <c r="I94" s="10">
        <v>-998700000</v>
      </c>
      <c r="J94" s="10">
        <v>-1218000000</v>
      </c>
      <c r="K94" s="10">
        <v>-1505900000</v>
      </c>
      <c r="L94" s="10">
        <v>-2109000000</v>
      </c>
      <c r="M94" s="10">
        <v>-2570300000</v>
      </c>
      <c r="N94" s="10">
        <v>-2217200000</v>
      </c>
      <c r="O94" s="10">
        <v>-1948200000</v>
      </c>
      <c r="P94" s="10">
        <v>-2261800000</v>
      </c>
      <c r="Q94" s="10">
        <v>-2212600000</v>
      </c>
      <c r="R94" s="10">
        <v>-2068200000</v>
      </c>
      <c r="S94" s="10">
        <v>-2466600000</v>
      </c>
      <c r="T94" s="10">
        <v>-1369600000</v>
      </c>
      <c r="U94" s="10">
        <v>-1383100000</v>
      </c>
      <c r="V94" s="10">
        <v>-1817800000</v>
      </c>
      <c r="W94" s="10">
        <v>-1273400000</v>
      </c>
      <c r="X94" s="10">
        <v>-1150100000</v>
      </c>
      <c r="Y94" s="10">
        <v>-1624700000</v>
      </c>
      <c r="Z94" s="10">
        <v>-1655300000</v>
      </c>
      <c r="AA94" s="10">
        <v>-2056000000</v>
      </c>
      <c r="AB94" s="10">
        <v>-2570900000</v>
      </c>
      <c r="AC94" s="10">
        <v>-3167300000</v>
      </c>
      <c r="AD94" s="10">
        <v>-2673800000</v>
      </c>
      <c r="AE94" s="10">
        <v>-2304900000</v>
      </c>
      <c r="AF94" s="10">
        <v>-1420000000</v>
      </c>
      <c r="AG94" s="10">
        <v>-981600000</v>
      </c>
      <c r="AH94" s="10">
        <v>562000000</v>
      </c>
      <c r="AI94" s="10">
        <v>-2455100000</v>
      </c>
      <c r="AJ94" s="10">
        <v>-3071100000</v>
      </c>
      <c r="AK94" s="10">
        <v>-1545800000</v>
      </c>
      <c r="AL94" s="10">
        <v>-2165700000</v>
      </c>
      <c r="AM94" s="10">
        <v>-2678100000</v>
      </c>
      <c r="AT94" s="23" t="s">
        <v>131</v>
      </c>
      <c r="AU94" s="40">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-2698500000</v>
      </c>
      <c r="Z95" s="1">
        <v>-950000000</v>
      </c>
      <c r="AA95" s="1">
        <v>-1147500000</v>
      </c>
      <c r="AB95" s="1">
        <v>-624000000</v>
      </c>
      <c r="AC95" s="1">
        <v>-962800000</v>
      </c>
      <c r="AD95" s="1">
        <v>-695400000</v>
      </c>
      <c r="AE95" s="1">
        <v>-548100000</v>
      </c>
      <c r="AF95" s="1">
        <v>-1054500000</v>
      </c>
      <c r="AG95" s="1">
        <v>-822900000</v>
      </c>
      <c r="AH95" s="1">
        <v>-1649400000</v>
      </c>
      <c r="AI95" s="1">
        <v>-1759600000</v>
      </c>
      <c r="AJ95" s="1">
        <v>-2061900000</v>
      </c>
      <c r="AK95" s="1">
        <v>-2411700000</v>
      </c>
      <c r="AL95" s="1">
        <v>-2240000000</v>
      </c>
      <c r="AM95" s="1" t="s">
        <v>92</v>
      </c>
      <c r="AT95" s="41" t="s">
        <v>132</v>
      </c>
      <c r="AU95" s="42" cm="1">
        <f t="array" ref="AU95">_FV(A1,"Beta")</f>
        <v>0.63229999999999997</v>
      </c>
    </row>
    <row r="96" spans="1:47" ht="20" x14ac:dyDescent="0.25">
      <c r="A96" s="5" t="s">
        <v>81</v>
      </c>
      <c r="B96" s="1" t="s">
        <v>92</v>
      </c>
      <c r="C96" s="1" t="s">
        <v>92</v>
      </c>
      <c r="D96" s="1" t="s">
        <v>92</v>
      </c>
      <c r="E96" s="1" t="s">
        <v>92</v>
      </c>
      <c r="F96" s="1">
        <v>200000000</v>
      </c>
      <c r="G96" s="1" t="s">
        <v>92</v>
      </c>
      <c r="H96" s="1">
        <v>100000000</v>
      </c>
      <c r="I96" s="1">
        <v>484900000</v>
      </c>
      <c r="J96" s="1" t="s">
        <v>92</v>
      </c>
      <c r="K96" s="1" t="s">
        <v>92</v>
      </c>
      <c r="L96" s="1" t="s">
        <v>92</v>
      </c>
      <c r="M96" s="1" t="s">
        <v>92</v>
      </c>
      <c r="N96" s="1" t="s">
        <v>92</v>
      </c>
      <c r="O96" s="1" t="s">
        <v>92</v>
      </c>
      <c r="P96" s="1" t="s">
        <v>92</v>
      </c>
      <c r="Q96" s="1" t="s">
        <v>92</v>
      </c>
      <c r="R96" s="1" t="s">
        <v>92</v>
      </c>
      <c r="S96" s="1" t="s">
        <v>92</v>
      </c>
      <c r="T96" s="1" t="s">
        <v>92</v>
      </c>
      <c r="U96" s="1">
        <v>580500000</v>
      </c>
      <c r="V96" s="1">
        <v>768100000</v>
      </c>
      <c r="W96" s="1">
        <v>975700000</v>
      </c>
      <c r="X96" s="1">
        <v>1137600000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133</v>
      </c>
      <c r="AU96" s="40">
        <v>8.4000000000000005E-2</v>
      </c>
    </row>
    <row r="97" spans="1:47" ht="20" x14ac:dyDescent="0.25">
      <c r="A97" s="5" t="s">
        <v>82</v>
      </c>
      <c r="B97" s="1" t="s">
        <v>92</v>
      </c>
      <c r="C97" s="1" t="s">
        <v>92</v>
      </c>
      <c r="D97" s="1" t="s">
        <v>92</v>
      </c>
      <c r="E97" s="1" t="s">
        <v>92</v>
      </c>
      <c r="F97" s="1">
        <v>-479000000</v>
      </c>
      <c r="G97" s="1">
        <v>-160300000</v>
      </c>
      <c r="H97" s="1">
        <v>-109200000</v>
      </c>
      <c r="I97" s="1">
        <v>-79700000</v>
      </c>
      <c r="J97" s="1">
        <v>-620100000</v>
      </c>
      <c r="K97" s="1">
        <v>-495600000</v>
      </c>
      <c r="L97" s="1">
        <v>-314500000</v>
      </c>
      <c r="M97" s="1">
        <v>-599900000</v>
      </c>
      <c r="N97" s="1">
        <v>-1113100000</v>
      </c>
      <c r="O97" s="1">
        <v>-1089800000</v>
      </c>
      <c r="P97" s="1">
        <v>-891500000</v>
      </c>
      <c r="Q97" s="1">
        <v>-2023400000</v>
      </c>
      <c r="R97" s="1">
        <v>-1068100000</v>
      </c>
      <c r="S97" s="1">
        <v>-670200000</v>
      </c>
      <c r="T97" s="1">
        <v>-391000000</v>
      </c>
      <c r="U97" s="1">
        <v>-621000000</v>
      </c>
      <c r="V97" s="1">
        <v>-1202000000</v>
      </c>
      <c r="W97" s="1">
        <v>-2959400000</v>
      </c>
      <c r="X97" s="1">
        <v>-3943000000</v>
      </c>
      <c r="Y97" s="1">
        <v>-3919300000</v>
      </c>
      <c r="Z97" s="1">
        <v>-2797400000</v>
      </c>
      <c r="AA97" s="1">
        <v>-2698500000</v>
      </c>
      <c r="AB97" s="1">
        <v>-3363100000</v>
      </c>
      <c r="AC97" s="1">
        <v>-2615100000</v>
      </c>
      <c r="AD97" s="1">
        <v>-1777800000</v>
      </c>
      <c r="AE97" s="1">
        <v>-3198600000</v>
      </c>
      <c r="AF97" s="1">
        <v>-6099200000</v>
      </c>
      <c r="AG97" s="1">
        <v>-11171000000</v>
      </c>
      <c r="AH97" s="1">
        <v>-4685700000</v>
      </c>
      <c r="AI97" s="1">
        <v>-5207700000</v>
      </c>
      <c r="AJ97" s="1">
        <v>-4976200000</v>
      </c>
      <c r="AK97" s="1">
        <v>-907800000</v>
      </c>
      <c r="AL97" s="1">
        <v>-845500000</v>
      </c>
      <c r="AM97" s="1">
        <v>-3896000000</v>
      </c>
      <c r="AT97" s="38" t="s">
        <v>134</v>
      </c>
      <c r="AU97" s="39">
        <f>(AU94)+((AU95)*(AU96-AU94))</f>
        <v>6.8170515000000001E-2</v>
      </c>
    </row>
    <row r="98" spans="1:47" ht="19" x14ac:dyDescent="0.25">
      <c r="A98" s="5" t="s">
        <v>83</v>
      </c>
      <c r="B98" s="1" t="s">
        <v>92</v>
      </c>
      <c r="C98" s="1" t="s">
        <v>92</v>
      </c>
      <c r="D98" s="1" t="s">
        <v>92</v>
      </c>
      <c r="E98" s="1" t="s">
        <v>92</v>
      </c>
      <c r="F98" s="1">
        <v>-115000000</v>
      </c>
      <c r="G98" s="1">
        <v>-133300000</v>
      </c>
      <c r="H98" s="1">
        <v>-148300000</v>
      </c>
      <c r="I98" s="1">
        <v>-160500000</v>
      </c>
      <c r="J98" s="1">
        <v>-201200000</v>
      </c>
      <c r="K98" s="1">
        <v>-215700000</v>
      </c>
      <c r="L98" s="1">
        <v>-226500000</v>
      </c>
      <c r="M98" s="1">
        <v>-232000000</v>
      </c>
      <c r="N98" s="1">
        <v>-247700000</v>
      </c>
      <c r="O98" s="1">
        <v>-240500000</v>
      </c>
      <c r="P98" s="1">
        <v>-264700000</v>
      </c>
      <c r="Q98" s="1">
        <v>-280700000</v>
      </c>
      <c r="R98" s="1">
        <v>-287700000</v>
      </c>
      <c r="S98" s="1">
        <v>-297400000</v>
      </c>
      <c r="T98" s="1">
        <v>-503500000</v>
      </c>
      <c r="U98" s="1">
        <v>-695000000</v>
      </c>
      <c r="V98" s="1">
        <v>-842000000</v>
      </c>
      <c r="W98" s="1">
        <v>-1216500000</v>
      </c>
      <c r="X98" s="1">
        <v>-1765600000</v>
      </c>
      <c r="Y98" s="1">
        <v>-1823400000</v>
      </c>
      <c r="Z98" s="1">
        <v>-2235500000</v>
      </c>
      <c r="AA98" s="1">
        <v>-2408100000</v>
      </c>
      <c r="AB98" s="1">
        <v>-2609700000</v>
      </c>
      <c r="AC98" s="1">
        <v>-2896600000</v>
      </c>
      <c r="AD98" s="1">
        <v>-3114600000</v>
      </c>
      <c r="AE98" s="1">
        <v>-3216100000</v>
      </c>
      <c r="AF98" s="1">
        <v>-3230300000</v>
      </c>
      <c r="AG98" s="1">
        <v>-3058200000</v>
      </c>
      <c r="AH98" s="1">
        <v>-3089200000</v>
      </c>
      <c r="AI98" s="1">
        <v>-3255900000</v>
      </c>
      <c r="AJ98" s="1">
        <v>-3581900000</v>
      </c>
      <c r="AK98" s="1">
        <v>-3752900000</v>
      </c>
      <c r="AL98" s="1">
        <v>-3918600000</v>
      </c>
      <c r="AM98" s="1">
        <v>-4168200000</v>
      </c>
      <c r="AT98" s="34" t="s">
        <v>135</v>
      </c>
      <c r="AU98" s="35"/>
    </row>
    <row r="99" spans="1:47" ht="20" x14ac:dyDescent="0.25">
      <c r="A99" s="5" t="s">
        <v>84</v>
      </c>
      <c r="B99" s="1" t="s">
        <v>92</v>
      </c>
      <c r="C99" s="1" t="s">
        <v>92</v>
      </c>
      <c r="D99" s="1" t="s">
        <v>92</v>
      </c>
      <c r="E99" s="1" t="s">
        <v>92</v>
      </c>
      <c r="F99" s="1">
        <v>614000000</v>
      </c>
      <c r="G99" s="1">
        <v>521000000</v>
      </c>
      <c r="H99" s="1">
        <v>-248600000</v>
      </c>
      <c r="I99" s="1">
        <v>-455600000</v>
      </c>
      <c r="J99" s="1">
        <v>108800000</v>
      </c>
      <c r="K99" s="1">
        <v>285100000</v>
      </c>
      <c r="L99" s="1">
        <v>508700000</v>
      </c>
      <c r="M99" s="1">
        <v>936300000</v>
      </c>
      <c r="N99" s="1">
        <v>1147200000</v>
      </c>
      <c r="O99" s="1">
        <v>470000000</v>
      </c>
      <c r="P99" s="1">
        <v>529400000</v>
      </c>
      <c r="Q99" s="1">
        <v>1767400000</v>
      </c>
      <c r="R99" s="1">
        <v>732100000</v>
      </c>
      <c r="S99" s="1">
        <v>456400000</v>
      </c>
      <c r="T99" s="1">
        <v>-842300000</v>
      </c>
      <c r="U99" s="1">
        <v>-898000000</v>
      </c>
      <c r="V99" s="1">
        <v>1637500000</v>
      </c>
      <c r="W99" s="1">
        <v>-1992100000</v>
      </c>
      <c r="X99" s="1">
        <v>574700000</v>
      </c>
      <c r="Y99" s="1">
        <v>4326700000</v>
      </c>
      <c r="Z99" s="1">
        <v>1561900000</v>
      </c>
      <c r="AA99" s="1">
        <v>2525400000</v>
      </c>
      <c r="AB99" s="1">
        <v>2063800000</v>
      </c>
      <c r="AC99" s="1">
        <v>2624700000</v>
      </c>
      <c r="AD99" s="1">
        <v>1544800000</v>
      </c>
      <c r="AE99" s="1">
        <v>2344500000</v>
      </c>
      <c r="AF99" s="1">
        <v>11119300000</v>
      </c>
      <c r="AG99" s="1">
        <v>3789700000</v>
      </c>
      <c r="AH99" s="1">
        <v>4113500000</v>
      </c>
      <c r="AI99" s="1">
        <v>4273600000</v>
      </c>
      <c r="AJ99" s="1">
        <v>5625200000</v>
      </c>
      <c r="AK99" s="1">
        <v>4823400000</v>
      </c>
      <c r="AL99" s="1">
        <v>1408500000</v>
      </c>
      <c r="AM99" s="1">
        <v>1484000000</v>
      </c>
      <c r="AT99" s="23" t="s">
        <v>136</v>
      </c>
      <c r="AU99" s="24">
        <f>AU86+AU87</f>
        <v>48699000000</v>
      </c>
    </row>
    <row r="100" spans="1:47" ht="20" x14ac:dyDescent="0.25">
      <c r="A100" s="6" t="s">
        <v>85</v>
      </c>
      <c r="B100" s="10" t="s">
        <v>92</v>
      </c>
      <c r="C100" s="10" t="s">
        <v>92</v>
      </c>
      <c r="D100" s="10" t="s">
        <v>92</v>
      </c>
      <c r="E100" s="10" t="s">
        <v>92</v>
      </c>
      <c r="F100" s="10">
        <v>220000000</v>
      </c>
      <c r="G100" s="10">
        <v>227400000</v>
      </c>
      <c r="H100" s="10">
        <v>-406100000</v>
      </c>
      <c r="I100" s="10">
        <v>-210900000</v>
      </c>
      <c r="J100" s="10">
        <v>-712500000</v>
      </c>
      <c r="K100" s="10">
        <v>-426200000</v>
      </c>
      <c r="L100" s="10">
        <v>-32300000</v>
      </c>
      <c r="M100" s="10">
        <v>104400000</v>
      </c>
      <c r="N100" s="10">
        <v>-213600000</v>
      </c>
      <c r="O100" s="10">
        <v>-860300000</v>
      </c>
      <c r="P100" s="10">
        <v>-626800000</v>
      </c>
      <c r="Q100" s="10">
        <v>-536700000</v>
      </c>
      <c r="R100" s="10">
        <v>-623700000</v>
      </c>
      <c r="S100" s="10">
        <v>-511200000</v>
      </c>
      <c r="T100" s="10">
        <v>-1736800000</v>
      </c>
      <c r="U100" s="10">
        <v>-1633500000</v>
      </c>
      <c r="V100" s="10">
        <v>361600000</v>
      </c>
      <c r="W100" s="10">
        <v>-5192300000</v>
      </c>
      <c r="X100" s="10">
        <v>-3996300000</v>
      </c>
      <c r="Y100" s="10">
        <v>-4114500000</v>
      </c>
      <c r="Z100" s="10">
        <v>-4421000000</v>
      </c>
      <c r="AA100" s="10">
        <v>-3728700000</v>
      </c>
      <c r="AB100" s="10">
        <v>-4533000000</v>
      </c>
      <c r="AC100" s="10">
        <v>-3849800000</v>
      </c>
      <c r="AD100" s="10">
        <v>-4043000000</v>
      </c>
      <c r="AE100" s="10">
        <v>-4618300000</v>
      </c>
      <c r="AF100" s="10">
        <v>735300000</v>
      </c>
      <c r="AG100" s="10">
        <v>-11262400000</v>
      </c>
      <c r="AH100" s="10">
        <v>-5310800000</v>
      </c>
      <c r="AI100" s="10">
        <v>-5949600000</v>
      </c>
      <c r="AJ100" s="10">
        <v>-4994800000</v>
      </c>
      <c r="AK100" s="10">
        <v>-2249000000</v>
      </c>
      <c r="AL100" s="10">
        <v>-5595600000</v>
      </c>
      <c r="AM100" s="10">
        <v>-6580200000</v>
      </c>
      <c r="AT100" s="36" t="s">
        <v>137</v>
      </c>
      <c r="AU100" s="37">
        <f>AU99/AU103</f>
        <v>0.18919943120182325</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v>123300000</v>
      </c>
      <c r="Y101" s="1">
        <v>-95900000</v>
      </c>
      <c r="Z101" s="1">
        <v>57900000</v>
      </c>
      <c r="AA101" s="1">
        <v>34100000</v>
      </c>
      <c r="AB101" s="1">
        <v>-97500000</v>
      </c>
      <c r="AC101" s="1">
        <v>51400000</v>
      </c>
      <c r="AD101" s="1">
        <v>58700000</v>
      </c>
      <c r="AE101" s="1">
        <v>-527900000</v>
      </c>
      <c r="AF101" s="1">
        <v>-246800000</v>
      </c>
      <c r="AG101" s="1">
        <v>-103700000</v>
      </c>
      <c r="AH101" s="1">
        <v>264000000</v>
      </c>
      <c r="AI101" s="1">
        <v>-159800000</v>
      </c>
      <c r="AJ101" s="1">
        <v>-23700000</v>
      </c>
      <c r="AK101" s="1">
        <v>80200000</v>
      </c>
      <c r="AL101" s="1">
        <v>-120100000</v>
      </c>
      <c r="AM101" s="1">
        <v>-253800000</v>
      </c>
      <c r="AT101" s="41" t="s">
        <v>138</v>
      </c>
      <c r="AU101" s="43" cm="1">
        <f t="array" ref="AU101">_FV(A1,"Market cap",TRUE)</f>
        <v>208696065570</v>
      </c>
    </row>
    <row r="102" spans="1:47" ht="20" x14ac:dyDescent="0.25">
      <c r="A102" s="6" t="s">
        <v>87</v>
      </c>
      <c r="B102" s="10" t="s">
        <v>92</v>
      </c>
      <c r="C102" s="10" t="s">
        <v>92</v>
      </c>
      <c r="D102" s="10" t="s">
        <v>92</v>
      </c>
      <c r="E102" s="10" t="s">
        <v>92</v>
      </c>
      <c r="F102" s="10">
        <v>220000000</v>
      </c>
      <c r="G102" s="10">
        <v>227400000</v>
      </c>
      <c r="H102" s="10">
        <v>-406100000</v>
      </c>
      <c r="I102" s="10">
        <v>-210900000</v>
      </c>
      <c r="J102" s="10">
        <v>-712500000</v>
      </c>
      <c r="K102" s="10">
        <v>-426200000</v>
      </c>
      <c r="L102" s="10">
        <v>-32300000</v>
      </c>
      <c r="M102" s="10">
        <v>104400000</v>
      </c>
      <c r="N102" s="10">
        <v>-213600000</v>
      </c>
      <c r="O102" s="10">
        <v>-860300000</v>
      </c>
      <c r="P102" s="10">
        <v>120300000</v>
      </c>
      <c r="Q102" s="10">
        <v>2200000</v>
      </c>
      <c r="R102" s="10">
        <v>-3600000</v>
      </c>
      <c r="S102" s="10">
        <v>-87700000</v>
      </c>
      <c r="T102" s="10">
        <v>162400000</v>
      </c>
      <c r="U102" s="10">
        <v>887000000</v>
      </c>
      <c r="V102" s="10">
        <v>2880600000</v>
      </c>
      <c r="W102" s="10">
        <v>-2124200000</v>
      </c>
      <c r="X102" s="10">
        <v>-146800000</v>
      </c>
      <c r="Y102" s="10">
        <v>82100000</v>
      </c>
      <c r="Z102" s="10">
        <v>-267400000</v>
      </c>
      <c r="AA102" s="10">
        <v>591000000</v>
      </c>
      <c r="AB102" s="10">
        <v>-51300000</v>
      </c>
      <c r="AC102" s="10">
        <v>400000</v>
      </c>
      <c r="AD102" s="10">
        <v>462600000</v>
      </c>
      <c r="AE102" s="10">
        <v>-720800000</v>
      </c>
      <c r="AF102" s="10">
        <v>5607600000</v>
      </c>
      <c r="AG102" s="10">
        <v>-6462100000</v>
      </c>
      <c r="AH102" s="10">
        <v>1240400000</v>
      </c>
      <c r="AI102" s="10">
        <v>-1597800000</v>
      </c>
      <c r="AJ102" s="10">
        <v>32500000</v>
      </c>
      <c r="AK102" s="10">
        <v>2550600000</v>
      </c>
      <c r="AL102" s="10">
        <v>1260100000</v>
      </c>
      <c r="AM102" s="10">
        <v>-2125400000</v>
      </c>
      <c r="AT102" s="36" t="s">
        <v>139</v>
      </c>
      <c r="AU102" s="37">
        <f>AU101/AU103</f>
        <v>0.81080056879817675</v>
      </c>
    </row>
    <row r="103" spans="1:47" ht="20" x14ac:dyDescent="0.25">
      <c r="A103" s="5" t="s">
        <v>88</v>
      </c>
      <c r="B103" s="1" t="s">
        <v>92</v>
      </c>
      <c r="C103" s="1" t="s">
        <v>92</v>
      </c>
      <c r="D103" s="1" t="s">
        <v>92</v>
      </c>
      <c r="E103" s="1" t="s">
        <v>92</v>
      </c>
      <c r="F103" s="1">
        <v>184000000</v>
      </c>
      <c r="G103" s="1">
        <v>136900000</v>
      </c>
      <c r="H103" s="1">
        <v>142800000</v>
      </c>
      <c r="I103" s="1">
        <v>220200000</v>
      </c>
      <c r="J103" s="1">
        <v>436500000</v>
      </c>
      <c r="K103" s="1">
        <v>185800000</v>
      </c>
      <c r="L103" s="1">
        <v>179900000</v>
      </c>
      <c r="M103" s="1">
        <v>334800000</v>
      </c>
      <c r="N103" s="1">
        <v>329900000</v>
      </c>
      <c r="O103" s="1">
        <v>341400000</v>
      </c>
      <c r="P103" s="1">
        <v>299200000</v>
      </c>
      <c r="Q103" s="1">
        <v>419500000</v>
      </c>
      <c r="R103" s="1">
        <v>421700000</v>
      </c>
      <c r="S103" s="1">
        <v>418100000</v>
      </c>
      <c r="T103" s="1">
        <v>330400000</v>
      </c>
      <c r="U103" s="1">
        <v>492800000</v>
      </c>
      <c r="V103" s="1">
        <v>1379800000</v>
      </c>
      <c r="W103" s="1">
        <v>4260600000</v>
      </c>
      <c r="X103" s="1">
        <v>2128100000</v>
      </c>
      <c r="Y103" s="1">
        <v>1981300000</v>
      </c>
      <c r="Z103" s="1">
        <v>2063400000</v>
      </c>
      <c r="AA103" s="1">
        <v>1796000000</v>
      </c>
      <c r="AB103" s="1">
        <v>2387000000</v>
      </c>
      <c r="AC103" s="1">
        <v>2335700000</v>
      </c>
      <c r="AD103" s="1">
        <v>2336100000</v>
      </c>
      <c r="AE103" s="1">
        <v>2798700000</v>
      </c>
      <c r="AF103" s="1">
        <v>2077900000</v>
      </c>
      <c r="AG103" s="1">
        <v>7685500000</v>
      </c>
      <c r="AH103" s="1">
        <v>1223400000</v>
      </c>
      <c r="AI103" s="1">
        <v>2463800000</v>
      </c>
      <c r="AJ103" s="1">
        <v>866000000</v>
      </c>
      <c r="AK103" s="1">
        <v>898500000</v>
      </c>
      <c r="AL103" s="1">
        <v>3449100000</v>
      </c>
      <c r="AM103" s="1">
        <v>4709200000</v>
      </c>
      <c r="AT103" s="38" t="s">
        <v>140</v>
      </c>
      <c r="AU103" s="44">
        <f>AU99+AU101</f>
        <v>257395065570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419500000</v>
      </c>
      <c r="Q104" s="11">
        <v>421700000</v>
      </c>
      <c r="R104" s="11">
        <v>418100000</v>
      </c>
      <c r="S104" s="11">
        <v>330400000</v>
      </c>
      <c r="T104" s="11">
        <v>492800000</v>
      </c>
      <c r="U104" s="11">
        <v>1379800000</v>
      </c>
      <c r="V104" s="11">
        <v>4260400000</v>
      </c>
      <c r="W104" s="11">
        <v>2136400000</v>
      </c>
      <c r="X104" s="11">
        <v>1981300000</v>
      </c>
      <c r="Y104" s="11">
        <v>2063400000</v>
      </c>
      <c r="Z104" s="11">
        <v>1796000000</v>
      </c>
      <c r="AA104" s="11">
        <v>2387000000</v>
      </c>
      <c r="AB104" s="11">
        <v>2335700000</v>
      </c>
      <c r="AC104" s="11">
        <v>2336100000</v>
      </c>
      <c r="AD104" s="11">
        <v>2798700000</v>
      </c>
      <c r="AE104" s="11">
        <v>2077900000</v>
      </c>
      <c r="AF104" s="11">
        <v>7685500000</v>
      </c>
      <c r="AG104" s="11">
        <v>1223400000</v>
      </c>
      <c r="AH104" s="11">
        <v>2463800000</v>
      </c>
      <c r="AI104" s="11">
        <v>866000000</v>
      </c>
      <c r="AJ104" s="11">
        <v>898500000</v>
      </c>
      <c r="AK104" s="11">
        <v>3449100000</v>
      </c>
      <c r="AL104" s="11">
        <v>4709200000</v>
      </c>
      <c r="AM104" s="11">
        <v>2583800000</v>
      </c>
      <c r="AT104" s="34" t="s">
        <v>141</v>
      </c>
      <c r="AU104" s="35"/>
    </row>
    <row r="105" spans="1:47" ht="21" thickTop="1" x14ac:dyDescent="0.25">
      <c r="A105" s="14" t="s">
        <v>107</v>
      </c>
      <c r="B105" s="1"/>
      <c r="C105" s="15" t="e">
        <f>(C106/B106)-1</f>
        <v>#VALUE!</v>
      </c>
      <c r="D105" s="15" t="e">
        <f>(D106/C106)-1</f>
        <v>#VALUE!</v>
      </c>
      <c r="E105" s="15" t="e">
        <f>(E106/D106)-1</f>
        <v>#VALUE!</v>
      </c>
      <c r="F105" s="15" t="e">
        <f>(F106/E106)-1</f>
        <v>#VALUE!</v>
      </c>
      <c r="G105" s="15">
        <f>(G106/F106)-1</f>
        <v>-0.12718446601941746</v>
      </c>
      <c r="H105" s="15">
        <f t="shared" ref="H105:AM105" si="8">(H106/G106)-1</f>
        <v>-2.0915832406377457</v>
      </c>
      <c r="I105" s="15">
        <f t="shared" si="8"/>
        <v>-6.6236413043478271E-2</v>
      </c>
      <c r="J105" s="15">
        <f t="shared" si="8"/>
        <v>0.32011640596580571</v>
      </c>
      <c r="K105" s="15">
        <f t="shared" si="8"/>
        <v>6.8062827225130906E-2</v>
      </c>
      <c r="L105" s="15">
        <f t="shared" si="8"/>
        <v>-0.40015479876160986</v>
      </c>
      <c r="M105" s="15">
        <f t="shared" si="8"/>
        <v>-1.2236559139784946</v>
      </c>
      <c r="N105" s="15">
        <f t="shared" si="8"/>
        <v>-5.1826923076923075</v>
      </c>
      <c r="O105" s="15">
        <f t="shared" si="8"/>
        <v>2.5337931034482759</v>
      </c>
      <c r="P105" s="15">
        <f t="shared" si="8"/>
        <v>4.1373926619828305E-2</v>
      </c>
      <c r="Q105" s="15">
        <f t="shared" si="8"/>
        <v>-0.5241129435282359</v>
      </c>
      <c r="R105" s="15">
        <f t="shared" si="8"/>
        <v>0.18272512470464686</v>
      </c>
      <c r="S105" s="15">
        <f t="shared" si="8"/>
        <v>-0.2499445061043285</v>
      </c>
      <c r="T105" s="15">
        <f t="shared" si="8"/>
        <v>3.6925125776857062</v>
      </c>
      <c r="U105" s="15">
        <f t="shared" si="8"/>
        <v>0.47237638748738653</v>
      </c>
      <c r="V105" s="15">
        <f t="shared" si="8"/>
        <v>0.16936520174762282</v>
      </c>
      <c r="W105" s="15">
        <f t="shared" si="8"/>
        <v>-4.7765567765567729E-2</v>
      </c>
      <c r="X105" s="15">
        <f t="shared" si="8"/>
        <v>0.12698107401138636</v>
      </c>
      <c r="Y105" s="15">
        <f t="shared" si="8"/>
        <v>0.2907464928149639</v>
      </c>
      <c r="Z105" s="15">
        <f t="shared" si="8"/>
        <v>4.601348671162242E-3</v>
      </c>
      <c r="AA105" s="15">
        <f t="shared" si="8"/>
        <v>0.10718892310932104</v>
      </c>
      <c r="AB105" s="15">
        <f t="shared" si="8"/>
        <v>5.0926035995340069E-2</v>
      </c>
      <c r="AC105" s="15">
        <f t="shared" si="8"/>
        <v>-0.11388367305386515</v>
      </c>
      <c r="AD105" s="15">
        <f t="shared" si="8"/>
        <v>9.6785723403712165E-2</v>
      </c>
      <c r="AE105" s="15">
        <f t="shared" si="8"/>
        <v>-3.4706703910614478E-2</v>
      </c>
      <c r="AF105" s="15">
        <f t="shared" si="8"/>
        <v>0.13945356772528883</v>
      </c>
      <c r="AG105" s="15">
        <f t="shared" si="8"/>
        <v>-0.1030009311775163</v>
      </c>
      <c r="AH105" s="15">
        <f t="shared" si="8"/>
        <v>-0.12763949510440009</v>
      </c>
      <c r="AI105" s="15">
        <f t="shared" si="8"/>
        <v>0.14266396213657884</v>
      </c>
      <c r="AJ105" s="15">
        <f t="shared" si="8"/>
        <v>0.35583431952662714</v>
      </c>
      <c r="AK105" s="15">
        <f t="shared" si="8"/>
        <v>-0.19272397178967948</v>
      </c>
      <c r="AL105" s="15">
        <f t="shared" si="8"/>
        <v>0.53565868004497874</v>
      </c>
      <c r="AM105" s="15">
        <f t="shared" si="8"/>
        <v>-0.22727592762092519</v>
      </c>
      <c r="AN105" s="15"/>
      <c r="AO105" s="15"/>
      <c r="AP105" s="15"/>
      <c r="AQ105" s="15"/>
      <c r="AR105" s="15"/>
      <c r="AS105" s="15"/>
      <c r="AT105" s="25" t="s">
        <v>108</v>
      </c>
      <c r="AU105" s="26">
        <f>(AU100*AU92)+(AU102*AU97)</f>
        <v>5.8974435056792333E-2</v>
      </c>
    </row>
    <row r="106" spans="1:47" ht="19" x14ac:dyDescent="0.25">
      <c r="A106" s="5" t="s">
        <v>90</v>
      </c>
      <c r="B106" s="1" t="s">
        <v>92</v>
      </c>
      <c r="C106" s="1" t="s">
        <v>92</v>
      </c>
      <c r="D106" s="1" t="s">
        <v>92</v>
      </c>
      <c r="E106" s="1" t="s">
        <v>92</v>
      </c>
      <c r="F106" s="1">
        <v>-309000000</v>
      </c>
      <c r="G106" s="1">
        <v>-269700000</v>
      </c>
      <c r="H106" s="1">
        <v>294400000</v>
      </c>
      <c r="I106" s="1">
        <v>274900000</v>
      </c>
      <c r="J106" s="1">
        <v>362900000</v>
      </c>
      <c r="K106" s="1">
        <v>387600000</v>
      </c>
      <c r="L106" s="1">
        <v>232500000</v>
      </c>
      <c r="M106" s="1">
        <v>-52000000</v>
      </c>
      <c r="N106" s="1">
        <v>217500000</v>
      </c>
      <c r="O106" s="1">
        <v>768600000</v>
      </c>
      <c r="P106" s="1">
        <v>800400000</v>
      </c>
      <c r="Q106" s="1">
        <v>380900000</v>
      </c>
      <c r="R106" s="1">
        <v>450500000</v>
      </c>
      <c r="S106" s="1">
        <v>337900000</v>
      </c>
      <c r="T106" s="1">
        <v>1585600000</v>
      </c>
      <c r="U106" s="1">
        <v>2334600000</v>
      </c>
      <c r="V106" s="1">
        <v>2730000000</v>
      </c>
      <c r="W106" s="1">
        <v>2599600000</v>
      </c>
      <c r="X106" s="1">
        <v>2929700000</v>
      </c>
      <c r="Y106" s="1">
        <v>3781500000</v>
      </c>
      <c r="Z106" s="1">
        <v>3798900000</v>
      </c>
      <c r="AA106" s="1">
        <v>4206100000</v>
      </c>
      <c r="AB106" s="1">
        <v>4420300000</v>
      </c>
      <c r="AC106" s="1">
        <v>3916900000</v>
      </c>
      <c r="AD106" s="1">
        <v>4296000000</v>
      </c>
      <c r="AE106" s="1">
        <v>4146900000</v>
      </c>
      <c r="AF106" s="1">
        <v>4725200000</v>
      </c>
      <c r="AG106" s="1">
        <v>4238500000</v>
      </c>
      <c r="AH106" s="1">
        <v>3697500000</v>
      </c>
      <c r="AI106" s="1">
        <v>4225000000</v>
      </c>
      <c r="AJ106" s="1">
        <v>5728400000</v>
      </c>
      <c r="AK106" s="1">
        <v>4624400000</v>
      </c>
      <c r="AL106" s="1">
        <v>7101500000</v>
      </c>
      <c r="AM106" s="1">
        <v>5487500000</v>
      </c>
      <c r="AN106" s="45">
        <f>AM106*(1+$AU$106)</f>
        <v>5776645737.39814</v>
      </c>
      <c r="AO106" s="45">
        <f t="shared" ref="AO106:AR106" si="9">AN106*(1+$AU$106)</f>
        <v>6081027057.0205193</v>
      </c>
      <c r="AP106" s="45">
        <f t="shared" si="9"/>
        <v>6401446747.6884451</v>
      </c>
      <c r="AQ106" s="45">
        <f t="shared" si="9"/>
        <v>6738749898.5358801</v>
      </c>
      <c r="AR106" s="45">
        <f t="shared" si="9"/>
        <v>7093826127.8850918</v>
      </c>
      <c r="AS106" s="46" t="s">
        <v>142</v>
      </c>
      <c r="AT106" s="47" t="s">
        <v>143</v>
      </c>
      <c r="AU106" s="48">
        <f>(SUM(AN4:AR4)/5)</f>
        <v>5.2691706131779446E-2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6"/>
      <c r="AO107" s="46"/>
      <c r="AP107" s="46"/>
      <c r="AQ107" s="46"/>
      <c r="AR107" s="49">
        <f>AR106*(1+AU107)/(AU108-AU107)</f>
        <v>214018916544.97226</v>
      </c>
      <c r="AS107" s="50" t="s">
        <v>144</v>
      </c>
      <c r="AT107" s="51" t="s">
        <v>145</v>
      </c>
      <c r="AU107" s="52">
        <v>2.5000000000000001E-2</v>
      </c>
    </row>
    <row r="108" spans="1:47" ht="19" x14ac:dyDescent="0.25">
      <c r="AN108" s="49">
        <f t="shared" ref="AN108:AP108" si="10">AN107+AN106</f>
        <v>5776645737.39814</v>
      </c>
      <c r="AO108" s="49">
        <f t="shared" si="10"/>
        <v>6081027057.0205193</v>
      </c>
      <c r="AP108" s="49">
        <f t="shared" si="10"/>
        <v>6401446747.6884451</v>
      </c>
      <c r="AQ108" s="49">
        <f>AQ107+AQ106</f>
        <v>6738749898.5358801</v>
      </c>
      <c r="AR108" s="49">
        <f>AR107+AR106</f>
        <v>221112742672.85736</v>
      </c>
      <c r="AS108" s="50" t="s">
        <v>140</v>
      </c>
      <c r="AT108" s="53" t="s">
        <v>146</v>
      </c>
      <c r="AU108" s="54">
        <f>AU105</f>
        <v>5.8974435056792333E-2</v>
      </c>
    </row>
    <row r="109" spans="1:47" ht="19" x14ac:dyDescent="0.25">
      <c r="AN109" s="55" t="s">
        <v>147</v>
      </c>
      <c r="AO109" s="56"/>
    </row>
    <row r="110" spans="1:47" ht="20" x14ac:dyDescent="0.25">
      <c r="AN110" s="57" t="s">
        <v>148</v>
      </c>
      <c r="AO110" s="43">
        <f>NPV(AU108,AN108,AO108,AP108,AQ108,AR108)</f>
        <v>187656293963.81857</v>
      </c>
    </row>
    <row r="111" spans="1:47" ht="20" x14ac:dyDescent="0.25">
      <c r="AN111" s="57" t="s">
        <v>149</v>
      </c>
      <c r="AO111" s="43">
        <f>AM40</f>
        <v>2583800000</v>
      </c>
    </row>
    <row r="112" spans="1:47" ht="20" x14ac:dyDescent="0.25">
      <c r="AN112" s="57" t="s">
        <v>136</v>
      </c>
      <c r="AO112" s="43">
        <f>AU99</f>
        <v>48699000000</v>
      </c>
    </row>
    <row r="113" spans="40:41" ht="20" x14ac:dyDescent="0.25">
      <c r="AN113" s="57" t="s">
        <v>150</v>
      </c>
      <c r="AO113" s="43">
        <f>AO110+AO111-AO112</f>
        <v>141541093963.81857</v>
      </c>
    </row>
    <row r="114" spans="40:41" ht="20" x14ac:dyDescent="0.25">
      <c r="AN114" s="57" t="s">
        <v>159</v>
      </c>
      <c r="AO114" s="58">
        <f>AM34*(1+(AS16*5))</f>
        <v>671571127.33450413</v>
      </c>
    </row>
    <row r="115" spans="40:41" ht="20" x14ac:dyDescent="0.25">
      <c r="AN115" s="59" t="s">
        <v>151</v>
      </c>
      <c r="AO115" s="60">
        <f>AO113/AO114</f>
        <v>210.76113639012669</v>
      </c>
    </row>
    <row r="116" spans="40:41" ht="20" x14ac:dyDescent="0.25">
      <c r="AN116" s="57" t="s">
        <v>152</v>
      </c>
      <c r="AO116" s="61" cm="1">
        <f t="array" ref="AO116">_FV(A1,"Price")</f>
        <v>285.3</v>
      </c>
    </row>
    <row r="117" spans="40:41" ht="20" x14ac:dyDescent="0.25">
      <c r="AN117" s="62" t="s">
        <v>153</v>
      </c>
      <c r="AO117" s="63">
        <f>AO115/AO116-1</f>
        <v>-0.26126485667673782</v>
      </c>
    </row>
    <row r="118" spans="40:41" ht="20" x14ac:dyDescent="0.25">
      <c r="AN118" s="62" t="s">
        <v>154</v>
      </c>
      <c r="AO118" s="64" t="str">
        <f>IF(AO115&gt;AO116,"BUY","SELL")</f>
        <v>SELL</v>
      </c>
    </row>
  </sheetData>
  <mergeCells count="6">
    <mergeCell ref="AT83:AU83"/>
    <mergeCell ref="AT84:AU84"/>
    <mergeCell ref="AT93:AU93"/>
    <mergeCell ref="AT98:AU98"/>
    <mergeCell ref="AT104:AU104"/>
    <mergeCell ref="AN109:AO109"/>
  </mergeCells>
  <hyperlinks>
    <hyperlink ref="A1" r:id="rId1" tooltip="https://roic.ai/company/MCD" display="ROIC.AI | MC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3908/000006390895000003/0000063908-95-000003-index.html" xr:uid="{00000000-0004-0000-0000-00001C000000}"/>
    <hyperlink ref="K74" r:id="rId21" tooltip="https://www.sec.gov/Archives/edgar/data/63908/000006390895000003/0000063908-95-000003-index.html" xr:uid="{00000000-0004-0000-0000-00001D000000}"/>
    <hyperlink ref="L36" r:id="rId22" tooltip="https://www.sec.gov/Archives/edgar/data/63908/000006390896000016/0000063908-96-000016-index.html" xr:uid="{00000000-0004-0000-0000-00001F000000}"/>
    <hyperlink ref="L74" r:id="rId23" tooltip="https://www.sec.gov/Archives/edgar/data/63908/000006390896000016/0000063908-96-000016-index.html" xr:uid="{00000000-0004-0000-0000-000020000000}"/>
    <hyperlink ref="M36" r:id="rId24" tooltip="https://www.sec.gov/Archives/edgar/data/63908/000006390897000007/0000063908-97-000007-index.html" xr:uid="{00000000-0004-0000-0000-000022000000}"/>
    <hyperlink ref="M74" r:id="rId25" tooltip="https://www.sec.gov/Archives/edgar/data/63908/000006390897000007/0000063908-97-000007-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3908/000095013101500282/0000950131-01-500282-index.htm" xr:uid="{00000000-0004-0000-0000-00002E000000}"/>
    <hyperlink ref="Q74" r:id="rId33" tooltip="https://www.sec.gov/Archives/edgar/data/63908/000095013101500282/0000950131-01-500282-index.htm" xr:uid="{00000000-0004-0000-0000-00002F000000}"/>
    <hyperlink ref="R36" r:id="rId34" tooltip="https://sec.gov" xr:uid="{00000000-0004-0000-0000-000031000000}"/>
    <hyperlink ref="R74" r:id="rId35" tooltip="https://sec.gov" xr:uid="{00000000-0004-0000-0000-000032000000}"/>
    <hyperlink ref="S36" r:id="rId36" tooltip="https://www.sec.gov/Archives/edgar/data/63908/000104746903008450/0001047469-03-008450-index.htm" xr:uid="{00000000-0004-0000-0000-000034000000}"/>
    <hyperlink ref="S74" r:id="rId37" tooltip="https://www.sec.gov/Archives/edgar/data/63908/000104746903008450/0001047469-03-008450-index.htm" xr:uid="{00000000-0004-0000-0000-000035000000}"/>
    <hyperlink ref="T36" r:id="rId38" tooltip="https://www.sec.gov/Archives/edgar/data/63908/000119312504035282/0001193125-04-035282-index.htm" xr:uid="{00000000-0004-0000-0000-000037000000}"/>
    <hyperlink ref="T74" r:id="rId39" tooltip="https://www.sec.gov/Archives/edgar/data/63908/000119312504035282/0001193125-04-035282-index.htm" xr:uid="{00000000-0004-0000-0000-000038000000}"/>
    <hyperlink ref="U36" r:id="rId40" tooltip="https://www.sec.gov/Archives/edgar/data/63908/000119312505042609/0001193125-05-042609-index.htm" xr:uid="{00000000-0004-0000-0000-00003A000000}"/>
    <hyperlink ref="U74" r:id="rId41" tooltip="https://www.sec.gov/Archives/edgar/data/63908/000119312505042609/0001193125-05-042609-index.htm" xr:uid="{00000000-0004-0000-0000-00003B000000}"/>
    <hyperlink ref="V36" r:id="rId42" tooltip="https://www.sec.gov/Archives/edgar/data/63908/000119312506039862/0001193125-06-039862-index.htm" xr:uid="{00000000-0004-0000-0000-00003D000000}"/>
    <hyperlink ref="V74" r:id="rId43" tooltip="https://www.sec.gov/Archives/edgar/data/63908/000119312506039862/0001193125-06-039862-index.htm" xr:uid="{00000000-0004-0000-0000-00003E000000}"/>
    <hyperlink ref="W36" r:id="rId44" tooltip="https://www.sec.gov/Archives/edgar/data/63908/000119312507039707/0001193125-07-039707-index.htm" xr:uid="{00000000-0004-0000-0000-000040000000}"/>
    <hyperlink ref="W74" r:id="rId45" tooltip="https://www.sec.gov/Archives/edgar/data/63908/000119312507039707/0001193125-07-039707-index.htm" xr:uid="{00000000-0004-0000-0000-000041000000}"/>
    <hyperlink ref="X36" r:id="rId46" tooltip="https://www.sec.gov/Archives/edgar/data/63908/000119312508037220/0001193125-08-037220-index.htm" xr:uid="{00000000-0004-0000-0000-000043000000}"/>
    <hyperlink ref="X74" r:id="rId47" tooltip="https://www.sec.gov/Archives/edgar/data/63908/000119312508037220/0001193125-08-037220-index.htm" xr:uid="{00000000-0004-0000-0000-000044000000}"/>
    <hyperlink ref="Y36" r:id="rId48" tooltip="https://www.sec.gov/Archives/edgar/data/63908/000119312509037008/0001193125-09-037008-index.htm" xr:uid="{00000000-0004-0000-0000-000046000000}"/>
    <hyperlink ref="Y74" r:id="rId49" tooltip="https://www.sec.gov/Archives/edgar/data/63908/000119312509037008/0001193125-09-037008-index.htm" xr:uid="{00000000-0004-0000-0000-000047000000}"/>
    <hyperlink ref="Z36" r:id="rId50" tooltip="https://www.sec.gov/Archives/edgar/data/63908/000119312510042025/0001193125-10-042025-index.htm" xr:uid="{00000000-0004-0000-0000-000049000000}"/>
    <hyperlink ref="Z74" r:id="rId51" tooltip="https://www.sec.gov/Archives/edgar/data/63908/000119312510042025/0001193125-10-042025-index.htm" xr:uid="{00000000-0004-0000-0000-00004A000000}"/>
    <hyperlink ref="AA36" r:id="rId52" tooltip="https://www.sec.gov/Archives/edgar/data/63908/000119312511046701/0001193125-11-046701-index.htm" xr:uid="{00000000-0004-0000-0000-00004C000000}"/>
    <hyperlink ref="AA74" r:id="rId53" tooltip="https://www.sec.gov/Archives/edgar/data/63908/000119312511046701/0001193125-11-046701-index.htm" xr:uid="{00000000-0004-0000-0000-00004D000000}"/>
    <hyperlink ref="AB36" r:id="rId54" tooltip="https://www.sec.gov/Archives/edgar/data/63908/000119312512077317/0001193125-12-077317-index.htm" xr:uid="{00000000-0004-0000-0000-00004F000000}"/>
    <hyperlink ref="AB74" r:id="rId55" tooltip="https://www.sec.gov/Archives/edgar/data/63908/000119312512077317/0001193125-12-077317-index.htm" xr:uid="{00000000-0004-0000-0000-000050000000}"/>
    <hyperlink ref="AC36" r:id="rId56" tooltip="https://www.sec.gov/Archives/edgar/data/63908/000006390813000010/0000063908-13-000010-index.htm" xr:uid="{00000000-0004-0000-0000-000052000000}"/>
    <hyperlink ref="AC74" r:id="rId57" tooltip="https://www.sec.gov/Archives/edgar/data/63908/000006390813000010/0000063908-13-000010-index.htm" xr:uid="{00000000-0004-0000-0000-000053000000}"/>
    <hyperlink ref="AD36" r:id="rId58" tooltip="https://www.sec.gov/Archives/edgar/data/63908/000006390814000019/0000063908-14-000019-index.htm" xr:uid="{00000000-0004-0000-0000-000055000000}"/>
    <hyperlink ref="AD74" r:id="rId59" tooltip="https://www.sec.gov/Archives/edgar/data/63908/000006390814000019/0000063908-14-000019-index.htm" xr:uid="{00000000-0004-0000-0000-000056000000}"/>
    <hyperlink ref="AE36" r:id="rId60" tooltip="https://www.sec.gov/Archives/edgar/data/63908/000006390815000016/0000063908-15-000016-index.htm" xr:uid="{00000000-0004-0000-0000-000058000000}"/>
    <hyperlink ref="AE74" r:id="rId61" tooltip="https://www.sec.gov/Archives/edgar/data/63908/000006390815000016/0000063908-15-000016-index.htm" xr:uid="{00000000-0004-0000-0000-000059000000}"/>
    <hyperlink ref="AF36" r:id="rId62" tooltip="https://www.sec.gov/Archives/edgar/data/63908/000006390816000103/0000063908-16-000103-index.htm" xr:uid="{00000000-0004-0000-0000-00005B000000}"/>
    <hyperlink ref="AF74" r:id="rId63" tooltip="https://www.sec.gov/Archives/edgar/data/63908/000006390816000103/0000063908-16-000103-index.htm" xr:uid="{00000000-0004-0000-0000-00005C000000}"/>
    <hyperlink ref="AG36" r:id="rId64" tooltip="https://www.sec.gov/Archives/edgar/data/63908/000006390817000017/0000063908-17-000017-index.htm" xr:uid="{00000000-0004-0000-0000-00005E000000}"/>
    <hyperlink ref="AG74" r:id="rId65" tooltip="https://www.sec.gov/Archives/edgar/data/63908/000006390817000017/0000063908-17-000017-index.htm" xr:uid="{00000000-0004-0000-0000-00005F000000}"/>
    <hyperlink ref="AH36" r:id="rId66" tooltip="https://www.sec.gov/Archives/edgar/data/63908/000006390818000010/0000063908-18-000010-index.htm" xr:uid="{00000000-0004-0000-0000-000061000000}"/>
    <hyperlink ref="AH74" r:id="rId67" tooltip="https://www.sec.gov/Archives/edgar/data/63908/000006390818000010/0000063908-18-000010-index.htm" xr:uid="{00000000-0004-0000-0000-000062000000}"/>
    <hyperlink ref="AI36" r:id="rId68" tooltip="https://www.sec.gov/Archives/edgar/data/63908/000006390819000010/0000063908-19-000010-index.htm" xr:uid="{00000000-0004-0000-0000-000064000000}"/>
    <hyperlink ref="AI74" r:id="rId69" tooltip="https://www.sec.gov/Archives/edgar/data/63908/000006390819000010/0000063908-19-000010-index.htm" xr:uid="{00000000-0004-0000-0000-000065000000}"/>
    <hyperlink ref="AJ36" r:id="rId70" tooltip="https://www.sec.gov/Archives/edgar/data/63908/000006390820000022/0000063908-20-000022-index.htm" xr:uid="{00000000-0004-0000-0000-000067000000}"/>
    <hyperlink ref="AJ74" r:id="rId71" tooltip="https://www.sec.gov/Archives/edgar/data/63908/000006390820000022/0000063908-20-000022-index.htm" xr:uid="{00000000-0004-0000-0000-000068000000}"/>
    <hyperlink ref="AK36" r:id="rId72" tooltip="https://www.sec.gov/Archives/edgar/data/63908/000006390821000013/0000063908-21-000013-index.htm" xr:uid="{00000000-0004-0000-0000-00006A000000}"/>
    <hyperlink ref="AK74" r:id="rId73" tooltip="https://www.sec.gov/Archives/edgar/data/63908/000006390821000013/0000063908-21-000013-index.htm" xr:uid="{00000000-0004-0000-0000-00006B000000}"/>
    <hyperlink ref="AL36" r:id="rId74" tooltip="https://www.sec.gov/Archives/edgar/data/63908/000006390822000011/0000063908-22-000011-index.htm" xr:uid="{00000000-0004-0000-0000-00006D000000}"/>
    <hyperlink ref="AL74" r:id="rId75" tooltip="https://www.sec.gov/Archives/edgar/data/63908/000006390822000011/0000063908-22-000011-index.htm" xr:uid="{00000000-0004-0000-0000-00006E000000}"/>
    <hyperlink ref="AM36" r:id="rId76" tooltip="https://www.sec.gov/Archives/edgar/data/63908/000006390823000012/0000063908-23-000012-index.htm" xr:uid="{00000000-0004-0000-0000-000070000000}"/>
    <hyperlink ref="AM74" r:id="rId77" tooltip="https://www.sec.gov/Archives/edgar/data/63908/000006390823000012/0000063908-23-000012-index.htm" xr:uid="{00000000-0004-0000-0000-000071000000}"/>
    <hyperlink ref="AN1" r:id="rId78" display="https://finbox.com/NYSE:MCD/explorer/revenue_proj/" xr:uid="{D675128A-8E17-7C49-B604-705303D5958E}"/>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2023-03-14T02:21:34Z</dcterms:created>
  <dcterms:modified xsi:type="dcterms:W3CDTF">2023-04-13T08:14:42Z</dcterms:modified>
</cp:coreProperties>
</file>