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B168BA3F-C67C-E446-8B13-CC579242E2CF}" xr6:coauthVersionLast="47" xr6:coauthVersionMax="47" xr10:uidLastSave="{00000000-0000-0000-0000-000000000000}"/>
  <bookViews>
    <workbookView xWindow="0" yWindow="500" windowWidth="27540" windowHeight="28300" xr2:uid="{00000000-000D-0000-FFFF-FFFF00000000}"/>
  </bookViews>
  <sheets>
    <sheet name="Sheet 1" sheetId="1" r:id="rId1"/>
  </sheets>
  <definedNames>
    <definedName name="_xlchart.v1.0" hidden="1">'Sheet 1'!$A$106</definedName>
    <definedName name="_xlchart.v1.1" hidden="1">'Sheet 1'!$A$19</definedName>
    <definedName name="_xlchart.v1.10" hidden="1">'Sheet 1'!$B$19:$AL$19</definedName>
    <definedName name="_xlchart.v1.11" hidden="1">'Sheet 1'!$B$3:$AL$3</definedName>
    <definedName name="_xlchart.v1.2" hidden="1">'Sheet 1'!$A$3</definedName>
    <definedName name="_xlchart.v1.3" hidden="1">'Sheet 1'!$B$106:$AL$106</definedName>
    <definedName name="_xlchart.v1.4" hidden="1">'Sheet 1'!$B$19:$AL$19</definedName>
    <definedName name="_xlchart.v1.5" hidden="1">'Sheet 1'!$B$3:$AL$3</definedName>
    <definedName name="_xlchart.v1.6" hidden="1">'Sheet 1'!$A$106</definedName>
    <definedName name="_xlchart.v1.7" hidden="1">'Sheet 1'!$A$19</definedName>
    <definedName name="_xlchart.v1.8" hidden="1">'Sheet 1'!$A$3</definedName>
    <definedName name="_xlchart.v1.9" hidden="1">'Sheet 1'!$B$106:$AL$106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6" i="1" l="1"/>
  <c r="AO106" i="1"/>
  <c r="AP106" i="1"/>
  <c r="AQ106" i="1" s="1"/>
  <c r="AM106" i="1"/>
  <c r="AN116" i="1" a="1"/>
  <c r="AN116" i="1" s="1"/>
  <c r="AT101" i="1" a="1"/>
  <c r="AT101" i="1" s="1"/>
  <c r="AT95" i="1" a="1"/>
  <c r="AT95" i="1" s="1"/>
  <c r="AT97" i="1" s="1"/>
  <c r="AN111" i="1"/>
  <c r="AM108" i="1"/>
  <c r="AT90" i="1"/>
  <c r="AT89" i="1"/>
  <c r="AT91" i="1" s="1"/>
  <c r="AT87" i="1"/>
  <c r="AT86" i="1"/>
  <c r="AT99" i="1" s="1"/>
  <c r="AT85" i="1"/>
  <c r="AT88" i="1" s="1"/>
  <c r="AR19" i="1"/>
  <c r="AR16" i="1"/>
  <c r="AN114" i="1" s="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l="1"/>
  <c r="AT16" i="1"/>
  <c r="AU16" i="1"/>
  <c r="AS16" i="1"/>
  <c r="AN108" i="1"/>
  <c r="AT92" i="1"/>
  <c r="AT103" i="1"/>
  <c r="AT102" i="1" s="1"/>
  <c r="AN112" i="1"/>
  <c r="AO108" i="1" l="1"/>
  <c r="AT100" i="1"/>
  <c r="AT105" i="1" s="1"/>
  <c r="AT108" i="1" s="1"/>
  <c r="AQ107" i="1" l="1"/>
  <c r="AQ108" i="1" s="1"/>
  <c r="AP108" i="1"/>
  <c r="AN110" i="1" l="1"/>
  <c r="AN113" i="1" s="1"/>
  <c r="AN115" i="1" s="1"/>
  <c r="AN117" i="1" s="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<sst xmlns="http://schemas.openxmlformats.org/spreadsheetml/2006/main" count="1281" uniqueCount="160">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</sst>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692630766337096E-2"/>
          <c:y val="0.10380635631891164"/>
          <c:w val="0.84770173190257525"/>
          <c:h val="0.7760351999830208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15439000000</c:v>
                </c:pt>
                <c:pt idx="1">
                  <c:v>17000000000</c:v>
                </c:pt>
                <c:pt idx="2">
                  <c:v>19336000000</c:v>
                </c:pt>
                <c:pt idx="3">
                  <c:v>21398000000</c:v>
                </c:pt>
                <c:pt idx="4">
                  <c:v>24081000000</c:v>
                </c:pt>
                <c:pt idx="5">
                  <c:v>27026000000</c:v>
                </c:pt>
                <c:pt idx="6">
                  <c:v>29362000000</c:v>
                </c:pt>
                <c:pt idx="7">
                  <c:v>30433000000</c:v>
                </c:pt>
                <c:pt idx="8">
                  <c:v>30296000000</c:v>
                </c:pt>
                <c:pt idx="9">
                  <c:v>33434000000</c:v>
                </c:pt>
                <c:pt idx="10">
                  <c:v>35284000000</c:v>
                </c:pt>
                <c:pt idx="11">
                  <c:v>35764000000</c:v>
                </c:pt>
                <c:pt idx="12">
                  <c:v>37154000000</c:v>
                </c:pt>
                <c:pt idx="13">
                  <c:v>38125000000</c:v>
                </c:pt>
                <c:pt idx="14">
                  <c:v>39951000000</c:v>
                </c:pt>
                <c:pt idx="15">
                  <c:v>39244000000</c:v>
                </c:pt>
                <c:pt idx="16">
                  <c:v>40238000000</c:v>
                </c:pt>
                <c:pt idx="17">
                  <c:v>43377000000</c:v>
                </c:pt>
                <c:pt idx="18">
                  <c:v>51407000000</c:v>
                </c:pt>
                <c:pt idx="19">
                  <c:v>56741000000</c:v>
                </c:pt>
                <c:pt idx="20">
                  <c:v>68222000000</c:v>
                </c:pt>
                <c:pt idx="21">
                  <c:v>76476000000</c:v>
                </c:pt>
                <c:pt idx="22">
                  <c:v>83503000000</c:v>
                </c:pt>
                <c:pt idx="23">
                  <c:v>79029000000</c:v>
                </c:pt>
                <c:pt idx="24">
                  <c:v>78938000000</c:v>
                </c:pt>
                <c:pt idx="25">
                  <c:v>82559000000</c:v>
                </c:pt>
                <c:pt idx="26">
                  <c:v>83680000000</c:v>
                </c:pt>
                <c:pt idx="27">
                  <c:v>84167000000</c:v>
                </c:pt>
                <c:pt idx="28">
                  <c:v>83062000000</c:v>
                </c:pt>
                <c:pt idx="29">
                  <c:v>76279000000</c:v>
                </c:pt>
                <c:pt idx="30">
                  <c:v>65299000000</c:v>
                </c:pt>
                <c:pt idx="31">
                  <c:v>65058000000</c:v>
                </c:pt>
                <c:pt idx="32">
                  <c:v>66832000000</c:v>
                </c:pt>
                <c:pt idx="33">
                  <c:v>67684000000</c:v>
                </c:pt>
                <c:pt idx="34">
                  <c:v>70950000000</c:v>
                </c:pt>
                <c:pt idx="35">
                  <c:v>76118000000</c:v>
                </c:pt>
                <c:pt idx="36">
                  <c:v>80187000000</c:v>
                </c:pt>
              </c:numCache>
            </c:numRef>
          </c:val>
          <c:extLst>
            <c:ext xmlns:c16="http://schemas.microsoft.com/office/drawing/2014/chart" uri="{C3380CC4-5D6E-409C-BE32-E72D297353CC}">
              <c16:uniqueId val="{00000000-FA51-BD49-A088-2774ED330C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1666000000</c:v>
                </c:pt>
                <c:pt idx="1">
                  <c:v>1246000000</c:v>
                </c:pt>
                <c:pt idx="2">
                  <c:v>2327000000</c:v>
                </c:pt>
                <c:pt idx="3">
                  <c:v>2706000000</c:v>
                </c:pt>
                <c:pt idx="4">
                  <c:v>3280000000</c:v>
                </c:pt>
                <c:pt idx="5">
                  <c:v>3643000000</c:v>
                </c:pt>
                <c:pt idx="6">
                  <c:v>3936000000</c:v>
                </c:pt>
                <c:pt idx="7">
                  <c:v>564000000</c:v>
                </c:pt>
                <c:pt idx="8">
                  <c:v>4480000000</c:v>
                </c:pt>
                <c:pt idx="9">
                  <c:v>5253000000</c:v>
                </c:pt>
                <c:pt idx="10">
                  <c:v>6027000000</c:v>
                </c:pt>
                <c:pt idx="11">
                  <c:v>6736000000</c:v>
                </c:pt>
                <c:pt idx="12">
                  <c:v>7306000000</c:v>
                </c:pt>
                <c:pt idx="13">
                  <c:v>7986000000</c:v>
                </c:pt>
                <c:pt idx="14">
                  <c:v>7727000000</c:v>
                </c:pt>
                <c:pt idx="15">
                  <c:v>6887000000</c:v>
                </c:pt>
                <c:pt idx="16">
                  <c:v>8076000000</c:v>
                </c:pt>
                <c:pt idx="17">
                  <c:v>9233000000</c:v>
                </c:pt>
                <c:pt idx="18">
                  <c:v>11083000000</c:v>
                </c:pt>
                <c:pt idx="19">
                  <c:v>12323000000</c:v>
                </c:pt>
                <c:pt idx="20">
                  <c:v>15040000000</c:v>
                </c:pt>
                <c:pt idx="21">
                  <c:v>17840000000</c:v>
                </c:pt>
                <c:pt idx="22">
                  <c:v>19244000000</c:v>
                </c:pt>
                <c:pt idx="23">
                  <c:v>21908000000</c:v>
                </c:pt>
                <c:pt idx="24">
                  <c:v>20891000000</c:v>
                </c:pt>
                <c:pt idx="25">
                  <c:v>18858000000</c:v>
                </c:pt>
                <c:pt idx="26">
                  <c:v>18197000000</c:v>
                </c:pt>
                <c:pt idx="27">
                  <c:v>18402000000</c:v>
                </c:pt>
                <c:pt idx="28">
                  <c:v>18671000000</c:v>
                </c:pt>
                <c:pt idx="29">
                  <c:v>13712000000</c:v>
                </c:pt>
                <c:pt idx="30">
                  <c:v>17507000000</c:v>
                </c:pt>
                <c:pt idx="31">
                  <c:v>21674000000</c:v>
                </c:pt>
                <c:pt idx="32">
                  <c:v>16555000000</c:v>
                </c:pt>
                <c:pt idx="33">
                  <c:v>9333000000</c:v>
                </c:pt>
                <c:pt idx="34">
                  <c:v>19236000000</c:v>
                </c:pt>
                <c:pt idx="35">
                  <c:v>20806000000</c:v>
                </c:pt>
                <c:pt idx="36">
                  <c:v>21190000000</c:v>
                </c:pt>
              </c:numCache>
            </c:numRef>
          </c:val>
          <c:extLst>
            <c:ext xmlns:c16="http://schemas.microsoft.com/office/drawing/2014/chart" uri="{C3380CC4-5D6E-409C-BE32-E72D297353CC}">
              <c16:uniqueId val="{00000001-FA51-BD49-A088-2774ED330C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0</c:v>
                </c:pt>
                <c:pt idx="4">
                  <c:v>706000000</c:v>
                </c:pt>
                <c:pt idx="5">
                  <c:v>90000000</c:v>
                </c:pt>
                <c:pt idx="6">
                  <c:v>1159000000</c:v>
                </c:pt>
                <c:pt idx="7">
                  <c:v>1427000000</c:v>
                </c:pt>
                <c:pt idx="8">
                  <c:v>1808000000</c:v>
                </c:pt>
                <c:pt idx="9">
                  <c:v>1422000000</c:v>
                </c:pt>
                <c:pt idx="10">
                  <c:v>1979000000</c:v>
                </c:pt>
                <c:pt idx="11">
                  <c:v>3753000000</c:v>
                </c:pt>
                <c:pt idx="12">
                  <c:v>2326000000</c:v>
                </c:pt>
                <c:pt idx="13">
                  <c:v>2716000000</c:v>
                </c:pt>
                <c:pt idx="14">
                  <c:v>1657000000</c:v>
                </c:pt>
                <c:pt idx="15">
                  <c:v>3318000000</c:v>
                </c:pt>
                <c:pt idx="16">
                  <c:v>6063000000</c:v>
                </c:pt>
                <c:pt idx="17">
                  <c:v>7218000000</c:v>
                </c:pt>
                <c:pt idx="18">
                  <c:v>7338000000</c:v>
                </c:pt>
                <c:pt idx="19">
                  <c:v>6541000000</c:v>
                </c:pt>
                <c:pt idx="20">
                  <c:v>8708000000</c:v>
                </c:pt>
                <c:pt idx="21">
                  <c:v>10490000000</c:v>
                </c:pt>
                <c:pt idx="22">
                  <c:v>12768000000</c:v>
                </c:pt>
                <c:pt idx="23">
                  <c:v>11681000000</c:v>
                </c:pt>
                <c:pt idx="24">
                  <c:v>13005000000</c:v>
                </c:pt>
                <c:pt idx="25">
                  <c:v>9925000000</c:v>
                </c:pt>
                <c:pt idx="26">
                  <c:v>9320000000</c:v>
                </c:pt>
                <c:pt idx="27">
                  <c:v>10865000000</c:v>
                </c:pt>
                <c:pt idx="28">
                  <c:v>10110000000</c:v>
                </c:pt>
                <c:pt idx="29">
                  <c:v>10872000000</c:v>
                </c:pt>
                <c:pt idx="30">
                  <c:v>12121000000</c:v>
                </c:pt>
                <c:pt idx="31">
                  <c:v>9369000000</c:v>
                </c:pt>
                <c:pt idx="32">
                  <c:v>11150000000</c:v>
                </c:pt>
                <c:pt idx="33">
                  <c:v>11895000000</c:v>
                </c:pt>
                <c:pt idx="34">
                  <c:v>14330000000</c:v>
                </c:pt>
                <c:pt idx="35">
                  <c:v>15584000000</c:v>
                </c:pt>
                <c:pt idx="36">
                  <c:v>13567000000</c:v>
                </c:pt>
              </c:numCache>
            </c:numRef>
          </c:val>
          <c:extLst>
            <c:ext xmlns:c16="http://schemas.microsoft.com/office/drawing/2014/chart" uri="{C3380CC4-5D6E-409C-BE32-E72D297353CC}">
              <c16:uniqueId val="{00000002-FA51-BD49-A088-2774ED330CDB}"/>
            </c:ext>
          </c:extLst>
        </c:ser>
        <c:dLbls>
          <c:showLegendKey val="0"/>
          <c:showVal val="0"/>
          <c:showCatName val="0"/>
          <c:showSerName val="0"/>
          <c:showPercent val="0"/>
          <c:showBubbleSize val="0"/>
        </c:dLbls>
        <c:gapWidth val="100"/>
        <c:overlap val="-24"/>
        <c:axId val="357195615"/>
        <c:axId val="357380767"/>
      </c:barChart>
      <c:catAx>
        <c:axId val="3571956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57380767"/>
        <c:crosses val="autoZero"/>
        <c:auto val="1"/>
        <c:lblAlgn val="ctr"/>
        <c:lblOffset val="100"/>
        <c:noMultiLvlLbl val="0"/>
      </c:catAx>
      <c:valAx>
        <c:axId val="35738076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57195615"/>
        <c:crosses val="autoZero"/>
        <c:crossBetween val="between"/>
      </c:valAx>
      <c:spPr>
        <a:noFill/>
        <a:ln>
          <a:noFill/>
        </a:ln>
        <a:effectLst/>
      </c:spPr>
    </c:plotArea>
    <c:legend>
      <c:legendPos val="b"/>
      <c:layout>
        <c:manualLayout>
          <c:xMode val="edge"/>
          <c:yMode val="edge"/>
          <c:x val="0.34677088880589679"/>
          <c:y val="0.93998735183003834"/>
          <c:w val="0.30380702092424222"/>
          <c:h val="4.31661082104995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23813</xdr:colOff>
      <xdr:row>108</xdr:row>
      <xdr:rowOff>17463</xdr:rowOff>
    </xdr:from>
    <xdr:to>
      <xdr:col>45</xdr:col>
      <xdr:colOff>1587500</xdr:colOff>
      <xdr:row>135</xdr:row>
      <xdr:rowOff>15875</xdr:rowOff>
    </xdr:to>
    <xdr:graphicFrame macro="">
      <xdr:nvGraphicFramePr>
        <xdr:cNvPr id="2" name="Chart 1">
          <a:extLst>
            <a:ext uri="{FF2B5EF4-FFF2-40B4-BE49-F238E27FC236}">
              <a16:creationId xmlns:a16="http://schemas.microsoft.com/office/drawing/2014/main" id="{ACE456F8-2B27-3C8E-997F-D1C00B460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https://www.bing.com/financeapi/forcetrigger?t=a1zsjc&amp;q=XNYS%3aPG&amp;form=skydnc</v>
    <v>Learn more on Bing</v>
  </rv>
  <rv s="1">
    <v>0</v>
    <v>THE PROCTER &amp; GAMBLE COMPANY (XNYS:PG)</v>
    <v>2</v>
    <v>3</v>
    <v>Finance</v>
    <v>4</v>
    <v>en-US</v>
    <v>a1zsjc</v>
    <v>268435456</v>
    <v>1</v>
    <v>Powered by Refinitiv</v>
    <v>164.9</v>
    <v>122.18</v>
    <v>0.39350000000000002</v>
    <v>0.05</v>
    <v>3.3110000000000002E-4</v>
    <v>-0.15</v>
    <v>-9.9299999999999996E-4</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151.47</v>
    <v>Personal &amp; Household Products &amp; Services</v>
    <v>Stock</v>
    <v>45033.999518240627</v>
    <v>0</v>
    <v>150.34</v>
    <v>356348701200</v>
    <v>THE PROCTER &amp; GAMBLE COMPANY</v>
    <v>THE PROCTER &amp; GAMBLE COMPANY</v>
    <v>151.16999999999999</v>
    <v>26.519100000000002</v>
    <v>151</v>
    <v>151.05000000000001</v>
    <v>150.9</v>
    <v>2359144000</v>
    <v>PG</v>
    <v>THE PROCTER &amp; GAMBLE COMPANY (XNYS:PG)</v>
    <v>4296401</v>
    <v>6694001</v>
    <v>1905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0424/000008042495000027/0000080424-95-000027-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80424/000095015208006832/0000950152-08-006832-index.htm" TargetMode="External"/><Relationship Id="rId63" Type="http://schemas.openxmlformats.org/officeDocument/2006/relationships/hyperlink" Target="https://www.sec.gov/Archives/edgar/data/80424/000008042416000212/0000080424-16-000212-index.htm" TargetMode="External"/><Relationship Id="rId68" Type="http://schemas.openxmlformats.org/officeDocument/2006/relationships/hyperlink" Target="https://www.sec.gov/Archives/edgar/data/80424/000008042419000050/0000080424-19-000050-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0424/000008042497000062/0000080424-97-000062-index.html" TargetMode="External"/><Relationship Id="rId32" Type="http://schemas.openxmlformats.org/officeDocument/2006/relationships/hyperlink" Target="https://www.sec.gov/Archives/edgar/data/80424/000095015201504449/0000950152-01-504449-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0424/000095015207007152/0000950152-07-007152-index.htm" TargetMode="External"/><Relationship Id="rId53" Type="http://schemas.openxmlformats.org/officeDocument/2006/relationships/hyperlink" Target="https://www.sec.gov/Archives/edgar/data/80424/000008042411000014/0000080424-11-000014-index.htm" TargetMode="External"/><Relationship Id="rId58" Type="http://schemas.openxmlformats.org/officeDocument/2006/relationships/hyperlink" Target="https://www.sec.gov/Archives/edgar/data/80424/000008042414000057/0000080424-14-000057-index.htm" TargetMode="External"/><Relationship Id="rId66" Type="http://schemas.openxmlformats.org/officeDocument/2006/relationships/hyperlink" Target="https://www.sec.gov/Archives/edgar/data/80424/000008042418000055/0000080424-18-000055-index.htm" TargetMode="External"/><Relationship Id="rId74" Type="http://schemas.openxmlformats.org/officeDocument/2006/relationships/hyperlink" Target="https://www.sec.gov/Archives/edgar/data/80424/000008042422000064/0000080424-22-00006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0424/000008042415000070/0000080424-15-000070-index.htm" TargetMode="External"/><Relationship Id="rId19" Type="http://schemas.openxmlformats.org/officeDocument/2006/relationships/hyperlink" Target="https://www.sec.gov/Archives/edgar/data/80424/000008042494000021/0000080424-94-000021-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0424/000008042496000017/0000080424-96-000017-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0424/000008042400000040/0000080424-00-000040-index.html" TargetMode="External"/><Relationship Id="rId35" Type="http://schemas.openxmlformats.org/officeDocument/2006/relationships/hyperlink" Target="https://www.sec.gov/Archives/edgar/data/80424/000095015202006968/0000950152-02-006968-index.html"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80424/000119312509175986/0001193125-09-175986-index.htm" TargetMode="External"/><Relationship Id="rId56" Type="http://schemas.openxmlformats.org/officeDocument/2006/relationships/hyperlink" Target="https://www.sec.gov/Archives/edgar/data/80424/000008042413000063/0000080424-13-000063-index.htm" TargetMode="External"/><Relationship Id="rId64" Type="http://schemas.openxmlformats.org/officeDocument/2006/relationships/hyperlink" Target="https://www.sec.gov/Archives/edgar/data/80424/000008042417000047/0000080424-17-000047-index.htm" TargetMode="External"/><Relationship Id="rId69" Type="http://schemas.openxmlformats.org/officeDocument/2006/relationships/hyperlink" Target="https://www.sec.gov/Archives/edgar/data/80424/000008042419000050/0000080424-19-000050-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0424/000119312510188769/0001193125-10-188769-index.htm" TargetMode="External"/><Relationship Id="rId72" Type="http://schemas.openxmlformats.org/officeDocument/2006/relationships/hyperlink" Target="https://www.sec.gov/Archives/edgar/data/80424/000008042421000100/0000080424-21-000100-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0424/000008042497000062/0000080424-97-000062-index.html" TargetMode="External"/><Relationship Id="rId33" Type="http://schemas.openxmlformats.org/officeDocument/2006/relationships/hyperlink" Target="https://www.sec.gov/Archives/edgar/data/80424/000095015201504449/0000950152-01-504449-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0424/000095015208006832/0000950152-08-006832-index.htm" TargetMode="External"/><Relationship Id="rId59" Type="http://schemas.openxmlformats.org/officeDocument/2006/relationships/hyperlink" Target="https://www.sec.gov/Archives/edgar/data/80424/000008042414000057/0000080424-14-000057-index.htm" TargetMode="External"/><Relationship Id="rId67" Type="http://schemas.openxmlformats.org/officeDocument/2006/relationships/hyperlink" Target="https://www.sec.gov/Archives/edgar/data/80424/000008042418000055/0000080424-18-000055-index.htm" TargetMode="External"/><Relationship Id="rId20" Type="http://schemas.openxmlformats.org/officeDocument/2006/relationships/hyperlink" Target="https://www.sec.gov/Archives/edgar/data/80424/000008042495000027/0000080424-95-000027-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0424/000008042412000063/0000080424-12-000063-index.htm" TargetMode="External"/><Relationship Id="rId62" Type="http://schemas.openxmlformats.org/officeDocument/2006/relationships/hyperlink" Target="https://www.sec.gov/Archives/edgar/data/80424/000008042416000212/0000080424-16-000212-index.htm" TargetMode="External"/><Relationship Id="rId70" Type="http://schemas.openxmlformats.org/officeDocument/2006/relationships/hyperlink" Target="https://www.sec.gov/Archives/edgar/data/80424/000008042420000053/0000080424-20-000053-index.htm" TargetMode="External"/><Relationship Id="rId75" Type="http://schemas.openxmlformats.org/officeDocument/2006/relationships/hyperlink" Target="https://www.sec.gov/Archives/edgar/data/80424/000008042422000064/0000080424-22-000064-index.htm" TargetMode="External"/><Relationship Id="rId1" Type="http://schemas.openxmlformats.org/officeDocument/2006/relationships/hyperlink" Target="https://roic.ai/company/PG"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0424/000008042496000017/0000080424-96-000017-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0424/000119312509175986/0001193125-09-175986-index.htm" TargetMode="External"/><Relationship Id="rId57" Type="http://schemas.openxmlformats.org/officeDocument/2006/relationships/hyperlink" Target="https://www.sec.gov/Archives/edgar/data/80424/000008042413000063/0000080424-13-000063-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0424/000008042400000040/0000080424-00-000040-index.html" TargetMode="External"/><Relationship Id="rId44" Type="http://schemas.openxmlformats.org/officeDocument/2006/relationships/hyperlink" Target="https://www.sec.gov/Archives/edgar/data/80424/000095015207007152/0000950152-07-007152-index.htm" TargetMode="External"/><Relationship Id="rId52" Type="http://schemas.openxmlformats.org/officeDocument/2006/relationships/hyperlink" Target="https://www.sec.gov/Archives/edgar/data/80424/000008042411000014/0000080424-11-000014-index.htm" TargetMode="External"/><Relationship Id="rId60" Type="http://schemas.openxmlformats.org/officeDocument/2006/relationships/hyperlink" Target="https://www.sec.gov/Archives/edgar/data/80424/000008042415000070/0000080424-15-000070-index.htm" TargetMode="External"/><Relationship Id="rId65" Type="http://schemas.openxmlformats.org/officeDocument/2006/relationships/hyperlink" Target="https://www.sec.gov/Archives/edgar/data/80424/000008042417000047/0000080424-17-000047-index.htm" TargetMode="External"/><Relationship Id="rId73" Type="http://schemas.openxmlformats.org/officeDocument/2006/relationships/hyperlink" Target="https://www.sec.gov/Archives/edgar/data/80424/000008042421000100/0000080424-21-00010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0424/000008042494000021/0000080424-94-000021-index.html"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80424/000095015202006968/0000950152-02-006968-index.html" TargetMode="External"/><Relationship Id="rId50" Type="http://schemas.openxmlformats.org/officeDocument/2006/relationships/hyperlink" Target="https://www.sec.gov/Archives/edgar/data/80424/000119312510188769/0001193125-10-188769-index.htm" TargetMode="External"/><Relationship Id="rId55" Type="http://schemas.openxmlformats.org/officeDocument/2006/relationships/hyperlink" Target="https://www.sec.gov/Archives/edgar/data/80424/000008042412000063/0000080424-12-000063-index.htm" TargetMode="External"/><Relationship Id="rId76" Type="http://schemas.openxmlformats.org/officeDocument/2006/relationships/hyperlink" Target="https://finbox.com/NYSE:PG/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0424/000008042420000053/0000080424-20-000053-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71" activePane="bottomRight" state="frozen"/>
      <selection pane="topRight"/>
      <selection pane="bottomLeft"/>
      <selection pane="bottomRight" activeCell="AN130" sqref="AN130"/>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15439000000</v>
      </c>
      <c r="C3" s="1">
        <v>17000000000</v>
      </c>
      <c r="D3" s="1">
        <v>19336000000</v>
      </c>
      <c r="E3" s="1">
        <v>21398000000</v>
      </c>
      <c r="F3" s="1">
        <v>24081000000</v>
      </c>
      <c r="G3" s="1">
        <v>27026000000</v>
      </c>
      <c r="H3" s="1">
        <v>29362000000</v>
      </c>
      <c r="I3" s="1">
        <v>30433000000</v>
      </c>
      <c r="J3" s="1">
        <v>30296000000</v>
      </c>
      <c r="K3" s="1">
        <v>33434000000</v>
      </c>
      <c r="L3" s="1">
        <v>35284000000</v>
      </c>
      <c r="M3" s="1">
        <v>35764000000</v>
      </c>
      <c r="N3" s="1">
        <v>37154000000</v>
      </c>
      <c r="O3" s="1">
        <v>38125000000</v>
      </c>
      <c r="P3" s="1">
        <v>39951000000</v>
      </c>
      <c r="Q3" s="1">
        <v>39244000000</v>
      </c>
      <c r="R3" s="1">
        <v>40238000000</v>
      </c>
      <c r="S3" s="1">
        <v>43377000000</v>
      </c>
      <c r="T3" s="1">
        <v>51407000000</v>
      </c>
      <c r="U3" s="1">
        <v>56741000000</v>
      </c>
      <c r="V3" s="1">
        <v>68222000000</v>
      </c>
      <c r="W3" s="1">
        <v>76476000000</v>
      </c>
      <c r="X3" s="1">
        <v>83503000000</v>
      </c>
      <c r="Y3" s="1">
        <v>79029000000</v>
      </c>
      <c r="Z3" s="1">
        <v>78938000000</v>
      </c>
      <c r="AA3" s="1">
        <v>82559000000</v>
      </c>
      <c r="AB3" s="1">
        <v>83680000000</v>
      </c>
      <c r="AC3" s="1">
        <v>84167000000</v>
      </c>
      <c r="AD3" s="1">
        <v>83062000000</v>
      </c>
      <c r="AE3" s="1">
        <v>76279000000</v>
      </c>
      <c r="AF3" s="1">
        <v>65299000000</v>
      </c>
      <c r="AG3" s="1">
        <v>65058000000</v>
      </c>
      <c r="AH3" s="1">
        <v>66832000000</v>
      </c>
      <c r="AI3" s="1">
        <v>67684000000</v>
      </c>
      <c r="AJ3" s="1">
        <v>70950000000</v>
      </c>
      <c r="AK3" s="1">
        <v>76118000000</v>
      </c>
      <c r="AL3" s="1">
        <v>80187000000</v>
      </c>
      <c r="AM3" s="28">
        <v>80671000000</v>
      </c>
      <c r="AN3" s="28">
        <v>84286000000</v>
      </c>
      <c r="AO3" s="28">
        <v>87819000000</v>
      </c>
      <c r="AP3" s="28">
        <v>90707000000</v>
      </c>
      <c r="AQ3" s="28">
        <v>93108000000</v>
      </c>
      <c r="AR3" s="18" t="s">
        <v>109</v>
      </c>
      <c r="AS3" s="19" t="s">
        <v>110</v>
      </c>
      <c r="AT3" s="19" t="s">
        <v>111</v>
      </c>
      <c r="AU3" s="19" t="s">
        <v>112</v>
      </c>
    </row>
    <row r="4" spans="1:47" ht="19" x14ac:dyDescent="0.25">
      <c r="A4" s="14" t="s">
        <v>94</v>
      </c>
      <c r="B4" s="1"/>
      <c r="C4" s="15">
        <f>(C3/B3)-1</f>
        <v>0.10110758468812753</v>
      </c>
      <c r="D4" s="15">
        <f>(D3/C3)-1</f>
        <v>0.13741176470588234</v>
      </c>
      <c r="E4" s="15">
        <f>(E3/D3)-1</f>
        <v>0.10664046338436073</v>
      </c>
      <c r="F4" s="15">
        <f t="shared" ref="F4:AR4" si="0">(F3/E3)-1</f>
        <v>0.12538555005140672</v>
      </c>
      <c r="G4" s="15">
        <f t="shared" si="0"/>
        <v>0.12229558573148958</v>
      </c>
      <c r="H4" s="16">
        <f t="shared" si="0"/>
        <v>8.6435284540812507E-2</v>
      </c>
      <c r="I4" s="16">
        <f t="shared" si="0"/>
        <v>3.6475716913016765E-2</v>
      </c>
      <c r="J4" s="16">
        <f t="shared" si="0"/>
        <v>-4.5016922419741645E-3</v>
      </c>
      <c r="K4" s="16">
        <f t="shared" si="0"/>
        <v>0.10357803010298383</v>
      </c>
      <c r="L4" s="16">
        <f t="shared" si="0"/>
        <v>5.5332894658132403E-2</v>
      </c>
      <c r="M4" s="16">
        <f t="shared" si="0"/>
        <v>1.3603899784604856E-2</v>
      </c>
      <c r="N4" s="16">
        <f t="shared" si="0"/>
        <v>3.8865898669052656E-2</v>
      </c>
      <c r="O4" s="16">
        <f t="shared" si="0"/>
        <v>2.6134467352102009E-2</v>
      </c>
      <c r="P4" s="16">
        <f t="shared" si="0"/>
        <v>4.7895081967213038E-2</v>
      </c>
      <c r="Q4" s="16">
        <f t="shared" si="0"/>
        <v>-1.7696678431078028E-2</v>
      </c>
      <c r="R4" s="16">
        <f t="shared" si="0"/>
        <v>2.532871266945258E-2</v>
      </c>
      <c r="S4" s="16">
        <f t="shared" si="0"/>
        <v>7.8010835528604883E-2</v>
      </c>
      <c r="T4" s="16">
        <f t="shared" si="0"/>
        <v>0.18512114715171624</v>
      </c>
      <c r="U4" s="16">
        <f t="shared" si="0"/>
        <v>0.10376018830120404</v>
      </c>
      <c r="V4" s="16">
        <f t="shared" si="0"/>
        <v>0.20234045927988586</v>
      </c>
      <c r="W4" s="16">
        <f t="shared" si="0"/>
        <v>0.12098736477968974</v>
      </c>
      <c r="X4" s="16">
        <f t="shared" si="0"/>
        <v>9.1885035828233708E-2</v>
      </c>
      <c r="Y4" s="16">
        <f t="shared" si="0"/>
        <v>-5.3578913332455125E-2</v>
      </c>
      <c r="Z4" s="16">
        <f t="shared" si="0"/>
        <v>-1.1514760404408575E-3</v>
      </c>
      <c r="AA4" s="16">
        <f t="shared" si="0"/>
        <v>4.5871443411284796E-2</v>
      </c>
      <c r="AB4" s="16">
        <f t="shared" si="0"/>
        <v>1.3578168340217189E-2</v>
      </c>
      <c r="AC4" s="16">
        <f t="shared" si="0"/>
        <v>5.8197896749521139E-3</v>
      </c>
      <c r="AD4" s="16">
        <f t="shared" si="0"/>
        <v>-1.3128660876590592E-2</v>
      </c>
      <c r="AE4" s="16">
        <f t="shared" si="0"/>
        <v>-8.1661891117478458E-2</v>
      </c>
      <c r="AF4" s="16">
        <f t="shared" si="0"/>
        <v>-0.14394525360846366</v>
      </c>
      <c r="AG4" s="16">
        <f t="shared" si="0"/>
        <v>-3.6907150186067383E-3</v>
      </c>
      <c r="AH4" s="16">
        <f t="shared" si="0"/>
        <v>2.7267976267330685E-2</v>
      </c>
      <c r="AI4" s="16">
        <f t="shared" si="0"/>
        <v>1.2748384007660984E-2</v>
      </c>
      <c r="AJ4" s="16">
        <f t="shared" si="0"/>
        <v>4.8253649311506441E-2</v>
      </c>
      <c r="AK4" s="16">
        <f t="shared" si="0"/>
        <v>7.284002818886548E-2</v>
      </c>
      <c r="AL4" s="16">
        <f t="shared" si="0"/>
        <v>5.3456475472293041E-2</v>
      </c>
      <c r="AM4" s="16">
        <f t="shared" si="0"/>
        <v>6.0358911045430563E-3</v>
      </c>
      <c r="AN4" s="16">
        <f t="shared" si="0"/>
        <v>4.481164234979107E-2</v>
      </c>
      <c r="AO4" s="16">
        <f t="shared" si="0"/>
        <v>4.1916807061670891E-2</v>
      </c>
      <c r="AP4" s="16">
        <f t="shared" si="0"/>
        <v>3.2885821974743434E-2</v>
      </c>
      <c r="AQ4" s="16">
        <f t="shared" si="0"/>
        <v>2.6469842459788007E-2</v>
      </c>
      <c r="AR4" s="17">
        <f>(AL4+AK4+AJ4)/3</f>
        <v>5.8183384324221654E-2</v>
      </c>
      <c r="AS4" s="17">
        <f>(AL20+AK20+AJ20)/3</f>
        <v>0.38704920809456095</v>
      </c>
      <c r="AT4" s="17">
        <f>(AL29+AK29+AJ29)/3</f>
        <v>0.82382841364730064</v>
      </c>
      <c r="AU4" s="17">
        <f>(AL105+AK105+AJ105)/3</f>
        <v>5.4262988444859293E-2</v>
      </c>
    </row>
    <row r="5" spans="1:47" ht="19" x14ac:dyDescent="0.25">
      <c r="A5" s="5" t="s">
        <v>2</v>
      </c>
      <c r="B5" s="1">
        <v>9338000000</v>
      </c>
      <c r="C5" s="1">
        <v>9782000000</v>
      </c>
      <c r="D5" s="1">
        <v>11183000000</v>
      </c>
      <c r="E5" s="1">
        <v>12604000000</v>
      </c>
      <c r="F5" s="1">
        <v>13799000000</v>
      </c>
      <c r="G5" s="1">
        <v>15125000000</v>
      </c>
      <c r="H5" s="1">
        <v>16273000000</v>
      </c>
      <c r="I5" s="1">
        <v>16543000000</v>
      </c>
      <c r="J5" s="1">
        <v>16221000000</v>
      </c>
      <c r="K5" s="1">
        <v>19623000000</v>
      </c>
      <c r="L5" s="1">
        <v>20762000000</v>
      </c>
      <c r="M5" s="1">
        <v>20316000000</v>
      </c>
      <c r="N5" s="1">
        <v>21064000000</v>
      </c>
      <c r="O5" s="1">
        <v>21206000000</v>
      </c>
      <c r="P5" s="1">
        <v>21514000000</v>
      </c>
      <c r="Q5" s="1">
        <v>22102000000</v>
      </c>
      <c r="R5" s="1">
        <v>20989000000</v>
      </c>
      <c r="S5" s="1">
        <v>22141000000</v>
      </c>
      <c r="T5" s="1">
        <v>25076000000</v>
      </c>
      <c r="U5" s="1">
        <v>27804000000</v>
      </c>
      <c r="V5" s="1">
        <v>33125000000</v>
      </c>
      <c r="W5" s="1">
        <v>36686000000</v>
      </c>
      <c r="X5" s="1">
        <v>40695000000</v>
      </c>
      <c r="Y5" s="1">
        <v>38898000000</v>
      </c>
      <c r="Z5" s="1">
        <v>37919000000</v>
      </c>
      <c r="AA5" s="1">
        <v>40768000000</v>
      </c>
      <c r="AB5" s="1">
        <v>42391000000</v>
      </c>
      <c r="AC5" s="1">
        <v>42428000000</v>
      </c>
      <c r="AD5" s="1">
        <v>42460000000</v>
      </c>
      <c r="AE5" s="1">
        <v>38876000000</v>
      </c>
      <c r="AF5" s="1">
        <v>32909000000</v>
      </c>
      <c r="AG5" s="1">
        <v>32535000000</v>
      </c>
      <c r="AH5" s="1">
        <v>34268000000</v>
      </c>
      <c r="AI5" s="1">
        <v>34768000000</v>
      </c>
      <c r="AJ5" s="1">
        <v>35250000000</v>
      </c>
      <c r="AK5" s="1">
        <v>37108000000</v>
      </c>
      <c r="AL5" s="1">
        <v>42157000000</v>
      </c>
    </row>
    <row r="6" spans="1:47" ht="20" x14ac:dyDescent="0.25">
      <c r="A6" s="6" t="s">
        <v>3</v>
      </c>
      <c r="B6" s="10">
        <v>6101000000</v>
      </c>
      <c r="C6" s="10">
        <v>7218000000</v>
      </c>
      <c r="D6" s="10">
        <v>8153000000</v>
      </c>
      <c r="E6" s="10">
        <v>8794000000</v>
      </c>
      <c r="F6" s="10">
        <v>10282000000</v>
      </c>
      <c r="G6" s="10">
        <v>11901000000</v>
      </c>
      <c r="H6" s="10">
        <v>13089000000</v>
      </c>
      <c r="I6" s="10">
        <v>13890000000</v>
      </c>
      <c r="J6" s="10">
        <v>14075000000</v>
      </c>
      <c r="K6" s="10">
        <v>13811000000</v>
      </c>
      <c r="L6" s="10">
        <v>14522000000</v>
      </c>
      <c r="M6" s="10">
        <v>15448000000</v>
      </c>
      <c r="N6" s="10">
        <v>16090000000</v>
      </c>
      <c r="O6" s="10">
        <v>16919000000</v>
      </c>
      <c r="P6" s="10">
        <v>18437000000</v>
      </c>
      <c r="Q6" s="10">
        <v>17142000000</v>
      </c>
      <c r="R6" s="10">
        <v>19249000000</v>
      </c>
      <c r="S6" s="10">
        <v>21236000000</v>
      </c>
      <c r="T6" s="10">
        <v>26331000000</v>
      </c>
      <c r="U6" s="10">
        <v>28937000000</v>
      </c>
      <c r="V6" s="10">
        <v>35097000000</v>
      </c>
      <c r="W6" s="10">
        <v>39790000000</v>
      </c>
      <c r="X6" s="10">
        <v>42808000000</v>
      </c>
      <c r="Y6" s="10">
        <v>40131000000</v>
      </c>
      <c r="Z6" s="10">
        <v>41019000000</v>
      </c>
      <c r="AA6" s="10">
        <v>41791000000</v>
      </c>
      <c r="AB6" s="10">
        <v>41289000000</v>
      </c>
      <c r="AC6" s="10">
        <v>41739000000</v>
      </c>
      <c r="AD6" s="10">
        <v>40602000000</v>
      </c>
      <c r="AE6" s="10">
        <v>37403000000</v>
      </c>
      <c r="AF6" s="10">
        <v>32390000000</v>
      </c>
      <c r="AG6" s="10">
        <v>32523000000</v>
      </c>
      <c r="AH6" s="10">
        <v>32564000000</v>
      </c>
      <c r="AI6" s="10">
        <v>32916000000</v>
      </c>
      <c r="AJ6" s="10">
        <v>35700000000</v>
      </c>
      <c r="AK6" s="10">
        <v>39010000000</v>
      </c>
      <c r="AL6" s="10">
        <v>38030000000</v>
      </c>
      <c r="AR6" s="18" t="s">
        <v>113</v>
      </c>
      <c r="AS6" s="19" t="s">
        <v>114</v>
      </c>
      <c r="AT6" s="19" t="s">
        <v>115</v>
      </c>
      <c r="AU6" s="19" t="s">
        <v>116</v>
      </c>
    </row>
    <row r="7" spans="1:47" ht="19" x14ac:dyDescent="0.25">
      <c r="A7" s="5" t="s">
        <v>4</v>
      </c>
      <c r="B7" s="2">
        <v>0.3952</v>
      </c>
      <c r="C7" s="2">
        <v>0.42459999999999998</v>
      </c>
      <c r="D7" s="2">
        <v>0.42159999999999997</v>
      </c>
      <c r="E7" s="2">
        <v>0.41099999999999998</v>
      </c>
      <c r="F7" s="2">
        <v>0.42699999999999999</v>
      </c>
      <c r="G7" s="2">
        <v>0.44040000000000001</v>
      </c>
      <c r="H7" s="2">
        <v>0.44579999999999997</v>
      </c>
      <c r="I7" s="2">
        <v>0.45639999999999997</v>
      </c>
      <c r="J7" s="2">
        <v>0.46460000000000001</v>
      </c>
      <c r="K7" s="2">
        <v>0.41310000000000002</v>
      </c>
      <c r="L7" s="2">
        <v>0.41160000000000002</v>
      </c>
      <c r="M7" s="2">
        <v>0.43190000000000001</v>
      </c>
      <c r="N7" s="2">
        <v>0.43309999999999998</v>
      </c>
      <c r="O7" s="2">
        <v>0.44379999999999997</v>
      </c>
      <c r="P7" s="2">
        <v>0.46150000000000002</v>
      </c>
      <c r="Q7" s="2">
        <v>0.43680000000000002</v>
      </c>
      <c r="R7" s="2">
        <v>0.47839999999999999</v>
      </c>
      <c r="S7" s="2">
        <v>0.48959999999999998</v>
      </c>
      <c r="T7" s="2">
        <v>0.51219999999999999</v>
      </c>
      <c r="U7" s="2">
        <v>0.51</v>
      </c>
      <c r="V7" s="2">
        <v>0.51449999999999996</v>
      </c>
      <c r="W7" s="2">
        <v>0.52029999999999998</v>
      </c>
      <c r="X7" s="2">
        <v>0.51270000000000004</v>
      </c>
      <c r="Y7" s="2">
        <v>0.50780000000000003</v>
      </c>
      <c r="Z7" s="2">
        <v>0.51959999999999995</v>
      </c>
      <c r="AA7" s="2">
        <v>0.50619999999999998</v>
      </c>
      <c r="AB7" s="2">
        <v>0.49340000000000001</v>
      </c>
      <c r="AC7" s="2">
        <v>0.49590000000000001</v>
      </c>
      <c r="AD7" s="2">
        <v>0.48880000000000001</v>
      </c>
      <c r="AE7" s="2">
        <v>0.49030000000000001</v>
      </c>
      <c r="AF7" s="2">
        <v>0.496</v>
      </c>
      <c r="AG7" s="2">
        <v>0.49990000000000001</v>
      </c>
      <c r="AH7" s="2">
        <v>0.48730000000000001</v>
      </c>
      <c r="AI7" s="2">
        <v>0.48630000000000001</v>
      </c>
      <c r="AJ7" s="2">
        <v>0.50319999999999998</v>
      </c>
      <c r="AK7" s="2">
        <v>0.51249999999999996</v>
      </c>
      <c r="AL7" s="2">
        <v>0.4743</v>
      </c>
      <c r="AR7" s="17">
        <f>AL7</f>
        <v>0.4743</v>
      </c>
      <c r="AS7" s="20">
        <f>AL21</f>
        <v>0.26429999999999998</v>
      </c>
      <c r="AT7" s="20">
        <f>AL30</f>
        <v>0.18379999999999999</v>
      </c>
      <c r="AU7" s="20">
        <f>AL106/AL3</f>
        <v>0.16919201366805092</v>
      </c>
    </row>
    <row r="8" spans="1:47"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t="s">
        <v>92</v>
      </c>
      <c r="AJ8" s="1" t="s">
        <v>92</v>
      </c>
      <c r="AK8" s="1" t="s">
        <v>92</v>
      </c>
      <c r="AL8" s="1" t="s">
        <v>92</v>
      </c>
    </row>
    <row r="9" spans="1:47"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v>9361000000</v>
      </c>
      <c r="K10" s="1">
        <v>9632000000</v>
      </c>
      <c r="L10" s="1">
        <v>9707000000</v>
      </c>
      <c r="M10" s="1">
        <v>9960000000</v>
      </c>
      <c r="N10" s="1">
        <v>10035000000</v>
      </c>
      <c r="O10" s="1">
        <v>10666000000</v>
      </c>
      <c r="P10" s="1">
        <v>12483000000</v>
      </c>
      <c r="Q10" s="1">
        <v>12406000000</v>
      </c>
      <c r="R10" s="1">
        <v>12571000000</v>
      </c>
      <c r="S10" s="1">
        <v>13383000000</v>
      </c>
      <c r="T10" s="1">
        <v>16504000000</v>
      </c>
      <c r="U10" s="1">
        <v>18010000000</v>
      </c>
      <c r="V10" s="1">
        <v>21848000000</v>
      </c>
      <c r="W10" s="1">
        <v>24340000000</v>
      </c>
      <c r="X10" s="1">
        <v>25725000000</v>
      </c>
      <c r="Y10" s="1">
        <v>24008000000</v>
      </c>
      <c r="Z10" s="1">
        <v>24998000000</v>
      </c>
      <c r="AA10" s="1">
        <v>25973000000</v>
      </c>
      <c r="AB10" s="1">
        <v>26421000000</v>
      </c>
      <c r="AC10" s="1">
        <v>26950000000</v>
      </c>
      <c r="AD10" s="1">
        <v>25314000000</v>
      </c>
      <c r="AE10" s="1">
        <v>23585000000</v>
      </c>
      <c r="AF10" s="1">
        <v>18949000000</v>
      </c>
      <c r="AG10" s="1">
        <v>18568000000</v>
      </c>
      <c r="AH10" s="1">
        <v>18853000000</v>
      </c>
      <c r="AI10" s="1">
        <v>19084000000</v>
      </c>
      <c r="AJ10" s="1" t="s">
        <v>92</v>
      </c>
      <c r="AK10" s="1" t="s">
        <v>92</v>
      </c>
      <c r="AL10" s="1" t="s">
        <v>92</v>
      </c>
      <c r="AR10" s="17" t="e">
        <f>AL9</f>
        <v>#VALUE!</v>
      </c>
      <c r="AS10" s="20">
        <f>AL13</f>
        <v>0.25212316210857122</v>
      </c>
      <c r="AT10" s="20">
        <f>AL80</f>
        <v>6.584608477683415E-3</v>
      </c>
      <c r="AU10" s="20" t="e">
        <f>AL89</f>
        <v>#VALUE!</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4305000000</v>
      </c>
      <c r="C12" s="1">
        <v>5782000000</v>
      </c>
      <c r="D12" s="1">
        <v>5660000000</v>
      </c>
      <c r="E12" s="1">
        <v>5988000000</v>
      </c>
      <c r="F12" s="1">
        <v>7121000000</v>
      </c>
      <c r="G12" s="1">
        <v>8243000000</v>
      </c>
      <c r="H12" s="1">
        <v>9171000000</v>
      </c>
      <c r="I12" s="1">
        <v>12294000000</v>
      </c>
      <c r="J12" s="1">
        <v>9361000000</v>
      </c>
      <c r="K12" s="1">
        <v>9632000000</v>
      </c>
      <c r="L12" s="1">
        <v>9707000000</v>
      </c>
      <c r="M12" s="1">
        <v>9960000000</v>
      </c>
      <c r="N12" s="1">
        <v>10035000000</v>
      </c>
      <c r="O12" s="1">
        <v>10666000000</v>
      </c>
      <c r="P12" s="1">
        <v>12483000000</v>
      </c>
      <c r="Q12" s="1">
        <v>12406000000</v>
      </c>
      <c r="R12" s="1">
        <v>12571000000</v>
      </c>
      <c r="S12" s="1">
        <v>13383000000</v>
      </c>
      <c r="T12" s="1">
        <v>16504000000</v>
      </c>
      <c r="U12" s="1">
        <v>18010000000</v>
      </c>
      <c r="V12" s="1">
        <v>21848000000</v>
      </c>
      <c r="W12" s="1">
        <v>24340000000</v>
      </c>
      <c r="X12" s="1">
        <v>25725000000</v>
      </c>
      <c r="Y12" s="1">
        <v>24008000000</v>
      </c>
      <c r="Z12" s="1">
        <v>24998000000</v>
      </c>
      <c r="AA12" s="1">
        <v>25973000000</v>
      </c>
      <c r="AB12" s="1">
        <v>26421000000</v>
      </c>
      <c r="AC12" s="1">
        <v>26950000000</v>
      </c>
      <c r="AD12" s="1">
        <v>25314000000</v>
      </c>
      <c r="AE12" s="1">
        <v>23585000000</v>
      </c>
      <c r="AF12" s="1">
        <v>18949000000</v>
      </c>
      <c r="AG12" s="1">
        <v>18568000000</v>
      </c>
      <c r="AH12" s="1">
        <v>18853000000</v>
      </c>
      <c r="AI12" s="1">
        <v>19084000000</v>
      </c>
      <c r="AJ12" s="1">
        <v>19994000000</v>
      </c>
      <c r="AK12" s="1">
        <v>21024000000</v>
      </c>
      <c r="AL12" s="1">
        <v>20217000000</v>
      </c>
      <c r="AR12" s="18" t="s">
        <v>117</v>
      </c>
      <c r="AS12" s="19" t="s">
        <v>118</v>
      </c>
      <c r="AT12" s="19" t="s">
        <v>119</v>
      </c>
      <c r="AU12" s="19" t="s">
        <v>120</v>
      </c>
    </row>
    <row r="13" spans="1:47" ht="19" x14ac:dyDescent="0.25">
      <c r="A13" s="14" t="s">
        <v>100</v>
      </c>
      <c r="B13" s="15">
        <f>B12/B3</f>
        <v>0.27883930306366994</v>
      </c>
      <c r="C13" s="15">
        <f t="shared" ref="C13:AM13" si="2">C12/C3</f>
        <v>0.34011764705882352</v>
      </c>
      <c r="D13" s="15">
        <f t="shared" si="2"/>
        <v>0.29271824575920563</v>
      </c>
      <c r="E13" s="15">
        <f t="shared" si="2"/>
        <v>0.2798392373118983</v>
      </c>
      <c r="F13" s="15">
        <f t="shared" si="2"/>
        <v>0.29571031103359496</v>
      </c>
      <c r="G13" s="15">
        <f t="shared" si="2"/>
        <v>0.30500259009842373</v>
      </c>
      <c r="H13" s="15">
        <f t="shared" si="2"/>
        <v>0.31234248348205162</v>
      </c>
      <c r="I13" s="15">
        <f t="shared" si="2"/>
        <v>0.40396937534912758</v>
      </c>
      <c r="J13" s="15">
        <f t="shared" si="2"/>
        <v>0.30898468444679167</v>
      </c>
      <c r="K13" s="15">
        <f t="shared" si="2"/>
        <v>0.28808996829574685</v>
      </c>
      <c r="L13" s="15">
        <f t="shared" si="2"/>
        <v>0.27511053168574989</v>
      </c>
      <c r="M13" s="15">
        <f t="shared" si="2"/>
        <v>0.2784923386645789</v>
      </c>
      <c r="N13" s="15">
        <f t="shared" si="2"/>
        <v>0.27009204930828445</v>
      </c>
      <c r="O13" s="15">
        <f t="shared" si="2"/>
        <v>0.27976393442622949</v>
      </c>
      <c r="P13" s="15">
        <f t="shared" si="2"/>
        <v>0.31245776075692722</v>
      </c>
      <c r="Q13" s="15">
        <f t="shared" si="2"/>
        <v>0.31612475792477829</v>
      </c>
      <c r="R13" s="15">
        <f t="shared" si="2"/>
        <v>0.31241612406183211</v>
      </c>
      <c r="S13" s="15">
        <f t="shared" si="2"/>
        <v>0.30852756068884429</v>
      </c>
      <c r="T13" s="15">
        <f t="shared" si="2"/>
        <v>0.32104577197657908</v>
      </c>
      <c r="U13" s="15">
        <f t="shared" si="2"/>
        <v>0.31740716589415063</v>
      </c>
      <c r="V13" s="15">
        <f t="shared" si="2"/>
        <v>0.3202486001583067</v>
      </c>
      <c r="W13" s="15">
        <f t="shared" si="2"/>
        <v>0.318269783984518</v>
      </c>
      <c r="X13" s="15">
        <f t="shared" si="2"/>
        <v>0.30807276385279569</v>
      </c>
      <c r="Y13" s="15">
        <f t="shared" si="2"/>
        <v>0.30378721735059283</v>
      </c>
      <c r="Z13" s="15">
        <f t="shared" si="2"/>
        <v>0.31667891256429098</v>
      </c>
      <c r="AA13" s="15">
        <f t="shared" si="2"/>
        <v>0.31459925628944146</v>
      </c>
      <c r="AB13" s="15">
        <f t="shared" si="2"/>
        <v>0.31573852772466537</v>
      </c>
      <c r="AC13" s="15">
        <f t="shared" si="2"/>
        <v>0.3201967516960329</v>
      </c>
      <c r="AD13" s="15">
        <f t="shared" si="2"/>
        <v>0.30476029953528688</v>
      </c>
      <c r="AE13" s="15">
        <f t="shared" si="2"/>
        <v>0.30919388036025641</v>
      </c>
      <c r="AF13" s="15">
        <f t="shared" si="2"/>
        <v>0.29018821115177873</v>
      </c>
      <c r="AG13" s="15">
        <f t="shared" si="2"/>
        <v>0.28540686771803619</v>
      </c>
      <c r="AH13" s="15">
        <f t="shared" si="2"/>
        <v>0.28209540339956907</v>
      </c>
      <c r="AI13" s="15">
        <f t="shared" si="2"/>
        <v>0.28195733112700194</v>
      </c>
      <c r="AJ13" s="15">
        <f t="shared" si="2"/>
        <v>0.28180408738548274</v>
      </c>
      <c r="AK13" s="15">
        <f t="shared" si="2"/>
        <v>0.27620273785438398</v>
      </c>
      <c r="AL13" s="15">
        <f t="shared" si="2"/>
        <v>0.25212316210857122</v>
      </c>
      <c r="AR13" s="17">
        <f>AL28/AL72</f>
        <v>0.31642662431045954</v>
      </c>
      <c r="AS13" s="20">
        <f>AL28/AL54</f>
        <v>0.12577639751552794</v>
      </c>
      <c r="AT13" s="20">
        <f>AL22/(AL72+AL56+AL61)</f>
        <v>0.22581831089475418</v>
      </c>
      <c r="AU13" s="21">
        <f>AL67/AL72</f>
        <v>1.5100989503960163</v>
      </c>
    </row>
    <row r="14" spans="1:47" ht="19" x14ac:dyDescent="0.25">
      <c r="A14" s="5" t="s">
        <v>9</v>
      </c>
      <c r="B14" s="1">
        <v>491000000</v>
      </c>
      <c r="C14" s="1">
        <v>629000000</v>
      </c>
      <c r="D14" s="1">
        <v>697000000</v>
      </c>
      <c r="E14" s="1">
        <v>767000000</v>
      </c>
      <c r="F14" s="1">
        <v>859000000</v>
      </c>
      <c r="G14" s="1">
        <v>956000000</v>
      </c>
      <c r="H14" s="1">
        <v>1051000000</v>
      </c>
      <c r="I14" s="1">
        <v>1140000000</v>
      </c>
      <c r="J14" s="1">
        <v>1134000000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4796000000</v>
      </c>
      <c r="C15" s="1">
        <v>6411000000</v>
      </c>
      <c r="D15" s="1">
        <v>6357000000</v>
      </c>
      <c r="E15" s="1">
        <v>6755000000</v>
      </c>
      <c r="F15" s="1">
        <v>7980000000</v>
      </c>
      <c r="G15" s="1">
        <v>9199000000</v>
      </c>
      <c r="H15" s="1">
        <v>10222000000</v>
      </c>
      <c r="I15" s="1">
        <v>13434000000</v>
      </c>
      <c r="J15" s="1">
        <v>10495000000</v>
      </c>
      <c r="K15" s="1">
        <v>9632000000</v>
      </c>
      <c r="L15" s="1">
        <v>9707000000</v>
      </c>
      <c r="M15" s="1">
        <v>9960000000</v>
      </c>
      <c r="N15" s="1">
        <v>10035000000</v>
      </c>
      <c r="O15" s="1">
        <v>10666000000</v>
      </c>
      <c r="P15" s="1">
        <v>12483000000</v>
      </c>
      <c r="Q15" s="1">
        <v>12406000000</v>
      </c>
      <c r="R15" s="1">
        <v>12571000000</v>
      </c>
      <c r="S15" s="1">
        <v>13383000000</v>
      </c>
      <c r="T15" s="1">
        <v>16504000000</v>
      </c>
      <c r="U15" s="1">
        <v>18010000000</v>
      </c>
      <c r="V15" s="1">
        <v>21848000000</v>
      </c>
      <c r="W15" s="1">
        <v>24340000000</v>
      </c>
      <c r="X15" s="1">
        <v>25725000000</v>
      </c>
      <c r="Y15" s="1">
        <v>24008000000</v>
      </c>
      <c r="Z15" s="1">
        <v>24998000000</v>
      </c>
      <c r="AA15" s="1">
        <v>25973000000</v>
      </c>
      <c r="AB15" s="1">
        <v>26421000000</v>
      </c>
      <c r="AC15" s="1">
        <v>26950000000</v>
      </c>
      <c r="AD15" s="1">
        <v>25314000000</v>
      </c>
      <c r="AE15" s="1">
        <v>23585000000</v>
      </c>
      <c r="AF15" s="1">
        <v>18949000000</v>
      </c>
      <c r="AG15" s="1">
        <v>18568000000</v>
      </c>
      <c r="AH15" s="1">
        <v>18853000000</v>
      </c>
      <c r="AI15" s="1">
        <v>19084000000</v>
      </c>
      <c r="AJ15" s="1">
        <v>19994000000</v>
      </c>
      <c r="AK15" s="1">
        <v>21024000000</v>
      </c>
      <c r="AL15" s="1">
        <v>20217000000</v>
      </c>
      <c r="AR15" s="18" t="s">
        <v>121</v>
      </c>
      <c r="AS15" s="19" t="s">
        <v>122</v>
      </c>
      <c r="AT15" s="19" t="s">
        <v>123</v>
      </c>
      <c r="AU15" s="19" t="s">
        <v>124</v>
      </c>
    </row>
    <row r="16" spans="1:47" ht="19" x14ac:dyDescent="0.25">
      <c r="A16" s="5" t="s">
        <v>11</v>
      </c>
      <c r="B16" s="1">
        <v>14134000000</v>
      </c>
      <c r="C16" s="1">
        <v>16193000000</v>
      </c>
      <c r="D16" s="1">
        <v>17540000000</v>
      </c>
      <c r="E16" s="1">
        <v>19359000000</v>
      </c>
      <c r="F16" s="1">
        <v>21779000000</v>
      </c>
      <c r="G16" s="1">
        <v>24324000000</v>
      </c>
      <c r="H16" s="1">
        <v>26495000000</v>
      </c>
      <c r="I16" s="1">
        <v>29977000000</v>
      </c>
      <c r="J16" s="1">
        <v>26716000000</v>
      </c>
      <c r="K16" s="1">
        <v>29255000000</v>
      </c>
      <c r="L16" s="1">
        <v>30469000000</v>
      </c>
      <c r="M16" s="1">
        <v>30276000000</v>
      </c>
      <c r="N16" s="1">
        <v>31099000000</v>
      </c>
      <c r="O16" s="1">
        <v>31872000000</v>
      </c>
      <c r="P16" s="1">
        <v>33997000000</v>
      </c>
      <c r="Q16" s="1">
        <v>34508000000</v>
      </c>
      <c r="R16" s="1">
        <v>33560000000</v>
      </c>
      <c r="S16" s="1">
        <v>35524000000</v>
      </c>
      <c r="T16" s="1">
        <v>41580000000</v>
      </c>
      <c r="U16" s="1">
        <v>45814000000</v>
      </c>
      <c r="V16" s="1">
        <v>54973000000</v>
      </c>
      <c r="W16" s="1">
        <v>61026000000</v>
      </c>
      <c r="X16" s="1">
        <v>66420000000</v>
      </c>
      <c r="Y16" s="1">
        <v>62906000000</v>
      </c>
      <c r="Z16" s="1">
        <v>62917000000</v>
      </c>
      <c r="AA16" s="1">
        <v>66741000000</v>
      </c>
      <c r="AB16" s="1">
        <v>68812000000</v>
      </c>
      <c r="AC16" s="1">
        <v>69378000000</v>
      </c>
      <c r="AD16" s="1">
        <v>67774000000</v>
      </c>
      <c r="AE16" s="1">
        <v>62461000000</v>
      </c>
      <c r="AF16" s="1">
        <v>51858000000</v>
      </c>
      <c r="AG16" s="1">
        <v>51103000000</v>
      </c>
      <c r="AH16" s="1">
        <v>53121000000</v>
      </c>
      <c r="AI16" s="1">
        <v>53852000000</v>
      </c>
      <c r="AJ16" s="1">
        <v>55244000000</v>
      </c>
      <c r="AK16" s="1">
        <v>58132000000</v>
      </c>
      <c r="AL16" s="1">
        <v>62374000000</v>
      </c>
      <c r="AR16" s="29">
        <f>(AL35+AK35+AJ35+AI35+AH35)/5</f>
        <v>-1.5029993249885668E-2</v>
      </c>
      <c r="AS16" s="30">
        <f>AT101/AL3</f>
        <v>4.4439709828276408</v>
      </c>
      <c r="AT16" s="30">
        <f>AT101/AL28</f>
        <v>24.172344403744404</v>
      </c>
      <c r="AU16" s="31">
        <f>AT101/AL106</f>
        <v>26.265843679516475</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1358000000</v>
      </c>
      <c r="Z17" s="1">
        <v>946000000</v>
      </c>
      <c r="AA17" s="1">
        <v>831000000</v>
      </c>
      <c r="AB17" s="1">
        <v>769000000</v>
      </c>
      <c r="AC17" s="1">
        <v>667000000</v>
      </c>
      <c r="AD17" s="1">
        <v>709000000</v>
      </c>
      <c r="AE17" s="1">
        <v>626000000</v>
      </c>
      <c r="AF17" s="1">
        <v>579000000</v>
      </c>
      <c r="AG17" s="1">
        <v>465000000</v>
      </c>
      <c r="AH17" s="1">
        <v>506000000</v>
      </c>
      <c r="AI17" s="1">
        <v>509000000</v>
      </c>
      <c r="AJ17" s="1">
        <v>465000000</v>
      </c>
      <c r="AK17" s="1">
        <v>502000000</v>
      </c>
      <c r="AL17" s="1">
        <v>439000000</v>
      </c>
    </row>
    <row r="18" spans="1:44" ht="20" x14ac:dyDescent="0.25">
      <c r="A18" s="5" t="s">
        <v>13</v>
      </c>
      <c r="B18" s="1">
        <v>491000000</v>
      </c>
      <c r="C18" s="1">
        <v>629000000</v>
      </c>
      <c r="D18" s="1">
        <v>697000000</v>
      </c>
      <c r="E18" s="1">
        <v>767000000</v>
      </c>
      <c r="F18" s="1">
        <v>859000000</v>
      </c>
      <c r="G18" s="1">
        <v>956000000</v>
      </c>
      <c r="H18" s="1">
        <v>1051000000</v>
      </c>
      <c r="I18" s="1">
        <v>1140000000</v>
      </c>
      <c r="J18" s="1">
        <v>1134000000</v>
      </c>
      <c r="K18" s="1">
        <v>1253000000</v>
      </c>
      <c r="L18" s="1">
        <v>1358000000</v>
      </c>
      <c r="M18" s="1">
        <v>1487000000</v>
      </c>
      <c r="N18" s="1">
        <v>1598000000</v>
      </c>
      <c r="O18" s="1">
        <v>2148000000</v>
      </c>
      <c r="P18" s="1">
        <v>2191000000</v>
      </c>
      <c r="Q18" s="1">
        <v>2271000000</v>
      </c>
      <c r="R18" s="1">
        <v>1693000000</v>
      </c>
      <c r="S18" s="1">
        <v>1703000000</v>
      </c>
      <c r="T18" s="1">
        <v>1733000000</v>
      </c>
      <c r="U18" s="1">
        <v>1884000000</v>
      </c>
      <c r="V18" s="1">
        <v>2627000000</v>
      </c>
      <c r="W18" s="1">
        <v>3130000000</v>
      </c>
      <c r="X18" s="1">
        <v>3166000000</v>
      </c>
      <c r="Y18" s="1">
        <v>3082000000</v>
      </c>
      <c r="Z18" s="1">
        <v>3108000000</v>
      </c>
      <c r="AA18" s="1">
        <v>2838000000</v>
      </c>
      <c r="AB18" s="1">
        <v>3204000000</v>
      </c>
      <c r="AC18" s="1">
        <v>2982000000</v>
      </c>
      <c r="AD18" s="1">
        <v>3141000000</v>
      </c>
      <c r="AE18" s="1">
        <v>3134000000</v>
      </c>
      <c r="AF18" s="1">
        <v>3078000000</v>
      </c>
      <c r="AG18" s="1">
        <v>2820000000</v>
      </c>
      <c r="AH18" s="1">
        <v>2834000000</v>
      </c>
      <c r="AI18" s="1">
        <v>2824000000</v>
      </c>
      <c r="AJ18" s="1">
        <v>3013000000</v>
      </c>
      <c r="AK18" s="1">
        <v>2735000000</v>
      </c>
      <c r="AL18" s="1">
        <v>2807000000</v>
      </c>
      <c r="AR18" s="18" t="s">
        <v>125</v>
      </c>
    </row>
    <row r="19" spans="1:44" ht="19" x14ac:dyDescent="0.25">
      <c r="A19" s="6" t="s">
        <v>14</v>
      </c>
      <c r="B19" s="10">
        <v>1666000000</v>
      </c>
      <c r="C19" s="10">
        <v>1246000000</v>
      </c>
      <c r="D19" s="10">
        <v>2327000000</v>
      </c>
      <c r="E19" s="10">
        <v>2706000000</v>
      </c>
      <c r="F19" s="10">
        <v>3280000000</v>
      </c>
      <c r="G19" s="10">
        <v>3643000000</v>
      </c>
      <c r="H19" s="10">
        <v>3936000000</v>
      </c>
      <c r="I19" s="10">
        <v>564000000</v>
      </c>
      <c r="J19" s="10">
        <v>4480000000</v>
      </c>
      <c r="K19" s="10">
        <v>5253000000</v>
      </c>
      <c r="L19" s="10">
        <v>6027000000</v>
      </c>
      <c r="M19" s="10">
        <v>6736000000</v>
      </c>
      <c r="N19" s="10">
        <v>7306000000</v>
      </c>
      <c r="O19" s="10">
        <v>7986000000</v>
      </c>
      <c r="P19" s="10">
        <v>7727000000</v>
      </c>
      <c r="Q19" s="10">
        <v>6887000000</v>
      </c>
      <c r="R19" s="10">
        <v>8076000000</v>
      </c>
      <c r="S19" s="10">
        <v>9233000000</v>
      </c>
      <c r="T19" s="10">
        <v>11083000000</v>
      </c>
      <c r="U19" s="10">
        <v>12323000000</v>
      </c>
      <c r="V19" s="10">
        <v>15040000000</v>
      </c>
      <c r="W19" s="10">
        <v>17840000000</v>
      </c>
      <c r="X19" s="10">
        <v>19244000000</v>
      </c>
      <c r="Y19" s="10">
        <v>21908000000</v>
      </c>
      <c r="Z19" s="10">
        <v>20891000000</v>
      </c>
      <c r="AA19" s="10">
        <v>18858000000</v>
      </c>
      <c r="AB19" s="10">
        <v>18197000000</v>
      </c>
      <c r="AC19" s="10">
        <v>18402000000</v>
      </c>
      <c r="AD19" s="10">
        <v>18671000000</v>
      </c>
      <c r="AE19" s="10">
        <v>13712000000</v>
      </c>
      <c r="AF19" s="10">
        <v>17507000000</v>
      </c>
      <c r="AG19" s="10">
        <v>21674000000</v>
      </c>
      <c r="AH19" s="10">
        <v>16555000000</v>
      </c>
      <c r="AI19" s="10">
        <v>9333000000</v>
      </c>
      <c r="AJ19" s="10">
        <v>19236000000</v>
      </c>
      <c r="AK19" s="10">
        <v>20806000000</v>
      </c>
      <c r="AL19" s="10">
        <v>21190000000</v>
      </c>
      <c r="AR19" s="32">
        <f>AL40-AL56-AL61</f>
        <v>-25079000000</v>
      </c>
    </row>
    <row r="20" spans="1:44" ht="19" customHeight="1" x14ac:dyDescent="0.25">
      <c r="A20" s="14" t="s">
        <v>101</v>
      </c>
      <c r="B20" s="1"/>
      <c r="C20" s="15">
        <f>(C19/B19)-1</f>
        <v>-0.25210084033613445</v>
      </c>
      <c r="D20" s="15">
        <f>(D19/C19)-1</f>
        <v>0.8675762439807384</v>
      </c>
      <c r="E20" s="15">
        <f>(E19/D19)-1</f>
        <v>0.16287064890416847</v>
      </c>
      <c r="F20" s="15">
        <f t="shared" ref="F20:AM20" si="3">(F19/E19)-1</f>
        <v>0.21212121212121215</v>
      </c>
      <c r="G20" s="15">
        <f t="shared" si="3"/>
        <v>0.110670731707317</v>
      </c>
      <c r="H20" s="15">
        <f t="shared" si="3"/>
        <v>8.0428218501235271E-2</v>
      </c>
      <c r="I20" s="15">
        <f t="shared" si="3"/>
        <v>-0.85670731707317072</v>
      </c>
      <c r="J20" s="15">
        <f t="shared" si="3"/>
        <v>6.9432624113475176</v>
      </c>
      <c r="K20" s="15">
        <f t="shared" si="3"/>
        <v>0.17254464285714288</v>
      </c>
      <c r="L20" s="15">
        <f t="shared" si="3"/>
        <v>0.14734437464306116</v>
      </c>
      <c r="M20" s="15">
        <f t="shared" si="3"/>
        <v>0.11763729882196783</v>
      </c>
      <c r="N20" s="15">
        <f t="shared" si="3"/>
        <v>8.4619952494061845E-2</v>
      </c>
      <c r="O20" s="15">
        <f t="shared" si="3"/>
        <v>9.3074185600876103E-2</v>
      </c>
      <c r="P20" s="15">
        <f t="shared" si="3"/>
        <v>-3.2431755572251419E-2</v>
      </c>
      <c r="Q20" s="15">
        <f t="shared" si="3"/>
        <v>-0.1087097191665588</v>
      </c>
      <c r="R20" s="15">
        <f t="shared" si="3"/>
        <v>0.17264411209525199</v>
      </c>
      <c r="S20" s="15">
        <f t="shared" si="3"/>
        <v>0.14326399207528473</v>
      </c>
      <c r="T20" s="15">
        <f t="shared" si="3"/>
        <v>0.20036824434095091</v>
      </c>
      <c r="U20" s="15">
        <f t="shared" si="3"/>
        <v>0.11188306415230542</v>
      </c>
      <c r="V20" s="15">
        <f t="shared" si="3"/>
        <v>0.2204820254808082</v>
      </c>
      <c r="W20" s="15">
        <f t="shared" si="3"/>
        <v>0.18617021276595747</v>
      </c>
      <c r="X20" s="15">
        <f t="shared" si="3"/>
        <v>7.8699551569506809E-2</v>
      </c>
      <c r="Y20" s="15">
        <f t="shared" si="3"/>
        <v>0.13843275826231549</v>
      </c>
      <c r="Z20" s="15">
        <f t="shared" si="3"/>
        <v>-4.6421398575862693E-2</v>
      </c>
      <c r="AA20" s="15">
        <f t="shared" si="3"/>
        <v>-9.7314633095591407E-2</v>
      </c>
      <c r="AB20" s="15">
        <f t="shared" si="3"/>
        <v>-3.5051437055891421E-2</v>
      </c>
      <c r="AC20" s="15">
        <f t="shared" si="3"/>
        <v>1.1265593229653259E-2</v>
      </c>
      <c r="AD20" s="15">
        <f t="shared" si="3"/>
        <v>1.4617976306923186E-2</v>
      </c>
      <c r="AE20" s="15">
        <f t="shared" si="3"/>
        <v>-0.26559905736168388</v>
      </c>
      <c r="AF20" s="15">
        <f t="shared" si="3"/>
        <v>0.2767648774795799</v>
      </c>
      <c r="AG20" s="15">
        <f t="shared" si="3"/>
        <v>0.23801907808305245</v>
      </c>
      <c r="AH20" s="15">
        <f t="shared" si="3"/>
        <v>-0.23618160007382116</v>
      </c>
      <c r="AI20" s="15">
        <f t="shared" si="3"/>
        <v>-0.43624282694050132</v>
      </c>
      <c r="AJ20" s="15">
        <f t="shared" si="3"/>
        <v>1.0610736097717774</v>
      </c>
      <c r="AK20" s="15">
        <f t="shared" si="3"/>
        <v>8.1617799958411341E-2</v>
      </c>
      <c r="AL20" s="15">
        <f t="shared" si="3"/>
        <v>1.845621455349411E-2</v>
      </c>
    </row>
    <row r="21" spans="1:44" ht="19" x14ac:dyDescent="0.25">
      <c r="A21" s="5" t="s">
        <v>15</v>
      </c>
      <c r="B21" s="2">
        <v>0.1079</v>
      </c>
      <c r="C21" s="2">
        <v>7.3300000000000004E-2</v>
      </c>
      <c r="D21" s="2">
        <v>0.1203</v>
      </c>
      <c r="E21" s="2">
        <v>0.1265</v>
      </c>
      <c r="F21" s="2">
        <v>0.13619999999999999</v>
      </c>
      <c r="G21" s="2">
        <v>0.1348</v>
      </c>
      <c r="H21" s="2">
        <v>0.1341</v>
      </c>
      <c r="I21" s="2">
        <v>1.8499999999999999E-2</v>
      </c>
      <c r="J21" s="2">
        <v>0.1479</v>
      </c>
      <c r="K21" s="2">
        <v>0.15709999999999999</v>
      </c>
      <c r="L21" s="2">
        <v>0.17080000000000001</v>
      </c>
      <c r="M21" s="2">
        <v>0.1883</v>
      </c>
      <c r="N21" s="2">
        <v>0.1966</v>
      </c>
      <c r="O21" s="2">
        <v>0.20949999999999999</v>
      </c>
      <c r="P21" s="2">
        <v>0.19339999999999999</v>
      </c>
      <c r="Q21" s="2">
        <v>0.17549999999999999</v>
      </c>
      <c r="R21" s="2">
        <v>0.20069999999999999</v>
      </c>
      <c r="S21" s="2">
        <v>0.21290000000000001</v>
      </c>
      <c r="T21" s="2">
        <v>0.21560000000000001</v>
      </c>
      <c r="U21" s="2">
        <v>0.2172</v>
      </c>
      <c r="V21" s="2">
        <v>0.2205</v>
      </c>
      <c r="W21" s="2">
        <v>0.23330000000000001</v>
      </c>
      <c r="X21" s="2">
        <v>0.23050000000000001</v>
      </c>
      <c r="Y21" s="2">
        <v>0.2772</v>
      </c>
      <c r="Z21" s="2">
        <v>0.26469999999999999</v>
      </c>
      <c r="AA21" s="2">
        <v>0.22839999999999999</v>
      </c>
      <c r="AB21" s="2">
        <v>0.2175</v>
      </c>
      <c r="AC21" s="2">
        <v>0.21859999999999999</v>
      </c>
      <c r="AD21" s="2">
        <v>0.2248</v>
      </c>
      <c r="AE21" s="2">
        <v>0.17979999999999999</v>
      </c>
      <c r="AF21" s="2">
        <v>0.2681</v>
      </c>
      <c r="AG21" s="2">
        <v>0.33310000000000001</v>
      </c>
      <c r="AH21" s="2">
        <v>0.2477</v>
      </c>
      <c r="AI21" s="2">
        <v>0.13789999999999999</v>
      </c>
      <c r="AJ21" s="2">
        <v>0.27110000000000001</v>
      </c>
      <c r="AK21" s="2">
        <v>0.27329999999999999</v>
      </c>
      <c r="AL21" s="2">
        <v>0.26429999999999998</v>
      </c>
    </row>
    <row r="22" spans="1:44" ht="19" x14ac:dyDescent="0.25">
      <c r="A22" s="6" t="s">
        <v>16</v>
      </c>
      <c r="B22" s="10">
        <v>1305000000</v>
      </c>
      <c r="C22" s="10">
        <v>807000000</v>
      </c>
      <c r="D22" s="10">
        <v>1796000000</v>
      </c>
      <c r="E22" s="10">
        <v>2039000000</v>
      </c>
      <c r="F22" s="10">
        <v>2302000000</v>
      </c>
      <c r="G22" s="10">
        <v>2702000000</v>
      </c>
      <c r="H22" s="10">
        <v>2867000000</v>
      </c>
      <c r="I22" s="10">
        <v>456000000</v>
      </c>
      <c r="J22" s="10">
        <v>3580000000</v>
      </c>
      <c r="K22" s="10">
        <v>4179000000</v>
      </c>
      <c r="L22" s="10">
        <v>4815000000</v>
      </c>
      <c r="M22" s="10">
        <v>5488000000</v>
      </c>
      <c r="N22" s="10">
        <v>6055000000</v>
      </c>
      <c r="O22" s="10">
        <v>6253000000</v>
      </c>
      <c r="P22" s="10">
        <v>5954000000</v>
      </c>
      <c r="Q22" s="10">
        <v>4736000000</v>
      </c>
      <c r="R22" s="10">
        <v>6678000000</v>
      </c>
      <c r="S22" s="10">
        <v>7853000000</v>
      </c>
      <c r="T22" s="10">
        <v>9827000000</v>
      </c>
      <c r="U22" s="10">
        <v>10927000000</v>
      </c>
      <c r="V22" s="10">
        <v>13249000000</v>
      </c>
      <c r="W22" s="10">
        <v>15450000000</v>
      </c>
      <c r="X22" s="10">
        <v>17083000000</v>
      </c>
      <c r="Y22" s="10">
        <v>16123000000</v>
      </c>
      <c r="Z22" s="10">
        <v>16021000000</v>
      </c>
      <c r="AA22" s="10">
        <v>15818000000</v>
      </c>
      <c r="AB22" s="10">
        <v>13292000000</v>
      </c>
      <c r="AC22" s="10">
        <v>14481000000</v>
      </c>
      <c r="AD22" s="10">
        <v>15288000000</v>
      </c>
      <c r="AE22" s="10">
        <v>11790000000</v>
      </c>
      <c r="AF22" s="10">
        <v>13441000000</v>
      </c>
      <c r="AG22" s="10">
        <v>13955000000</v>
      </c>
      <c r="AH22" s="10">
        <v>13711000000</v>
      </c>
      <c r="AI22" s="10">
        <v>5487000000</v>
      </c>
      <c r="AJ22" s="10">
        <v>15706000000</v>
      </c>
      <c r="AK22" s="10">
        <v>17986000000</v>
      </c>
      <c r="AL22" s="10">
        <v>17813000000</v>
      </c>
    </row>
    <row r="23" spans="1:44" ht="19" x14ac:dyDescent="0.25">
      <c r="A23" s="5" t="s">
        <v>17</v>
      </c>
      <c r="B23" s="2">
        <v>8.4500000000000006E-2</v>
      </c>
      <c r="C23" s="2">
        <v>4.7500000000000001E-2</v>
      </c>
      <c r="D23" s="2">
        <v>9.2899999999999996E-2</v>
      </c>
      <c r="E23" s="2">
        <v>9.5299999999999996E-2</v>
      </c>
      <c r="F23" s="2">
        <v>9.5600000000000004E-2</v>
      </c>
      <c r="G23" s="2">
        <v>0.1</v>
      </c>
      <c r="H23" s="2">
        <v>9.7600000000000006E-2</v>
      </c>
      <c r="I23" s="2">
        <v>1.4999999999999999E-2</v>
      </c>
      <c r="J23" s="2">
        <v>0.1182</v>
      </c>
      <c r="K23" s="2">
        <v>0.125</v>
      </c>
      <c r="L23" s="2">
        <v>0.13650000000000001</v>
      </c>
      <c r="M23" s="2">
        <v>0.1535</v>
      </c>
      <c r="N23" s="2">
        <v>0.16300000000000001</v>
      </c>
      <c r="O23" s="2">
        <v>0.16400000000000001</v>
      </c>
      <c r="P23" s="2">
        <v>0.14899999999999999</v>
      </c>
      <c r="Q23" s="2">
        <v>0.1207</v>
      </c>
      <c r="R23" s="2">
        <v>0.16600000000000001</v>
      </c>
      <c r="S23" s="2">
        <v>0.18099999999999999</v>
      </c>
      <c r="T23" s="2">
        <v>0.19120000000000001</v>
      </c>
      <c r="U23" s="2">
        <v>0.19259999999999999</v>
      </c>
      <c r="V23" s="2">
        <v>0.19420000000000001</v>
      </c>
      <c r="W23" s="2">
        <v>0.20200000000000001</v>
      </c>
      <c r="X23" s="2">
        <v>0.2046</v>
      </c>
      <c r="Y23" s="2">
        <v>0.20399999999999999</v>
      </c>
      <c r="Z23" s="2">
        <v>0.20300000000000001</v>
      </c>
      <c r="AA23" s="2">
        <v>0.19159999999999999</v>
      </c>
      <c r="AB23" s="2">
        <v>0.1588</v>
      </c>
      <c r="AC23" s="2">
        <v>0.1721</v>
      </c>
      <c r="AD23" s="2">
        <v>0.18410000000000001</v>
      </c>
      <c r="AE23" s="2">
        <v>0.15459999999999999</v>
      </c>
      <c r="AF23" s="2">
        <v>0.20580000000000001</v>
      </c>
      <c r="AG23" s="2">
        <v>0.2145</v>
      </c>
      <c r="AH23" s="2">
        <v>0.20519999999999999</v>
      </c>
      <c r="AI23" s="2">
        <v>8.1100000000000005E-2</v>
      </c>
      <c r="AJ23" s="2">
        <v>0.22140000000000001</v>
      </c>
      <c r="AK23" s="2">
        <v>0.23630000000000001</v>
      </c>
      <c r="AL23" s="2">
        <v>0.22209999999999999</v>
      </c>
    </row>
    <row r="24" spans="1:44" ht="19" x14ac:dyDescent="0.25">
      <c r="A24" s="5" t="s">
        <v>18</v>
      </c>
      <c r="B24" s="1">
        <v>-130000000</v>
      </c>
      <c r="C24" s="1">
        <v>-190000000</v>
      </c>
      <c r="D24" s="1">
        <v>-166000000</v>
      </c>
      <c r="E24" s="1">
        <v>-100000000</v>
      </c>
      <c r="F24" s="1">
        <v>119000000</v>
      </c>
      <c r="G24" s="1">
        <v>-15000000</v>
      </c>
      <c r="H24" s="1">
        <v>18000000</v>
      </c>
      <c r="I24" s="1">
        <v>-107000000</v>
      </c>
      <c r="J24" s="1">
        <v>-234000000</v>
      </c>
      <c r="K24" s="1">
        <v>-179000000</v>
      </c>
      <c r="L24" s="1">
        <v>-146000000</v>
      </c>
      <c r="M24" s="1">
        <v>-239000000</v>
      </c>
      <c r="N24" s="1">
        <v>-347000000</v>
      </c>
      <c r="O24" s="1">
        <v>-415000000</v>
      </c>
      <c r="P24" s="1">
        <v>-418000000</v>
      </c>
      <c r="Q24" s="1">
        <v>-120000000</v>
      </c>
      <c r="R24" s="1">
        <v>-295000000</v>
      </c>
      <c r="S24" s="1">
        <v>-323000000</v>
      </c>
      <c r="T24" s="1">
        <v>-477000000</v>
      </c>
      <c r="U24" s="1">
        <v>-488000000</v>
      </c>
      <c r="V24" s="1">
        <v>-836000000</v>
      </c>
      <c r="W24" s="1">
        <v>-740000000</v>
      </c>
      <c r="X24" s="1">
        <v>-1005000000</v>
      </c>
      <c r="Y24" s="1">
        <v>-798000000</v>
      </c>
      <c r="Z24" s="1">
        <v>-974000000</v>
      </c>
      <c r="AA24" s="1">
        <v>-629000000</v>
      </c>
      <c r="AB24" s="1">
        <v>-507000000</v>
      </c>
      <c r="AC24" s="1">
        <v>362000000</v>
      </c>
      <c r="AD24" s="1">
        <v>-403000000</v>
      </c>
      <c r="AE24" s="1">
        <v>56000000</v>
      </c>
      <c r="AF24" s="1">
        <v>-72000000</v>
      </c>
      <c r="AG24" s="1">
        <v>-698000000</v>
      </c>
      <c r="AH24" s="1">
        <v>-385000000</v>
      </c>
      <c r="AI24" s="1">
        <v>582000000</v>
      </c>
      <c r="AJ24" s="1">
        <v>128000000</v>
      </c>
      <c r="AK24" s="1">
        <v>-371000000</v>
      </c>
      <c r="AL24" s="1">
        <v>182000000</v>
      </c>
    </row>
    <row r="25" spans="1:44" ht="19" x14ac:dyDescent="0.25">
      <c r="A25" s="6" t="s">
        <v>19</v>
      </c>
      <c r="B25" s="10">
        <v>1175000000</v>
      </c>
      <c r="C25" s="10">
        <v>617000000</v>
      </c>
      <c r="D25" s="10">
        <v>1630000000</v>
      </c>
      <c r="E25" s="10">
        <v>1939000000</v>
      </c>
      <c r="F25" s="10">
        <v>2421000000</v>
      </c>
      <c r="G25" s="10">
        <v>2687000000</v>
      </c>
      <c r="H25" s="10">
        <v>2885000000</v>
      </c>
      <c r="I25" s="10">
        <v>349000000</v>
      </c>
      <c r="J25" s="10">
        <v>3346000000</v>
      </c>
      <c r="K25" s="10">
        <v>4000000000</v>
      </c>
      <c r="L25" s="10">
        <v>4669000000</v>
      </c>
      <c r="M25" s="10">
        <v>5249000000</v>
      </c>
      <c r="N25" s="10">
        <v>5708000000</v>
      </c>
      <c r="O25" s="10">
        <v>5838000000</v>
      </c>
      <c r="P25" s="10">
        <v>5536000000</v>
      </c>
      <c r="Q25" s="10">
        <v>4616000000</v>
      </c>
      <c r="R25" s="10">
        <v>6383000000</v>
      </c>
      <c r="S25" s="10">
        <v>7530000000</v>
      </c>
      <c r="T25" s="10">
        <v>9350000000</v>
      </c>
      <c r="U25" s="10">
        <v>10439000000</v>
      </c>
      <c r="V25" s="10">
        <v>12413000000</v>
      </c>
      <c r="W25" s="10">
        <v>14710000000</v>
      </c>
      <c r="X25" s="10">
        <v>16078000000</v>
      </c>
      <c r="Y25" s="10">
        <v>15325000000</v>
      </c>
      <c r="Z25" s="10">
        <v>15047000000</v>
      </c>
      <c r="AA25" s="10">
        <v>15189000000</v>
      </c>
      <c r="AB25" s="10">
        <v>12785000000</v>
      </c>
      <c r="AC25" s="10">
        <v>14843000000</v>
      </c>
      <c r="AD25" s="10">
        <v>14885000000</v>
      </c>
      <c r="AE25" s="10">
        <v>11846000000</v>
      </c>
      <c r="AF25" s="10">
        <v>13369000000</v>
      </c>
      <c r="AG25" s="10">
        <v>13257000000</v>
      </c>
      <c r="AH25" s="10">
        <v>13326000000</v>
      </c>
      <c r="AI25" s="10">
        <v>6069000000</v>
      </c>
      <c r="AJ25" s="10">
        <v>15834000000</v>
      </c>
      <c r="AK25" s="10">
        <v>17615000000</v>
      </c>
      <c r="AL25" s="10">
        <v>17995000000</v>
      </c>
    </row>
    <row r="26" spans="1:44" ht="19" x14ac:dyDescent="0.25">
      <c r="A26" s="5" t="s">
        <v>20</v>
      </c>
      <c r="B26" s="2">
        <v>7.6100000000000001E-2</v>
      </c>
      <c r="C26" s="2">
        <v>3.6299999999999999E-2</v>
      </c>
      <c r="D26" s="2">
        <v>8.43E-2</v>
      </c>
      <c r="E26" s="2">
        <v>9.06E-2</v>
      </c>
      <c r="F26" s="2">
        <v>0.10050000000000001</v>
      </c>
      <c r="G26" s="2">
        <v>9.9400000000000002E-2</v>
      </c>
      <c r="H26" s="2">
        <v>9.8299999999999998E-2</v>
      </c>
      <c r="I26" s="2">
        <v>1.15E-2</v>
      </c>
      <c r="J26" s="2">
        <v>0.1104</v>
      </c>
      <c r="K26" s="2">
        <v>0.1196</v>
      </c>
      <c r="L26" s="2">
        <v>0.1323</v>
      </c>
      <c r="M26" s="2">
        <v>0.14680000000000001</v>
      </c>
      <c r="N26" s="2">
        <v>0.15359999999999999</v>
      </c>
      <c r="O26" s="2">
        <v>0.15310000000000001</v>
      </c>
      <c r="P26" s="2">
        <v>0.1386</v>
      </c>
      <c r="Q26" s="2">
        <v>0.1176</v>
      </c>
      <c r="R26" s="2">
        <v>0.15859999999999999</v>
      </c>
      <c r="S26" s="2">
        <v>0.1736</v>
      </c>
      <c r="T26" s="2">
        <v>0.18190000000000001</v>
      </c>
      <c r="U26" s="2">
        <v>0.184</v>
      </c>
      <c r="V26" s="2">
        <v>0.182</v>
      </c>
      <c r="W26" s="2">
        <v>0.1923</v>
      </c>
      <c r="X26" s="2">
        <v>0.1925</v>
      </c>
      <c r="Y26" s="2">
        <v>0.19389999999999999</v>
      </c>
      <c r="Z26" s="2">
        <v>0.19059999999999999</v>
      </c>
      <c r="AA26" s="2">
        <v>0.184</v>
      </c>
      <c r="AB26" s="2">
        <v>0.15279999999999999</v>
      </c>
      <c r="AC26" s="2">
        <v>0.1764</v>
      </c>
      <c r="AD26" s="2">
        <v>0.1792</v>
      </c>
      <c r="AE26" s="2">
        <v>0.15529999999999999</v>
      </c>
      <c r="AF26" s="2">
        <v>0.20469999999999999</v>
      </c>
      <c r="AG26" s="2">
        <v>0.20380000000000001</v>
      </c>
      <c r="AH26" s="2">
        <v>0.19939999999999999</v>
      </c>
      <c r="AI26" s="2">
        <v>8.9700000000000002E-2</v>
      </c>
      <c r="AJ26" s="2">
        <v>0.22320000000000001</v>
      </c>
      <c r="AK26" s="2">
        <v>0.23139999999999999</v>
      </c>
      <c r="AL26" s="2">
        <v>0.22439999999999999</v>
      </c>
    </row>
    <row r="27" spans="1:44" ht="19" x14ac:dyDescent="0.25">
      <c r="A27" s="5" t="s">
        <v>21</v>
      </c>
      <c r="B27" s="1">
        <v>466000000</v>
      </c>
      <c r="C27" s="1">
        <v>290000000</v>
      </c>
      <c r="D27" s="1">
        <v>610000000</v>
      </c>
      <c r="E27" s="1">
        <v>733000000</v>
      </c>
      <c r="F27" s="1">
        <v>819000000</v>
      </c>
      <c r="G27" s="1">
        <v>914000000</v>
      </c>
      <c r="H27" s="1">
        <v>1013000000</v>
      </c>
      <c r="I27" s="1">
        <v>80000000</v>
      </c>
      <c r="J27" s="1">
        <v>1135000000</v>
      </c>
      <c r="K27" s="1">
        <v>1355000000</v>
      </c>
      <c r="L27" s="1">
        <v>1623000000</v>
      </c>
      <c r="M27" s="1">
        <v>1834000000</v>
      </c>
      <c r="N27" s="1">
        <v>1928000000</v>
      </c>
      <c r="O27" s="1">
        <v>2075000000</v>
      </c>
      <c r="P27" s="1">
        <v>1994000000</v>
      </c>
      <c r="Q27" s="1">
        <v>1694000000</v>
      </c>
      <c r="R27" s="1">
        <v>2031000000</v>
      </c>
      <c r="S27" s="1">
        <v>2344000000</v>
      </c>
      <c r="T27" s="1">
        <v>2869000000</v>
      </c>
      <c r="U27" s="1">
        <v>3182000000</v>
      </c>
      <c r="V27" s="1">
        <v>3729000000</v>
      </c>
      <c r="W27" s="1">
        <v>4370000000</v>
      </c>
      <c r="X27" s="1">
        <v>4003000000</v>
      </c>
      <c r="Y27" s="1">
        <v>4032000000</v>
      </c>
      <c r="Z27" s="1">
        <v>4101000000</v>
      </c>
      <c r="AA27" s="1">
        <v>3392000000</v>
      </c>
      <c r="AB27" s="1">
        <v>3468000000</v>
      </c>
      <c r="AC27" s="1">
        <v>3441000000</v>
      </c>
      <c r="AD27" s="1">
        <v>3178000000</v>
      </c>
      <c r="AE27" s="1">
        <v>2916000000</v>
      </c>
      <c r="AF27" s="1">
        <v>3342000000</v>
      </c>
      <c r="AG27" s="1">
        <v>3063000000</v>
      </c>
      <c r="AH27" s="1">
        <v>3465000000</v>
      </c>
      <c r="AI27" s="1">
        <v>2103000000</v>
      </c>
      <c r="AJ27" s="1">
        <v>2731000000</v>
      </c>
      <c r="AK27" s="1">
        <v>3263000000</v>
      </c>
      <c r="AL27" s="1">
        <v>3202000000</v>
      </c>
    </row>
    <row r="28" spans="1:44" ht="20" thickBot="1" x14ac:dyDescent="0.3">
      <c r="A28" s="7" t="s">
        <v>22</v>
      </c>
      <c r="B28" s="11">
        <v>709000000</v>
      </c>
      <c r="C28" s="11">
        <v>327000000</v>
      </c>
      <c r="D28" s="11">
        <v>1020000000</v>
      </c>
      <c r="E28" s="11">
        <v>1206000000</v>
      </c>
      <c r="F28" s="11">
        <v>1602000000</v>
      </c>
      <c r="G28" s="11">
        <v>1773000000</v>
      </c>
      <c r="H28" s="11">
        <v>1872000000</v>
      </c>
      <c r="I28" s="11">
        <v>-656000000</v>
      </c>
      <c r="J28" s="11">
        <v>2211000000</v>
      </c>
      <c r="K28" s="11">
        <v>2645000000</v>
      </c>
      <c r="L28" s="11">
        <v>3046000000</v>
      </c>
      <c r="M28" s="11">
        <v>3415000000</v>
      </c>
      <c r="N28" s="11">
        <v>3780000000</v>
      </c>
      <c r="O28" s="11">
        <v>3763000000</v>
      </c>
      <c r="P28" s="11">
        <v>3542000000</v>
      </c>
      <c r="Q28" s="11">
        <v>2922000000</v>
      </c>
      <c r="R28" s="11">
        <v>4352000000</v>
      </c>
      <c r="S28" s="11">
        <v>5186000000</v>
      </c>
      <c r="T28" s="11">
        <v>6481000000</v>
      </c>
      <c r="U28" s="11">
        <v>7257000000</v>
      </c>
      <c r="V28" s="11">
        <v>8684000000</v>
      </c>
      <c r="W28" s="11">
        <v>10340000000</v>
      </c>
      <c r="X28" s="11">
        <v>12075000000</v>
      </c>
      <c r="Y28" s="11">
        <v>13436000000</v>
      </c>
      <c r="Z28" s="11">
        <v>12736000000</v>
      </c>
      <c r="AA28" s="11">
        <v>11797000000</v>
      </c>
      <c r="AB28" s="11">
        <v>10756000000</v>
      </c>
      <c r="AC28" s="11">
        <v>11312000000</v>
      </c>
      <c r="AD28" s="11">
        <v>11643000000</v>
      </c>
      <c r="AE28" s="11">
        <v>7036000000</v>
      </c>
      <c r="AF28" s="11">
        <v>10508000000</v>
      </c>
      <c r="AG28" s="11">
        <v>15326000000</v>
      </c>
      <c r="AH28" s="11">
        <v>9750000000</v>
      </c>
      <c r="AI28" s="11">
        <v>3897000000</v>
      </c>
      <c r="AJ28" s="11">
        <v>13027000000</v>
      </c>
      <c r="AK28" s="11">
        <v>14306000000</v>
      </c>
      <c r="AL28" s="11">
        <v>14742000000</v>
      </c>
    </row>
    <row r="29" spans="1:44" ht="20" customHeight="1" thickTop="1" x14ac:dyDescent="0.25">
      <c r="A29" s="14" t="s">
        <v>102</v>
      </c>
      <c r="B29" s="1"/>
      <c r="C29" s="15">
        <f>(C28/B28)-1</f>
        <v>-0.53878702397743305</v>
      </c>
      <c r="D29" s="15">
        <f>(D28/C28)-1</f>
        <v>2.1192660550458715</v>
      </c>
      <c r="E29" s="15">
        <f>(E28/D28)-1</f>
        <v>0.18235294117647061</v>
      </c>
      <c r="F29" s="15">
        <f t="shared" ref="F29:AM29" si="4">(F28/E28)-1</f>
        <v>0.32835820895522394</v>
      </c>
      <c r="G29" s="15">
        <f t="shared" si="4"/>
        <v>0.10674157303370779</v>
      </c>
      <c r="H29" s="15">
        <f t="shared" si="4"/>
        <v>5.5837563451776706E-2</v>
      </c>
      <c r="I29" s="15">
        <f t="shared" si="4"/>
        <v>-1.3504273504273505</v>
      </c>
      <c r="J29" s="15">
        <f t="shared" si="4"/>
        <v>-4.3704268292682933</v>
      </c>
      <c r="K29" s="15">
        <f t="shared" si="4"/>
        <v>0.19629127091813658</v>
      </c>
      <c r="L29" s="15">
        <f t="shared" si="4"/>
        <v>0.15160680529300574</v>
      </c>
      <c r="M29" s="15">
        <f t="shared" si="4"/>
        <v>0.1211424819435325</v>
      </c>
      <c r="N29" s="15">
        <f t="shared" si="4"/>
        <v>0.10688140556368952</v>
      </c>
      <c r="O29" s="15">
        <f t="shared" si="4"/>
        <v>-4.4973544973544444E-3</v>
      </c>
      <c r="P29" s="15">
        <f t="shared" si="4"/>
        <v>-5.8729736912038311E-2</v>
      </c>
      <c r="Q29" s="15">
        <f t="shared" si="4"/>
        <v>-0.17504234895539239</v>
      </c>
      <c r="R29" s="15">
        <f t="shared" si="4"/>
        <v>0.48939082819986313</v>
      </c>
      <c r="S29" s="15">
        <f t="shared" si="4"/>
        <v>0.19163602941176472</v>
      </c>
      <c r="T29" s="15">
        <f t="shared" si="4"/>
        <v>0.24971075973775547</v>
      </c>
      <c r="U29" s="15">
        <f t="shared" si="4"/>
        <v>0.11973460885665799</v>
      </c>
      <c r="V29" s="15">
        <f t="shared" si="4"/>
        <v>0.19663772908915522</v>
      </c>
      <c r="W29" s="15">
        <f t="shared" si="4"/>
        <v>0.19069553201289735</v>
      </c>
      <c r="X29" s="15">
        <f t="shared" si="4"/>
        <v>0.16779497098646035</v>
      </c>
      <c r="Y29" s="15">
        <f t="shared" si="4"/>
        <v>0.11271221532091102</v>
      </c>
      <c r="Z29" s="15">
        <f t="shared" si="4"/>
        <v>-5.2098838940160763E-2</v>
      </c>
      <c r="AA29" s="15">
        <f t="shared" si="4"/>
        <v>-7.3728015075376852E-2</v>
      </c>
      <c r="AB29" s="15">
        <f t="shared" si="4"/>
        <v>-8.8242773586505008E-2</v>
      </c>
      <c r="AC29" s="15">
        <f t="shared" si="4"/>
        <v>5.169207883971727E-2</v>
      </c>
      <c r="AD29" s="15">
        <f t="shared" si="4"/>
        <v>2.9260961810466668E-2</v>
      </c>
      <c r="AE29" s="15">
        <f t="shared" si="4"/>
        <v>-0.39568839646139309</v>
      </c>
      <c r="AF29" s="15">
        <f t="shared" si="4"/>
        <v>0.49346219442865258</v>
      </c>
      <c r="AG29" s="15">
        <f t="shared" si="4"/>
        <v>0.45850780357822618</v>
      </c>
      <c r="AH29" s="15">
        <f t="shared" si="4"/>
        <v>-0.36382617773717862</v>
      </c>
      <c r="AI29" s="15">
        <f t="shared" si="4"/>
        <v>-0.60030769230769232</v>
      </c>
      <c r="AJ29" s="15">
        <f t="shared" si="4"/>
        <v>2.3428278162689247</v>
      </c>
      <c r="AK29" s="15">
        <f t="shared" si="4"/>
        <v>9.8180701619712929E-2</v>
      </c>
      <c r="AL29" s="15">
        <f t="shared" si="4"/>
        <v>3.0476723053264321E-2</v>
      </c>
    </row>
    <row r="30" spans="1:44" ht="19" x14ac:dyDescent="0.25">
      <c r="A30" s="5" t="s">
        <v>23</v>
      </c>
      <c r="B30" s="2">
        <v>4.5900000000000003E-2</v>
      </c>
      <c r="C30" s="2">
        <v>1.9199999999999998E-2</v>
      </c>
      <c r="D30" s="2">
        <v>5.28E-2</v>
      </c>
      <c r="E30" s="2">
        <v>5.6399999999999999E-2</v>
      </c>
      <c r="F30" s="2">
        <v>6.6500000000000004E-2</v>
      </c>
      <c r="G30" s="2">
        <v>6.5600000000000006E-2</v>
      </c>
      <c r="H30" s="2">
        <v>6.3799999999999996E-2</v>
      </c>
      <c r="I30" s="2">
        <v>-2.1600000000000001E-2</v>
      </c>
      <c r="J30" s="2">
        <v>7.2999999999999995E-2</v>
      </c>
      <c r="K30" s="2">
        <v>7.9100000000000004E-2</v>
      </c>
      <c r="L30" s="2">
        <v>8.6300000000000002E-2</v>
      </c>
      <c r="M30" s="2">
        <v>9.5500000000000002E-2</v>
      </c>
      <c r="N30" s="2">
        <v>0.1017</v>
      </c>
      <c r="O30" s="2">
        <v>9.8699999999999996E-2</v>
      </c>
      <c r="P30" s="2">
        <v>8.8700000000000001E-2</v>
      </c>
      <c r="Q30" s="2">
        <v>7.4499999999999997E-2</v>
      </c>
      <c r="R30" s="2">
        <v>0.1082</v>
      </c>
      <c r="S30" s="2">
        <v>0.1196</v>
      </c>
      <c r="T30" s="2">
        <v>0.12609999999999999</v>
      </c>
      <c r="U30" s="2">
        <v>0.12790000000000001</v>
      </c>
      <c r="V30" s="2">
        <v>0.1273</v>
      </c>
      <c r="W30" s="2">
        <v>0.13519999999999999</v>
      </c>
      <c r="X30" s="2">
        <v>0.14460000000000001</v>
      </c>
      <c r="Y30" s="2">
        <v>0.17</v>
      </c>
      <c r="Z30" s="2">
        <v>0.1613</v>
      </c>
      <c r="AA30" s="2">
        <v>0.1429</v>
      </c>
      <c r="AB30" s="2">
        <v>0.1285</v>
      </c>
      <c r="AC30" s="2">
        <v>0.13439999999999999</v>
      </c>
      <c r="AD30" s="2">
        <v>0.14019999999999999</v>
      </c>
      <c r="AE30" s="2">
        <v>9.2200000000000004E-2</v>
      </c>
      <c r="AF30" s="2">
        <v>0.16089999999999999</v>
      </c>
      <c r="AG30" s="2">
        <v>0.2356</v>
      </c>
      <c r="AH30" s="2">
        <v>0.1459</v>
      </c>
      <c r="AI30" s="2">
        <v>5.7599999999999998E-2</v>
      </c>
      <c r="AJ30" s="2">
        <v>0.18360000000000001</v>
      </c>
      <c r="AK30" s="2">
        <v>0.18790000000000001</v>
      </c>
      <c r="AL30" s="2">
        <v>0.18379999999999999</v>
      </c>
    </row>
    <row r="31" spans="1:44" ht="19" x14ac:dyDescent="0.25">
      <c r="A31" s="5" t="s">
        <v>24</v>
      </c>
      <c r="B31" s="12">
        <v>0.27</v>
      </c>
      <c r="C31" s="12">
        <v>0.12</v>
      </c>
      <c r="D31" s="12">
        <v>0.38</v>
      </c>
      <c r="E31" s="12">
        <v>0.45</v>
      </c>
      <c r="F31" s="12">
        <v>0.56000000000000005</v>
      </c>
      <c r="G31" s="12">
        <v>0.61</v>
      </c>
      <c r="H31" s="12">
        <v>0.66</v>
      </c>
      <c r="I31" s="12">
        <v>-0.28000000000000003</v>
      </c>
      <c r="J31" s="12">
        <v>0.77</v>
      </c>
      <c r="K31" s="12">
        <v>0.93</v>
      </c>
      <c r="L31" s="12">
        <v>1.07</v>
      </c>
      <c r="M31" s="12">
        <v>1.22</v>
      </c>
      <c r="N31" s="12">
        <v>1.37</v>
      </c>
      <c r="O31" s="12">
        <v>1.38</v>
      </c>
      <c r="P31" s="12">
        <v>1.3</v>
      </c>
      <c r="Q31" s="12">
        <v>1.07</v>
      </c>
      <c r="R31" s="12">
        <v>1.63</v>
      </c>
      <c r="S31" s="12">
        <v>1.95</v>
      </c>
      <c r="T31" s="12">
        <v>2.46</v>
      </c>
      <c r="U31" s="12">
        <v>2.83</v>
      </c>
      <c r="V31" s="12">
        <v>2.79</v>
      </c>
      <c r="W31" s="12">
        <v>3.22</v>
      </c>
      <c r="X31" s="12">
        <v>3.86</v>
      </c>
      <c r="Y31" s="12">
        <v>4.49</v>
      </c>
      <c r="Z31" s="12">
        <v>4.32</v>
      </c>
      <c r="AA31" s="12">
        <v>4.12</v>
      </c>
      <c r="AB31" s="12">
        <v>3.82</v>
      </c>
      <c r="AC31" s="12">
        <v>4.04</v>
      </c>
      <c r="AD31" s="12">
        <v>4.1900000000000004</v>
      </c>
      <c r="AE31" s="12">
        <v>2.5</v>
      </c>
      <c r="AF31" s="12">
        <v>3.8</v>
      </c>
      <c r="AG31" s="12">
        <v>5.8</v>
      </c>
      <c r="AH31" s="12">
        <v>3.75</v>
      </c>
      <c r="AI31" s="12">
        <v>1.45</v>
      </c>
      <c r="AJ31" s="12">
        <v>5.13</v>
      </c>
      <c r="AK31" s="12">
        <v>5.69</v>
      </c>
      <c r="AL31" s="12">
        <v>6</v>
      </c>
    </row>
    <row r="32" spans="1:44" ht="19" x14ac:dyDescent="0.25">
      <c r="A32" s="5" t="s">
        <v>25</v>
      </c>
      <c r="B32" s="12">
        <v>0.27</v>
      </c>
      <c r="C32" s="12">
        <v>0.12</v>
      </c>
      <c r="D32" s="12">
        <v>0.38</v>
      </c>
      <c r="E32" s="12">
        <v>0.43</v>
      </c>
      <c r="F32" s="12">
        <v>0.54</v>
      </c>
      <c r="G32" s="12">
        <v>0.57999999999999996</v>
      </c>
      <c r="H32" s="12">
        <v>0.61</v>
      </c>
      <c r="I32" s="12">
        <v>-0.28000000000000003</v>
      </c>
      <c r="J32" s="12">
        <v>0.73</v>
      </c>
      <c r="K32" s="12">
        <v>0.87</v>
      </c>
      <c r="L32" s="12">
        <v>1</v>
      </c>
      <c r="M32" s="12">
        <v>1.1399999999999999</v>
      </c>
      <c r="N32" s="12">
        <v>1.28</v>
      </c>
      <c r="O32" s="12">
        <v>1.29</v>
      </c>
      <c r="P32" s="12">
        <v>1.24</v>
      </c>
      <c r="Q32" s="12">
        <v>1.03</v>
      </c>
      <c r="R32" s="12">
        <v>1.54</v>
      </c>
      <c r="S32" s="12">
        <v>1.84</v>
      </c>
      <c r="T32" s="12">
        <v>2.3199999999999998</v>
      </c>
      <c r="U32" s="12">
        <v>2.66</v>
      </c>
      <c r="V32" s="12">
        <v>2.64</v>
      </c>
      <c r="W32" s="12">
        <v>3.04</v>
      </c>
      <c r="X32" s="12">
        <v>3.64</v>
      </c>
      <c r="Y32" s="12">
        <v>4.26</v>
      </c>
      <c r="Z32" s="12">
        <v>4.1100000000000003</v>
      </c>
      <c r="AA32" s="12">
        <v>3.93</v>
      </c>
      <c r="AB32" s="12">
        <v>3.66</v>
      </c>
      <c r="AC32" s="12">
        <v>3.86</v>
      </c>
      <c r="AD32" s="12">
        <v>4.01</v>
      </c>
      <c r="AE32" s="12">
        <v>2.44</v>
      </c>
      <c r="AF32" s="12">
        <v>3.69</v>
      </c>
      <c r="AG32" s="12">
        <v>5.59</v>
      </c>
      <c r="AH32" s="12">
        <v>3.67</v>
      </c>
      <c r="AI32" s="12">
        <v>1.43</v>
      </c>
      <c r="AJ32" s="12">
        <v>4.96</v>
      </c>
      <c r="AK32" s="12">
        <v>5.5</v>
      </c>
      <c r="AL32" s="12">
        <v>5.81</v>
      </c>
    </row>
    <row r="33" spans="1:38" ht="19" x14ac:dyDescent="0.25">
      <c r="A33" s="5" t="s">
        <v>26</v>
      </c>
      <c r="B33" s="1">
        <v>2656603774</v>
      </c>
      <c r="C33" s="1">
        <v>2633333333</v>
      </c>
      <c r="D33" s="1">
        <v>2720000000</v>
      </c>
      <c r="E33" s="1">
        <v>2674157303</v>
      </c>
      <c r="F33" s="1">
        <v>2752212389</v>
      </c>
      <c r="G33" s="1">
        <v>2756097561</v>
      </c>
      <c r="H33" s="1">
        <v>2714503817</v>
      </c>
      <c r="I33" s="1">
        <v>2756363636</v>
      </c>
      <c r="J33" s="1">
        <v>2732400000</v>
      </c>
      <c r="K33" s="1">
        <v>2744000000</v>
      </c>
      <c r="L33" s="1">
        <v>2745200000</v>
      </c>
      <c r="M33" s="1">
        <v>2720600000</v>
      </c>
      <c r="N33" s="1">
        <v>2683211679</v>
      </c>
      <c r="O33" s="1">
        <v>2657454545</v>
      </c>
      <c r="P33" s="1">
        <v>2626400000</v>
      </c>
      <c r="Q33" s="1">
        <v>2600600000</v>
      </c>
      <c r="R33" s="1">
        <v>2594800000</v>
      </c>
      <c r="S33" s="1">
        <v>2593200000</v>
      </c>
      <c r="T33" s="1">
        <v>2580100000</v>
      </c>
      <c r="U33" s="1">
        <v>2515600000</v>
      </c>
      <c r="V33" s="1">
        <v>3054900000</v>
      </c>
      <c r="W33" s="1">
        <v>3159000000</v>
      </c>
      <c r="X33" s="1">
        <v>3080800000</v>
      </c>
      <c r="Y33" s="1">
        <v>2992427617</v>
      </c>
      <c r="Z33" s="1">
        <v>2948148148</v>
      </c>
      <c r="AA33" s="1">
        <v>2804000000</v>
      </c>
      <c r="AB33" s="1">
        <v>2815706806</v>
      </c>
      <c r="AC33" s="1">
        <v>2800000000</v>
      </c>
      <c r="AD33" s="1">
        <v>2778758950</v>
      </c>
      <c r="AE33" s="1">
        <v>2814400000</v>
      </c>
      <c r="AF33" s="1">
        <v>2765263158</v>
      </c>
      <c r="AG33" s="1">
        <v>2642413793</v>
      </c>
      <c r="AH33" s="1">
        <v>2529300000</v>
      </c>
      <c r="AI33" s="1">
        <v>2687586207</v>
      </c>
      <c r="AJ33" s="1">
        <v>2539376218</v>
      </c>
      <c r="AK33" s="1">
        <v>2514235501</v>
      </c>
      <c r="AL33" s="1">
        <v>2410300000</v>
      </c>
    </row>
    <row r="34" spans="1:38" ht="19" x14ac:dyDescent="0.25">
      <c r="A34" s="5" t="s">
        <v>27</v>
      </c>
      <c r="B34" s="1">
        <v>2656603774</v>
      </c>
      <c r="C34" s="1">
        <v>2633333333</v>
      </c>
      <c r="D34" s="1">
        <v>2720000000</v>
      </c>
      <c r="E34" s="1">
        <v>2735632184</v>
      </c>
      <c r="F34" s="1">
        <v>2906542056</v>
      </c>
      <c r="G34" s="1">
        <v>2922413793</v>
      </c>
      <c r="H34" s="1">
        <v>2891056911</v>
      </c>
      <c r="I34" s="1">
        <v>2756363636</v>
      </c>
      <c r="J34" s="1">
        <v>2898969072</v>
      </c>
      <c r="K34" s="1">
        <v>2922988506</v>
      </c>
      <c r="L34" s="1">
        <v>2928358209</v>
      </c>
      <c r="M34" s="1">
        <v>2904385965</v>
      </c>
      <c r="N34" s="1">
        <v>2871875000</v>
      </c>
      <c r="O34" s="1">
        <v>2821621622</v>
      </c>
      <c r="P34" s="1">
        <v>2854400000</v>
      </c>
      <c r="Q34" s="1">
        <v>2811200000</v>
      </c>
      <c r="R34" s="1">
        <v>2809800000</v>
      </c>
      <c r="S34" s="1">
        <v>2802600000</v>
      </c>
      <c r="T34" s="1">
        <v>2790100000</v>
      </c>
      <c r="U34" s="1">
        <v>2726200000</v>
      </c>
      <c r="V34" s="1">
        <v>3285900000</v>
      </c>
      <c r="W34" s="1">
        <v>3398600000</v>
      </c>
      <c r="X34" s="1">
        <v>3316800000</v>
      </c>
      <c r="Y34" s="1">
        <v>3153990610</v>
      </c>
      <c r="Z34" s="1">
        <v>3099300000</v>
      </c>
      <c r="AA34" s="1">
        <v>3001900000</v>
      </c>
      <c r="AB34" s="1">
        <v>2941200000</v>
      </c>
      <c r="AC34" s="1">
        <v>2930600000</v>
      </c>
      <c r="AD34" s="1">
        <v>2904700000</v>
      </c>
      <c r="AE34" s="1">
        <v>2883600000</v>
      </c>
      <c r="AF34" s="1">
        <v>2844400000</v>
      </c>
      <c r="AG34" s="1">
        <v>2740400000</v>
      </c>
      <c r="AH34" s="1">
        <v>2656700000</v>
      </c>
      <c r="AI34" s="1">
        <v>2687586207</v>
      </c>
      <c r="AJ34" s="1">
        <v>2625800000</v>
      </c>
      <c r="AK34" s="1">
        <v>2601000000</v>
      </c>
      <c r="AL34" s="1">
        <v>2539100000</v>
      </c>
    </row>
    <row r="35" spans="1:38" ht="20" customHeight="1" x14ac:dyDescent="0.25">
      <c r="A35" s="14" t="s">
        <v>103</v>
      </c>
      <c r="B35" s="1"/>
      <c r="C35" s="22">
        <f>(C34-B34)/B34</f>
        <v>-8.7594699773245153E-3</v>
      </c>
      <c r="D35" s="22">
        <f t="shared" ref="D35:AM35" si="5">(D34-C34)/C34</f>
        <v>3.2911392535811566E-2</v>
      </c>
      <c r="E35" s="22">
        <f t="shared" si="5"/>
        <v>5.747126470588235E-3</v>
      </c>
      <c r="F35" s="22">
        <f t="shared" si="5"/>
        <v>6.2475457409664689E-2</v>
      </c>
      <c r="G35" s="22">
        <f t="shared" si="5"/>
        <v>5.4606940805263203E-3</v>
      </c>
      <c r="H35" s="22">
        <f t="shared" si="5"/>
        <v>-1.0729788531353267E-2</v>
      </c>
      <c r="I35" s="22">
        <f t="shared" si="5"/>
        <v>-4.658963110947905E-2</v>
      </c>
      <c r="J35" s="22">
        <f t="shared" si="5"/>
        <v>5.1736800666456043E-2</v>
      </c>
      <c r="K35" s="22">
        <f t="shared" si="5"/>
        <v>8.2855088838284779E-3</v>
      </c>
      <c r="L35" s="22">
        <f t="shared" si="5"/>
        <v>1.8370592251654924E-3</v>
      </c>
      <c r="M35" s="22">
        <f t="shared" si="5"/>
        <v>-8.1862403056852263E-3</v>
      </c>
      <c r="N35" s="22">
        <f t="shared" si="5"/>
        <v>-1.1193748142217042E-2</v>
      </c>
      <c r="O35" s="22">
        <f t="shared" si="5"/>
        <v>-1.7498455886833516E-2</v>
      </c>
      <c r="P35" s="22">
        <f t="shared" si="5"/>
        <v>1.161685810189046E-2</v>
      </c>
      <c r="Q35" s="22">
        <f t="shared" si="5"/>
        <v>-1.5134529147982063E-2</v>
      </c>
      <c r="R35" s="22">
        <f t="shared" si="5"/>
        <v>-4.9800796812749003E-4</v>
      </c>
      <c r="S35" s="22">
        <f t="shared" si="5"/>
        <v>-2.5624599615631004E-3</v>
      </c>
      <c r="T35" s="22">
        <f t="shared" si="5"/>
        <v>-4.4601441518589881E-3</v>
      </c>
      <c r="U35" s="22">
        <f t="shared" si="5"/>
        <v>-2.2902404931722877E-2</v>
      </c>
      <c r="V35" s="22">
        <f t="shared" si="5"/>
        <v>0.20530408627393443</v>
      </c>
      <c r="W35" s="22">
        <f t="shared" si="5"/>
        <v>3.4298061413920083E-2</v>
      </c>
      <c r="X35" s="22">
        <f t="shared" si="5"/>
        <v>-2.4068734184664275E-2</v>
      </c>
      <c r="Y35" s="22">
        <f t="shared" si="5"/>
        <v>-4.9086284973468404E-2</v>
      </c>
      <c r="Z35" s="22">
        <f t="shared" si="5"/>
        <v>-1.73401308889756E-2</v>
      </c>
      <c r="AA35" s="22">
        <f t="shared" si="5"/>
        <v>-3.1426451134127058E-2</v>
      </c>
      <c r="AB35" s="22">
        <f t="shared" si="5"/>
        <v>-2.0220526999566942E-2</v>
      </c>
      <c r="AC35" s="22">
        <f t="shared" si="5"/>
        <v>-3.6039711682306543E-3</v>
      </c>
      <c r="AD35" s="22">
        <f t="shared" si="5"/>
        <v>-8.8377806592506662E-3</v>
      </c>
      <c r="AE35" s="22">
        <f t="shared" si="5"/>
        <v>-7.2640892346886084E-3</v>
      </c>
      <c r="AF35" s="22">
        <f t="shared" si="5"/>
        <v>-1.3594118463032321E-2</v>
      </c>
      <c r="AG35" s="22">
        <f t="shared" si="5"/>
        <v>-3.6563071297989032E-2</v>
      </c>
      <c r="AH35" s="22">
        <f t="shared" si="5"/>
        <v>-3.0542986425339366E-2</v>
      </c>
      <c r="AI35" s="22">
        <f t="shared" si="5"/>
        <v>1.1625778973915007E-2</v>
      </c>
      <c r="AJ35" s="22">
        <f t="shared" si="5"/>
        <v>-2.2989479124083032E-2</v>
      </c>
      <c r="AK35" s="22">
        <f t="shared" si="5"/>
        <v>-9.4447406504684292E-3</v>
      </c>
      <c r="AL35" s="22">
        <f t="shared" si="5"/>
        <v>-2.3798539023452518E-2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v>2373000000</v>
      </c>
      <c r="K38" s="1">
        <v>2028000000</v>
      </c>
      <c r="L38" s="1">
        <v>2074000000</v>
      </c>
      <c r="M38" s="1">
        <v>2350000000</v>
      </c>
      <c r="N38" s="1">
        <v>1549000000</v>
      </c>
      <c r="O38" s="1">
        <v>2294000000</v>
      </c>
      <c r="P38" s="1">
        <v>1415000000</v>
      </c>
      <c r="Q38" s="1">
        <v>2306000000</v>
      </c>
      <c r="R38" s="1">
        <v>3427000000</v>
      </c>
      <c r="S38" s="1">
        <v>5912000000</v>
      </c>
      <c r="T38" s="1">
        <v>5469000000</v>
      </c>
      <c r="U38" s="1">
        <v>6389000000</v>
      </c>
      <c r="V38" s="1">
        <v>6693000000</v>
      </c>
      <c r="W38" s="1">
        <v>5354000000</v>
      </c>
      <c r="X38" s="1">
        <v>3313000000</v>
      </c>
      <c r="Y38" s="1">
        <v>4781000000</v>
      </c>
      <c r="Z38" s="1">
        <v>2879000000</v>
      </c>
      <c r="AA38" s="1">
        <v>2768000000</v>
      </c>
      <c r="AB38" s="1">
        <v>4436000000</v>
      </c>
      <c r="AC38" s="1">
        <v>5947000000</v>
      </c>
      <c r="AD38" s="1">
        <v>8558000000</v>
      </c>
      <c r="AE38" s="1">
        <v>6845000000</v>
      </c>
      <c r="AF38" s="1">
        <v>7102000000</v>
      </c>
      <c r="AG38" s="1">
        <v>5569000000</v>
      </c>
      <c r="AH38" s="1">
        <v>2569000000</v>
      </c>
      <c r="AI38" s="1">
        <v>4239000000</v>
      </c>
      <c r="AJ38" s="1">
        <v>16181000000</v>
      </c>
      <c r="AK38" s="1">
        <v>10288000000</v>
      </c>
      <c r="AL38" s="1">
        <v>7214000000</v>
      </c>
    </row>
    <row r="39" spans="1:38" ht="19" x14ac:dyDescent="0.25">
      <c r="A39" s="5" t="s">
        <v>31</v>
      </c>
      <c r="B39" s="1" t="s">
        <v>92</v>
      </c>
      <c r="C39" s="1" t="s">
        <v>92</v>
      </c>
      <c r="D39" s="1" t="s">
        <v>92</v>
      </c>
      <c r="E39" s="1" t="s">
        <v>92</v>
      </c>
      <c r="F39" s="1" t="s">
        <v>92</v>
      </c>
      <c r="G39" s="1" t="s">
        <v>92</v>
      </c>
      <c r="H39" s="1" t="s">
        <v>92</v>
      </c>
      <c r="I39" s="1" t="s">
        <v>92</v>
      </c>
      <c r="J39" s="1" t="s">
        <v>92</v>
      </c>
      <c r="K39" s="1">
        <v>150000000</v>
      </c>
      <c r="L39" s="1">
        <v>446000000</v>
      </c>
      <c r="M39" s="1">
        <v>760000000</v>
      </c>
      <c r="N39" s="1">
        <v>857000000</v>
      </c>
      <c r="O39" s="1">
        <v>506000000</v>
      </c>
      <c r="P39" s="1">
        <v>185000000</v>
      </c>
      <c r="Q39" s="1">
        <v>212000000</v>
      </c>
      <c r="R39" s="1">
        <v>196000000</v>
      </c>
      <c r="S39" s="1">
        <v>300000000</v>
      </c>
      <c r="T39" s="1">
        <v>423000000</v>
      </c>
      <c r="U39" s="1">
        <v>1744000000</v>
      </c>
      <c r="V39" s="1">
        <v>1133000000</v>
      </c>
      <c r="W39" s="1">
        <v>202000000</v>
      </c>
      <c r="X39" s="1">
        <v>228000000</v>
      </c>
      <c r="Y39" s="1" t="s">
        <v>92</v>
      </c>
      <c r="Z39" s="1" t="s">
        <v>92</v>
      </c>
      <c r="AA39" s="1" t="s">
        <v>92</v>
      </c>
      <c r="AB39" s="1" t="s">
        <v>92</v>
      </c>
      <c r="AC39" s="1" t="s">
        <v>92</v>
      </c>
      <c r="AD39" s="1">
        <v>2128000000</v>
      </c>
      <c r="AE39" s="1">
        <v>4767000000</v>
      </c>
      <c r="AF39" s="1">
        <v>6246000000</v>
      </c>
      <c r="AG39" s="1">
        <v>9568000000</v>
      </c>
      <c r="AH39" s="1">
        <v>9281000000</v>
      </c>
      <c r="AI39" s="1">
        <v>6048000000</v>
      </c>
      <c r="AJ39" s="1" t="s">
        <v>92</v>
      </c>
      <c r="AK39" s="1" t="s">
        <v>92</v>
      </c>
      <c r="AL39" s="1" t="s">
        <v>92</v>
      </c>
    </row>
    <row r="40" spans="1:38" ht="19" x14ac:dyDescent="0.25">
      <c r="A40" s="5" t="s">
        <v>32</v>
      </c>
      <c r="B40" s="1" t="s">
        <v>92</v>
      </c>
      <c r="C40" s="1" t="s">
        <v>92</v>
      </c>
      <c r="D40" s="1" t="s">
        <v>92</v>
      </c>
      <c r="E40" s="1" t="s">
        <v>92</v>
      </c>
      <c r="F40" s="1" t="s">
        <v>92</v>
      </c>
      <c r="G40" s="1" t="s">
        <v>92</v>
      </c>
      <c r="H40" s="1" t="s">
        <v>92</v>
      </c>
      <c r="I40" s="1" t="s">
        <v>92</v>
      </c>
      <c r="J40" s="1">
        <v>2373000000</v>
      </c>
      <c r="K40" s="1">
        <v>2178000000</v>
      </c>
      <c r="L40" s="1">
        <v>2520000000</v>
      </c>
      <c r="M40" s="1">
        <v>3110000000</v>
      </c>
      <c r="N40" s="1">
        <v>2406000000</v>
      </c>
      <c r="O40" s="1">
        <v>2800000000</v>
      </c>
      <c r="P40" s="1">
        <v>1600000000</v>
      </c>
      <c r="Q40" s="1">
        <v>2518000000</v>
      </c>
      <c r="R40" s="1">
        <v>3623000000</v>
      </c>
      <c r="S40" s="1">
        <v>6212000000</v>
      </c>
      <c r="T40" s="1">
        <v>5892000000</v>
      </c>
      <c r="U40" s="1">
        <v>8133000000</v>
      </c>
      <c r="V40" s="1">
        <v>7826000000</v>
      </c>
      <c r="W40" s="1">
        <v>5556000000</v>
      </c>
      <c r="X40" s="1">
        <v>3541000000</v>
      </c>
      <c r="Y40" s="1">
        <v>4781000000</v>
      </c>
      <c r="Z40" s="1">
        <v>2879000000</v>
      </c>
      <c r="AA40" s="1">
        <v>2768000000</v>
      </c>
      <c r="AB40" s="1">
        <v>4436000000</v>
      </c>
      <c r="AC40" s="1">
        <v>5947000000</v>
      </c>
      <c r="AD40" s="1">
        <v>10686000000</v>
      </c>
      <c r="AE40" s="1">
        <v>11612000000</v>
      </c>
      <c r="AF40" s="1">
        <v>13348000000</v>
      </c>
      <c r="AG40" s="1">
        <v>15137000000</v>
      </c>
      <c r="AH40" s="1">
        <v>11850000000</v>
      </c>
      <c r="AI40" s="1">
        <v>10287000000</v>
      </c>
      <c r="AJ40" s="1">
        <v>16181000000</v>
      </c>
      <c r="AK40" s="1">
        <v>10288000000</v>
      </c>
      <c r="AL40" s="1">
        <v>7214000000</v>
      </c>
    </row>
    <row r="41" spans="1:38" ht="19" x14ac:dyDescent="0.25">
      <c r="A41" s="5" t="s">
        <v>33</v>
      </c>
      <c r="B41" s="1" t="s">
        <v>92</v>
      </c>
      <c r="C41" s="1" t="s">
        <v>92</v>
      </c>
      <c r="D41" s="1" t="s">
        <v>92</v>
      </c>
      <c r="E41" s="1" t="s">
        <v>92</v>
      </c>
      <c r="F41" s="1" t="s">
        <v>92</v>
      </c>
      <c r="G41" s="1" t="s">
        <v>92</v>
      </c>
      <c r="H41" s="1" t="s">
        <v>92</v>
      </c>
      <c r="I41" s="1" t="s">
        <v>92</v>
      </c>
      <c r="J41" s="1">
        <v>3115000000</v>
      </c>
      <c r="K41" s="1">
        <v>3562000000</v>
      </c>
      <c r="L41" s="1">
        <v>2841000000</v>
      </c>
      <c r="M41" s="1">
        <v>2738000000</v>
      </c>
      <c r="N41" s="1">
        <v>2781000000</v>
      </c>
      <c r="O41" s="1">
        <v>2940000000</v>
      </c>
      <c r="P41" s="1">
        <v>2910000000</v>
      </c>
      <c r="Q41" s="1">
        <v>2931000000</v>
      </c>
      <c r="R41" s="1">
        <v>3090000000</v>
      </c>
      <c r="S41" s="1">
        <v>3038000000</v>
      </c>
      <c r="T41" s="1">
        <v>4062000000</v>
      </c>
      <c r="U41" s="1">
        <v>4185000000</v>
      </c>
      <c r="V41" s="1">
        <v>5725000000</v>
      </c>
      <c r="W41" s="1">
        <v>6629000000</v>
      </c>
      <c r="X41" s="1">
        <v>6761000000</v>
      </c>
      <c r="Y41" s="1">
        <v>5836000000</v>
      </c>
      <c r="Z41" s="1">
        <v>5335000000</v>
      </c>
      <c r="AA41" s="1">
        <v>6275000000</v>
      </c>
      <c r="AB41" s="1">
        <v>6068000000</v>
      </c>
      <c r="AC41" s="1">
        <v>6508000000</v>
      </c>
      <c r="AD41" s="1">
        <v>6386000000</v>
      </c>
      <c r="AE41" s="1">
        <v>4861000000</v>
      </c>
      <c r="AF41" s="1">
        <v>4373000000</v>
      </c>
      <c r="AG41" s="1">
        <v>4594000000</v>
      </c>
      <c r="AH41" s="1">
        <v>4686000000</v>
      </c>
      <c r="AI41" s="1">
        <v>4951000000</v>
      </c>
      <c r="AJ41" s="1">
        <v>4178000000</v>
      </c>
      <c r="AK41" s="1">
        <v>4725000000</v>
      </c>
      <c r="AL41" s="1">
        <v>5143000000</v>
      </c>
    </row>
    <row r="42" spans="1:38" ht="19" x14ac:dyDescent="0.25">
      <c r="A42" s="5" t="s">
        <v>34</v>
      </c>
      <c r="B42" s="1" t="s">
        <v>92</v>
      </c>
      <c r="C42" s="1" t="s">
        <v>92</v>
      </c>
      <c r="D42" s="1" t="s">
        <v>92</v>
      </c>
      <c r="E42" s="1" t="s">
        <v>92</v>
      </c>
      <c r="F42" s="1" t="s">
        <v>92</v>
      </c>
      <c r="G42" s="1" t="s">
        <v>92</v>
      </c>
      <c r="H42" s="1" t="s">
        <v>92</v>
      </c>
      <c r="I42" s="1" t="s">
        <v>92</v>
      </c>
      <c r="J42" s="1">
        <v>2877000000</v>
      </c>
      <c r="K42" s="1">
        <v>3453000000</v>
      </c>
      <c r="L42" s="1">
        <v>3130000000</v>
      </c>
      <c r="M42" s="1">
        <v>3087000000</v>
      </c>
      <c r="N42" s="1">
        <v>3284000000</v>
      </c>
      <c r="O42" s="1">
        <v>3338000000</v>
      </c>
      <c r="P42" s="1">
        <v>3490000000</v>
      </c>
      <c r="Q42" s="1">
        <v>3384000000</v>
      </c>
      <c r="R42" s="1">
        <v>3456000000</v>
      </c>
      <c r="S42" s="1">
        <v>3640000000</v>
      </c>
      <c r="T42" s="1">
        <v>4400000000</v>
      </c>
      <c r="U42" s="1">
        <v>5006000000</v>
      </c>
      <c r="V42" s="1">
        <v>6291000000</v>
      </c>
      <c r="W42" s="1">
        <v>6819000000</v>
      </c>
      <c r="X42" s="1">
        <v>8416000000</v>
      </c>
      <c r="Y42" s="1">
        <v>6880000000</v>
      </c>
      <c r="Z42" s="1">
        <v>6384000000</v>
      </c>
      <c r="AA42" s="1">
        <v>7379000000</v>
      </c>
      <c r="AB42" s="1">
        <v>6721000000</v>
      </c>
      <c r="AC42" s="1">
        <v>6909000000</v>
      </c>
      <c r="AD42" s="1">
        <v>6759000000</v>
      </c>
      <c r="AE42" s="1">
        <v>5454000000</v>
      </c>
      <c r="AF42" s="1">
        <v>4716000000</v>
      </c>
      <c r="AG42" s="1">
        <v>4624000000</v>
      </c>
      <c r="AH42" s="1">
        <v>4738000000</v>
      </c>
      <c r="AI42" s="1">
        <v>5017000000</v>
      </c>
      <c r="AJ42" s="1">
        <v>5498000000</v>
      </c>
      <c r="AK42" s="1">
        <v>5983000000</v>
      </c>
      <c r="AL42" s="1">
        <v>6924000000</v>
      </c>
    </row>
    <row r="43" spans="1:38" ht="19" x14ac:dyDescent="0.25">
      <c r="A43" s="5" t="s">
        <v>35</v>
      </c>
      <c r="B43" s="1" t="s">
        <v>92</v>
      </c>
      <c r="C43" s="1" t="s">
        <v>92</v>
      </c>
      <c r="D43" s="1" t="s">
        <v>92</v>
      </c>
      <c r="E43" s="1" t="s">
        <v>92</v>
      </c>
      <c r="F43" s="1" t="s">
        <v>92</v>
      </c>
      <c r="G43" s="1" t="s">
        <v>92</v>
      </c>
      <c r="H43" s="1" t="s">
        <v>92</v>
      </c>
      <c r="I43" s="1" t="s">
        <v>92</v>
      </c>
      <c r="J43" s="1">
        <v>1623000000</v>
      </c>
      <c r="K43" s="1">
        <v>1649000000</v>
      </c>
      <c r="L43" s="1">
        <v>2316000000</v>
      </c>
      <c r="M43" s="1">
        <v>1851000000</v>
      </c>
      <c r="N43" s="1">
        <v>2106000000</v>
      </c>
      <c r="O43" s="1">
        <v>2280000000</v>
      </c>
      <c r="P43" s="1">
        <v>2069000000</v>
      </c>
      <c r="Q43" s="1">
        <v>2056000000</v>
      </c>
      <c r="R43" s="1">
        <v>1997000000</v>
      </c>
      <c r="S43" s="1">
        <v>2330000000</v>
      </c>
      <c r="T43" s="1">
        <v>2761000000</v>
      </c>
      <c r="U43" s="1">
        <v>3005000000</v>
      </c>
      <c r="V43" s="1">
        <v>4487000000</v>
      </c>
      <c r="W43" s="1">
        <v>5027000000</v>
      </c>
      <c r="X43" s="1">
        <v>5797000000</v>
      </c>
      <c r="Y43" s="1">
        <v>4408000000</v>
      </c>
      <c r="Z43" s="1">
        <v>4184000000</v>
      </c>
      <c r="AA43" s="1">
        <v>5548000000</v>
      </c>
      <c r="AB43" s="1">
        <v>4685000000</v>
      </c>
      <c r="AC43" s="1">
        <v>4626000000</v>
      </c>
      <c r="AD43" s="1">
        <v>7786000000</v>
      </c>
      <c r="AE43" s="1">
        <v>7719000000</v>
      </c>
      <c r="AF43" s="1">
        <v>11345000000</v>
      </c>
      <c r="AG43" s="1">
        <v>2139000000</v>
      </c>
      <c r="AH43" s="1">
        <v>2046000000</v>
      </c>
      <c r="AI43" s="1">
        <v>2218000000</v>
      </c>
      <c r="AJ43" s="1">
        <v>2130000000</v>
      </c>
      <c r="AK43" s="1">
        <v>2095000000</v>
      </c>
      <c r="AL43" s="1">
        <v>2372000000</v>
      </c>
    </row>
    <row r="44" spans="1:38" ht="19" x14ac:dyDescent="0.25">
      <c r="A44" s="6" t="s">
        <v>36</v>
      </c>
      <c r="B44" s="10" t="s">
        <v>92</v>
      </c>
      <c r="C44" s="10" t="s">
        <v>92</v>
      </c>
      <c r="D44" s="10" t="s">
        <v>92</v>
      </c>
      <c r="E44" s="10" t="s">
        <v>92</v>
      </c>
      <c r="F44" s="10" t="s">
        <v>92</v>
      </c>
      <c r="G44" s="10" t="s">
        <v>92</v>
      </c>
      <c r="H44" s="10" t="s">
        <v>92</v>
      </c>
      <c r="I44" s="10" t="s">
        <v>92</v>
      </c>
      <c r="J44" s="10">
        <v>9988000000</v>
      </c>
      <c r="K44" s="10">
        <v>10842000000</v>
      </c>
      <c r="L44" s="10">
        <v>10807000000</v>
      </c>
      <c r="M44" s="10">
        <v>10786000000</v>
      </c>
      <c r="N44" s="10">
        <v>10577000000</v>
      </c>
      <c r="O44" s="10">
        <v>11358000000</v>
      </c>
      <c r="P44" s="10">
        <v>10069000000</v>
      </c>
      <c r="Q44" s="10">
        <v>10889000000</v>
      </c>
      <c r="R44" s="10">
        <v>12166000000</v>
      </c>
      <c r="S44" s="10">
        <v>15220000000</v>
      </c>
      <c r="T44" s="10">
        <v>17115000000</v>
      </c>
      <c r="U44" s="10">
        <v>20329000000</v>
      </c>
      <c r="V44" s="10">
        <v>24329000000</v>
      </c>
      <c r="W44" s="10">
        <v>24031000000</v>
      </c>
      <c r="X44" s="10">
        <v>24515000000</v>
      </c>
      <c r="Y44" s="10">
        <v>21905000000</v>
      </c>
      <c r="Z44" s="10">
        <v>18782000000</v>
      </c>
      <c r="AA44" s="10">
        <v>21970000000</v>
      </c>
      <c r="AB44" s="10">
        <v>21910000000</v>
      </c>
      <c r="AC44" s="10">
        <v>23990000000</v>
      </c>
      <c r="AD44" s="10">
        <v>31617000000</v>
      </c>
      <c r="AE44" s="10">
        <v>29646000000</v>
      </c>
      <c r="AF44" s="10">
        <v>33782000000</v>
      </c>
      <c r="AG44" s="10">
        <v>26494000000</v>
      </c>
      <c r="AH44" s="10">
        <v>23320000000</v>
      </c>
      <c r="AI44" s="10">
        <v>22473000000</v>
      </c>
      <c r="AJ44" s="10">
        <v>27987000000</v>
      </c>
      <c r="AK44" s="10">
        <v>23091000000</v>
      </c>
      <c r="AL44" s="10">
        <v>21653000000</v>
      </c>
    </row>
    <row r="45" spans="1:38" ht="19" x14ac:dyDescent="0.25">
      <c r="A45" s="5" t="s">
        <v>37</v>
      </c>
      <c r="B45" s="1" t="s">
        <v>92</v>
      </c>
      <c r="C45" s="1" t="s">
        <v>92</v>
      </c>
      <c r="D45" s="1" t="s">
        <v>92</v>
      </c>
      <c r="E45" s="1" t="s">
        <v>92</v>
      </c>
      <c r="F45" s="1" t="s">
        <v>92</v>
      </c>
      <c r="G45" s="1" t="s">
        <v>92</v>
      </c>
      <c r="H45" s="1" t="s">
        <v>92</v>
      </c>
      <c r="I45" s="1" t="s">
        <v>92</v>
      </c>
      <c r="J45" s="1">
        <v>10024000000</v>
      </c>
      <c r="K45" s="1">
        <v>11026000000</v>
      </c>
      <c r="L45" s="1">
        <v>11118000000</v>
      </c>
      <c r="M45" s="1">
        <v>11376000000</v>
      </c>
      <c r="N45" s="1">
        <v>12180000000</v>
      </c>
      <c r="O45" s="1">
        <v>12626000000</v>
      </c>
      <c r="P45" s="1">
        <v>13692000000</v>
      </c>
      <c r="Q45" s="1">
        <v>13095000000</v>
      </c>
      <c r="R45" s="1">
        <v>13349000000</v>
      </c>
      <c r="S45" s="1">
        <v>13104000000</v>
      </c>
      <c r="T45" s="1">
        <v>14108000000</v>
      </c>
      <c r="U45" s="1">
        <v>14332000000</v>
      </c>
      <c r="V45" s="1">
        <v>18770000000</v>
      </c>
      <c r="W45" s="1">
        <v>19540000000</v>
      </c>
      <c r="X45" s="1">
        <v>20640000000</v>
      </c>
      <c r="Y45" s="1">
        <v>19462000000</v>
      </c>
      <c r="Z45" s="1">
        <v>19244000000</v>
      </c>
      <c r="AA45" s="1">
        <v>21293000000</v>
      </c>
      <c r="AB45" s="1">
        <v>20377000000</v>
      </c>
      <c r="AC45" s="1">
        <v>21666000000</v>
      </c>
      <c r="AD45" s="1">
        <v>22304000000</v>
      </c>
      <c r="AE45" s="1">
        <v>20268000000</v>
      </c>
      <c r="AF45" s="1">
        <v>19385000000</v>
      </c>
      <c r="AG45" s="1">
        <v>19893000000</v>
      </c>
      <c r="AH45" s="1">
        <v>20600000000</v>
      </c>
      <c r="AI45" s="1">
        <v>21271000000</v>
      </c>
      <c r="AJ45" s="1">
        <v>20692000000</v>
      </c>
      <c r="AK45" s="1">
        <v>21686000000</v>
      </c>
      <c r="AL45" s="1">
        <v>21195000000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55306000000</v>
      </c>
      <c r="W46" s="1">
        <v>56552000000</v>
      </c>
      <c r="X46" s="1">
        <v>59767000000</v>
      </c>
      <c r="Y46" s="1">
        <v>56512000000</v>
      </c>
      <c r="Z46" s="1">
        <v>54012000000</v>
      </c>
      <c r="AA46" s="1">
        <v>57562000000</v>
      </c>
      <c r="AB46" s="1">
        <v>53773000000</v>
      </c>
      <c r="AC46" s="1">
        <v>55188000000</v>
      </c>
      <c r="AD46" s="1">
        <v>53704000000</v>
      </c>
      <c r="AE46" s="1">
        <v>47316000000</v>
      </c>
      <c r="AF46" s="1">
        <v>44350000000</v>
      </c>
      <c r="AG46" s="1">
        <v>44699000000</v>
      </c>
      <c r="AH46" s="1">
        <v>45175000000</v>
      </c>
      <c r="AI46" s="1">
        <v>40273000000</v>
      </c>
      <c r="AJ46" s="1">
        <v>39901000000</v>
      </c>
      <c r="AK46" s="1">
        <v>40924000000</v>
      </c>
      <c r="AL46" s="1">
        <v>39700000000</v>
      </c>
    </row>
    <row r="47" spans="1:38" ht="19" x14ac:dyDescent="0.25">
      <c r="A47" s="5" t="s">
        <v>39</v>
      </c>
      <c r="B47" s="1" t="s">
        <v>92</v>
      </c>
      <c r="C47" s="1" t="s">
        <v>92</v>
      </c>
      <c r="D47" s="1" t="s">
        <v>92</v>
      </c>
      <c r="E47" s="1" t="s">
        <v>92</v>
      </c>
      <c r="F47" s="1" t="s">
        <v>92</v>
      </c>
      <c r="G47" s="1" t="s">
        <v>92</v>
      </c>
      <c r="H47" s="1" t="s">
        <v>92</v>
      </c>
      <c r="I47" s="1" t="s">
        <v>92</v>
      </c>
      <c r="J47" s="1">
        <v>3754000000</v>
      </c>
      <c r="K47" s="1">
        <v>4572000000</v>
      </c>
      <c r="L47" s="1">
        <v>4281000000</v>
      </c>
      <c r="M47" s="1">
        <v>3949000000</v>
      </c>
      <c r="N47" s="1">
        <v>7011000000</v>
      </c>
      <c r="O47" s="1">
        <v>6822000000</v>
      </c>
      <c r="P47" s="1">
        <v>8786000000</v>
      </c>
      <c r="Q47" s="1">
        <v>8300000000</v>
      </c>
      <c r="R47" s="1">
        <v>13430000000</v>
      </c>
      <c r="S47" s="1">
        <v>13507000000</v>
      </c>
      <c r="T47" s="1">
        <v>23900000000</v>
      </c>
      <c r="U47" s="1">
        <v>24163000000</v>
      </c>
      <c r="V47" s="1">
        <v>33721000000</v>
      </c>
      <c r="W47" s="1">
        <v>33626000000</v>
      </c>
      <c r="X47" s="1">
        <v>34233000000</v>
      </c>
      <c r="Y47" s="1">
        <v>32606000000</v>
      </c>
      <c r="Z47" s="1">
        <v>31636000000</v>
      </c>
      <c r="AA47" s="1">
        <v>32620000000</v>
      </c>
      <c r="AB47" s="1">
        <v>30988000000</v>
      </c>
      <c r="AC47" s="1">
        <v>31572000000</v>
      </c>
      <c r="AD47" s="1">
        <v>30843000000</v>
      </c>
      <c r="AE47" s="1">
        <v>26829000000</v>
      </c>
      <c r="AF47" s="1">
        <v>24527000000</v>
      </c>
      <c r="AG47" s="1">
        <v>24187000000</v>
      </c>
      <c r="AH47" s="1">
        <v>23902000000</v>
      </c>
      <c r="AI47" s="1">
        <v>24215000000</v>
      </c>
      <c r="AJ47" s="1">
        <v>23792000000</v>
      </c>
      <c r="AK47" s="1">
        <v>23642000000</v>
      </c>
      <c r="AL47" s="1">
        <v>23679000000</v>
      </c>
    </row>
    <row r="48" spans="1:38" ht="19" x14ac:dyDescent="0.25">
      <c r="A48" s="5" t="s">
        <v>40</v>
      </c>
      <c r="B48" s="1" t="s">
        <v>92</v>
      </c>
      <c r="C48" s="1" t="s">
        <v>92</v>
      </c>
      <c r="D48" s="1" t="s">
        <v>92</v>
      </c>
      <c r="E48" s="1" t="s">
        <v>92</v>
      </c>
      <c r="F48" s="1" t="s">
        <v>92</v>
      </c>
      <c r="G48" s="1" t="s">
        <v>92</v>
      </c>
      <c r="H48" s="1" t="s">
        <v>92</v>
      </c>
      <c r="I48" s="1" t="s">
        <v>92</v>
      </c>
      <c r="J48" s="1">
        <v>3754000000</v>
      </c>
      <c r="K48" s="1">
        <v>4572000000</v>
      </c>
      <c r="L48" s="1">
        <v>4281000000</v>
      </c>
      <c r="M48" s="1">
        <v>3949000000</v>
      </c>
      <c r="N48" s="1">
        <v>7011000000</v>
      </c>
      <c r="O48" s="1">
        <v>6822000000</v>
      </c>
      <c r="P48" s="1">
        <v>8786000000</v>
      </c>
      <c r="Q48" s="1">
        <v>8300000000</v>
      </c>
      <c r="R48" s="1">
        <v>13430000000</v>
      </c>
      <c r="S48" s="1">
        <v>13507000000</v>
      </c>
      <c r="T48" s="1">
        <v>23900000000</v>
      </c>
      <c r="U48" s="1">
        <v>24163000000</v>
      </c>
      <c r="V48" s="1">
        <v>89027000000</v>
      </c>
      <c r="W48" s="1">
        <v>90178000000</v>
      </c>
      <c r="X48" s="1">
        <v>94000000000</v>
      </c>
      <c r="Y48" s="1">
        <v>89118000000</v>
      </c>
      <c r="Z48" s="1">
        <v>85648000000</v>
      </c>
      <c r="AA48" s="1">
        <v>90182000000</v>
      </c>
      <c r="AB48" s="1">
        <v>84761000000</v>
      </c>
      <c r="AC48" s="1">
        <v>86760000000</v>
      </c>
      <c r="AD48" s="1">
        <v>84547000000</v>
      </c>
      <c r="AE48" s="1">
        <v>74145000000</v>
      </c>
      <c r="AF48" s="1">
        <v>68877000000</v>
      </c>
      <c r="AG48" s="1">
        <v>68886000000</v>
      </c>
      <c r="AH48" s="1">
        <v>69077000000</v>
      </c>
      <c r="AI48" s="1">
        <v>64488000000</v>
      </c>
      <c r="AJ48" s="1">
        <v>63693000000</v>
      </c>
      <c r="AK48" s="1">
        <v>64566000000</v>
      </c>
      <c r="AL48" s="1">
        <v>63379000000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t="s">
        <v>92</v>
      </c>
      <c r="C51" s="1" t="s">
        <v>92</v>
      </c>
      <c r="D51" s="1" t="s">
        <v>92</v>
      </c>
      <c r="E51" s="1" t="s">
        <v>92</v>
      </c>
      <c r="F51" s="1" t="s">
        <v>92</v>
      </c>
      <c r="G51" s="1" t="s">
        <v>92</v>
      </c>
      <c r="H51" s="1" t="s">
        <v>92</v>
      </c>
      <c r="I51" s="1" t="s">
        <v>92</v>
      </c>
      <c r="J51" s="1">
        <v>1769000000</v>
      </c>
      <c r="K51" s="1">
        <v>1685000000</v>
      </c>
      <c r="L51" s="1">
        <v>1524000000</v>
      </c>
      <c r="M51" s="1">
        <v>1433000000</v>
      </c>
      <c r="N51" s="1">
        <v>1198000000</v>
      </c>
      <c r="O51" s="1">
        <v>1307000000</v>
      </c>
      <c r="P51" s="1">
        <v>1647000000</v>
      </c>
      <c r="Q51" s="1">
        <v>2103000000</v>
      </c>
      <c r="R51" s="1">
        <v>1831000000</v>
      </c>
      <c r="S51" s="1">
        <v>1875000000</v>
      </c>
      <c r="T51" s="1">
        <v>1925000000</v>
      </c>
      <c r="U51" s="1">
        <v>2703000000</v>
      </c>
      <c r="V51" s="1">
        <v>3569000000</v>
      </c>
      <c r="W51" s="1">
        <v>4265000000</v>
      </c>
      <c r="X51" s="1">
        <v>4837000000</v>
      </c>
      <c r="Y51" s="1">
        <v>4348000000</v>
      </c>
      <c r="Z51" s="1">
        <v>4498000000</v>
      </c>
      <c r="AA51" s="1">
        <v>4909000000</v>
      </c>
      <c r="AB51" s="1">
        <v>5196000000</v>
      </c>
      <c r="AC51" s="1">
        <v>6847000000</v>
      </c>
      <c r="AD51" s="1">
        <v>5798000000</v>
      </c>
      <c r="AE51" s="1">
        <v>5436000000</v>
      </c>
      <c r="AF51" s="1">
        <v>5092000000</v>
      </c>
      <c r="AG51" s="1">
        <v>5133000000</v>
      </c>
      <c r="AH51" s="1">
        <v>5313000000</v>
      </c>
      <c r="AI51" s="1">
        <v>6863000000</v>
      </c>
      <c r="AJ51" s="1">
        <v>8328000000</v>
      </c>
      <c r="AK51" s="1">
        <v>9964000000</v>
      </c>
      <c r="AL51" s="1">
        <v>10981000000</v>
      </c>
    </row>
    <row r="52" spans="1:38" ht="19" x14ac:dyDescent="0.25">
      <c r="A52" s="5" t="s">
        <v>44</v>
      </c>
      <c r="B52" s="1" t="s">
        <v>92</v>
      </c>
      <c r="C52" s="1" t="s">
        <v>92</v>
      </c>
      <c r="D52" s="1" t="s">
        <v>92</v>
      </c>
      <c r="E52" s="1" t="s">
        <v>92</v>
      </c>
      <c r="F52" s="1" t="s">
        <v>92</v>
      </c>
      <c r="G52" s="1" t="s">
        <v>92</v>
      </c>
      <c r="H52" s="1" t="s">
        <v>92</v>
      </c>
      <c r="I52" s="1" t="s">
        <v>92</v>
      </c>
      <c r="J52" s="1">
        <v>15547000000</v>
      </c>
      <c r="K52" s="1">
        <v>17283000000</v>
      </c>
      <c r="L52" s="1">
        <v>16923000000</v>
      </c>
      <c r="M52" s="1">
        <v>16758000000</v>
      </c>
      <c r="N52" s="1">
        <v>20389000000</v>
      </c>
      <c r="O52" s="1">
        <v>20755000000</v>
      </c>
      <c r="P52" s="1">
        <v>24125000000</v>
      </c>
      <c r="Q52" s="1">
        <v>23498000000</v>
      </c>
      <c r="R52" s="1">
        <v>28610000000</v>
      </c>
      <c r="S52" s="1">
        <v>28486000000</v>
      </c>
      <c r="T52" s="1">
        <v>39933000000</v>
      </c>
      <c r="U52" s="1">
        <v>41198000000</v>
      </c>
      <c r="V52" s="1">
        <v>111366000000</v>
      </c>
      <c r="W52" s="1">
        <v>113983000000</v>
      </c>
      <c r="X52" s="1">
        <v>119477000000</v>
      </c>
      <c r="Y52" s="1">
        <v>112928000000</v>
      </c>
      <c r="Z52" s="1">
        <v>109390000000</v>
      </c>
      <c r="AA52" s="1">
        <v>116384000000</v>
      </c>
      <c r="AB52" s="1">
        <v>110334000000</v>
      </c>
      <c r="AC52" s="1">
        <v>115273000000</v>
      </c>
      <c r="AD52" s="1">
        <v>112649000000</v>
      </c>
      <c r="AE52" s="1">
        <v>99849000000</v>
      </c>
      <c r="AF52" s="1">
        <v>93354000000</v>
      </c>
      <c r="AG52" s="1">
        <v>93912000000</v>
      </c>
      <c r="AH52" s="1">
        <v>94990000000</v>
      </c>
      <c r="AI52" s="1">
        <v>92622000000</v>
      </c>
      <c r="AJ52" s="1">
        <v>92713000000</v>
      </c>
      <c r="AK52" s="1">
        <v>96216000000</v>
      </c>
      <c r="AL52" s="1">
        <v>95555000000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v>25535000000</v>
      </c>
      <c r="K54" s="11">
        <v>28125000000</v>
      </c>
      <c r="L54" s="11">
        <v>27730000000</v>
      </c>
      <c r="M54" s="11">
        <v>27544000000</v>
      </c>
      <c r="N54" s="11">
        <v>30966000000</v>
      </c>
      <c r="O54" s="11">
        <v>32113000000</v>
      </c>
      <c r="P54" s="11">
        <v>34194000000</v>
      </c>
      <c r="Q54" s="11">
        <v>34387000000</v>
      </c>
      <c r="R54" s="11">
        <v>40776000000</v>
      </c>
      <c r="S54" s="11">
        <v>43706000000</v>
      </c>
      <c r="T54" s="11">
        <v>57048000000</v>
      </c>
      <c r="U54" s="11">
        <v>61527000000</v>
      </c>
      <c r="V54" s="11">
        <v>135695000000</v>
      </c>
      <c r="W54" s="11">
        <v>138014000000</v>
      </c>
      <c r="X54" s="11">
        <v>143992000000</v>
      </c>
      <c r="Y54" s="11">
        <v>134833000000</v>
      </c>
      <c r="Z54" s="11">
        <v>128172000000</v>
      </c>
      <c r="AA54" s="11">
        <v>138354000000</v>
      </c>
      <c r="AB54" s="11">
        <v>132244000000</v>
      </c>
      <c r="AC54" s="11">
        <v>139263000000</v>
      </c>
      <c r="AD54" s="11">
        <v>144266000000</v>
      </c>
      <c r="AE54" s="11">
        <v>129495000000</v>
      </c>
      <c r="AF54" s="11">
        <v>127136000000</v>
      </c>
      <c r="AG54" s="11">
        <v>120406000000</v>
      </c>
      <c r="AH54" s="11">
        <v>118310000000</v>
      </c>
      <c r="AI54" s="11">
        <v>115095000000</v>
      </c>
      <c r="AJ54" s="11">
        <v>120700000000</v>
      </c>
      <c r="AK54" s="11">
        <v>119307000000</v>
      </c>
      <c r="AL54" s="11">
        <v>117208000000</v>
      </c>
    </row>
    <row r="55" spans="1:38" ht="20" thickTop="1" x14ac:dyDescent="0.25">
      <c r="A55" s="5" t="s">
        <v>47</v>
      </c>
      <c r="B55" s="1" t="s">
        <v>92</v>
      </c>
      <c r="C55" s="1" t="s">
        <v>92</v>
      </c>
      <c r="D55" s="1" t="s">
        <v>92</v>
      </c>
      <c r="E55" s="1" t="s">
        <v>92</v>
      </c>
      <c r="F55" s="1" t="s">
        <v>92</v>
      </c>
      <c r="G55" s="1" t="s">
        <v>92</v>
      </c>
      <c r="H55" s="1" t="s">
        <v>92</v>
      </c>
      <c r="I55" s="1" t="s">
        <v>92</v>
      </c>
      <c r="J55" s="1">
        <v>3264000000</v>
      </c>
      <c r="K55" s="1">
        <v>3616000000</v>
      </c>
      <c r="L55" s="1">
        <v>2366000000</v>
      </c>
      <c r="M55" s="1">
        <v>2203000000</v>
      </c>
      <c r="N55" s="1">
        <v>2051000000</v>
      </c>
      <c r="O55" s="1">
        <v>2300000000</v>
      </c>
      <c r="P55" s="1">
        <v>2209000000</v>
      </c>
      <c r="Q55" s="1">
        <v>2075000000</v>
      </c>
      <c r="R55" s="1">
        <v>2205000000</v>
      </c>
      <c r="S55" s="1">
        <v>2795000000</v>
      </c>
      <c r="T55" s="1">
        <v>3617000000</v>
      </c>
      <c r="U55" s="1">
        <v>3802000000</v>
      </c>
      <c r="V55" s="1">
        <v>4910000000</v>
      </c>
      <c r="W55" s="1">
        <v>5710000000</v>
      </c>
      <c r="X55" s="1">
        <v>6775000000</v>
      </c>
      <c r="Y55" s="1">
        <v>5980000000</v>
      </c>
      <c r="Z55" s="1">
        <v>7251000000</v>
      </c>
      <c r="AA55" s="1">
        <v>8022000000</v>
      </c>
      <c r="AB55" s="1">
        <v>7920000000</v>
      </c>
      <c r="AC55" s="1">
        <v>8777000000</v>
      </c>
      <c r="AD55" s="1">
        <v>8461000000</v>
      </c>
      <c r="AE55" s="1">
        <v>8257000000</v>
      </c>
      <c r="AF55" s="1">
        <v>9325000000</v>
      </c>
      <c r="AG55" s="1">
        <v>9632000000</v>
      </c>
      <c r="AH55" s="1">
        <v>10344000000</v>
      </c>
      <c r="AI55" s="1">
        <v>11260000000</v>
      </c>
      <c r="AJ55" s="1">
        <v>12071000000</v>
      </c>
      <c r="AK55" s="1">
        <v>13720000000</v>
      </c>
      <c r="AL55" s="1">
        <v>14882000000</v>
      </c>
    </row>
    <row r="56" spans="1:38" ht="19" x14ac:dyDescent="0.25">
      <c r="A56" s="5" t="s">
        <v>48</v>
      </c>
      <c r="B56" s="1" t="s">
        <v>92</v>
      </c>
      <c r="C56" s="1" t="s">
        <v>92</v>
      </c>
      <c r="D56" s="1" t="s">
        <v>92</v>
      </c>
      <c r="E56" s="1" t="s">
        <v>92</v>
      </c>
      <c r="F56" s="1" t="s">
        <v>92</v>
      </c>
      <c r="G56" s="1" t="s">
        <v>92</v>
      </c>
      <c r="H56" s="1" t="s">
        <v>92</v>
      </c>
      <c r="I56" s="1" t="s">
        <v>92</v>
      </c>
      <c r="J56" s="1">
        <v>1375000000</v>
      </c>
      <c r="K56" s="1">
        <v>970000000</v>
      </c>
      <c r="L56" s="1">
        <v>1116000000</v>
      </c>
      <c r="M56" s="1">
        <v>849000000</v>
      </c>
      <c r="N56" s="1">
        <v>2281000000</v>
      </c>
      <c r="O56" s="1">
        <v>3150000000</v>
      </c>
      <c r="P56" s="1">
        <v>3210000000</v>
      </c>
      <c r="Q56" s="1">
        <v>2233000000</v>
      </c>
      <c r="R56" s="1">
        <v>3731000000</v>
      </c>
      <c r="S56" s="1">
        <v>2172000000</v>
      </c>
      <c r="T56" s="1">
        <v>8287000000</v>
      </c>
      <c r="U56" s="1">
        <v>11441000000</v>
      </c>
      <c r="V56" s="1">
        <v>2128000000</v>
      </c>
      <c r="W56" s="1">
        <v>12039000000</v>
      </c>
      <c r="X56" s="1">
        <v>13084000000</v>
      </c>
      <c r="Y56" s="1">
        <v>16320000000</v>
      </c>
      <c r="Z56" s="1">
        <v>8472000000</v>
      </c>
      <c r="AA56" s="1">
        <v>9981000000</v>
      </c>
      <c r="AB56" s="1">
        <v>8682000000</v>
      </c>
      <c r="AC56" s="1">
        <v>12427000000</v>
      </c>
      <c r="AD56" s="1">
        <v>15587000000</v>
      </c>
      <c r="AE56" s="1">
        <v>12001000000</v>
      </c>
      <c r="AF56" s="1">
        <v>11637000000</v>
      </c>
      <c r="AG56" s="1">
        <v>13541000000</v>
      </c>
      <c r="AH56" s="1">
        <v>10401000000</v>
      </c>
      <c r="AI56" s="1">
        <v>9688000000</v>
      </c>
      <c r="AJ56" s="1">
        <v>11183000000</v>
      </c>
      <c r="AK56" s="1">
        <v>8889000000</v>
      </c>
      <c r="AL56" s="1">
        <v>8850000000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v>693000000</v>
      </c>
      <c r="AK57" s="1">
        <v>637000000</v>
      </c>
      <c r="AL57" s="1">
        <v>587000000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v>3401000000</v>
      </c>
      <c r="K59" s="1">
        <v>4062000000</v>
      </c>
      <c r="L59" s="1">
        <v>4343000000</v>
      </c>
      <c r="M59" s="1">
        <v>4746000000</v>
      </c>
      <c r="N59" s="1">
        <v>4918000000</v>
      </c>
      <c r="O59" s="1">
        <v>5311000000</v>
      </c>
      <c r="P59" s="1">
        <v>4646000000</v>
      </c>
      <c r="Q59" s="1">
        <v>5538000000</v>
      </c>
      <c r="R59" s="1">
        <v>6768000000</v>
      </c>
      <c r="S59" s="1">
        <v>7391000000</v>
      </c>
      <c r="T59" s="1">
        <v>10243000000</v>
      </c>
      <c r="U59" s="1">
        <v>9796000000</v>
      </c>
      <c r="V59" s="1">
        <v>12947000000</v>
      </c>
      <c r="W59" s="1">
        <v>12968000000</v>
      </c>
      <c r="X59" s="1">
        <v>11099000000</v>
      </c>
      <c r="Y59" s="1">
        <v>8601000000</v>
      </c>
      <c r="Z59" s="1">
        <v>8559000000</v>
      </c>
      <c r="AA59" s="1">
        <v>9290000000</v>
      </c>
      <c r="AB59" s="1">
        <v>8305000000</v>
      </c>
      <c r="AC59" s="1">
        <v>8833000000</v>
      </c>
      <c r="AD59" s="1">
        <v>9678000000</v>
      </c>
      <c r="AE59" s="1">
        <v>9532000000</v>
      </c>
      <c r="AF59" s="1">
        <v>9808000000</v>
      </c>
      <c r="AG59" s="1">
        <v>7037000000</v>
      </c>
      <c r="AH59" s="1">
        <v>7492000000</v>
      </c>
      <c r="AI59" s="1">
        <v>9063000000</v>
      </c>
      <c r="AJ59" s="1">
        <v>9029000000</v>
      </c>
      <c r="AK59" s="1">
        <v>9886000000</v>
      </c>
      <c r="AL59" s="1">
        <v>8762000000</v>
      </c>
    </row>
    <row r="60" spans="1:38" ht="19" x14ac:dyDescent="0.25">
      <c r="A60" s="6" t="s">
        <v>52</v>
      </c>
      <c r="B60" s="10" t="s">
        <v>92</v>
      </c>
      <c r="C60" s="10" t="s">
        <v>92</v>
      </c>
      <c r="D60" s="10" t="s">
        <v>92</v>
      </c>
      <c r="E60" s="10" t="s">
        <v>92</v>
      </c>
      <c r="F60" s="10" t="s">
        <v>92</v>
      </c>
      <c r="G60" s="10" t="s">
        <v>92</v>
      </c>
      <c r="H60" s="10" t="s">
        <v>92</v>
      </c>
      <c r="I60" s="10" t="s">
        <v>92</v>
      </c>
      <c r="J60" s="10">
        <v>8040000000</v>
      </c>
      <c r="K60" s="10">
        <v>8648000000</v>
      </c>
      <c r="L60" s="10">
        <v>7825000000</v>
      </c>
      <c r="M60" s="10">
        <v>7798000000</v>
      </c>
      <c r="N60" s="10">
        <v>9250000000</v>
      </c>
      <c r="O60" s="10">
        <v>10761000000</v>
      </c>
      <c r="P60" s="10">
        <v>10065000000</v>
      </c>
      <c r="Q60" s="10">
        <v>9846000000</v>
      </c>
      <c r="R60" s="10">
        <v>12704000000</v>
      </c>
      <c r="S60" s="10">
        <v>12358000000</v>
      </c>
      <c r="T60" s="10">
        <v>22147000000</v>
      </c>
      <c r="U60" s="10">
        <v>25039000000</v>
      </c>
      <c r="V60" s="10">
        <v>19985000000</v>
      </c>
      <c r="W60" s="10">
        <v>30717000000</v>
      </c>
      <c r="X60" s="10">
        <v>30958000000</v>
      </c>
      <c r="Y60" s="10">
        <v>30901000000</v>
      </c>
      <c r="Z60" s="10">
        <v>24282000000</v>
      </c>
      <c r="AA60" s="10">
        <v>27293000000</v>
      </c>
      <c r="AB60" s="10">
        <v>24907000000</v>
      </c>
      <c r="AC60" s="10">
        <v>30037000000</v>
      </c>
      <c r="AD60" s="10">
        <v>33726000000</v>
      </c>
      <c r="AE60" s="10">
        <v>29790000000</v>
      </c>
      <c r="AF60" s="10">
        <v>30770000000</v>
      </c>
      <c r="AG60" s="10">
        <v>30210000000</v>
      </c>
      <c r="AH60" s="10">
        <v>28237000000</v>
      </c>
      <c r="AI60" s="10">
        <v>30011000000</v>
      </c>
      <c r="AJ60" s="10">
        <v>32976000000</v>
      </c>
      <c r="AK60" s="10">
        <v>33132000000</v>
      </c>
      <c r="AL60" s="10">
        <v>33081000000</v>
      </c>
    </row>
    <row r="61" spans="1:38" ht="19" x14ac:dyDescent="0.25">
      <c r="A61" s="5" t="s">
        <v>53</v>
      </c>
      <c r="B61" s="1" t="s">
        <v>92</v>
      </c>
      <c r="C61" s="1" t="s">
        <v>92</v>
      </c>
      <c r="D61" s="1" t="s">
        <v>92</v>
      </c>
      <c r="E61" s="1" t="s">
        <v>92</v>
      </c>
      <c r="F61" s="1" t="s">
        <v>92</v>
      </c>
      <c r="G61" s="1" t="s">
        <v>92</v>
      </c>
      <c r="H61" s="1" t="s">
        <v>92</v>
      </c>
      <c r="I61" s="1" t="s">
        <v>92</v>
      </c>
      <c r="J61" s="1">
        <v>4980000000</v>
      </c>
      <c r="K61" s="1">
        <v>5161000000</v>
      </c>
      <c r="L61" s="1">
        <v>4670000000</v>
      </c>
      <c r="M61" s="1">
        <v>4143000000</v>
      </c>
      <c r="N61" s="1">
        <v>5765000000</v>
      </c>
      <c r="O61" s="1">
        <v>6231000000</v>
      </c>
      <c r="P61" s="1">
        <v>8916000000</v>
      </c>
      <c r="Q61" s="1">
        <v>9792000000</v>
      </c>
      <c r="R61" s="1">
        <v>11201000000</v>
      </c>
      <c r="S61" s="1">
        <v>11475000000</v>
      </c>
      <c r="T61" s="1">
        <v>12554000000</v>
      </c>
      <c r="U61" s="1">
        <v>12887000000</v>
      </c>
      <c r="V61" s="1">
        <v>35976000000</v>
      </c>
      <c r="W61" s="1">
        <v>23375000000</v>
      </c>
      <c r="X61" s="1">
        <v>23581000000</v>
      </c>
      <c r="Y61" s="1">
        <v>20652000000</v>
      </c>
      <c r="Z61" s="1">
        <v>21360000000</v>
      </c>
      <c r="AA61" s="1">
        <v>22033000000</v>
      </c>
      <c r="AB61" s="1">
        <v>21051000000</v>
      </c>
      <c r="AC61" s="1">
        <v>19085000000</v>
      </c>
      <c r="AD61" s="1">
        <v>19747000000</v>
      </c>
      <c r="AE61" s="1">
        <v>18297000000</v>
      </c>
      <c r="AF61" s="1">
        <v>18916000000</v>
      </c>
      <c r="AG61" s="1">
        <v>18000000000</v>
      </c>
      <c r="AH61" s="1">
        <v>20778000000</v>
      </c>
      <c r="AI61" s="1">
        <v>20371000000</v>
      </c>
      <c r="AJ61" s="1">
        <v>24189000000</v>
      </c>
      <c r="AK61" s="1">
        <v>23730000000</v>
      </c>
      <c r="AL61" s="1">
        <v>23443000000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v>347000000</v>
      </c>
      <c r="K63" s="1">
        <v>531000000</v>
      </c>
      <c r="L63" s="1">
        <v>638000000</v>
      </c>
      <c r="M63" s="1">
        <v>559000000</v>
      </c>
      <c r="N63" s="1">
        <v>428000000</v>
      </c>
      <c r="O63" s="1">
        <v>362000000</v>
      </c>
      <c r="P63" s="1">
        <v>625000000</v>
      </c>
      <c r="Q63" s="1">
        <v>894000000</v>
      </c>
      <c r="R63" s="1">
        <v>1077000000</v>
      </c>
      <c r="S63" s="1">
        <v>1396000000</v>
      </c>
      <c r="T63" s="1">
        <v>2261000000</v>
      </c>
      <c r="U63" s="1">
        <v>2894000000</v>
      </c>
      <c r="V63" s="1">
        <v>12354000000</v>
      </c>
      <c r="W63" s="1">
        <v>12015000000</v>
      </c>
      <c r="X63" s="1">
        <v>11805000000</v>
      </c>
      <c r="Y63" s="1">
        <v>10752000000</v>
      </c>
      <c r="Z63" s="1">
        <v>10902000000</v>
      </c>
      <c r="AA63" s="1">
        <v>11070000000</v>
      </c>
      <c r="AB63" s="1">
        <v>10132000000</v>
      </c>
      <c r="AC63" s="1">
        <v>10827000000</v>
      </c>
      <c r="AD63" s="1">
        <v>10218000000</v>
      </c>
      <c r="AE63" s="1">
        <v>9531000000</v>
      </c>
      <c r="AF63" s="1">
        <v>9113000000</v>
      </c>
      <c r="AG63" s="1">
        <v>8126000000</v>
      </c>
      <c r="AH63" s="1">
        <v>6163000000</v>
      </c>
      <c r="AI63" s="1">
        <v>6899000000</v>
      </c>
      <c r="AJ63" s="1">
        <v>6199000000</v>
      </c>
      <c r="AK63" s="1">
        <v>6153000000</v>
      </c>
      <c r="AL63" s="1">
        <v>6809000000</v>
      </c>
    </row>
    <row r="64" spans="1:38" ht="19" x14ac:dyDescent="0.25">
      <c r="A64" s="5" t="s">
        <v>55</v>
      </c>
      <c r="B64" s="1" t="s">
        <v>92</v>
      </c>
      <c r="C64" s="1" t="s">
        <v>92</v>
      </c>
      <c r="D64" s="1" t="s">
        <v>92</v>
      </c>
      <c r="E64" s="1" t="s">
        <v>92</v>
      </c>
      <c r="F64" s="1" t="s">
        <v>92</v>
      </c>
      <c r="G64" s="1" t="s">
        <v>92</v>
      </c>
      <c r="H64" s="1" t="s">
        <v>92</v>
      </c>
      <c r="I64" s="1" t="s">
        <v>92</v>
      </c>
      <c r="J64" s="1">
        <v>3336000000</v>
      </c>
      <c r="K64" s="1">
        <v>3196000000</v>
      </c>
      <c r="L64" s="1">
        <v>2875000000</v>
      </c>
      <c r="M64" s="1">
        <v>2998000000</v>
      </c>
      <c r="N64" s="1">
        <v>3287000000</v>
      </c>
      <c r="O64" s="1">
        <v>2701000000</v>
      </c>
      <c r="P64" s="1">
        <v>2301000000</v>
      </c>
      <c r="Q64" s="1">
        <v>1845000000</v>
      </c>
      <c r="R64" s="1">
        <v>2088000000</v>
      </c>
      <c r="S64" s="1">
        <v>2291000000</v>
      </c>
      <c r="T64" s="1">
        <v>2808000000</v>
      </c>
      <c r="U64" s="1">
        <v>3230000000</v>
      </c>
      <c r="V64" s="1">
        <v>4472000000</v>
      </c>
      <c r="W64" s="1">
        <v>5147000000</v>
      </c>
      <c r="X64" s="1">
        <v>8154000000</v>
      </c>
      <c r="Y64" s="1">
        <v>9429000000</v>
      </c>
      <c r="Z64" s="1">
        <v>10189000000</v>
      </c>
      <c r="AA64" s="1">
        <v>9957000000</v>
      </c>
      <c r="AB64" s="1">
        <v>12119000000</v>
      </c>
      <c r="AC64" s="1">
        <v>10605000000</v>
      </c>
      <c r="AD64" s="1">
        <v>10599000000</v>
      </c>
      <c r="AE64" s="1">
        <v>8827000000</v>
      </c>
      <c r="AF64" s="1">
        <v>10354000000</v>
      </c>
      <c r="AG64" s="1">
        <v>8292000000</v>
      </c>
      <c r="AH64" s="1">
        <v>10249000000</v>
      </c>
      <c r="AI64" s="1">
        <v>10235000000</v>
      </c>
      <c r="AJ64" s="1">
        <v>10458000000</v>
      </c>
      <c r="AK64" s="1">
        <v>9638000000</v>
      </c>
      <c r="AL64" s="1">
        <v>7021000000</v>
      </c>
    </row>
    <row r="65" spans="1:38" ht="19" x14ac:dyDescent="0.25">
      <c r="A65" s="5" t="s">
        <v>56</v>
      </c>
      <c r="B65" s="1" t="s">
        <v>92</v>
      </c>
      <c r="C65" s="1" t="s">
        <v>92</v>
      </c>
      <c r="D65" s="1" t="s">
        <v>92</v>
      </c>
      <c r="E65" s="1" t="s">
        <v>92</v>
      </c>
      <c r="F65" s="1" t="s">
        <v>92</v>
      </c>
      <c r="G65" s="1" t="s">
        <v>92</v>
      </c>
      <c r="H65" s="1" t="s">
        <v>92</v>
      </c>
      <c r="I65" s="1" t="s">
        <v>92</v>
      </c>
      <c r="J65" s="1">
        <v>8663000000</v>
      </c>
      <c r="K65" s="1">
        <v>8888000000</v>
      </c>
      <c r="L65" s="1">
        <v>8183000000</v>
      </c>
      <c r="M65" s="1">
        <v>7700000000</v>
      </c>
      <c r="N65" s="1">
        <v>9480000000</v>
      </c>
      <c r="O65" s="1">
        <v>9294000000</v>
      </c>
      <c r="P65" s="1">
        <v>11842000000</v>
      </c>
      <c r="Q65" s="1">
        <v>12531000000</v>
      </c>
      <c r="R65" s="1">
        <v>14366000000</v>
      </c>
      <c r="S65" s="1">
        <v>15162000000</v>
      </c>
      <c r="T65" s="1">
        <v>17623000000</v>
      </c>
      <c r="U65" s="1">
        <v>19011000000</v>
      </c>
      <c r="V65" s="1">
        <v>52802000000</v>
      </c>
      <c r="W65" s="1">
        <v>40537000000</v>
      </c>
      <c r="X65" s="1">
        <v>43540000000</v>
      </c>
      <c r="Y65" s="1">
        <v>40833000000</v>
      </c>
      <c r="Z65" s="1">
        <v>42451000000</v>
      </c>
      <c r="AA65" s="1">
        <v>43060000000</v>
      </c>
      <c r="AB65" s="1">
        <v>43302000000</v>
      </c>
      <c r="AC65" s="1">
        <v>40517000000</v>
      </c>
      <c r="AD65" s="1">
        <v>40564000000</v>
      </c>
      <c r="AE65" s="1">
        <v>36655000000</v>
      </c>
      <c r="AF65" s="1">
        <v>38383000000</v>
      </c>
      <c r="AG65" s="1">
        <v>34418000000</v>
      </c>
      <c r="AH65" s="1">
        <v>37190000000</v>
      </c>
      <c r="AI65" s="1">
        <v>37505000000</v>
      </c>
      <c r="AJ65" s="1">
        <v>40846000000</v>
      </c>
      <c r="AK65" s="1">
        <v>39521000000</v>
      </c>
      <c r="AL65" s="1">
        <v>37273000000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v>16703000000</v>
      </c>
      <c r="K67" s="10">
        <v>17536000000</v>
      </c>
      <c r="L67" s="10">
        <v>16008000000</v>
      </c>
      <c r="M67" s="10">
        <v>15498000000</v>
      </c>
      <c r="N67" s="10">
        <v>18730000000</v>
      </c>
      <c r="O67" s="10">
        <v>20055000000</v>
      </c>
      <c r="P67" s="10">
        <v>21907000000</v>
      </c>
      <c r="Q67" s="10">
        <v>22377000000</v>
      </c>
      <c r="R67" s="10">
        <v>27070000000</v>
      </c>
      <c r="S67" s="10">
        <v>27520000000</v>
      </c>
      <c r="T67" s="10">
        <v>39770000000</v>
      </c>
      <c r="U67" s="10">
        <v>44050000000</v>
      </c>
      <c r="V67" s="10">
        <v>72787000000</v>
      </c>
      <c r="W67" s="10">
        <v>71254000000</v>
      </c>
      <c r="X67" s="10">
        <v>74498000000</v>
      </c>
      <c r="Y67" s="10">
        <v>71734000000</v>
      </c>
      <c r="Z67" s="10">
        <v>66733000000</v>
      </c>
      <c r="AA67" s="10">
        <v>70353000000</v>
      </c>
      <c r="AB67" s="10">
        <v>68209000000</v>
      </c>
      <c r="AC67" s="10">
        <v>70554000000</v>
      </c>
      <c r="AD67" s="10">
        <v>74290000000</v>
      </c>
      <c r="AE67" s="10">
        <v>66445000000</v>
      </c>
      <c r="AF67" s="10">
        <v>69153000000</v>
      </c>
      <c r="AG67" s="10">
        <v>64628000000</v>
      </c>
      <c r="AH67" s="10">
        <v>65427000000</v>
      </c>
      <c r="AI67" s="10">
        <v>67516000000</v>
      </c>
      <c r="AJ67" s="10">
        <v>73822000000</v>
      </c>
      <c r="AK67" s="10">
        <v>72653000000</v>
      </c>
      <c r="AL67" s="10">
        <v>70354000000</v>
      </c>
    </row>
    <row r="68" spans="1:38" ht="19" x14ac:dyDescent="0.25">
      <c r="A68" s="5" t="s">
        <v>59</v>
      </c>
      <c r="B68" s="1" t="s">
        <v>92</v>
      </c>
      <c r="C68" s="1" t="s">
        <v>92</v>
      </c>
      <c r="D68" s="1" t="s">
        <v>92</v>
      </c>
      <c r="E68" s="1" t="s">
        <v>92</v>
      </c>
      <c r="F68" s="1" t="s">
        <v>92</v>
      </c>
      <c r="G68" s="1" t="s">
        <v>92</v>
      </c>
      <c r="H68" s="1" t="s">
        <v>92</v>
      </c>
      <c r="I68" s="1" t="s">
        <v>92</v>
      </c>
      <c r="J68" s="1" t="s">
        <v>92</v>
      </c>
      <c r="K68" s="1">
        <v>687000000</v>
      </c>
      <c r="L68" s="1">
        <v>686000000</v>
      </c>
      <c r="M68" s="1">
        <v>1351000000</v>
      </c>
      <c r="N68" s="1">
        <v>1337000000</v>
      </c>
      <c r="O68" s="1">
        <v>1320000000</v>
      </c>
      <c r="P68" s="1">
        <v>1306000000</v>
      </c>
      <c r="Q68" s="1">
        <v>1296000000</v>
      </c>
      <c r="R68" s="1">
        <v>1301000000</v>
      </c>
      <c r="S68" s="1">
        <v>1297000000</v>
      </c>
      <c r="T68" s="1">
        <v>2544000000</v>
      </c>
      <c r="U68" s="1">
        <v>2473000000</v>
      </c>
      <c r="V68" s="1">
        <v>3976000000</v>
      </c>
      <c r="W68" s="1" t="s">
        <v>92</v>
      </c>
      <c r="X68" s="1">
        <v>4002000000</v>
      </c>
      <c r="Y68" s="1">
        <v>4007000000</v>
      </c>
      <c r="Z68" s="1">
        <v>4008000000</v>
      </c>
      <c r="AA68" s="1">
        <v>4008000000</v>
      </c>
      <c r="AB68" s="1">
        <v>4008000000</v>
      </c>
      <c r="AC68" s="1">
        <v>4009000000</v>
      </c>
      <c r="AD68" s="1">
        <v>4009000000</v>
      </c>
      <c r="AE68" s="1">
        <v>4009000000</v>
      </c>
      <c r="AF68" s="1">
        <v>4009000000</v>
      </c>
      <c r="AG68" s="1">
        <v>4009000000</v>
      </c>
      <c r="AH68" s="1">
        <v>4009000000</v>
      </c>
      <c r="AI68" s="1">
        <v>4009000000</v>
      </c>
      <c r="AJ68" s="1">
        <v>4009000000</v>
      </c>
      <c r="AK68" s="1">
        <v>4009000000</v>
      </c>
      <c r="AL68" s="1">
        <v>4009000000</v>
      </c>
    </row>
    <row r="69" spans="1:38" ht="19" x14ac:dyDescent="0.25">
      <c r="A69" s="5" t="s">
        <v>60</v>
      </c>
      <c r="B69" s="1" t="s">
        <v>92</v>
      </c>
      <c r="C69" s="1" t="s">
        <v>92</v>
      </c>
      <c r="D69" s="1" t="s">
        <v>92</v>
      </c>
      <c r="E69" s="1" t="s">
        <v>92</v>
      </c>
      <c r="F69" s="1" t="s">
        <v>92</v>
      </c>
      <c r="G69" s="1" t="s">
        <v>92</v>
      </c>
      <c r="H69" s="1" t="s">
        <v>92</v>
      </c>
      <c r="I69" s="1" t="s">
        <v>92</v>
      </c>
      <c r="J69" s="1">
        <v>7496000000</v>
      </c>
      <c r="K69" s="1">
        <v>8965000000</v>
      </c>
      <c r="L69" s="1">
        <v>10382000000</v>
      </c>
      <c r="M69" s="1">
        <v>10730000000</v>
      </c>
      <c r="N69" s="1">
        <v>11144000000</v>
      </c>
      <c r="O69" s="1">
        <v>10778000000</v>
      </c>
      <c r="P69" s="1">
        <v>10710000000</v>
      </c>
      <c r="Q69" s="1">
        <v>10451000000</v>
      </c>
      <c r="R69" s="1">
        <v>11980000000</v>
      </c>
      <c r="S69" s="1">
        <v>13692000000</v>
      </c>
      <c r="T69" s="1">
        <v>13611000000</v>
      </c>
      <c r="U69" s="1">
        <v>13204000000</v>
      </c>
      <c r="V69" s="1">
        <v>35666000000</v>
      </c>
      <c r="W69" s="1">
        <v>41797000000</v>
      </c>
      <c r="X69" s="1">
        <v>48986000000</v>
      </c>
      <c r="Y69" s="1">
        <v>57309000000</v>
      </c>
      <c r="Z69" s="1">
        <v>64614000000</v>
      </c>
      <c r="AA69" s="1">
        <v>70682000000</v>
      </c>
      <c r="AB69" s="1">
        <v>75349000000</v>
      </c>
      <c r="AC69" s="1">
        <v>80197000000</v>
      </c>
      <c r="AD69" s="1">
        <v>84990000000</v>
      </c>
      <c r="AE69" s="1">
        <v>84807000000</v>
      </c>
      <c r="AF69" s="1">
        <v>87953000000</v>
      </c>
      <c r="AG69" s="1">
        <v>96124000000</v>
      </c>
      <c r="AH69" s="1">
        <v>98641000000</v>
      </c>
      <c r="AI69" s="1">
        <v>94918000000</v>
      </c>
      <c r="AJ69" s="1">
        <v>100239000000</v>
      </c>
      <c r="AK69" s="1">
        <v>106374000000</v>
      </c>
      <c r="AL69" s="1">
        <v>112429000000</v>
      </c>
    </row>
    <row r="70" spans="1:38" ht="19" x14ac:dyDescent="0.25">
      <c r="A70" s="5" t="s">
        <v>61</v>
      </c>
      <c r="B70" s="1" t="s">
        <v>92</v>
      </c>
      <c r="C70" s="1" t="s">
        <v>92</v>
      </c>
      <c r="D70" s="1" t="s">
        <v>92</v>
      </c>
      <c r="E70" s="1" t="s">
        <v>92</v>
      </c>
      <c r="F70" s="1" t="s">
        <v>92</v>
      </c>
      <c r="G70" s="1" t="s">
        <v>92</v>
      </c>
      <c r="H70" s="1" t="s">
        <v>92</v>
      </c>
      <c r="I70" s="1" t="s">
        <v>92</v>
      </c>
      <c r="J70" s="1">
        <v>-5872000000</v>
      </c>
      <c r="K70" s="1">
        <v>-6713000000</v>
      </c>
      <c r="L70" s="1">
        <v>-6994000000</v>
      </c>
      <c r="M70" s="1">
        <v>-7249000000</v>
      </c>
      <c r="N70" s="1">
        <v>-7972000000</v>
      </c>
      <c r="O70" s="1">
        <v>-8774000000</v>
      </c>
      <c r="P70" s="1">
        <v>-9529000000</v>
      </c>
      <c r="Q70" s="1">
        <v>-9726000000</v>
      </c>
      <c r="R70" s="1">
        <v>-9721000000</v>
      </c>
      <c r="S70" s="1">
        <v>-10438000000</v>
      </c>
      <c r="T70" s="1">
        <v>-11196000000</v>
      </c>
      <c r="U70" s="1">
        <v>-1566000000</v>
      </c>
      <c r="V70" s="1">
        <v>-518000000</v>
      </c>
      <c r="W70" s="1">
        <v>617000000</v>
      </c>
      <c r="X70" s="1">
        <v>3746000000</v>
      </c>
      <c r="Y70" s="1">
        <v>-3358000000</v>
      </c>
      <c r="Z70" s="1">
        <v>-7822000000</v>
      </c>
      <c r="AA70" s="1">
        <v>-2054000000</v>
      </c>
      <c r="AB70" s="1">
        <v>-9333000000</v>
      </c>
      <c r="AC70" s="1">
        <v>-7499000000</v>
      </c>
      <c r="AD70" s="1">
        <v>-7662000000</v>
      </c>
      <c r="AE70" s="1">
        <v>-12780000000</v>
      </c>
      <c r="AF70" s="1">
        <v>-15907000000</v>
      </c>
      <c r="AG70" s="1">
        <v>-14632000000</v>
      </c>
      <c r="AH70" s="1">
        <v>-14749000000</v>
      </c>
      <c r="AI70" s="1">
        <v>-14936000000</v>
      </c>
      <c r="AJ70" s="1">
        <v>-17245000000</v>
      </c>
      <c r="AK70" s="1">
        <v>-14750000000</v>
      </c>
      <c r="AL70" s="1">
        <v>-13105000000</v>
      </c>
    </row>
    <row r="71" spans="1:38" ht="19" x14ac:dyDescent="0.25">
      <c r="A71" s="5" t="s">
        <v>62</v>
      </c>
      <c r="B71" s="1" t="s">
        <v>92</v>
      </c>
      <c r="C71" s="1" t="s">
        <v>92</v>
      </c>
      <c r="D71" s="1" t="s">
        <v>92</v>
      </c>
      <c r="E71" s="1" t="s">
        <v>92</v>
      </c>
      <c r="F71" s="1" t="s">
        <v>92</v>
      </c>
      <c r="G71" s="1" t="s">
        <v>92</v>
      </c>
      <c r="H71" s="1" t="s">
        <v>92</v>
      </c>
      <c r="I71" s="1" t="s">
        <v>92</v>
      </c>
      <c r="J71" s="1">
        <v>7208000000</v>
      </c>
      <c r="K71" s="1">
        <v>7650000000</v>
      </c>
      <c r="L71" s="1">
        <v>7648000000</v>
      </c>
      <c r="M71" s="1">
        <v>7214000000</v>
      </c>
      <c r="N71" s="1">
        <v>7727000000</v>
      </c>
      <c r="O71" s="1">
        <v>8734000000</v>
      </c>
      <c r="P71" s="1">
        <v>9800000000</v>
      </c>
      <c r="Q71" s="1">
        <v>9989000000</v>
      </c>
      <c r="R71" s="1">
        <v>10146000000</v>
      </c>
      <c r="S71" s="1">
        <v>10055000000</v>
      </c>
      <c r="T71" s="1">
        <v>10793000000</v>
      </c>
      <c r="U71" s="1">
        <v>1883000000</v>
      </c>
      <c r="V71" s="1">
        <v>22333000000</v>
      </c>
      <c r="W71" s="1">
        <v>22940000000</v>
      </c>
      <c r="X71" s="1">
        <v>11394000000</v>
      </c>
      <c r="Y71" s="1">
        <v>3817000000</v>
      </c>
      <c r="Z71" s="1">
        <v>-962000000</v>
      </c>
      <c r="AA71" s="1">
        <v>-6230000000</v>
      </c>
      <c r="AB71" s="1">
        <v>-7780000000</v>
      </c>
      <c r="AC71" s="1">
        <v>-9780000000</v>
      </c>
      <c r="AD71" s="1">
        <v>-13234000000</v>
      </c>
      <c r="AE71" s="1">
        <v>-14694000000</v>
      </c>
      <c r="AF71" s="1">
        <v>-19752000000</v>
      </c>
      <c r="AG71" s="1">
        <v>-31323000000</v>
      </c>
      <c r="AH71" s="1">
        <v>-36575000000</v>
      </c>
      <c r="AI71" s="1">
        <v>-37725000000</v>
      </c>
      <c r="AJ71" s="1">
        <v>-41379000000</v>
      </c>
      <c r="AK71" s="1">
        <v>-50125000000</v>
      </c>
      <c r="AL71" s="1">
        <v>-57587000000</v>
      </c>
    </row>
    <row r="72" spans="1:38" ht="19" x14ac:dyDescent="0.25">
      <c r="A72" s="6" t="s">
        <v>63</v>
      </c>
      <c r="B72" s="10" t="s">
        <v>92</v>
      </c>
      <c r="C72" s="10" t="s">
        <v>92</v>
      </c>
      <c r="D72" s="10" t="s">
        <v>92</v>
      </c>
      <c r="E72" s="10" t="s">
        <v>92</v>
      </c>
      <c r="F72" s="10" t="s">
        <v>92</v>
      </c>
      <c r="G72" s="10" t="s">
        <v>92</v>
      </c>
      <c r="H72" s="10" t="s">
        <v>92</v>
      </c>
      <c r="I72" s="10" t="s">
        <v>92</v>
      </c>
      <c r="J72" s="10">
        <v>8832000000</v>
      </c>
      <c r="K72" s="10">
        <v>10589000000</v>
      </c>
      <c r="L72" s="10">
        <v>11722000000</v>
      </c>
      <c r="M72" s="10">
        <v>12046000000</v>
      </c>
      <c r="N72" s="10">
        <v>12236000000</v>
      </c>
      <c r="O72" s="10">
        <v>12058000000</v>
      </c>
      <c r="P72" s="10">
        <v>12287000000</v>
      </c>
      <c r="Q72" s="10">
        <v>12010000000</v>
      </c>
      <c r="R72" s="10">
        <v>13706000000</v>
      </c>
      <c r="S72" s="10">
        <v>16186000000</v>
      </c>
      <c r="T72" s="10">
        <v>17278000000</v>
      </c>
      <c r="U72" s="10">
        <v>17477000000</v>
      </c>
      <c r="V72" s="10">
        <v>62908000000</v>
      </c>
      <c r="W72" s="10">
        <v>66760000000</v>
      </c>
      <c r="X72" s="10">
        <v>69494000000</v>
      </c>
      <c r="Y72" s="10">
        <v>63099000000</v>
      </c>
      <c r="Z72" s="10">
        <v>61115000000</v>
      </c>
      <c r="AA72" s="10">
        <v>67640000000</v>
      </c>
      <c r="AB72" s="10">
        <v>63439000000</v>
      </c>
      <c r="AC72" s="10">
        <v>68064000000</v>
      </c>
      <c r="AD72" s="10">
        <v>69214000000</v>
      </c>
      <c r="AE72" s="10">
        <v>62419000000</v>
      </c>
      <c r="AF72" s="10">
        <v>57341000000</v>
      </c>
      <c r="AG72" s="10">
        <v>55184000000</v>
      </c>
      <c r="AH72" s="10">
        <v>52293000000</v>
      </c>
      <c r="AI72" s="10">
        <v>47194000000</v>
      </c>
      <c r="AJ72" s="10">
        <v>46521000000</v>
      </c>
      <c r="AK72" s="10">
        <v>46378000000</v>
      </c>
      <c r="AL72" s="10">
        <v>46589000000</v>
      </c>
    </row>
    <row r="73" spans="1:38" ht="20" thickBot="1" x14ac:dyDescent="0.3">
      <c r="A73" s="7" t="s">
        <v>64</v>
      </c>
      <c r="B73" s="11" t="s">
        <v>92</v>
      </c>
      <c r="C73" s="11" t="s">
        <v>92</v>
      </c>
      <c r="D73" s="11" t="s">
        <v>92</v>
      </c>
      <c r="E73" s="11" t="s">
        <v>92</v>
      </c>
      <c r="F73" s="11" t="s">
        <v>92</v>
      </c>
      <c r="G73" s="11" t="s">
        <v>92</v>
      </c>
      <c r="H73" s="11" t="s">
        <v>92</v>
      </c>
      <c r="I73" s="11" t="s">
        <v>92</v>
      </c>
      <c r="J73" s="11">
        <v>25535000000</v>
      </c>
      <c r="K73" s="11">
        <v>28125000000</v>
      </c>
      <c r="L73" s="11">
        <v>27730000000</v>
      </c>
      <c r="M73" s="11">
        <v>27544000000</v>
      </c>
      <c r="N73" s="11">
        <v>30966000000</v>
      </c>
      <c r="O73" s="11">
        <v>32113000000</v>
      </c>
      <c r="P73" s="11">
        <v>34194000000</v>
      </c>
      <c r="Q73" s="11">
        <v>34387000000</v>
      </c>
      <c r="R73" s="11">
        <v>40776000000</v>
      </c>
      <c r="S73" s="11">
        <v>43706000000</v>
      </c>
      <c r="T73" s="11">
        <v>57048000000</v>
      </c>
      <c r="U73" s="11">
        <v>61527000000</v>
      </c>
      <c r="V73" s="11">
        <v>135695000000</v>
      </c>
      <c r="W73" s="11">
        <v>138014000000</v>
      </c>
      <c r="X73" s="11">
        <v>143992000000</v>
      </c>
      <c r="Y73" s="11">
        <v>134833000000</v>
      </c>
      <c r="Z73" s="11">
        <v>127848000000</v>
      </c>
      <c r="AA73" s="11">
        <v>137993000000</v>
      </c>
      <c r="AB73" s="11">
        <v>131648000000</v>
      </c>
      <c r="AC73" s="11">
        <v>138618000000</v>
      </c>
      <c r="AD73" s="11">
        <v>143504000000</v>
      </c>
      <c r="AE73" s="11">
        <v>128864000000</v>
      </c>
      <c r="AF73" s="11">
        <v>126494000000</v>
      </c>
      <c r="AG73" s="11">
        <v>119812000000</v>
      </c>
      <c r="AH73" s="11">
        <v>117720000000</v>
      </c>
      <c r="AI73" s="11">
        <v>114710000000</v>
      </c>
      <c r="AJ73" s="11">
        <v>120343000000</v>
      </c>
      <c r="AK73" s="11">
        <v>119031000000</v>
      </c>
      <c r="AL73" s="11">
        <v>116943000000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t="s">
        <v>92</v>
      </c>
      <c r="F76" s="1">
        <v>1602000000</v>
      </c>
      <c r="G76" s="1">
        <v>1773000000</v>
      </c>
      <c r="H76" s="1">
        <v>1872000000</v>
      </c>
      <c r="I76" s="1">
        <v>-656000000</v>
      </c>
      <c r="J76" s="1">
        <v>2211000000</v>
      </c>
      <c r="K76" s="1">
        <v>2645000000</v>
      </c>
      <c r="L76" s="1">
        <v>3046000000</v>
      </c>
      <c r="M76" s="1">
        <v>3415000000</v>
      </c>
      <c r="N76" s="1">
        <v>3780000000</v>
      </c>
      <c r="O76" s="1">
        <v>3763000000</v>
      </c>
      <c r="P76" s="1">
        <v>3542000000</v>
      </c>
      <c r="Q76" s="1">
        <v>2922000000</v>
      </c>
      <c r="R76" s="1">
        <v>4352000000</v>
      </c>
      <c r="S76" s="1">
        <v>5186000000</v>
      </c>
      <c r="T76" s="1">
        <v>6481000000</v>
      </c>
      <c r="U76" s="1">
        <v>7257000000</v>
      </c>
      <c r="V76" s="1">
        <v>8684000000</v>
      </c>
      <c r="W76" s="1">
        <v>10340000000</v>
      </c>
      <c r="X76" s="1">
        <v>12075000000</v>
      </c>
      <c r="Y76" s="1">
        <v>13436000000</v>
      </c>
      <c r="Z76" s="1">
        <v>12736000000</v>
      </c>
      <c r="AA76" s="1">
        <v>11797000000</v>
      </c>
      <c r="AB76" s="1">
        <v>10756000000</v>
      </c>
      <c r="AC76" s="1">
        <v>11312000000</v>
      </c>
      <c r="AD76" s="1">
        <v>11643000000</v>
      </c>
      <c r="AE76" s="1">
        <v>7036000000</v>
      </c>
      <c r="AF76" s="1">
        <v>10508000000</v>
      </c>
      <c r="AG76" s="1">
        <v>15326000000</v>
      </c>
      <c r="AH76" s="1">
        <v>9750000000</v>
      </c>
      <c r="AI76" s="1">
        <v>3897000000</v>
      </c>
      <c r="AJ76" s="1">
        <v>13027000000</v>
      </c>
      <c r="AK76" s="1">
        <v>14306000000</v>
      </c>
      <c r="AL76" s="1">
        <v>14742000000</v>
      </c>
    </row>
    <row r="77" spans="1:38" ht="19" x14ac:dyDescent="0.25">
      <c r="A77" s="5" t="s">
        <v>13</v>
      </c>
      <c r="B77" s="1" t="s">
        <v>92</v>
      </c>
      <c r="C77" s="1" t="s">
        <v>92</v>
      </c>
      <c r="D77" s="1" t="s">
        <v>92</v>
      </c>
      <c r="E77" s="1" t="s">
        <v>92</v>
      </c>
      <c r="F77" s="1">
        <v>859000000</v>
      </c>
      <c r="G77" s="1">
        <v>956000000</v>
      </c>
      <c r="H77" s="1">
        <v>1051000000</v>
      </c>
      <c r="I77" s="1">
        <v>1140000000</v>
      </c>
      <c r="J77" s="1">
        <v>1134000000</v>
      </c>
      <c r="K77" s="1">
        <v>1253000000</v>
      </c>
      <c r="L77" s="1">
        <v>1358000000</v>
      </c>
      <c r="M77" s="1">
        <v>1487000000</v>
      </c>
      <c r="N77" s="1">
        <v>1598000000</v>
      </c>
      <c r="O77" s="1">
        <v>2148000000</v>
      </c>
      <c r="P77" s="1">
        <v>2191000000</v>
      </c>
      <c r="Q77" s="1">
        <v>2271000000</v>
      </c>
      <c r="R77" s="1">
        <v>1693000000</v>
      </c>
      <c r="S77" s="1">
        <v>1703000000</v>
      </c>
      <c r="T77" s="1">
        <v>1733000000</v>
      </c>
      <c r="U77" s="1">
        <v>1884000000</v>
      </c>
      <c r="V77" s="1">
        <v>2627000000</v>
      </c>
      <c r="W77" s="1">
        <v>3130000000</v>
      </c>
      <c r="X77" s="1">
        <v>3166000000</v>
      </c>
      <c r="Y77" s="1">
        <v>3082000000</v>
      </c>
      <c r="Z77" s="1">
        <v>3108000000</v>
      </c>
      <c r="AA77" s="1">
        <v>2838000000</v>
      </c>
      <c r="AB77" s="1">
        <v>3204000000</v>
      </c>
      <c r="AC77" s="1">
        <v>2982000000</v>
      </c>
      <c r="AD77" s="1">
        <v>3141000000</v>
      </c>
      <c r="AE77" s="1">
        <v>3134000000</v>
      </c>
      <c r="AF77" s="1">
        <v>3078000000</v>
      </c>
      <c r="AG77" s="1">
        <v>2820000000</v>
      </c>
      <c r="AH77" s="1">
        <v>2834000000</v>
      </c>
      <c r="AI77" s="1">
        <v>2824000000</v>
      </c>
      <c r="AJ77" s="1">
        <v>3013000000</v>
      </c>
      <c r="AK77" s="1">
        <v>2735000000</v>
      </c>
      <c r="AL77" s="1">
        <v>2807000000</v>
      </c>
    </row>
    <row r="78" spans="1:38" ht="19" x14ac:dyDescent="0.25">
      <c r="A78" s="5" t="s">
        <v>67</v>
      </c>
      <c r="B78" s="1" t="s">
        <v>92</v>
      </c>
      <c r="C78" s="1" t="s">
        <v>92</v>
      </c>
      <c r="D78" s="1" t="s">
        <v>92</v>
      </c>
      <c r="E78" s="1" t="s">
        <v>92</v>
      </c>
      <c r="F78" s="1">
        <v>-129000000</v>
      </c>
      <c r="G78" s="1">
        <v>-34000000</v>
      </c>
      <c r="H78" s="1">
        <v>125000000</v>
      </c>
      <c r="I78" s="1">
        <v>-1086000000</v>
      </c>
      <c r="J78" s="1">
        <v>196000000</v>
      </c>
      <c r="K78" s="1">
        <v>181000000</v>
      </c>
      <c r="L78" s="1">
        <v>328000000</v>
      </c>
      <c r="M78" s="1">
        <v>-26000000</v>
      </c>
      <c r="N78" s="1">
        <v>-101000000</v>
      </c>
      <c r="O78" s="1">
        <v>-60000000</v>
      </c>
      <c r="P78" s="1">
        <v>463000000</v>
      </c>
      <c r="Q78" s="1">
        <v>-102000000</v>
      </c>
      <c r="R78" s="1">
        <v>389000000</v>
      </c>
      <c r="S78" s="1">
        <v>63000000</v>
      </c>
      <c r="T78" s="1">
        <v>415000000</v>
      </c>
      <c r="U78" s="1">
        <v>650000000</v>
      </c>
      <c r="V78" s="1">
        <v>-112000000</v>
      </c>
      <c r="W78" s="1">
        <v>253000000</v>
      </c>
      <c r="X78" s="1">
        <v>1214000000</v>
      </c>
      <c r="Y78" s="1">
        <v>596000000</v>
      </c>
      <c r="Z78" s="1">
        <v>36000000</v>
      </c>
      <c r="AA78" s="1">
        <v>128000000</v>
      </c>
      <c r="AB78" s="1">
        <v>-65000000</v>
      </c>
      <c r="AC78" s="1">
        <v>-307000000</v>
      </c>
      <c r="AD78" s="1">
        <v>-44000000</v>
      </c>
      <c r="AE78" s="1">
        <v>-803000000</v>
      </c>
      <c r="AF78" s="1">
        <v>-815000000</v>
      </c>
      <c r="AG78" s="1">
        <v>-601000000</v>
      </c>
      <c r="AH78" s="1">
        <v>-1844000000</v>
      </c>
      <c r="AI78" s="1">
        <v>-411000000</v>
      </c>
      <c r="AJ78" s="1">
        <v>-596000000</v>
      </c>
      <c r="AK78" s="1">
        <v>-258000000</v>
      </c>
      <c r="AL78" s="1">
        <v>-402000000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516000000</v>
      </c>
      <c r="Z79" s="1">
        <v>453000000</v>
      </c>
      <c r="AA79" s="1">
        <v>414000000</v>
      </c>
      <c r="AB79" s="1">
        <v>377000000</v>
      </c>
      <c r="AC79" s="1">
        <v>346000000</v>
      </c>
      <c r="AD79" s="1">
        <v>360000000</v>
      </c>
      <c r="AE79" s="1">
        <v>337000000</v>
      </c>
      <c r="AF79" s="1">
        <v>335000000</v>
      </c>
      <c r="AG79" s="1">
        <v>351000000</v>
      </c>
      <c r="AH79" s="1">
        <v>395000000</v>
      </c>
      <c r="AI79" s="1">
        <v>515000000</v>
      </c>
      <c r="AJ79" s="1">
        <v>558000000</v>
      </c>
      <c r="AK79" s="1">
        <v>540000000</v>
      </c>
      <c r="AL79" s="1">
        <v>528000000</v>
      </c>
    </row>
    <row r="80" spans="1:38"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6.5292487567854838E-3</v>
      </c>
      <c r="Z80" s="15">
        <f t="shared" si="6"/>
        <v>5.7386809901441641E-3</v>
      </c>
      <c r="AA80" s="15">
        <f t="shared" si="6"/>
        <v>5.0145956225244974E-3</v>
      </c>
      <c r="AB80" s="15">
        <f t="shared" si="6"/>
        <v>4.5052581261950291E-3</v>
      </c>
      <c r="AC80" s="15">
        <f t="shared" si="6"/>
        <v>4.1108748084166006E-3</v>
      </c>
      <c r="AD80" s="15">
        <f t="shared" si="6"/>
        <v>4.3341118682429991E-3</v>
      </c>
      <c r="AE80" s="15">
        <f t="shared" si="6"/>
        <v>4.4179918457242489E-3</v>
      </c>
      <c r="AF80" s="15">
        <f t="shared" si="6"/>
        <v>5.1302470175653529E-3</v>
      </c>
      <c r="AG80" s="15">
        <f t="shared" si="6"/>
        <v>5.3951858341787324E-3</v>
      </c>
      <c r="AH80" s="15">
        <f t="shared" si="6"/>
        <v>5.9103423509695953E-3</v>
      </c>
      <c r="AI80" s="15">
        <f t="shared" si="6"/>
        <v>7.6088883635718925E-3</v>
      </c>
      <c r="AJ80" s="15">
        <f t="shared" si="6"/>
        <v>7.8646934460887951E-3</v>
      </c>
      <c r="AK80" s="15">
        <f t="shared" si="6"/>
        <v>7.0942484037941093E-3</v>
      </c>
      <c r="AL80" s="15">
        <f t="shared" si="6"/>
        <v>6.584608477683415E-3</v>
      </c>
    </row>
    <row r="81" spans="1:46" ht="19" x14ac:dyDescent="0.25">
      <c r="A81" s="5" t="s">
        <v>69</v>
      </c>
      <c r="B81" s="1" t="s">
        <v>92</v>
      </c>
      <c r="C81" s="1" t="s">
        <v>92</v>
      </c>
      <c r="D81" s="1" t="s">
        <v>92</v>
      </c>
      <c r="E81" s="1" t="s">
        <v>92</v>
      </c>
      <c r="F81" s="1">
        <v>-326000000</v>
      </c>
      <c r="G81" s="1">
        <v>-626000000</v>
      </c>
      <c r="H81" s="1">
        <v>22000000</v>
      </c>
      <c r="I81" s="1">
        <v>310000000</v>
      </c>
      <c r="J81" s="1">
        <v>108000000</v>
      </c>
      <c r="K81" s="1">
        <v>-511000000</v>
      </c>
      <c r="L81" s="1">
        <v>-863000000</v>
      </c>
      <c r="M81" s="1">
        <v>1001000000</v>
      </c>
      <c r="N81" s="1">
        <v>-255000000</v>
      </c>
      <c r="O81" s="1">
        <v>-437000000</v>
      </c>
      <c r="P81" s="1">
        <v>-1399000000</v>
      </c>
      <c r="Q81" s="1">
        <v>669000000</v>
      </c>
      <c r="R81" s="1">
        <v>841000000</v>
      </c>
      <c r="S81" s="1">
        <v>1221000000</v>
      </c>
      <c r="T81" s="1">
        <v>434000000</v>
      </c>
      <c r="U81" s="1">
        <v>-1356000000</v>
      </c>
      <c r="V81" s="1">
        <v>-409000000</v>
      </c>
      <c r="W81" s="1">
        <v>-1548000000</v>
      </c>
      <c r="X81" s="1">
        <v>-1723000000</v>
      </c>
      <c r="Y81" s="1">
        <v>-364000000</v>
      </c>
      <c r="Z81" s="1">
        <v>2213000000</v>
      </c>
      <c r="AA81" s="1">
        <v>-1759000000</v>
      </c>
      <c r="AB81" s="1">
        <v>-816000000</v>
      </c>
      <c r="AC81" s="1">
        <v>681000000</v>
      </c>
      <c r="AD81" s="1">
        <v>-1461000000</v>
      </c>
      <c r="AE81" s="1">
        <v>614000000</v>
      </c>
      <c r="AF81" s="1">
        <v>1640000000</v>
      </c>
      <c r="AG81" s="1">
        <v>-443000000</v>
      </c>
      <c r="AH81" s="1">
        <v>3020000000</v>
      </c>
      <c r="AI81" s="1">
        <v>368000000</v>
      </c>
      <c r="AJ81" s="1">
        <v>1210000000</v>
      </c>
      <c r="AK81" s="1">
        <v>371000000</v>
      </c>
      <c r="AL81" s="1">
        <v>-1147000000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415000000</v>
      </c>
      <c r="Z82" s="1">
        <v>-14000000</v>
      </c>
      <c r="AA82" s="1">
        <v>-426000000</v>
      </c>
      <c r="AB82" s="1">
        <v>-427000000</v>
      </c>
      <c r="AC82" s="1">
        <v>-415000000</v>
      </c>
      <c r="AD82" s="1">
        <v>87000000</v>
      </c>
      <c r="AE82" s="1">
        <v>349000000</v>
      </c>
      <c r="AF82" s="1">
        <v>35000000</v>
      </c>
      <c r="AG82" s="1">
        <v>-322000000</v>
      </c>
      <c r="AH82" s="1">
        <v>-177000000</v>
      </c>
      <c r="AI82" s="1">
        <v>-276000000</v>
      </c>
      <c r="AJ82" s="1">
        <v>634000000</v>
      </c>
      <c r="AK82" s="1">
        <v>-342000000</v>
      </c>
      <c r="AL82" s="1">
        <v>-694000000</v>
      </c>
    </row>
    <row r="83" spans="1:46" ht="21" x14ac:dyDescent="0.25">
      <c r="A83" s="5" t="s">
        <v>34</v>
      </c>
      <c r="B83" s="1" t="s">
        <v>92</v>
      </c>
      <c r="C83" s="1" t="s">
        <v>92</v>
      </c>
      <c r="D83" s="1" t="s">
        <v>92</v>
      </c>
      <c r="E83" s="1" t="s">
        <v>92</v>
      </c>
      <c r="F83" s="1">
        <v>-312000000</v>
      </c>
      <c r="G83" s="1">
        <v>-334000000</v>
      </c>
      <c r="H83" s="1">
        <v>160000000</v>
      </c>
      <c r="I83" s="1">
        <v>97000000</v>
      </c>
      <c r="J83" s="1">
        <v>25000000</v>
      </c>
      <c r="K83" s="1">
        <v>-401000000</v>
      </c>
      <c r="L83" s="1">
        <v>202000000</v>
      </c>
      <c r="M83" s="1">
        <v>-71000000</v>
      </c>
      <c r="N83" s="1">
        <v>-229000000</v>
      </c>
      <c r="O83" s="1">
        <v>-96000000</v>
      </c>
      <c r="P83" s="1">
        <v>-176000000</v>
      </c>
      <c r="Q83" s="1">
        <v>-67000000</v>
      </c>
      <c r="R83" s="1">
        <v>159000000</v>
      </c>
      <c r="S83" s="1">
        <v>-56000000</v>
      </c>
      <c r="T83" s="1">
        <v>56000000</v>
      </c>
      <c r="U83" s="1">
        <v>-644000000</v>
      </c>
      <c r="V83" s="1">
        <v>383000000</v>
      </c>
      <c r="W83" s="1">
        <v>-389000000</v>
      </c>
      <c r="X83" s="1">
        <v>-1050000000</v>
      </c>
      <c r="Y83" s="1">
        <v>721000000</v>
      </c>
      <c r="Z83" s="1">
        <v>86000000</v>
      </c>
      <c r="AA83" s="1">
        <v>-501000000</v>
      </c>
      <c r="AB83" s="1">
        <v>77000000</v>
      </c>
      <c r="AC83" s="1">
        <v>-225000000</v>
      </c>
      <c r="AD83" s="1">
        <v>8000000</v>
      </c>
      <c r="AE83" s="1">
        <v>313000000</v>
      </c>
      <c r="AF83" s="1">
        <v>116000000</v>
      </c>
      <c r="AG83" s="1">
        <v>71000000</v>
      </c>
      <c r="AH83" s="1">
        <v>-188000000</v>
      </c>
      <c r="AI83" s="1">
        <v>-239000000</v>
      </c>
      <c r="AJ83" s="1">
        <v>-637000000</v>
      </c>
      <c r="AK83" s="1">
        <v>-309000000</v>
      </c>
      <c r="AL83" s="1">
        <v>-1247000000</v>
      </c>
      <c r="AS83" s="33" t="s">
        <v>126</v>
      </c>
      <c r="AT83" s="34"/>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v>1923000000</v>
      </c>
      <c r="AK84" s="1">
        <v>1391000000</v>
      </c>
      <c r="AL84" s="1">
        <v>1429000000</v>
      </c>
      <c r="AS84" s="35" t="s">
        <v>127</v>
      </c>
      <c r="AT84" s="36"/>
    </row>
    <row r="85" spans="1:46" ht="20" x14ac:dyDescent="0.25">
      <c r="A85" s="5" t="s">
        <v>71</v>
      </c>
      <c r="B85" s="1" t="s">
        <v>92</v>
      </c>
      <c r="C85" s="1" t="s">
        <v>92</v>
      </c>
      <c r="D85" s="1" t="s">
        <v>92</v>
      </c>
      <c r="E85" s="1" t="s">
        <v>92</v>
      </c>
      <c r="F85" s="1" t="s">
        <v>92</v>
      </c>
      <c r="G85" s="1" t="s">
        <v>92</v>
      </c>
      <c r="H85" s="1" t="s">
        <v>92</v>
      </c>
      <c r="I85" s="1" t="s">
        <v>92</v>
      </c>
      <c r="J85" s="1">
        <v>1948000000</v>
      </c>
      <c r="K85" s="1">
        <v>-163000000</v>
      </c>
      <c r="L85" s="1">
        <v>-716000000</v>
      </c>
      <c r="M85" s="1">
        <v>503000000</v>
      </c>
      <c r="N85" s="1">
        <v>-65000000</v>
      </c>
      <c r="O85" s="1">
        <v>-926000000</v>
      </c>
      <c r="P85" s="1">
        <v>-404000000</v>
      </c>
      <c r="Q85" s="1">
        <v>57000000</v>
      </c>
      <c r="R85" s="1">
        <v>-98000000</v>
      </c>
      <c r="S85" s="1">
        <v>178000000</v>
      </c>
      <c r="T85" s="1">
        <v>-88000000</v>
      </c>
      <c r="U85" s="1">
        <v>-498000000</v>
      </c>
      <c r="V85" s="1">
        <v>-498000000</v>
      </c>
      <c r="W85" s="1">
        <v>-157000000</v>
      </c>
      <c r="X85" s="1">
        <v>-1239000000</v>
      </c>
      <c r="Y85" s="1">
        <v>-758000000</v>
      </c>
      <c r="Z85" s="1">
        <v>-305000000</v>
      </c>
      <c r="AA85" s="1">
        <v>-1190000000</v>
      </c>
      <c r="AB85" s="1">
        <v>-444000000</v>
      </c>
      <c r="AC85" s="1">
        <v>68000000</v>
      </c>
      <c r="AD85" s="1">
        <v>-1557000000</v>
      </c>
      <c r="AE85" s="1">
        <v>-976000000</v>
      </c>
      <c r="AF85" s="1">
        <v>204000000</v>
      </c>
      <c r="AG85" s="1">
        <v>-43000000</v>
      </c>
      <c r="AH85" s="1">
        <v>2000000000</v>
      </c>
      <c r="AI85" s="1">
        <v>-973000000</v>
      </c>
      <c r="AJ85" s="1">
        <v>-710000000</v>
      </c>
      <c r="AK85" s="1">
        <v>-369000000</v>
      </c>
      <c r="AL85" s="1">
        <v>-635000000</v>
      </c>
      <c r="AS85" s="23" t="s">
        <v>128</v>
      </c>
      <c r="AT85" s="24">
        <f>AL17</f>
        <v>439000000</v>
      </c>
    </row>
    <row r="86" spans="1:46" ht="20" x14ac:dyDescent="0.25">
      <c r="A86" s="5" t="s">
        <v>72</v>
      </c>
      <c r="B86" s="1" t="s">
        <v>92</v>
      </c>
      <c r="C86" s="1" t="s">
        <v>92</v>
      </c>
      <c r="D86" s="1" t="s">
        <v>92</v>
      </c>
      <c r="E86" s="1" t="s">
        <v>92</v>
      </c>
      <c r="F86" s="1" t="s">
        <v>92</v>
      </c>
      <c r="G86" s="1" t="s">
        <v>92</v>
      </c>
      <c r="H86" s="1" t="s">
        <v>92</v>
      </c>
      <c r="I86" s="1">
        <v>3630000000</v>
      </c>
      <c r="J86" s="1" t="s">
        <v>92</v>
      </c>
      <c r="K86" s="1" t="s">
        <v>92</v>
      </c>
      <c r="L86" s="1">
        <v>289000000</v>
      </c>
      <c r="M86" s="1">
        <v>5000000</v>
      </c>
      <c r="N86" s="1">
        <v>-137000000</v>
      </c>
      <c r="O86" s="1">
        <v>130000000</v>
      </c>
      <c r="P86" s="1">
        <v>-122000000</v>
      </c>
      <c r="Q86" s="1">
        <v>44000000</v>
      </c>
      <c r="R86" s="1">
        <v>467000000</v>
      </c>
      <c r="S86" s="1">
        <v>527000000</v>
      </c>
      <c r="T86" s="1">
        <v>299000000</v>
      </c>
      <c r="U86" s="1">
        <v>287000000</v>
      </c>
      <c r="V86" s="1">
        <v>585000000</v>
      </c>
      <c r="W86" s="1">
        <v>1260000000</v>
      </c>
      <c r="X86" s="1">
        <v>1082000000</v>
      </c>
      <c r="Y86" s="1">
        <v>-2347000000</v>
      </c>
      <c r="Z86" s="1">
        <v>-2474000000</v>
      </c>
      <c r="AA86" s="1">
        <v>-187000000</v>
      </c>
      <c r="AB86" s="1">
        <v>-172000000</v>
      </c>
      <c r="AC86" s="1">
        <v>-141000000</v>
      </c>
      <c r="AD86" s="1">
        <v>319000000</v>
      </c>
      <c r="AE86" s="1">
        <v>4290000000</v>
      </c>
      <c r="AF86" s="1">
        <v>689000000</v>
      </c>
      <c r="AG86" s="1">
        <v>-4700000000</v>
      </c>
      <c r="AH86" s="1">
        <v>712000000</v>
      </c>
      <c r="AI86" s="1">
        <v>8049000000</v>
      </c>
      <c r="AJ86" s="1">
        <v>191000000</v>
      </c>
      <c r="AK86" s="1">
        <v>677000000</v>
      </c>
      <c r="AL86" s="1">
        <v>195000000</v>
      </c>
      <c r="AS86" s="23" t="s">
        <v>129</v>
      </c>
      <c r="AT86" s="24">
        <f>AL56</f>
        <v>8850000000</v>
      </c>
    </row>
    <row r="87" spans="1:46" ht="20" x14ac:dyDescent="0.25">
      <c r="A87" s="6" t="s">
        <v>73</v>
      </c>
      <c r="B87" s="10" t="s">
        <v>92</v>
      </c>
      <c r="C87" s="10" t="s">
        <v>92</v>
      </c>
      <c r="D87" s="10" t="s">
        <v>92</v>
      </c>
      <c r="E87" s="10" t="s">
        <v>92</v>
      </c>
      <c r="F87" s="10">
        <v>2006000000</v>
      </c>
      <c r="G87" s="10">
        <v>2069000000</v>
      </c>
      <c r="H87" s="10">
        <v>3070000000</v>
      </c>
      <c r="I87" s="10">
        <v>3338000000</v>
      </c>
      <c r="J87" s="10">
        <v>3649000000</v>
      </c>
      <c r="K87" s="10">
        <v>3568000000</v>
      </c>
      <c r="L87" s="10">
        <v>4158000000</v>
      </c>
      <c r="M87" s="10">
        <v>5882000000</v>
      </c>
      <c r="N87" s="10">
        <v>4885000000</v>
      </c>
      <c r="O87" s="10">
        <v>5544000000</v>
      </c>
      <c r="P87" s="10">
        <v>4675000000</v>
      </c>
      <c r="Q87" s="10">
        <v>5804000000</v>
      </c>
      <c r="R87" s="10">
        <v>7742000000</v>
      </c>
      <c r="S87" s="10">
        <v>8700000000</v>
      </c>
      <c r="T87" s="10">
        <v>9362000000</v>
      </c>
      <c r="U87" s="10">
        <v>8722000000</v>
      </c>
      <c r="V87" s="10">
        <v>11375000000</v>
      </c>
      <c r="W87" s="10">
        <v>13435000000</v>
      </c>
      <c r="X87" s="10">
        <v>15814000000</v>
      </c>
      <c r="Y87" s="10">
        <v>14919000000</v>
      </c>
      <c r="Z87" s="10">
        <v>16072000000</v>
      </c>
      <c r="AA87" s="10">
        <v>13231000000</v>
      </c>
      <c r="AB87" s="10">
        <v>13284000000</v>
      </c>
      <c r="AC87" s="10">
        <v>14873000000</v>
      </c>
      <c r="AD87" s="10">
        <v>13958000000</v>
      </c>
      <c r="AE87" s="10">
        <v>14608000000</v>
      </c>
      <c r="AF87" s="10">
        <v>15435000000</v>
      </c>
      <c r="AG87" s="10">
        <v>12753000000</v>
      </c>
      <c r="AH87" s="10">
        <v>14867000000</v>
      </c>
      <c r="AI87" s="10">
        <v>15242000000</v>
      </c>
      <c r="AJ87" s="10">
        <v>17403000000</v>
      </c>
      <c r="AK87" s="10">
        <v>18371000000</v>
      </c>
      <c r="AL87" s="10">
        <v>16723000000</v>
      </c>
      <c r="AS87" s="23" t="s">
        <v>130</v>
      </c>
      <c r="AT87" s="24">
        <f>AL61</f>
        <v>23443000000</v>
      </c>
    </row>
    <row r="88" spans="1:46" ht="20" x14ac:dyDescent="0.25">
      <c r="A88" s="5" t="s">
        <v>74</v>
      </c>
      <c r="B88" s="1" t="s">
        <v>92</v>
      </c>
      <c r="C88" s="1" t="s">
        <v>92</v>
      </c>
      <c r="D88" s="1" t="s">
        <v>92</v>
      </c>
      <c r="E88" s="1" t="s">
        <v>92</v>
      </c>
      <c r="F88" s="1">
        <v>-1300000000</v>
      </c>
      <c r="G88" s="1">
        <v>-1979000000</v>
      </c>
      <c r="H88" s="1">
        <v>-1911000000</v>
      </c>
      <c r="I88" s="1">
        <v>-1911000000</v>
      </c>
      <c r="J88" s="1">
        <v>-1841000000</v>
      </c>
      <c r="K88" s="1">
        <v>-2146000000</v>
      </c>
      <c r="L88" s="1">
        <v>-2179000000</v>
      </c>
      <c r="M88" s="1">
        <v>-2129000000</v>
      </c>
      <c r="N88" s="1">
        <v>-2559000000</v>
      </c>
      <c r="O88" s="1">
        <v>-2828000000</v>
      </c>
      <c r="P88" s="1">
        <v>-3018000000</v>
      </c>
      <c r="Q88" s="1">
        <v>-2486000000</v>
      </c>
      <c r="R88" s="1">
        <v>-1679000000</v>
      </c>
      <c r="S88" s="1">
        <v>-1482000000</v>
      </c>
      <c r="T88" s="1">
        <v>-2024000000</v>
      </c>
      <c r="U88" s="1">
        <v>-2181000000</v>
      </c>
      <c r="V88" s="1">
        <v>-2667000000</v>
      </c>
      <c r="W88" s="1">
        <v>-2945000000</v>
      </c>
      <c r="X88" s="1">
        <v>-3046000000</v>
      </c>
      <c r="Y88" s="1">
        <v>-3238000000</v>
      </c>
      <c r="Z88" s="1">
        <v>-3067000000</v>
      </c>
      <c r="AA88" s="1">
        <v>-3306000000</v>
      </c>
      <c r="AB88" s="1">
        <v>-3964000000</v>
      </c>
      <c r="AC88" s="1">
        <v>-4008000000</v>
      </c>
      <c r="AD88" s="1">
        <v>-3848000000</v>
      </c>
      <c r="AE88" s="1">
        <v>-3736000000</v>
      </c>
      <c r="AF88" s="1">
        <v>-3314000000</v>
      </c>
      <c r="AG88" s="1">
        <v>-3384000000</v>
      </c>
      <c r="AH88" s="1">
        <v>-3717000000</v>
      </c>
      <c r="AI88" s="1">
        <v>-3347000000</v>
      </c>
      <c r="AJ88" s="1" t="s">
        <v>92</v>
      </c>
      <c r="AK88" s="1" t="s">
        <v>92</v>
      </c>
      <c r="AL88" s="1" t="s">
        <v>92</v>
      </c>
      <c r="AS88" s="37" t="s">
        <v>131</v>
      </c>
      <c r="AT88" s="38">
        <f>AT85/(AT86+AT87)</f>
        <v>1.3594277397578423E-2</v>
      </c>
    </row>
    <row r="89" spans="1:46" ht="20" customHeight="1" x14ac:dyDescent="0.25">
      <c r="A89" s="14" t="s">
        <v>105</v>
      </c>
      <c r="B89" s="15" t="e">
        <f t="shared" ref="B89:AM89" si="7">(-1*B88)/B3</f>
        <v>#VALUE!</v>
      </c>
      <c r="C89" s="15" t="e">
        <f t="shared" si="7"/>
        <v>#VALUE!</v>
      </c>
      <c r="D89" s="15" t="e">
        <f t="shared" si="7"/>
        <v>#VALUE!</v>
      </c>
      <c r="E89" s="15" t="e">
        <f t="shared" si="7"/>
        <v>#VALUE!</v>
      </c>
      <c r="F89" s="15">
        <f t="shared" si="7"/>
        <v>5.3984469083509824E-2</v>
      </c>
      <c r="G89" s="15">
        <f t="shared" si="7"/>
        <v>7.3225782579738025E-2</v>
      </c>
      <c r="H89" s="15">
        <f t="shared" si="7"/>
        <v>6.5084122334990807E-2</v>
      </c>
      <c r="I89" s="15">
        <f t="shared" si="7"/>
        <v>6.2793677915420759E-2</v>
      </c>
      <c r="J89" s="15">
        <f t="shared" si="7"/>
        <v>6.076709796672828E-2</v>
      </c>
      <c r="K89" s="15">
        <f t="shared" si="7"/>
        <v>6.4186157803433633E-2</v>
      </c>
      <c r="L89" s="15">
        <f t="shared" si="7"/>
        <v>6.1756036730529415E-2</v>
      </c>
      <c r="M89" s="15">
        <f t="shared" si="7"/>
        <v>5.9529135443462701E-2</v>
      </c>
      <c r="N89" s="15">
        <f t="shared" si="7"/>
        <v>6.8875491198794214E-2</v>
      </c>
      <c r="O89" s="15">
        <f t="shared" si="7"/>
        <v>7.4177049180327873E-2</v>
      </c>
      <c r="P89" s="15">
        <f t="shared" si="7"/>
        <v>7.5542539611023501E-2</v>
      </c>
      <c r="Q89" s="15">
        <f t="shared" si="7"/>
        <v>6.3347263275914792E-2</v>
      </c>
      <c r="R89" s="15">
        <f t="shared" si="7"/>
        <v>4.1726725980416525E-2</v>
      </c>
      <c r="S89" s="15">
        <f t="shared" si="7"/>
        <v>3.4165571616294348E-2</v>
      </c>
      <c r="T89" s="15">
        <f t="shared" si="7"/>
        <v>3.9372069951563018E-2</v>
      </c>
      <c r="U89" s="15">
        <f t="shared" si="7"/>
        <v>3.8437813926437671E-2</v>
      </c>
      <c r="V89" s="15">
        <f t="shared" si="7"/>
        <v>3.9092961214857377E-2</v>
      </c>
      <c r="W89" s="15">
        <f t="shared" si="7"/>
        <v>3.8508813222448875E-2</v>
      </c>
      <c r="X89" s="15">
        <f t="shared" si="7"/>
        <v>3.6477731338993812E-2</v>
      </c>
      <c r="Y89" s="15">
        <f t="shared" si="7"/>
        <v>4.0972301307115107E-2</v>
      </c>
      <c r="Z89" s="15">
        <f t="shared" si="7"/>
        <v>3.8853277255567663E-2</v>
      </c>
      <c r="AA89" s="15">
        <f t="shared" si="7"/>
        <v>4.0044089681318812E-2</v>
      </c>
      <c r="AB89" s="15">
        <f t="shared" si="7"/>
        <v>4.7370936902485658E-2</v>
      </c>
      <c r="AC89" s="15">
        <f t="shared" si="7"/>
        <v>4.7619613387669749E-2</v>
      </c>
      <c r="AD89" s="15">
        <f t="shared" si="7"/>
        <v>4.6326840191664061E-2</v>
      </c>
      <c r="AE89" s="15">
        <f t="shared" si="7"/>
        <v>4.8978093577524612E-2</v>
      </c>
      <c r="AF89" s="15">
        <f t="shared" si="7"/>
        <v>5.0751160048392779E-2</v>
      </c>
      <c r="AG89" s="15">
        <f t="shared" si="7"/>
        <v>5.2015124965415473E-2</v>
      </c>
      <c r="AH89" s="15">
        <f t="shared" si="7"/>
        <v>5.561706966722528E-2</v>
      </c>
      <c r="AI89" s="15">
        <f t="shared" si="7"/>
        <v>4.9450387092961408E-2</v>
      </c>
      <c r="AJ89" s="15" t="e">
        <f t="shared" si="7"/>
        <v>#VALUE!</v>
      </c>
      <c r="AK89" s="15" t="e">
        <f t="shared" si="7"/>
        <v>#VALUE!</v>
      </c>
      <c r="AL89" s="15" t="e">
        <f t="shared" si="7"/>
        <v>#VALUE!</v>
      </c>
      <c r="AS89" s="23" t="s">
        <v>106</v>
      </c>
      <c r="AT89" s="24">
        <f>AL27</f>
        <v>3202000000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v>-572000000</v>
      </c>
      <c r="V90" s="1">
        <v>171000000</v>
      </c>
      <c r="W90" s="1">
        <v>-492000000</v>
      </c>
      <c r="X90" s="1">
        <v>-381000000</v>
      </c>
      <c r="Y90" s="1">
        <v>-368000000</v>
      </c>
      <c r="Z90" s="1">
        <v>-425000000</v>
      </c>
      <c r="AA90" s="1">
        <v>-474000000</v>
      </c>
      <c r="AB90" s="1">
        <v>-134000000</v>
      </c>
      <c r="AC90" s="1">
        <v>-1145000000</v>
      </c>
      <c r="AD90" s="1">
        <v>-24000000</v>
      </c>
      <c r="AE90" s="1">
        <v>-137000000</v>
      </c>
      <c r="AF90" s="1">
        <v>-1182000000</v>
      </c>
      <c r="AG90" s="1">
        <v>-491000000</v>
      </c>
      <c r="AH90" s="1">
        <v>-109000000</v>
      </c>
      <c r="AI90" s="1">
        <v>-3945000000</v>
      </c>
      <c r="AJ90" s="1">
        <v>-58000000</v>
      </c>
      <c r="AK90" s="1">
        <v>-34000000</v>
      </c>
      <c r="AL90" s="1">
        <v>-1381000000</v>
      </c>
      <c r="AS90" s="23" t="s">
        <v>19</v>
      </c>
      <c r="AT90" s="24">
        <f>AL25</f>
        <v>17995000000</v>
      </c>
    </row>
    <row r="91" spans="1:46" ht="20" x14ac:dyDescent="0.25">
      <c r="A91" s="5" t="s">
        <v>76</v>
      </c>
      <c r="B91" s="1" t="s">
        <v>92</v>
      </c>
      <c r="C91" s="1" t="s">
        <v>92</v>
      </c>
      <c r="D91" s="1" t="s">
        <v>92</v>
      </c>
      <c r="E91" s="1" t="s">
        <v>92</v>
      </c>
      <c r="F91" s="1" t="s">
        <v>92</v>
      </c>
      <c r="G91" s="1" t="s">
        <v>92</v>
      </c>
      <c r="H91" s="1" t="s">
        <v>92</v>
      </c>
      <c r="I91" s="1">
        <v>-306000000</v>
      </c>
      <c r="J91" s="1" t="s">
        <v>92</v>
      </c>
      <c r="K91" s="1" t="s">
        <v>92</v>
      </c>
      <c r="L91" s="1">
        <v>-331000000</v>
      </c>
      <c r="M91" s="1">
        <v>-309000000</v>
      </c>
      <c r="N91" s="1" t="s">
        <v>92</v>
      </c>
      <c r="O91" s="1" t="s">
        <v>92</v>
      </c>
      <c r="P91" s="1" t="s">
        <v>92</v>
      </c>
      <c r="Q91" s="1">
        <v>-7000000</v>
      </c>
      <c r="R91" s="1" t="s">
        <v>92</v>
      </c>
      <c r="S91" s="1">
        <v>-107000000</v>
      </c>
      <c r="T91" s="1">
        <v>-121000000</v>
      </c>
      <c r="U91" s="1">
        <v>-100000000</v>
      </c>
      <c r="V91" s="1" t="s">
        <v>92</v>
      </c>
      <c r="W91" s="1" t="s">
        <v>92</v>
      </c>
      <c r="X91" s="1">
        <v>-50000000</v>
      </c>
      <c r="Y91" s="1" t="s">
        <v>92</v>
      </c>
      <c r="Z91" s="1">
        <v>-173000000</v>
      </c>
      <c r="AA91" s="1" t="s">
        <v>92</v>
      </c>
      <c r="AB91" s="1" t="s">
        <v>92</v>
      </c>
      <c r="AC91" s="1">
        <v>-1726000000</v>
      </c>
      <c r="AD91" s="1">
        <v>-829000000</v>
      </c>
      <c r="AE91" s="1">
        <v>-3810000000</v>
      </c>
      <c r="AF91" s="1">
        <v>-2815000000</v>
      </c>
      <c r="AG91" s="1">
        <v>-4869000000</v>
      </c>
      <c r="AH91" s="1">
        <v>-3909000000</v>
      </c>
      <c r="AI91" s="1">
        <v>-220000000</v>
      </c>
      <c r="AJ91" s="1">
        <v>-5000000</v>
      </c>
      <c r="AK91" s="1">
        <v>-55000000</v>
      </c>
      <c r="AL91" s="1" t="s">
        <v>92</v>
      </c>
      <c r="AS91" s="37" t="s">
        <v>132</v>
      </c>
      <c r="AT91" s="38">
        <f>AT89/AT90</f>
        <v>0.17793831619894415</v>
      </c>
    </row>
    <row r="92" spans="1:46" ht="20" x14ac:dyDescent="0.25">
      <c r="A92" s="5" t="s">
        <v>77</v>
      </c>
      <c r="B92" s="1" t="s">
        <v>92</v>
      </c>
      <c r="C92" s="1" t="s">
        <v>92</v>
      </c>
      <c r="D92" s="1" t="s">
        <v>92</v>
      </c>
      <c r="E92" s="1" t="s">
        <v>92</v>
      </c>
      <c r="F92" s="1" t="s">
        <v>92</v>
      </c>
      <c r="G92" s="1" t="s">
        <v>92</v>
      </c>
      <c r="H92" s="1" t="s">
        <v>92</v>
      </c>
      <c r="I92" s="1" t="s">
        <v>92</v>
      </c>
      <c r="J92" s="1">
        <v>23000000</v>
      </c>
      <c r="K92" s="1">
        <v>96000000</v>
      </c>
      <c r="L92" s="1" t="s">
        <v>92</v>
      </c>
      <c r="M92" s="1" t="s">
        <v>92</v>
      </c>
      <c r="N92" s="1">
        <v>63000000</v>
      </c>
      <c r="O92" s="1">
        <v>356000000</v>
      </c>
      <c r="P92" s="1">
        <v>221000000</v>
      </c>
      <c r="Q92" s="1" t="s">
        <v>92</v>
      </c>
      <c r="R92" s="1">
        <v>88000000</v>
      </c>
      <c r="S92" s="1" t="s">
        <v>92</v>
      </c>
      <c r="T92" s="1" t="s">
        <v>92</v>
      </c>
      <c r="U92" s="1" t="s">
        <v>92</v>
      </c>
      <c r="V92" s="1">
        <v>884000000</v>
      </c>
      <c r="W92" s="1">
        <v>673000000</v>
      </c>
      <c r="X92" s="1" t="s">
        <v>92</v>
      </c>
      <c r="Y92" s="1">
        <v>166000000</v>
      </c>
      <c r="Z92" s="1" t="s">
        <v>92</v>
      </c>
      <c r="AA92" s="1" t="s">
        <v>92</v>
      </c>
      <c r="AB92" s="1">
        <v>112000000</v>
      </c>
      <c r="AC92" s="1" t="s">
        <v>92</v>
      </c>
      <c r="AD92" s="1">
        <v>24000000</v>
      </c>
      <c r="AE92" s="1">
        <v>1203000000</v>
      </c>
      <c r="AF92" s="1">
        <v>1447000000</v>
      </c>
      <c r="AG92" s="1">
        <v>1488000000</v>
      </c>
      <c r="AH92" s="1">
        <v>3955000000</v>
      </c>
      <c r="AI92" s="1">
        <v>3628000000</v>
      </c>
      <c r="AJ92" s="1">
        <v>6151000000</v>
      </c>
      <c r="AK92" s="1" t="s">
        <v>92</v>
      </c>
      <c r="AL92" s="1">
        <v>3000000</v>
      </c>
      <c r="AS92" s="39" t="s">
        <v>133</v>
      </c>
      <c r="AT92" s="40">
        <f>AT88*(1-AT91)</f>
        <v>1.1175334567511954E-2</v>
      </c>
    </row>
    <row r="93" spans="1:46" ht="19" x14ac:dyDescent="0.25">
      <c r="A93" s="5" t="s">
        <v>78</v>
      </c>
      <c r="B93" s="1" t="s">
        <v>92</v>
      </c>
      <c r="C93" s="1" t="s">
        <v>92</v>
      </c>
      <c r="D93" s="1" t="s">
        <v>92</v>
      </c>
      <c r="E93" s="1" t="s">
        <v>92</v>
      </c>
      <c r="F93" s="1">
        <v>-221000000</v>
      </c>
      <c r="G93" s="1">
        <v>-204000000</v>
      </c>
      <c r="H93" s="1">
        <v>-949000000</v>
      </c>
      <c r="I93" s="1">
        <v>587000000</v>
      </c>
      <c r="J93" s="1">
        <v>-190000000</v>
      </c>
      <c r="K93" s="1">
        <v>-313000000</v>
      </c>
      <c r="L93" s="1">
        <v>44000000</v>
      </c>
      <c r="M93" s="1">
        <v>370000000</v>
      </c>
      <c r="N93" s="1">
        <v>-2714000000</v>
      </c>
      <c r="O93" s="1">
        <v>297000000</v>
      </c>
      <c r="P93" s="1">
        <v>-2548000000</v>
      </c>
      <c r="Q93" s="1">
        <v>650000000</v>
      </c>
      <c r="R93" s="1">
        <v>-5244000000</v>
      </c>
      <c r="S93" s="1">
        <v>82000000</v>
      </c>
      <c r="T93" s="1">
        <v>-7246000000</v>
      </c>
      <c r="U93" s="1">
        <v>517000000</v>
      </c>
      <c r="V93" s="1">
        <v>882000000</v>
      </c>
      <c r="W93" s="1">
        <v>281000000</v>
      </c>
      <c r="X93" s="1">
        <v>928000000</v>
      </c>
      <c r="Y93" s="1">
        <v>1087000000</v>
      </c>
      <c r="Z93" s="1">
        <v>3068000000</v>
      </c>
      <c r="AA93" s="1">
        <v>298000000</v>
      </c>
      <c r="AB93" s="1">
        <v>2893000000</v>
      </c>
      <c r="AC93" s="1">
        <v>584000000</v>
      </c>
      <c r="AD93" s="1">
        <v>570000000</v>
      </c>
      <c r="AE93" s="1">
        <v>3589000000</v>
      </c>
      <c r="AF93" s="1">
        <v>289000000</v>
      </c>
      <c r="AG93" s="1">
        <v>1567000000</v>
      </c>
      <c r="AH93" s="1">
        <v>269000000</v>
      </c>
      <c r="AI93" s="1">
        <v>394000000</v>
      </c>
      <c r="AJ93" s="1">
        <v>-3043000000</v>
      </c>
      <c r="AK93" s="1">
        <v>-2745000000</v>
      </c>
      <c r="AL93" s="1">
        <v>-3046000000</v>
      </c>
      <c r="AS93" s="35" t="s">
        <v>134</v>
      </c>
      <c r="AT93" s="36"/>
    </row>
    <row r="94" spans="1:46" ht="20" x14ac:dyDescent="0.25">
      <c r="A94" s="6" t="s">
        <v>79</v>
      </c>
      <c r="B94" s="10" t="s">
        <v>92</v>
      </c>
      <c r="C94" s="10" t="s">
        <v>92</v>
      </c>
      <c r="D94" s="10" t="s">
        <v>92</v>
      </c>
      <c r="E94" s="10" t="s">
        <v>92</v>
      </c>
      <c r="F94" s="10">
        <v>-1521000000</v>
      </c>
      <c r="G94" s="10">
        <v>-2183000000</v>
      </c>
      <c r="H94" s="10">
        <v>-2860000000</v>
      </c>
      <c r="I94" s="10">
        <v>-1630000000</v>
      </c>
      <c r="J94" s="10">
        <v>-2008000000</v>
      </c>
      <c r="K94" s="10">
        <v>-2363000000</v>
      </c>
      <c r="L94" s="10">
        <v>-2466000000</v>
      </c>
      <c r="M94" s="10">
        <v>-2068000000</v>
      </c>
      <c r="N94" s="10">
        <v>-5210000000</v>
      </c>
      <c r="O94" s="10">
        <v>-2175000000</v>
      </c>
      <c r="P94" s="10">
        <v>-5345000000</v>
      </c>
      <c r="Q94" s="10">
        <v>-1843000000</v>
      </c>
      <c r="R94" s="10">
        <v>-6835000000</v>
      </c>
      <c r="S94" s="10">
        <v>-1507000000</v>
      </c>
      <c r="T94" s="10">
        <v>-9391000000</v>
      </c>
      <c r="U94" s="10">
        <v>-2336000000</v>
      </c>
      <c r="V94" s="10">
        <v>-730000000</v>
      </c>
      <c r="W94" s="10">
        <v>-2483000000</v>
      </c>
      <c r="X94" s="10">
        <v>-2549000000</v>
      </c>
      <c r="Y94" s="10">
        <v>-2353000000</v>
      </c>
      <c r="Z94" s="10">
        <v>-597000000</v>
      </c>
      <c r="AA94" s="10">
        <v>-3482000000</v>
      </c>
      <c r="AB94" s="10">
        <v>-1093000000</v>
      </c>
      <c r="AC94" s="10">
        <v>-6295000000</v>
      </c>
      <c r="AD94" s="10">
        <v>-4107000000</v>
      </c>
      <c r="AE94" s="10">
        <v>-2891000000</v>
      </c>
      <c r="AF94" s="10">
        <v>-5575000000</v>
      </c>
      <c r="AG94" s="10">
        <v>-5689000000</v>
      </c>
      <c r="AH94" s="10">
        <v>-3511000000</v>
      </c>
      <c r="AI94" s="10">
        <v>-3490000000</v>
      </c>
      <c r="AJ94" s="10">
        <v>3045000000</v>
      </c>
      <c r="AK94" s="10">
        <v>-2834000000</v>
      </c>
      <c r="AL94" s="10">
        <v>-4424000000</v>
      </c>
      <c r="AS94" s="23" t="s">
        <v>135</v>
      </c>
      <c r="AT94" s="41">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-5007000000</v>
      </c>
      <c r="Z95" s="1">
        <v>-10344000000</v>
      </c>
      <c r="AA95" s="1">
        <v>-55000000</v>
      </c>
      <c r="AB95" s="1">
        <v>-2549000000</v>
      </c>
      <c r="AC95" s="1">
        <v>-3752000000</v>
      </c>
      <c r="AD95" s="1">
        <v>-4095000000</v>
      </c>
      <c r="AE95" s="1">
        <v>-3512000000</v>
      </c>
      <c r="AF95" s="1">
        <v>-2213000000</v>
      </c>
      <c r="AG95" s="1">
        <v>-4931000000</v>
      </c>
      <c r="AH95" s="1">
        <v>-2873000000</v>
      </c>
      <c r="AI95" s="1">
        <v>-969000000</v>
      </c>
      <c r="AJ95" s="1">
        <v>-2447000000</v>
      </c>
      <c r="AK95" s="1">
        <v>-4987000000</v>
      </c>
      <c r="AL95" s="1">
        <v>-13821000000</v>
      </c>
      <c r="AS95" s="42" t="s">
        <v>136</v>
      </c>
      <c r="AT95" s="43" cm="1">
        <f t="array" ref="AT95">_FV(A1,"Beta")</f>
        <v>0.39350000000000002</v>
      </c>
    </row>
    <row r="96" spans="1:46" ht="20" x14ac:dyDescent="0.25">
      <c r="A96" s="5" t="s">
        <v>81</v>
      </c>
      <c r="B96" s="1" t="s">
        <v>92</v>
      </c>
      <c r="C96" s="1" t="s">
        <v>92</v>
      </c>
      <c r="D96" s="1" t="s">
        <v>92</v>
      </c>
      <c r="E96" s="1" t="s">
        <v>92</v>
      </c>
      <c r="F96" s="1" t="s">
        <v>92</v>
      </c>
      <c r="G96" s="1">
        <v>1000000000</v>
      </c>
      <c r="H96" s="1" t="s">
        <v>92</v>
      </c>
      <c r="I96" s="1">
        <v>77000000</v>
      </c>
      <c r="J96" s="1">
        <v>36000000</v>
      </c>
      <c r="K96" s="1">
        <v>66000000</v>
      </c>
      <c r="L96" s="1">
        <v>89000000</v>
      </c>
      <c r="M96" s="1">
        <v>134000000</v>
      </c>
      <c r="N96" s="1">
        <v>158000000</v>
      </c>
      <c r="O96" s="1">
        <v>212000000</v>
      </c>
      <c r="P96" s="1">
        <v>336000000</v>
      </c>
      <c r="Q96" s="1">
        <v>141000000</v>
      </c>
      <c r="R96" s="1">
        <v>237000000</v>
      </c>
      <c r="S96" s="1">
        <v>269000000</v>
      </c>
      <c r="T96" s="1">
        <v>555000000</v>
      </c>
      <c r="U96" s="1">
        <v>478000000</v>
      </c>
      <c r="V96" s="1">
        <v>1319000000</v>
      </c>
      <c r="W96" s="1">
        <v>1499000000</v>
      </c>
      <c r="X96" s="1">
        <v>1867000000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S96" s="23" t="s">
        <v>137</v>
      </c>
      <c r="AT96" s="41">
        <v>8.4000000000000005E-2</v>
      </c>
    </row>
    <row r="97" spans="1:46" ht="20" x14ac:dyDescent="0.25">
      <c r="A97" s="5" t="s">
        <v>82</v>
      </c>
      <c r="B97" s="1" t="s">
        <v>92</v>
      </c>
      <c r="C97" s="1" t="s">
        <v>92</v>
      </c>
      <c r="D97" s="1" t="s">
        <v>92</v>
      </c>
      <c r="E97" s="1" t="s">
        <v>92</v>
      </c>
      <c r="F97" s="1">
        <v>-179000000</v>
      </c>
      <c r="G97" s="1">
        <v>-837000000</v>
      </c>
      <c r="H97" s="1">
        <v>-49000000</v>
      </c>
      <c r="I97" s="1">
        <v>-55000000</v>
      </c>
      <c r="J97" s="1">
        <v>-14000000</v>
      </c>
      <c r="K97" s="1">
        <v>-114000000</v>
      </c>
      <c r="L97" s="1">
        <v>-432000000</v>
      </c>
      <c r="M97" s="1">
        <v>-1652000000</v>
      </c>
      <c r="N97" s="1">
        <v>-1929000000</v>
      </c>
      <c r="O97" s="1">
        <v>-2533000000</v>
      </c>
      <c r="P97" s="1">
        <v>-1766000000</v>
      </c>
      <c r="Q97" s="1">
        <v>-1250000000</v>
      </c>
      <c r="R97" s="1">
        <v>-568000000</v>
      </c>
      <c r="S97" s="1">
        <v>-1236000000</v>
      </c>
      <c r="T97" s="1">
        <v>-4070000000</v>
      </c>
      <c r="U97" s="1">
        <v>-5026000000</v>
      </c>
      <c r="V97" s="1">
        <v>-16830000000</v>
      </c>
      <c r="W97" s="1">
        <v>-5578000000</v>
      </c>
      <c r="X97" s="1">
        <v>-10047000000</v>
      </c>
      <c r="Y97" s="1">
        <v>-6370000000</v>
      </c>
      <c r="Z97" s="1">
        <v>-6004000000</v>
      </c>
      <c r="AA97" s="1">
        <v>-7039000000</v>
      </c>
      <c r="AB97" s="1">
        <v>-4024000000</v>
      </c>
      <c r="AC97" s="1">
        <v>-5986000000</v>
      </c>
      <c r="AD97" s="1">
        <v>-6005000000</v>
      </c>
      <c r="AE97" s="1">
        <v>-4604000000</v>
      </c>
      <c r="AF97" s="1">
        <v>-5734000000</v>
      </c>
      <c r="AG97" s="1">
        <v>-5204000000</v>
      </c>
      <c r="AH97" s="1">
        <v>-7004000000</v>
      </c>
      <c r="AI97" s="1">
        <v>-5003000000</v>
      </c>
      <c r="AJ97" s="1">
        <v>-7405000000</v>
      </c>
      <c r="AK97" s="1">
        <v>-11009000000</v>
      </c>
      <c r="AL97" s="1">
        <v>-10003000000</v>
      </c>
      <c r="AS97" s="39" t="s">
        <v>138</v>
      </c>
      <c r="AT97" s="40">
        <f>(AT94)+((AT95)*(AT96-AT94))</f>
        <v>5.7890175000000002E-2</v>
      </c>
    </row>
    <row r="98" spans="1:46" ht="19" x14ac:dyDescent="0.25">
      <c r="A98" s="5" t="s">
        <v>83</v>
      </c>
      <c r="B98" s="1" t="s">
        <v>92</v>
      </c>
      <c r="C98" s="1" t="s">
        <v>92</v>
      </c>
      <c r="D98" s="1" t="s">
        <v>92</v>
      </c>
      <c r="E98" s="1" t="s">
        <v>92</v>
      </c>
      <c r="F98" s="1">
        <v>-639000000</v>
      </c>
      <c r="G98" s="1">
        <v>-753000000</v>
      </c>
      <c r="H98" s="1">
        <v>-788000000</v>
      </c>
      <c r="I98" s="1">
        <v>-850000000</v>
      </c>
      <c r="J98" s="1">
        <v>-949000000</v>
      </c>
      <c r="K98" s="1">
        <v>-1062000000</v>
      </c>
      <c r="L98" s="1">
        <v>-1202000000</v>
      </c>
      <c r="M98" s="1">
        <v>-1329000000</v>
      </c>
      <c r="N98" s="1">
        <v>-1462000000</v>
      </c>
      <c r="O98" s="1">
        <v>-1626000000</v>
      </c>
      <c r="P98" s="1">
        <v>-1796000000</v>
      </c>
      <c r="Q98" s="1">
        <v>-1943000000</v>
      </c>
      <c r="R98" s="1">
        <v>-2095000000</v>
      </c>
      <c r="S98" s="1">
        <v>-2246000000</v>
      </c>
      <c r="T98" s="1">
        <v>-2539000000</v>
      </c>
      <c r="U98" s="1">
        <v>-2731000000</v>
      </c>
      <c r="V98" s="1">
        <v>-3703000000</v>
      </c>
      <c r="W98" s="1">
        <v>-4209000000</v>
      </c>
      <c r="X98" s="1">
        <v>-4655000000</v>
      </c>
      <c r="Y98" s="1">
        <v>-5044000000</v>
      </c>
      <c r="Z98" s="1">
        <v>-5458000000</v>
      </c>
      <c r="AA98" s="1">
        <v>-5767000000</v>
      </c>
      <c r="AB98" s="1">
        <v>-6139000000</v>
      </c>
      <c r="AC98" s="1">
        <v>-6519000000</v>
      </c>
      <c r="AD98" s="1">
        <v>-6911000000</v>
      </c>
      <c r="AE98" s="1">
        <v>-7287000000</v>
      </c>
      <c r="AF98" s="1">
        <v>-7436000000</v>
      </c>
      <c r="AG98" s="1">
        <v>-7236000000</v>
      </c>
      <c r="AH98" s="1">
        <v>-7310000000</v>
      </c>
      <c r="AI98" s="1">
        <v>-7498000000</v>
      </c>
      <c r="AJ98" s="1">
        <v>-7789000000</v>
      </c>
      <c r="AK98" s="1">
        <v>-8263000000</v>
      </c>
      <c r="AL98" s="1">
        <v>-8770000000</v>
      </c>
      <c r="AS98" s="35" t="s">
        <v>139</v>
      </c>
      <c r="AT98" s="36"/>
    </row>
    <row r="99" spans="1:46" ht="20" x14ac:dyDescent="0.25">
      <c r="A99" s="5" t="s">
        <v>84</v>
      </c>
      <c r="B99" s="1" t="s">
        <v>92</v>
      </c>
      <c r="C99" s="1" t="s">
        <v>92</v>
      </c>
      <c r="D99" s="1" t="s">
        <v>92</v>
      </c>
      <c r="E99" s="1" t="s">
        <v>92</v>
      </c>
      <c r="F99" s="1">
        <v>153000000</v>
      </c>
      <c r="G99" s="1">
        <v>681000000</v>
      </c>
      <c r="H99" s="1">
        <v>1019000000</v>
      </c>
      <c r="I99" s="1">
        <v>-215000000</v>
      </c>
      <c r="J99" s="1">
        <v>-664000000</v>
      </c>
      <c r="K99" s="1">
        <v>-490000000</v>
      </c>
      <c r="L99" s="1">
        <v>-38000000</v>
      </c>
      <c r="M99" s="1">
        <v>-660000000</v>
      </c>
      <c r="N99" s="1">
        <v>2853000000</v>
      </c>
      <c r="O99" s="1">
        <v>1341000000</v>
      </c>
      <c r="P99" s="1">
        <v>3030000000</v>
      </c>
      <c r="Q99" s="1">
        <v>38000000</v>
      </c>
      <c r="R99" s="1">
        <v>2623000000</v>
      </c>
      <c r="S99" s="1">
        <v>-1882000000</v>
      </c>
      <c r="T99" s="1">
        <v>5686000000</v>
      </c>
      <c r="U99" s="1">
        <v>3111000000</v>
      </c>
      <c r="V99" s="1">
        <v>8636000000</v>
      </c>
      <c r="W99" s="1">
        <v>-4190000000</v>
      </c>
      <c r="X99" s="1">
        <v>-2815000000</v>
      </c>
      <c r="Y99" s="1">
        <v>5607000000</v>
      </c>
      <c r="Z99" s="1">
        <v>4551000000</v>
      </c>
      <c r="AA99" s="1">
        <v>2838000000</v>
      </c>
      <c r="AB99" s="1">
        <v>2302000000</v>
      </c>
      <c r="AC99" s="1">
        <v>9186000000</v>
      </c>
      <c r="AD99" s="1">
        <v>9732000000</v>
      </c>
      <c r="AE99" s="1">
        <v>2384000000</v>
      </c>
      <c r="AF99" s="1">
        <v>6170000000</v>
      </c>
      <c r="AG99" s="1">
        <v>8803000000</v>
      </c>
      <c r="AH99" s="1">
        <v>2812000000</v>
      </c>
      <c r="AI99" s="1">
        <v>3476000000</v>
      </c>
      <c r="AJ99" s="1">
        <v>9274000000</v>
      </c>
      <c r="AK99" s="1">
        <v>2728000000</v>
      </c>
      <c r="AL99" s="1">
        <v>17718000000</v>
      </c>
      <c r="AS99" s="23" t="s">
        <v>140</v>
      </c>
      <c r="AT99" s="24">
        <f>AT86+AT87</f>
        <v>32293000000</v>
      </c>
    </row>
    <row r="100" spans="1:46" ht="20" x14ac:dyDescent="0.25">
      <c r="A100" s="6" t="s">
        <v>85</v>
      </c>
      <c r="B100" s="10" t="s">
        <v>92</v>
      </c>
      <c r="C100" s="10" t="s">
        <v>92</v>
      </c>
      <c r="D100" s="10" t="s">
        <v>92</v>
      </c>
      <c r="E100" s="10" t="s">
        <v>92</v>
      </c>
      <c r="F100" s="10">
        <v>-665000000</v>
      </c>
      <c r="G100" s="10">
        <v>91000000</v>
      </c>
      <c r="H100" s="10">
        <v>182000000</v>
      </c>
      <c r="I100" s="10">
        <v>-1043000000</v>
      </c>
      <c r="J100" s="10">
        <v>-1591000000</v>
      </c>
      <c r="K100" s="10">
        <v>-1600000000</v>
      </c>
      <c r="L100" s="10">
        <v>-1583000000</v>
      </c>
      <c r="M100" s="10">
        <v>-3507000000</v>
      </c>
      <c r="N100" s="10">
        <v>-380000000</v>
      </c>
      <c r="O100" s="10">
        <v>-2606000000</v>
      </c>
      <c r="P100" s="10">
        <v>-196000000</v>
      </c>
      <c r="Q100" s="10">
        <v>-3014000000</v>
      </c>
      <c r="R100" s="10">
        <v>197000000</v>
      </c>
      <c r="S100" s="10">
        <v>-5095000000</v>
      </c>
      <c r="T100" s="10">
        <v>-368000000</v>
      </c>
      <c r="U100" s="10">
        <v>-4168000000</v>
      </c>
      <c r="V100" s="10">
        <v>-10578000000</v>
      </c>
      <c r="W100" s="10">
        <v>-12478000000</v>
      </c>
      <c r="X100" s="10">
        <v>-15650000000</v>
      </c>
      <c r="Y100" s="10">
        <v>-10814000000</v>
      </c>
      <c r="Z100" s="10">
        <v>-17255000000</v>
      </c>
      <c r="AA100" s="10">
        <v>-10023000000</v>
      </c>
      <c r="AB100" s="10">
        <v>-10410000000</v>
      </c>
      <c r="AC100" s="10">
        <v>-7071000000</v>
      </c>
      <c r="AD100" s="10">
        <v>-7279000000</v>
      </c>
      <c r="AE100" s="10">
        <v>-13019000000</v>
      </c>
      <c r="AF100" s="10">
        <v>-9213000000</v>
      </c>
      <c r="AG100" s="10">
        <v>-8568000000</v>
      </c>
      <c r="AH100" s="10">
        <v>-14375000000</v>
      </c>
      <c r="AI100" s="10">
        <v>-9994000000</v>
      </c>
      <c r="AJ100" s="10">
        <v>-8367000000</v>
      </c>
      <c r="AK100" s="10">
        <v>-21531000000</v>
      </c>
      <c r="AL100" s="10">
        <v>-14876000000</v>
      </c>
      <c r="AS100" s="37" t="s">
        <v>141</v>
      </c>
      <c r="AT100" s="38">
        <f>AT99/AT103</f>
        <v>8.3091958223447587E-2</v>
      </c>
    </row>
    <row r="101" spans="1:46" ht="20" x14ac:dyDescent="0.25">
      <c r="A101" s="5" t="s">
        <v>86</v>
      </c>
      <c r="B101" s="1" t="s">
        <v>92</v>
      </c>
      <c r="C101" s="1" t="s">
        <v>92</v>
      </c>
      <c r="D101" s="1" t="s">
        <v>92</v>
      </c>
      <c r="E101" s="1" t="s">
        <v>92</v>
      </c>
      <c r="F101" s="1" t="s">
        <v>92</v>
      </c>
      <c r="G101" s="1" t="s">
        <v>92</v>
      </c>
      <c r="H101" s="1" t="s">
        <v>92</v>
      </c>
      <c r="I101" s="1">
        <v>-119000000</v>
      </c>
      <c r="J101" s="1">
        <v>1000000</v>
      </c>
      <c r="K101" s="1">
        <v>50000000</v>
      </c>
      <c r="L101" s="1">
        <v>-63000000</v>
      </c>
      <c r="M101" s="1">
        <v>-31000000</v>
      </c>
      <c r="N101" s="1">
        <v>-96000000</v>
      </c>
      <c r="O101" s="1">
        <v>-18000000</v>
      </c>
      <c r="P101" s="1">
        <v>-13000000</v>
      </c>
      <c r="Q101" s="1">
        <v>-56000000</v>
      </c>
      <c r="R101" s="1">
        <v>17000000</v>
      </c>
      <c r="S101" s="1">
        <v>387000000</v>
      </c>
      <c r="T101" s="1">
        <v>-46000000</v>
      </c>
      <c r="U101" s="1">
        <v>-61000000</v>
      </c>
      <c r="V101" s="1">
        <v>237000000</v>
      </c>
      <c r="W101" s="1">
        <v>187000000</v>
      </c>
      <c r="X101" s="1">
        <v>344000000</v>
      </c>
      <c r="Y101" s="1">
        <v>-284000000</v>
      </c>
      <c r="Z101" s="1">
        <v>-122000000</v>
      </c>
      <c r="AA101" s="1">
        <v>163000000</v>
      </c>
      <c r="AB101" s="1">
        <v>-113000000</v>
      </c>
      <c r="AC101" s="1">
        <v>4000000</v>
      </c>
      <c r="AD101" s="1">
        <v>39000000</v>
      </c>
      <c r="AE101" s="1">
        <v>-411000000</v>
      </c>
      <c r="AF101" s="1">
        <v>-381000000</v>
      </c>
      <c r="AG101" s="1">
        <v>-29000000</v>
      </c>
      <c r="AH101" s="1">
        <v>19000000</v>
      </c>
      <c r="AI101" s="1">
        <v>-88000000</v>
      </c>
      <c r="AJ101" s="1">
        <v>-139000000</v>
      </c>
      <c r="AK101" s="1">
        <v>101000000</v>
      </c>
      <c r="AL101" s="1">
        <v>-497000000</v>
      </c>
      <c r="AS101" s="42" t="s">
        <v>142</v>
      </c>
      <c r="AT101" s="44" cm="1">
        <f t="array" ref="AT101">_FV(A1,"Market cap",TRUE)</f>
        <v>356348701200</v>
      </c>
    </row>
    <row r="102" spans="1:46" ht="20" x14ac:dyDescent="0.25">
      <c r="A102" s="6" t="s">
        <v>87</v>
      </c>
      <c r="B102" s="10" t="s">
        <v>92</v>
      </c>
      <c r="C102" s="10" t="s">
        <v>92</v>
      </c>
      <c r="D102" s="10" t="s">
        <v>92</v>
      </c>
      <c r="E102" s="10" t="s">
        <v>92</v>
      </c>
      <c r="F102" s="10">
        <v>-665000000</v>
      </c>
      <c r="G102" s="10">
        <v>91000000</v>
      </c>
      <c r="H102" s="10">
        <v>182000000</v>
      </c>
      <c r="I102" s="10">
        <v>-1043000000</v>
      </c>
      <c r="J102" s="10" t="s">
        <v>92</v>
      </c>
      <c r="K102" s="10">
        <v>-345000000</v>
      </c>
      <c r="L102" s="10">
        <v>46000000</v>
      </c>
      <c r="M102" s="10">
        <v>276000000</v>
      </c>
      <c r="N102" s="10">
        <v>-801000000</v>
      </c>
      <c r="O102" s="10">
        <v>745000000</v>
      </c>
      <c r="P102" s="10">
        <v>-879000000</v>
      </c>
      <c r="Q102" s="10">
        <v>891000000</v>
      </c>
      <c r="R102" s="10">
        <v>1121000000</v>
      </c>
      <c r="S102" s="10">
        <v>2485000000</v>
      </c>
      <c r="T102" s="10">
        <v>-443000000</v>
      </c>
      <c r="U102" s="10">
        <v>2157000000</v>
      </c>
      <c r="V102" s="10">
        <v>304000000</v>
      </c>
      <c r="W102" s="10">
        <v>-1339000000</v>
      </c>
      <c r="X102" s="10">
        <v>-2041000000</v>
      </c>
      <c r="Y102" s="10">
        <v>1468000000</v>
      </c>
      <c r="Z102" s="10">
        <v>-1902000000</v>
      </c>
      <c r="AA102" s="10">
        <v>-111000000</v>
      </c>
      <c r="AB102" s="10">
        <v>1668000000</v>
      </c>
      <c r="AC102" s="10">
        <v>1511000000</v>
      </c>
      <c r="AD102" s="10">
        <v>2611000000</v>
      </c>
      <c r="AE102" s="10">
        <v>-1713000000</v>
      </c>
      <c r="AF102" s="10">
        <v>266000000</v>
      </c>
      <c r="AG102" s="10">
        <v>-1533000000</v>
      </c>
      <c r="AH102" s="10">
        <v>-3000000000</v>
      </c>
      <c r="AI102" s="10">
        <v>1670000000</v>
      </c>
      <c r="AJ102" s="10">
        <v>11942000000</v>
      </c>
      <c r="AK102" s="10">
        <v>-5893000000</v>
      </c>
      <c r="AL102" s="10">
        <v>-3074000000</v>
      </c>
      <c r="AS102" s="37" t="s">
        <v>143</v>
      </c>
      <c r="AT102" s="38">
        <f>AT101/AT103</f>
        <v>0.91690804177655238</v>
      </c>
    </row>
    <row r="103" spans="1:46" ht="20" x14ac:dyDescent="0.25">
      <c r="A103" s="5" t="s">
        <v>88</v>
      </c>
      <c r="B103" s="1" t="s">
        <v>92</v>
      </c>
      <c r="C103" s="1" t="s">
        <v>92</v>
      </c>
      <c r="D103" s="1" t="s">
        <v>92</v>
      </c>
      <c r="E103" s="1" t="s">
        <v>92</v>
      </c>
      <c r="F103" s="1">
        <v>1587000000</v>
      </c>
      <c r="G103" s="1">
        <v>1407000000</v>
      </c>
      <c r="H103" s="1">
        <v>1384000000</v>
      </c>
      <c r="I103" s="1">
        <v>1776000000</v>
      </c>
      <c r="J103" s="1">
        <v>2322000000</v>
      </c>
      <c r="K103" s="1">
        <v>2373000000</v>
      </c>
      <c r="L103" s="1">
        <v>2028000000</v>
      </c>
      <c r="M103" s="1">
        <v>2074000000</v>
      </c>
      <c r="N103" s="1">
        <v>2350000000</v>
      </c>
      <c r="O103" s="1">
        <v>1549000000</v>
      </c>
      <c r="P103" s="1">
        <v>2294000000</v>
      </c>
      <c r="Q103" s="1">
        <v>1415000000</v>
      </c>
      <c r="R103" s="1">
        <v>2306000000</v>
      </c>
      <c r="S103" s="1">
        <v>3427000000</v>
      </c>
      <c r="T103" s="1">
        <v>5912000000</v>
      </c>
      <c r="U103" s="1">
        <v>4232000000</v>
      </c>
      <c r="V103" s="1">
        <v>6389000000</v>
      </c>
      <c r="W103" s="1">
        <v>6693000000</v>
      </c>
      <c r="X103" s="1">
        <v>5354000000</v>
      </c>
      <c r="Y103" s="1">
        <v>3313000000</v>
      </c>
      <c r="Z103" s="1">
        <v>4781000000</v>
      </c>
      <c r="AA103" s="1">
        <v>2879000000</v>
      </c>
      <c r="AB103" s="1">
        <v>2768000000</v>
      </c>
      <c r="AC103" s="1">
        <v>4436000000</v>
      </c>
      <c r="AD103" s="1">
        <v>5947000000</v>
      </c>
      <c r="AE103" s="1">
        <v>8558000000</v>
      </c>
      <c r="AF103" s="1">
        <v>6836000000</v>
      </c>
      <c r="AG103" s="1">
        <v>7102000000</v>
      </c>
      <c r="AH103" s="1">
        <v>5569000000</v>
      </c>
      <c r="AI103" s="1">
        <v>2569000000</v>
      </c>
      <c r="AJ103" s="1">
        <v>4239000000</v>
      </c>
      <c r="AK103" s="1">
        <v>16181000000</v>
      </c>
      <c r="AL103" s="1">
        <v>10288000000</v>
      </c>
      <c r="AS103" s="39" t="s">
        <v>144</v>
      </c>
      <c r="AT103" s="45">
        <f>AT99+AT101</f>
        <v>388641701200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v>2028000000</v>
      </c>
      <c r="L104" s="11">
        <v>2074000000</v>
      </c>
      <c r="M104" s="11">
        <v>2350000000</v>
      </c>
      <c r="N104" s="11">
        <v>1549000000</v>
      </c>
      <c r="O104" s="11">
        <v>2294000000</v>
      </c>
      <c r="P104" s="11">
        <v>1415000000</v>
      </c>
      <c r="Q104" s="11">
        <v>2306000000</v>
      </c>
      <c r="R104" s="11">
        <v>3427000000</v>
      </c>
      <c r="S104" s="11">
        <v>5912000000</v>
      </c>
      <c r="T104" s="11">
        <v>5469000000</v>
      </c>
      <c r="U104" s="11">
        <v>6389000000</v>
      </c>
      <c r="V104" s="11">
        <v>6693000000</v>
      </c>
      <c r="W104" s="11">
        <v>5354000000</v>
      </c>
      <c r="X104" s="11">
        <v>3313000000</v>
      </c>
      <c r="Y104" s="11">
        <v>4781000000</v>
      </c>
      <c r="Z104" s="11">
        <v>2879000000</v>
      </c>
      <c r="AA104" s="11">
        <v>2768000000</v>
      </c>
      <c r="AB104" s="11">
        <v>4436000000</v>
      </c>
      <c r="AC104" s="11">
        <v>5947000000</v>
      </c>
      <c r="AD104" s="11">
        <v>8558000000</v>
      </c>
      <c r="AE104" s="11">
        <v>6845000000</v>
      </c>
      <c r="AF104" s="11">
        <v>7102000000</v>
      </c>
      <c r="AG104" s="11">
        <v>5569000000</v>
      </c>
      <c r="AH104" s="11">
        <v>2569000000</v>
      </c>
      <c r="AI104" s="11">
        <v>4239000000</v>
      </c>
      <c r="AJ104" s="11">
        <v>16181000000</v>
      </c>
      <c r="AK104" s="11">
        <v>10288000000</v>
      </c>
      <c r="AL104" s="11">
        <v>7214000000</v>
      </c>
      <c r="AS104" s="35" t="s">
        <v>145</v>
      </c>
      <c r="AT104" s="36"/>
    </row>
    <row r="105" spans="1:46" ht="21" thickTop="1" x14ac:dyDescent="0.25">
      <c r="A105" s="14" t="s">
        <v>107</v>
      </c>
      <c r="B105" s="1"/>
      <c r="C105" s="15" t="e">
        <f>(C106/B106)-1</f>
        <v>#VALUE!</v>
      </c>
      <c r="D105" s="15" t="e">
        <f>(D106/C106)-1</f>
        <v>#VALUE!</v>
      </c>
      <c r="E105" s="15" t="e">
        <f>(E106/D106)-1</f>
        <v>#VALUE!</v>
      </c>
      <c r="F105" s="15" t="e">
        <f>(F106/E106)-1</f>
        <v>#VALUE!</v>
      </c>
      <c r="G105" s="15">
        <f>(G106/F106)-1</f>
        <v>-0.87252124645892348</v>
      </c>
      <c r="H105" s="15">
        <f t="shared" ref="H105:AM105" si="8">(H106/G106)-1</f>
        <v>11.877777777777778</v>
      </c>
      <c r="I105" s="15">
        <f t="shared" si="8"/>
        <v>0.23123382226056943</v>
      </c>
      <c r="J105" s="15">
        <f t="shared" si="8"/>
        <v>0.26699369306236864</v>
      </c>
      <c r="K105" s="15">
        <f t="shared" si="8"/>
        <v>-0.21349557522123896</v>
      </c>
      <c r="L105" s="15">
        <f t="shared" si="8"/>
        <v>0.39170182841068923</v>
      </c>
      <c r="M105" s="15">
        <f t="shared" si="8"/>
        <v>0.89641232945932292</v>
      </c>
      <c r="N105" s="15">
        <f t="shared" si="8"/>
        <v>-0.38022915001332269</v>
      </c>
      <c r="O105" s="15">
        <f t="shared" si="8"/>
        <v>0.16766981943250214</v>
      </c>
      <c r="P105" s="15">
        <f t="shared" si="8"/>
        <v>-0.38991163475699553</v>
      </c>
      <c r="Q105" s="15">
        <f t="shared" si="8"/>
        <v>1.0024140012070006</v>
      </c>
      <c r="R105" s="15">
        <f t="shared" si="8"/>
        <v>0.82730560578661838</v>
      </c>
      <c r="S105" s="15">
        <f t="shared" si="8"/>
        <v>0.19049975259772389</v>
      </c>
      <c r="T105" s="15">
        <f t="shared" si="8"/>
        <v>1.6625103906899419E-2</v>
      </c>
      <c r="U105" s="15">
        <f t="shared" si="8"/>
        <v>-0.10861270100844922</v>
      </c>
      <c r="V105" s="15">
        <f t="shared" si="8"/>
        <v>0.33129490903531567</v>
      </c>
      <c r="W105" s="15">
        <f t="shared" si="8"/>
        <v>0.20463941203491043</v>
      </c>
      <c r="X105" s="15">
        <f t="shared" si="8"/>
        <v>0.21715919923736893</v>
      </c>
      <c r="Y105" s="15">
        <f t="shared" si="8"/>
        <v>-8.5134711779448646E-2</v>
      </c>
      <c r="Z105" s="15">
        <f t="shared" si="8"/>
        <v>0.1133464600633507</v>
      </c>
      <c r="AA105" s="15">
        <f t="shared" si="8"/>
        <v>-0.23683198769703961</v>
      </c>
      <c r="AB105" s="15">
        <f t="shared" si="8"/>
        <v>-6.09571788413098E-2</v>
      </c>
      <c r="AC105" s="15">
        <f t="shared" si="8"/>
        <v>0.16577253218884125</v>
      </c>
      <c r="AD105" s="15">
        <f t="shared" si="8"/>
        <v>-6.9489185457892289E-2</v>
      </c>
      <c r="AE105" s="15">
        <f t="shared" si="8"/>
        <v>7.5370919881305731E-2</v>
      </c>
      <c r="AF105" s="15">
        <f t="shared" si="8"/>
        <v>0.11488226637233256</v>
      </c>
      <c r="AG105" s="15">
        <f t="shared" si="8"/>
        <v>-0.22704397326953218</v>
      </c>
      <c r="AH105" s="15">
        <f t="shared" si="8"/>
        <v>0.1900949941295762</v>
      </c>
      <c r="AI105" s="15">
        <f t="shared" si="8"/>
        <v>6.6816143497757885E-2</v>
      </c>
      <c r="AJ105" s="15">
        <f t="shared" si="8"/>
        <v>0.20470786044556544</v>
      </c>
      <c r="AK105" s="15">
        <f t="shared" si="8"/>
        <v>8.7508722958827612E-2</v>
      </c>
      <c r="AL105" s="15">
        <f t="shared" si="8"/>
        <v>-0.12942761806981518</v>
      </c>
      <c r="AM105" s="15"/>
      <c r="AN105" s="15"/>
      <c r="AO105" s="15"/>
      <c r="AP105" s="15"/>
      <c r="AQ105" s="15"/>
      <c r="AR105" s="15"/>
      <c r="AS105" s="25" t="s">
        <v>108</v>
      </c>
      <c r="AT105" s="26">
        <f>(AT100*AT92)+(AT102*AT97)</f>
        <v>5.4008547430368682E-2</v>
      </c>
    </row>
    <row r="106" spans="1:46" ht="19" x14ac:dyDescent="0.25">
      <c r="A106" s="5" t="s">
        <v>90</v>
      </c>
      <c r="B106" s="1" t="s">
        <v>92</v>
      </c>
      <c r="C106" s="1" t="s">
        <v>92</v>
      </c>
      <c r="D106" s="1" t="s">
        <v>92</v>
      </c>
      <c r="E106" s="1" t="s">
        <v>92</v>
      </c>
      <c r="F106" s="1">
        <v>706000000</v>
      </c>
      <c r="G106" s="1">
        <v>90000000</v>
      </c>
      <c r="H106" s="1">
        <v>1159000000</v>
      </c>
      <c r="I106" s="1">
        <v>1427000000</v>
      </c>
      <c r="J106" s="1">
        <v>1808000000</v>
      </c>
      <c r="K106" s="1">
        <v>1422000000</v>
      </c>
      <c r="L106" s="1">
        <v>1979000000</v>
      </c>
      <c r="M106" s="1">
        <v>3753000000</v>
      </c>
      <c r="N106" s="1">
        <v>2326000000</v>
      </c>
      <c r="O106" s="1">
        <v>2716000000</v>
      </c>
      <c r="P106" s="1">
        <v>1657000000</v>
      </c>
      <c r="Q106" s="1">
        <v>3318000000</v>
      </c>
      <c r="R106" s="1">
        <v>6063000000</v>
      </c>
      <c r="S106" s="1">
        <v>7218000000</v>
      </c>
      <c r="T106" s="1">
        <v>7338000000</v>
      </c>
      <c r="U106" s="1">
        <v>6541000000</v>
      </c>
      <c r="V106" s="1">
        <v>8708000000</v>
      </c>
      <c r="W106" s="1">
        <v>10490000000</v>
      </c>
      <c r="X106" s="1">
        <v>12768000000</v>
      </c>
      <c r="Y106" s="1">
        <v>11681000000</v>
      </c>
      <c r="Z106" s="1">
        <v>13005000000</v>
      </c>
      <c r="AA106" s="1">
        <v>9925000000</v>
      </c>
      <c r="AB106" s="1">
        <v>9320000000</v>
      </c>
      <c r="AC106" s="1">
        <v>10865000000</v>
      </c>
      <c r="AD106" s="1">
        <v>10110000000</v>
      </c>
      <c r="AE106" s="1">
        <v>10872000000</v>
      </c>
      <c r="AF106" s="1">
        <v>12121000000</v>
      </c>
      <c r="AG106" s="1">
        <v>9369000000</v>
      </c>
      <c r="AH106" s="1">
        <v>11150000000</v>
      </c>
      <c r="AI106" s="1">
        <v>11895000000</v>
      </c>
      <c r="AJ106" s="1">
        <v>14330000000</v>
      </c>
      <c r="AK106" s="1">
        <v>15584000000</v>
      </c>
      <c r="AL106" s="1">
        <v>13567000000</v>
      </c>
      <c r="AM106" s="46">
        <f>AL106*(1+$AT$106)</f>
        <v>13979762421.432787</v>
      </c>
      <c r="AN106" s="46">
        <f t="shared" ref="AN106:AQ106" si="9">AM106*(1+$AT$106)</f>
        <v>14405082727.183924</v>
      </c>
      <c r="AO106" s="46">
        <f t="shared" si="9"/>
        <v>14843342978.338345</v>
      </c>
      <c r="AP106" s="46">
        <f t="shared" si="9"/>
        <v>15294936859.807814</v>
      </c>
      <c r="AQ106" s="46">
        <f t="shared" si="9"/>
        <v>15760270033.974236</v>
      </c>
      <c r="AR106" s="47" t="s">
        <v>146</v>
      </c>
      <c r="AS106" s="48" t="s">
        <v>147</v>
      </c>
      <c r="AT106" s="49">
        <f>(SUM(AM4:AQ4)/5)</f>
        <v>3.0424000990107291E-2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7"/>
      <c r="AN107" s="47"/>
      <c r="AO107" s="47"/>
      <c r="AP107" s="47"/>
      <c r="AQ107" s="50">
        <f>AQ106*(1+AT107)/(AT108-AT107)</f>
        <v>556879892852.26611</v>
      </c>
      <c r="AR107" s="51" t="s">
        <v>148</v>
      </c>
      <c r="AS107" s="52" t="s">
        <v>149</v>
      </c>
      <c r="AT107" s="53">
        <v>2.5000000000000001E-2</v>
      </c>
    </row>
    <row r="108" spans="1:46" ht="19" x14ac:dyDescent="0.25">
      <c r="AM108" s="50">
        <f t="shared" ref="AM108:AO108" si="10">AM107+AM106</f>
        <v>13979762421.432787</v>
      </c>
      <c r="AN108" s="50">
        <f t="shared" si="10"/>
        <v>14405082727.183924</v>
      </c>
      <c r="AO108" s="50">
        <f t="shared" si="10"/>
        <v>14843342978.338345</v>
      </c>
      <c r="AP108" s="50">
        <f>AP107+AP106</f>
        <v>15294936859.807814</v>
      </c>
      <c r="AQ108" s="50">
        <f>AQ107+AQ106</f>
        <v>572640162886.24036</v>
      </c>
      <c r="AR108" s="51" t="s">
        <v>144</v>
      </c>
      <c r="AS108" s="54" t="s">
        <v>150</v>
      </c>
      <c r="AT108" s="55">
        <f>AT105</f>
        <v>5.4008547430368682E-2</v>
      </c>
    </row>
    <row r="109" spans="1:46" ht="19" x14ac:dyDescent="0.25">
      <c r="AM109" s="56" t="s">
        <v>151</v>
      </c>
      <c r="AN109" s="57"/>
    </row>
    <row r="110" spans="1:46" ht="20" x14ac:dyDescent="0.25">
      <c r="AM110" s="58" t="s">
        <v>152</v>
      </c>
      <c r="AN110" s="44">
        <f>NPV(AT108,AM108,AN108,AO108,AP108,AQ108)</f>
        <v>491510666764.30084</v>
      </c>
    </row>
    <row r="111" spans="1:46" ht="20" x14ac:dyDescent="0.25">
      <c r="AM111" s="58" t="s">
        <v>153</v>
      </c>
      <c r="AN111" s="44">
        <f>AL40</f>
        <v>7214000000</v>
      </c>
    </row>
    <row r="112" spans="1:46" ht="20" x14ac:dyDescent="0.25">
      <c r="AM112" s="58" t="s">
        <v>140</v>
      </c>
      <c r="AN112" s="44">
        <f>AT99</f>
        <v>32293000000</v>
      </c>
    </row>
    <row r="113" spans="39:40" ht="20" x14ac:dyDescent="0.25">
      <c r="AM113" s="58" t="s">
        <v>154</v>
      </c>
      <c r="AN113" s="44">
        <f>AN110+AN111-AN112</f>
        <v>466431666764.30084</v>
      </c>
    </row>
    <row r="114" spans="39:40" ht="20" x14ac:dyDescent="0.25">
      <c r="AM114" s="58" t="s">
        <v>155</v>
      </c>
      <c r="AN114" s="59">
        <f>AL34*(1+(5*AR16))</f>
        <v>2348286720.6960764</v>
      </c>
    </row>
    <row r="115" spans="39:40" ht="20" x14ac:dyDescent="0.25">
      <c r="AM115" s="60" t="s">
        <v>156</v>
      </c>
      <c r="AN115" s="61">
        <f>AN113/AN114</f>
        <v>198.62636987788343</v>
      </c>
    </row>
    <row r="116" spans="39:40" ht="20" x14ac:dyDescent="0.25">
      <c r="AM116" s="58" t="s">
        <v>157</v>
      </c>
      <c r="AN116" s="62" cm="1">
        <f t="array" ref="AN116">_FV(A1,"Price")</f>
        <v>151.05000000000001</v>
      </c>
    </row>
    <row r="117" spans="39:40" ht="20" x14ac:dyDescent="0.25">
      <c r="AM117" s="63" t="s">
        <v>158</v>
      </c>
      <c r="AN117" s="64">
        <f>AN115/AN116-1</f>
        <v>0.31497100217069463</v>
      </c>
    </row>
    <row r="118" spans="39:40" ht="20" x14ac:dyDescent="0.25">
      <c r="AM118" s="63" t="s">
        <v>159</v>
      </c>
      <c r="AN118" s="65" t="str">
        <f>IF(AN115&gt;AN116,"BUY","SELL")</f>
        <v>BUY</v>
      </c>
    </row>
  </sheetData>
  <mergeCells count="6">
    <mergeCell ref="AS83:AT83"/>
    <mergeCell ref="AS84:AT84"/>
    <mergeCell ref="AS93:AT93"/>
    <mergeCell ref="AS98:AT98"/>
    <mergeCell ref="AS104:AT104"/>
    <mergeCell ref="AM109:AN109"/>
  </mergeCells>
  <hyperlinks>
    <hyperlink ref="A1" r:id="rId1" tooltip="https://roic.ai/company/PG" display="ROIC.AI | P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0424/000008042494000021/0000080424-94-000021-index.html" xr:uid="{00000000-0004-0000-0000-000019000000}"/>
    <hyperlink ref="J74" r:id="rId19" tooltip="https://www.sec.gov/Archives/edgar/data/80424/000008042494000021/0000080424-94-000021-index.html" xr:uid="{00000000-0004-0000-0000-00001A000000}"/>
    <hyperlink ref="K36" r:id="rId20" tooltip="https://www.sec.gov/Archives/edgar/data/80424/000008042495000027/0000080424-95-000027-index.html" xr:uid="{00000000-0004-0000-0000-00001C000000}"/>
    <hyperlink ref="K74" r:id="rId21" tooltip="https://www.sec.gov/Archives/edgar/data/80424/000008042495000027/0000080424-95-000027-index.html" xr:uid="{00000000-0004-0000-0000-00001D000000}"/>
    <hyperlink ref="L36" r:id="rId22" tooltip="https://www.sec.gov/Archives/edgar/data/80424/000008042496000017/0000080424-96-000017-index.html" xr:uid="{00000000-0004-0000-0000-00001F000000}"/>
    <hyperlink ref="L74" r:id="rId23" tooltip="https://www.sec.gov/Archives/edgar/data/80424/000008042496000017/0000080424-96-000017-index.html" xr:uid="{00000000-0004-0000-0000-000020000000}"/>
    <hyperlink ref="M36" r:id="rId24" tooltip="https://www.sec.gov/Archives/edgar/data/80424/000008042497000062/0000080424-97-000062-index.html" xr:uid="{00000000-0004-0000-0000-000022000000}"/>
    <hyperlink ref="M74" r:id="rId25" tooltip="https://www.sec.gov/Archives/edgar/data/80424/000008042497000062/0000080424-97-000062-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0424/000008042400000040/0000080424-00-000040-index.html" xr:uid="{00000000-0004-0000-0000-00002B000000}"/>
    <hyperlink ref="P74" r:id="rId31" tooltip="https://www.sec.gov/Archives/edgar/data/80424/000008042400000040/0000080424-00-000040-index.html" xr:uid="{00000000-0004-0000-0000-00002C000000}"/>
    <hyperlink ref="Q36" r:id="rId32" tooltip="https://www.sec.gov/Archives/edgar/data/80424/000095015201504449/0000950152-01-504449-index.html" xr:uid="{00000000-0004-0000-0000-00002E000000}"/>
    <hyperlink ref="Q74" r:id="rId33" tooltip="https://www.sec.gov/Archives/edgar/data/80424/000095015201504449/0000950152-01-504449-index.html" xr:uid="{00000000-0004-0000-0000-00002F000000}"/>
    <hyperlink ref="R36" r:id="rId34" tooltip="https://www.sec.gov/Archives/edgar/data/80424/000095015202006968/0000950152-02-006968-index.html" xr:uid="{00000000-0004-0000-0000-000031000000}"/>
    <hyperlink ref="R74" r:id="rId35" tooltip="https://www.sec.gov/Archives/edgar/data/80424/000095015202006968/0000950152-02-006968-index.html"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80424/000095015207007152/0000950152-07-007152-index.htm" xr:uid="{00000000-0004-0000-0000-000040000000}"/>
    <hyperlink ref="W74" r:id="rId45" tooltip="https://www.sec.gov/Archives/edgar/data/80424/000095015207007152/0000950152-07-007152-index.htm" xr:uid="{00000000-0004-0000-0000-000041000000}"/>
    <hyperlink ref="X36" r:id="rId46" tooltip="https://www.sec.gov/Archives/edgar/data/80424/000095015208006832/0000950152-08-006832-index.htm" xr:uid="{00000000-0004-0000-0000-000043000000}"/>
    <hyperlink ref="X74" r:id="rId47" tooltip="https://www.sec.gov/Archives/edgar/data/80424/000095015208006832/0000950152-08-006832-index.htm" xr:uid="{00000000-0004-0000-0000-000044000000}"/>
    <hyperlink ref="Y36" r:id="rId48" tooltip="https://www.sec.gov/Archives/edgar/data/80424/000119312509175986/0001193125-09-175986-index.htm" xr:uid="{00000000-0004-0000-0000-000046000000}"/>
    <hyperlink ref="Y74" r:id="rId49" tooltip="https://www.sec.gov/Archives/edgar/data/80424/000119312509175986/0001193125-09-175986-index.htm" xr:uid="{00000000-0004-0000-0000-000047000000}"/>
    <hyperlink ref="Z36" r:id="rId50" tooltip="https://www.sec.gov/Archives/edgar/data/80424/000119312510188769/0001193125-10-188769-index.htm" xr:uid="{00000000-0004-0000-0000-000049000000}"/>
    <hyperlink ref="Z74" r:id="rId51" tooltip="https://www.sec.gov/Archives/edgar/data/80424/000119312510188769/0001193125-10-188769-index.htm" xr:uid="{00000000-0004-0000-0000-00004A000000}"/>
    <hyperlink ref="AA36" r:id="rId52" tooltip="https://www.sec.gov/Archives/edgar/data/80424/000008042411000014/0000080424-11-000014-index.htm" xr:uid="{00000000-0004-0000-0000-00004C000000}"/>
    <hyperlink ref="AA74" r:id="rId53" tooltip="https://www.sec.gov/Archives/edgar/data/80424/000008042411000014/0000080424-11-000014-index.htm" xr:uid="{00000000-0004-0000-0000-00004D000000}"/>
    <hyperlink ref="AB36" r:id="rId54" tooltip="https://www.sec.gov/Archives/edgar/data/80424/000008042412000063/0000080424-12-000063-index.htm" xr:uid="{00000000-0004-0000-0000-00004F000000}"/>
    <hyperlink ref="AB74" r:id="rId55" tooltip="https://www.sec.gov/Archives/edgar/data/80424/000008042412000063/0000080424-12-000063-index.htm" xr:uid="{00000000-0004-0000-0000-000050000000}"/>
    <hyperlink ref="AC36" r:id="rId56" tooltip="https://www.sec.gov/Archives/edgar/data/80424/000008042413000063/0000080424-13-000063-index.htm" xr:uid="{00000000-0004-0000-0000-000052000000}"/>
    <hyperlink ref="AC74" r:id="rId57" tooltip="https://www.sec.gov/Archives/edgar/data/80424/000008042413000063/0000080424-13-000063-index.htm" xr:uid="{00000000-0004-0000-0000-000053000000}"/>
    <hyperlink ref="AD36" r:id="rId58" tooltip="https://www.sec.gov/Archives/edgar/data/80424/000008042414000057/0000080424-14-000057-index.htm" xr:uid="{00000000-0004-0000-0000-000055000000}"/>
    <hyperlink ref="AD74" r:id="rId59" tooltip="https://www.sec.gov/Archives/edgar/data/80424/000008042414000057/0000080424-14-000057-index.htm" xr:uid="{00000000-0004-0000-0000-000056000000}"/>
    <hyperlink ref="AE36" r:id="rId60" tooltip="https://www.sec.gov/Archives/edgar/data/80424/000008042415000070/0000080424-15-000070-index.htm" xr:uid="{00000000-0004-0000-0000-000058000000}"/>
    <hyperlink ref="AE74" r:id="rId61" tooltip="https://www.sec.gov/Archives/edgar/data/80424/000008042415000070/0000080424-15-000070-index.htm" xr:uid="{00000000-0004-0000-0000-000059000000}"/>
    <hyperlink ref="AF36" r:id="rId62" tooltip="https://www.sec.gov/Archives/edgar/data/80424/000008042416000212/0000080424-16-000212-index.htm" xr:uid="{00000000-0004-0000-0000-00005B000000}"/>
    <hyperlink ref="AF74" r:id="rId63" tooltip="https://www.sec.gov/Archives/edgar/data/80424/000008042416000212/0000080424-16-000212-index.htm" xr:uid="{00000000-0004-0000-0000-00005C000000}"/>
    <hyperlink ref="AG36" r:id="rId64" tooltip="https://www.sec.gov/Archives/edgar/data/80424/000008042417000047/0000080424-17-000047-index.htm" xr:uid="{00000000-0004-0000-0000-00005E000000}"/>
    <hyperlink ref="AG74" r:id="rId65" tooltip="https://www.sec.gov/Archives/edgar/data/80424/000008042417000047/0000080424-17-000047-index.htm" xr:uid="{00000000-0004-0000-0000-00005F000000}"/>
    <hyperlink ref="AH36" r:id="rId66" tooltip="https://www.sec.gov/Archives/edgar/data/80424/000008042418000055/0000080424-18-000055-index.htm" xr:uid="{00000000-0004-0000-0000-000061000000}"/>
    <hyperlink ref="AH74" r:id="rId67" tooltip="https://www.sec.gov/Archives/edgar/data/80424/000008042418000055/0000080424-18-000055-index.htm" xr:uid="{00000000-0004-0000-0000-000062000000}"/>
    <hyperlink ref="AI36" r:id="rId68" tooltip="https://www.sec.gov/Archives/edgar/data/80424/000008042419000050/0000080424-19-000050-index.htm" xr:uid="{00000000-0004-0000-0000-000064000000}"/>
    <hyperlink ref="AI74" r:id="rId69" tooltip="https://www.sec.gov/Archives/edgar/data/80424/000008042419000050/0000080424-19-000050-index.htm" xr:uid="{00000000-0004-0000-0000-000065000000}"/>
    <hyperlink ref="AJ36" r:id="rId70" tooltip="https://www.sec.gov/Archives/edgar/data/80424/000008042420000053/0000080424-20-000053-index.htm" xr:uid="{00000000-0004-0000-0000-000067000000}"/>
    <hyperlink ref="AJ74" r:id="rId71" tooltip="https://www.sec.gov/Archives/edgar/data/80424/000008042420000053/0000080424-20-000053-index.htm" xr:uid="{00000000-0004-0000-0000-000068000000}"/>
    <hyperlink ref="AK36" r:id="rId72" tooltip="https://www.sec.gov/Archives/edgar/data/80424/000008042421000100/0000080424-21-000100-index.htm" xr:uid="{00000000-0004-0000-0000-00006A000000}"/>
    <hyperlink ref="AK74" r:id="rId73" tooltip="https://www.sec.gov/Archives/edgar/data/80424/000008042421000100/0000080424-21-000100-index.htm" xr:uid="{00000000-0004-0000-0000-00006B000000}"/>
    <hyperlink ref="AL36" r:id="rId74" tooltip="https://www.sec.gov/Archives/edgar/data/80424/000008042422000064/0000080424-22-000064-index.htm" xr:uid="{00000000-0004-0000-0000-00006D000000}"/>
    <hyperlink ref="AL74" r:id="rId75" tooltip="https://www.sec.gov/Archives/edgar/data/80424/000008042422000064/0000080424-22-000064-index.htm" xr:uid="{00000000-0004-0000-0000-00006E000000}"/>
    <hyperlink ref="AM1" r:id="rId76" display="https://finbox.com/NYSE:PG/explorer/revenue_proj" xr:uid="{9BC60988-FF12-9347-B08D-291B9E79C549}"/>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2023-03-14T06:11:14Z</dcterms:created>
  <dcterms:modified xsi:type="dcterms:W3CDTF">2023-04-18T02:17:49Z</dcterms:modified>
</cp:coreProperties>
</file>