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45E5F57-C9ED-9F43-9EBE-4DCB8D186F93}"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1'!$B$19:$AL$19</definedName>
    <definedName name="_xlchart.v1.11" hidden="1">'Sheet 1'!$B$3:$AL$3</definedName>
    <definedName name="_xlchart.v1.12" hidden="1">'Sheet 1'!$A$106</definedName>
    <definedName name="_xlchart.v1.13" hidden="1">'Sheet 1'!$A$19</definedName>
    <definedName name="_xlchart.v1.14" hidden="1">'Sheet 1'!$B$106:$AL$106</definedName>
    <definedName name="_xlchart.v1.15" hidden="1">'Sheet 1'!$B$19:$AL$19</definedName>
    <definedName name="_xlchart.v1.16" hidden="1">'Sheet 1'!$B$3:$AL$3</definedName>
    <definedName name="_xlchart.v1.2" hidden="1">'Sheet 1'!$A$3</definedName>
    <definedName name="_xlchart.v1.3" hidden="1">'Sheet 1'!$B$106:$AL$106</definedName>
    <definedName name="_xlchart.v1.4" hidden="1">'Sheet 1'!$B$19:$AL$19</definedName>
    <definedName name="_xlchart.v1.5" hidden="1">'Sheet 1'!$B$3:$AL$3</definedName>
    <definedName name="_xlchart.v1.6" hidden="1">'Sheet 1'!$A$106</definedName>
    <definedName name="_xlchart.v1.7" hidden="1">'Sheet 1'!$A$19</definedName>
    <definedName name="_xlchart.v1.8" hidden="1">'Sheet 1'!$A$3</definedName>
    <definedName name="_xlchart.v1.9" hidden="1">'Sheet 1'!$B$106:$AL$106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4" i="1" l="1"/>
  <c r="AN4" i="1"/>
  <c r="AO4" i="1"/>
  <c r="AP4" i="1"/>
  <c r="AQ4" i="1"/>
  <c r="AT106" i="1"/>
  <c r="AM106" i="1"/>
  <c r="AT86" i="1"/>
  <c r="AT87" i="1"/>
  <c r="AT99" i="1"/>
  <c r="AT101" i="1" a="1"/>
  <c r="AT101" i="1"/>
  <c r="AT103" i="1"/>
  <c r="AT100" i="1"/>
  <c r="AT85" i="1"/>
  <c r="AT88" i="1"/>
  <c r="AT89" i="1"/>
  <c r="AT90" i="1"/>
  <c r="AT91" i="1"/>
  <c r="AT92" i="1"/>
  <c r="AT102" i="1"/>
  <c r="AT95" i="1" a="1"/>
  <c r="AT95" i="1"/>
  <c r="AT97" i="1"/>
  <c r="AT105" i="1"/>
  <c r="AT108" i="1"/>
  <c r="AM108" i="1"/>
  <c r="AN106" i="1"/>
  <c r="AN108" i="1"/>
  <c r="AO106" i="1"/>
  <c r="AO108" i="1"/>
  <c r="AP106" i="1"/>
  <c r="AP108" i="1"/>
  <c r="AQ106" i="1"/>
  <c r="AQ107" i="1"/>
  <c r="AQ108" i="1"/>
  <c r="AN110" i="1"/>
  <c r="AN111" i="1"/>
  <c r="AN112" i="1"/>
  <c r="AN113" i="1"/>
  <c r="AR16" i="1"/>
  <c r="AN114" i="1"/>
  <c r="AN115" i="1"/>
  <c r="AN116" i="1" a="1"/>
  <c r="AN116" i="1"/>
  <c r="AN118" i="1"/>
  <c r="AN117" i="1"/>
  <c r="AR19" i="1"/>
  <c r="AU16" i="1"/>
  <c r="AT16" i="1"/>
  <c r="AS16" i="1"/>
  <c r="AU13" i="1"/>
  <c r="AT13" i="1"/>
  <c r="AS13" i="1"/>
  <c r="AR13" i="1"/>
  <c r="AU10" i="1"/>
  <c r="AT10" i="1"/>
  <c r="AS10" i="1"/>
  <c r="AL9" i="1"/>
  <c r="AR10" i="1"/>
  <c r="AU7" i="1"/>
  <c r="AT7" i="1"/>
  <c r="AS7" i="1"/>
  <c r="AR7" i="1"/>
  <c r="AU4" i="1"/>
  <c r="AT4" i="1"/>
  <c r="AS4" i="1"/>
  <c r="AR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<sst xmlns="http://schemas.openxmlformats.org/spreadsheetml/2006/main" count="1336" uniqueCount="160">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</sst>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TJX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71973466003317E-2"/>
          <c:y val="0.10951457325471579"/>
          <c:w val="0.86951907131011608"/>
          <c:h val="0.749572824760670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1394600000</c:v>
                </c:pt>
                <c:pt idx="1">
                  <c:v>1643700000</c:v>
                </c:pt>
                <c:pt idx="2">
                  <c:v>1920800000</c:v>
                </c:pt>
                <c:pt idx="3">
                  <c:v>2148700000</c:v>
                </c:pt>
                <c:pt idx="4">
                  <c:v>2446300000</c:v>
                </c:pt>
                <c:pt idx="5">
                  <c:v>2757700000</c:v>
                </c:pt>
                <c:pt idx="6">
                  <c:v>3261200000</c:v>
                </c:pt>
                <c:pt idx="7">
                  <c:v>3626600000</c:v>
                </c:pt>
                <c:pt idx="8">
                  <c:v>3842800000</c:v>
                </c:pt>
                <c:pt idx="9">
                  <c:v>4447500000</c:v>
                </c:pt>
                <c:pt idx="10">
                  <c:v>6689400000</c:v>
                </c:pt>
                <c:pt idx="11">
                  <c:v>7389100000</c:v>
                </c:pt>
                <c:pt idx="12">
                  <c:v>7949100000</c:v>
                </c:pt>
                <c:pt idx="13">
                  <c:v>8795347000</c:v>
                </c:pt>
                <c:pt idx="14">
                  <c:v>9579006000</c:v>
                </c:pt>
                <c:pt idx="15">
                  <c:v>10708998000</c:v>
                </c:pt>
                <c:pt idx="16">
                  <c:v>11981207000</c:v>
                </c:pt>
                <c:pt idx="17">
                  <c:v>13327938000</c:v>
                </c:pt>
                <c:pt idx="18">
                  <c:v>14913483000</c:v>
                </c:pt>
                <c:pt idx="19">
                  <c:v>16057935000</c:v>
                </c:pt>
                <c:pt idx="20">
                  <c:v>17404637000</c:v>
                </c:pt>
                <c:pt idx="21">
                  <c:v>18647126000</c:v>
                </c:pt>
                <c:pt idx="22">
                  <c:v>18999505000</c:v>
                </c:pt>
                <c:pt idx="23">
                  <c:v>20288444000</c:v>
                </c:pt>
                <c:pt idx="24">
                  <c:v>21942193000</c:v>
                </c:pt>
                <c:pt idx="25">
                  <c:v>23191455000</c:v>
                </c:pt>
                <c:pt idx="26">
                  <c:v>25878372000</c:v>
                </c:pt>
                <c:pt idx="27">
                  <c:v>27422696000</c:v>
                </c:pt>
                <c:pt idx="28">
                  <c:v>29078407000</c:v>
                </c:pt>
                <c:pt idx="29">
                  <c:v>30944938000</c:v>
                </c:pt>
                <c:pt idx="30">
                  <c:v>33183744000</c:v>
                </c:pt>
                <c:pt idx="31">
                  <c:v>35864664000</c:v>
                </c:pt>
                <c:pt idx="32">
                  <c:v>38972934000</c:v>
                </c:pt>
                <c:pt idx="33">
                  <c:v>41716977000</c:v>
                </c:pt>
                <c:pt idx="34">
                  <c:v>32136962000</c:v>
                </c:pt>
                <c:pt idx="35">
                  <c:v>48549982000</c:v>
                </c:pt>
                <c:pt idx="36">
                  <c:v>49936000000</c:v>
                </c:pt>
              </c:numCache>
            </c:numRef>
          </c:val>
          <c:extLst>
            <c:ext xmlns:c16="http://schemas.microsoft.com/office/drawing/2014/chart" uri="{C3380CC4-5D6E-409C-BE32-E72D297353CC}">
              <c16:uniqueId val="{00000000-9882-2A46-A273-E2247DC639C2}"/>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119900000</c:v>
                </c:pt>
                <c:pt idx="1">
                  <c:v>142200000</c:v>
                </c:pt>
                <c:pt idx="2">
                  <c:v>-85200000</c:v>
                </c:pt>
                <c:pt idx="3">
                  <c:v>178100000</c:v>
                </c:pt>
                <c:pt idx="4">
                  <c:v>172000000</c:v>
                </c:pt>
                <c:pt idx="5">
                  <c:v>128000000</c:v>
                </c:pt>
                <c:pt idx="6">
                  <c:v>234800000</c:v>
                </c:pt>
                <c:pt idx="7">
                  <c:v>275400000</c:v>
                </c:pt>
                <c:pt idx="8">
                  <c:v>218300000</c:v>
                </c:pt>
                <c:pt idx="9">
                  <c:v>157500000</c:v>
                </c:pt>
                <c:pt idx="10">
                  <c:v>642200000</c:v>
                </c:pt>
                <c:pt idx="11">
                  <c:v>645400000</c:v>
                </c:pt>
                <c:pt idx="12">
                  <c:v>831500000</c:v>
                </c:pt>
                <c:pt idx="13">
                  <c:v>1009176000</c:v>
                </c:pt>
                <c:pt idx="14">
                  <c:v>1040723000</c:v>
                </c:pt>
                <c:pt idx="15">
                  <c:v>1038125000</c:v>
                </c:pt>
                <c:pt idx="16">
                  <c:v>1145600000</c:v>
                </c:pt>
                <c:pt idx="17">
                  <c:v>1316919000</c:v>
                </c:pt>
                <c:pt idx="18">
                  <c:v>1368131000</c:v>
                </c:pt>
                <c:pt idx="19">
                  <c:v>1414802000</c:v>
                </c:pt>
                <c:pt idx="20">
                  <c:v>1631045000</c:v>
                </c:pt>
                <c:pt idx="21">
                  <c:v>1669455000</c:v>
                </c:pt>
                <c:pt idx="22">
                  <c:v>1869607000</c:v>
                </c:pt>
                <c:pt idx="23">
                  <c:v>2436058000</c:v>
                </c:pt>
                <c:pt idx="24">
                  <c:v>2674769000</c:v>
                </c:pt>
                <c:pt idx="25">
                  <c:v>2943798000</c:v>
                </c:pt>
                <c:pt idx="26">
                  <c:v>3627112000</c:v>
                </c:pt>
                <c:pt idx="27">
                  <c:v>3914403000</c:v>
                </c:pt>
                <c:pt idx="28">
                  <c:v>4194239000</c:v>
                </c:pt>
                <c:pt idx="29">
                  <c:v>4335265000</c:v>
                </c:pt>
                <c:pt idx="30">
                  <c:v>4443510000</c:v>
                </c:pt>
                <c:pt idx="31">
                  <c:v>4646840000</c:v>
                </c:pt>
                <c:pt idx="32">
                  <c:v>5057705000</c:v>
                </c:pt>
                <c:pt idx="33">
                  <c:v>5283509000</c:v>
                </c:pt>
                <c:pt idx="34">
                  <c:v>1453030000</c:v>
                </c:pt>
                <c:pt idx="35">
                  <c:v>5385122000</c:v>
                </c:pt>
                <c:pt idx="36">
                  <c:v>5517000000</c:v>
                </c:pt>
              </c:numCache>
            </c:numRef>
          </c:val>
          <c:extLst>
            <c:ext xmlns:c16="http://schemas.microsoft.com/office/drawing/2014/chart" uri="{C3380CC4-5D6E-409C-BE32-E72D297353CC}">
              <c16:uniqueId val="{00000001-9882-2A46-A273-E2247DC639C2}"/>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21500000</c:v>
                </c:pt>
                <c:pt idx="4">
                  <c:v>46000000</c:v>
                </c:pt>
                <c:pt idx="5">
                  <c:v>16100000</c:v>
                </c:pt>
                <c:pt idx="6">
                  <c:v>30700000</c:v>
                </c:pt>
                <c:pt idx="7">
                  <c:v>-41400000</c:v>
                </c:pt>
                <c:pt idx="8">
                  <c:v>-23300000</c:v>
                </c:pt>
                <c:pt idx="9">
                  <c:v>129000000</c:v>
                </c:pt>
                <c:pt idx="10">
                  <c:v>594600000</c:v>
                </c:pt>
                <c:pt idx="11">
                  <c:v>214400000</c:v>
                </c:pt>
                <c:pt idx="12">
                  <c:v>435100000</c:v>
                </c:pt>
                <c:pt idx="13">
                  <c:v>339401000</c:v>
                </c:pt>
                <c:pt idx="14">
                  <c:v>299758000</c:v>
                </c:pt>
                <c:pt idx="15">
                  <c:v>463002000</c:v>
                </c:pt>
                <c:pt idx="16">
                  <c:v>511836000</c:v>
                </c:pt>
                <c:pt idx="17">
                  <c:v>361463000</c:v>
                </c:pt>
                <c:pt idx="18">
                  <c:v>650698000</c:v>
                </c:pt>
                <c:pt idx="19">
                  <c:v>662071000</c:v>
                </c:pt>
                <c:pt idx="20">
                  <c:v>817022000</c:v>
                </c:pt>
                <c:pt idx="21">
                  <c:v>834120000</c:v>
                </c:pt>
                <c:pt idx="22">
                  <c:v>571640000</c:v>
                </c:pt>
                <c:pt idx="23">
                  <c:v>1842644000</c:v>
                </c:pt>
                <c:pt idx="24">
                  <c:v>1269347000</c:v>
                </c:pt>
                <c:pt idx="25">
                  <c:v>1112704000</c:v>
                </c:pt>
                <c:pt idx="26">
                  <c:v>2067386000</c:v>
                </c:pt>
                <c:pt idx="27">
                  <c:v>1643651000</c:v>
                </c:pt>
                <c:pt idx="28">
                  <c:v>2096847000</c:v>
                </c:pt>
                <c:pt idx="29">
                  <c:v>2047963000</c:v>
                </c:pt>
                <c:pt idx="30">
                  <c:v>2577147000</c:v>
                </c:pt>
                <c:pt idx="31">
                  <c:v>1968007000</c:v>
                </c:pt>
                <c:pt idx="32">
                  <c:v>2963320000</c:v>
                </c:pt>
                <c:pt idx="33">
                  <c:v>2843600000</c:v>
                </c:pt>
                <c:pt idx="34">
                  <c:v>3993900000</c:v>
                </c:pt>
                <c:pt idx="35">
                  <c:v>2012691000</c:v>
                </c:pt>
                <c:pt idx="36">
                  <c:v>2627000000</c:v>
                </c:pt>
              </c:numCache>
            </c:numRef>
          </c:val>
          <c:extLst>
            <c:ext xmlns:c16="http://schemas.microsoft.com/office/drawing/2014/chart" uri="{C3380CC4-5D6E-409C-BE32-E72D297353CC}">
              <c16:uniqueId val="{00000002-9882-2A46-A273-E2247DC639C2}"/>
            </c:ext>
          </c:extLst>
        </c:ser>
        <c:dLbls>
          <c:showLegendKey val="0"/>
          <c:showVal val="0"/>
          <c:showCatName val="0"/>
          <c:showSerName val="0"/>
          <c:showPercent val="0"/>
          <c:showBubbleSize val="0"/>
        </c:dLbls>
        <c:gapWidth val="100"/>
        <c:overlap val="-24"/>
        <c:axId val="1375958720"/>
        <c:axId val="1375998752"/>
      </c:barChart>
      <c:catAx>
        <c:axId val="13759587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75998752"/>
        <c:crosses val="autoZero"/>
        <c:auto val="1"/>
        <c:lblAlgn val="ctr"/>
        <c:lblOffset val="100"/>
        <c:noMultiLvlLbl val="0"/>
      </c:catAx>
      <c:valAx>
        <c:axId val="13759987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75958720"/>
        <c:crosses val="autoZero"/>
        <c:crossBetween val="between"/>
      </c:valAx>
      <c:spPr>
        <a:noFill/>
        <a:ln>
          <a:noFill/>
        </a:ln>
        <a:effectLst/>
      </c:spPr>
    </c:plotArea>
    <c:legend>
      <c:legendPos val="b"/>
      <c:layout>
        <c:manualLayout>
          <c:xMode val="edge"/>
          <c:yMode val="edge"/>
          <c:x val="0.354603987934344"/>
          <c:y val="0.92586406153399092"/>
          <c:w val="0.3040589180083833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108</xdr:row>
      <xdr:rowOff>33338</xdr:rowOff>
    </xdr:from>
    <xdr:to>
      <xdr:col>45</xdr:col>
      <xdr:colOff>1587499</xdr:colOff>
      <xdr:row>132</xdr:row>
      <xdr:rowOff>15875</xdr:rowOff>
    </xdr:to>
    <xdr:graphicFrame macro="">
      <xdr:nvGraphicFramePr>
        <xdr:cNvPr id="2" name="Chart 1">
          <a:extLst>
            <a:ext uri="{FF2B5EF4-FFF2-40B4-BE49-F238E27FC236}">
              <a16:creationId xmlns:a16="http://schemas.microsoft.com/office/drawing/2014/main" id="{804FFBC4-C33A-F1C7-6451-4524A35C27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https://www.bing.com/financeapi/forcetrigger?t=a249r7&amp;q=XNYS%3aTJX&amp;form=skydnc</v>
    <v>Learn more on Bing</v>
  </rv>
  <rv s="1">
    <v>0</v>
    <v>THE TJX COMPANIES, INC. (XNYS:TJX)</v>
    <v>2</v>
    <v>3</v>
    <v>Finance</v>
    <v>4</v>
    <v>en-US</v>
    <v>a249r7</v>
    <v>268435456</v>
    <v>1</v>
    <v>Powered by Refinitiv</v>
    <v>83.129900000000006</v>
    <v>53.69</v>
    <v>0.90920000000000001</v>
    <v>0.25</v>
    <v>3.215E-3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78.040000000000006</v>
    <v>Diversified Retail</v>
    <v>Stock</v>
    <v>45035.958333344533</v>
    <v>0</v>
    <v>77.47</v>
    <v>89911907690</v>
    <v>THE TJX COMPANIES, INC.</v>
    <v>THE TJX COMPANIES, INC.</v>
    <v>77.61</v>
    <v>26.236799999999999</v>
    <v>77.760000000000005</v>
    <v>78.010000000000005</v>
    <v>1152569000</v>
    <v>TJX</v>
    <v>THE TJX COMPANIES, INC. (XNYS:TJX)</v>
    <v>2476878</v>
    <v>4369829</v>
    <v>1962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198/000095013507001906/b64407tje10vk.htm" TargetMode="External"/><Relationship Id="rId47" Type="http://schemas.openxmlformats.org/officeDocument/2006/relationships/hyperlink" Target="https://www.sec.gov/Archives/edgar/data/109198/000095013509002399/0000950135-09-002399-index.html" TargetMode="External"/><Relationship Id="rId63" Type="http://schemas.openxmlformats.org/officeDocument/2006/relationships/hyperlink" Target="https://www.sec.gov/Archives/edgar/data/109198/000119312517099642/0001193125-17-099642-index.html" TargetMode="External"/><Relationship Id="rId68" Type="http://schemas.openxmlformats.org/officeDocument/2006/relationships/hyperlink" Target="https://www.sec.gov/Archives/edgar/data/109198/000010919820000004/0000109198-20-00000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198/000095013502002121/0000950135-02-002121-index.html" TargetMode="External"/><Relationship Id="rId37" Type="http://schemas.openxmlformats.org/officeDocument/2006/relationships/hyperlink" Target="https://www.sec.gov/Archives/edgar/data/109198/000095013504001661/0000950135-04-001661-index.html" TargetMode="External"/><Relationship Id="rId40" Type="http://schemas.openxmlformats.org/officeDocument/2006/relationships/hyperlink" Target="https://www.sec.gov/Archives/edgar/data/109198/000095013506001903/b58738tje10vk.htm" TargetMode="External"/><Relationship Id="rId45" Type="http://schemas.openxmlformats.org/officeDocument/2006/relationships/hyperlink" Target="https://www.sec.gov/Archives/edgar/data/109198/000095013508001961/b68114tje10vk.htm" TargetMode="External"/><Relationship Id="rId53" Type="http://schemas.openxmlformats.org/officeDocument/2006/relationships/hyperlink" Target="https://www.sec.gov/Archives/edgar/data/109198/000119312512134536/0001193125-12-134536-index.html" TargetMode="External"/><Relationship Id="rId58" Type="http://schemas.openxmlformats.org/officeDocument/2006/relationships/hyperlink" Target="https://www.sec.gov/Archives/edgar/data/109198/000119312515114276/d855793d10k.htm" TargetMode="External"/><Relationship Id="rId66" Type="http://schemas.openxmlformats.org/officeDocument/2006/relationships/hyperlink" Target="https://www.sec.gov/Archives/edgar/data/109198/000162828019003834/0001628280-19-003834-index.html" TargetMode="External"/><Relationship Id="rId74" Type="http://schemas.openxmlformats.org/officeDocument/2006/relationships/hyperlink" Target="https://www.sec.gov/Archives/edgar/data/109198/000010919823000004/0000109198-23-00000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198/000119312516521424/0001193125-16-521424-index.html" TargetMode="External"/><Relationship Id="rId19" Type="http://schemas.openxmlformats.org/officeDocument/2006/relationships/hyperlink" Target="https://www.sec.gov/Archives/edgar/data/109198/000010919895000002/0000109198-95-000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198/000095013503002594/0000950135-03-002594-index.html" TargetMode="External"/><Relationship Id="rId43" Type="http://schemas.openxmlformats.org/officeDocument/2006/relationships/hyperlink" Target="https://www.sec.gov/Archives/edgar/data/109198/000095013507001906/b64407tje10vk.htm" TargetMode="External"/><Relationship Id="rId48" Type="http://schemas.openxmlformats.org/officeDocument/2006/relationships/hyperlink" Target="https://www.sec.gov/Archives/edgar/data/109198/000095012310029845/0000950123-10-029845-index.html" TargetMode="External"/><Relationship Id="rId56" Type="http://schemas.openxmlformats.org/officeDocument/2006/relationships/hyperlink" Target="https://www.sec.gov/Archives/edgar/data/109198/000119312514125980/0001193125-14-125980-index.html" TargetMode="External"/><Relationship Id="rId64" Type="http://schemas.openxmlformats.org/officeDocument/2006/relationships/hyperlink" Target="https://www.sec.gov/Archives/edgar/data/109198/000119312518107423/0001193125-18-107423-index.html" TargetMode="External"/><Relationship Id="rId69" Type="http://schemas.openxmlformats.org/officeDocument/2006/relationships/hyperlink" Target="https://www.sec.gov/Archives/edgar/data/109198/000010919820000004/0000109198-20-000004-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9198/000095012311030274/b83553e10vk.htm" TargetMode="External"/><Relationship Id="rId72" Type="http://schemas.openxmlformats.org/officeDocument/2006/relationships/hyperlink" Target="https://www.sec.gov/Archives/edgar/data/109198/000010919822000008/0000109198-22-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198/000095013502002121/0000950135-02-002121-index.html" TargetMode="External"/><Relationship Id="rId38" Type="http://schemas.openxmlformats.org/officeDocument/2006/relationships/hyperlink" Target="https://www.sec.gov/Archives/edgar/data/109198/000095013505001752/0000950135-05-001752-index.html" TargetMode="External"/><Relationship Id="rId46" Type="http://schemas.openxmlformats.org/officeDocument/2006/relationships/hyperlink" Target="https://www.sec.gov/Archives/edgar/data/109198/000095013509002399/0000950135-09-002399-index.html" TargetMode="External"/><Relationship Id="rId59" Type="http://schemas.openxmlformats.org/officeDocument/2006/relationships/hyperlink" Target="https://www.sec.gov/Archives/edgar/data/109198/000119312515114276/d855793d10k.htm" TargetMode="External"/><Relationship Id="rId67" Type="http://schemas.openxmlformats.org/officeDocument/2006/relationships/hyperlink" Target="https://www.sec.gov/Archives/edgar/data/109198/000162828019003834/0001628280-19-003834-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198/000095013506001903/b58738tje10vk.htm" TargetMode="External"/><Relationship Id="rId54" Type="http://schemas.openxmlformats.org/officeDocument/2006/relationships/hyperlink" Target="https://www.sec.gov/Archives/edgar/data/109198/000119312513138497/0001193125-13-138497-index.html" TargetMode="External"/><Relationship Id="rId62" Type="http://schemas.openxmlformats.org/officeDocument/2006/relationships/hyperlink" Target="https://www.sec.gov/Archives/edgar/data/109198/000119312517099642/0001193125-17-099642-index.html" TargetMode="External"/><Relationship Id="rId70" Type="http://schemas.openxmlformats.org/officeDocument/2006/relationships/hyperlink" Target="https://www.sec.gov/Archives/edgar/data/109198/000010919821000006/0000109198-21-000006-index.htm" TargetMode="External"/><Relationship Id="rId75" Type="http://schemas.openxmlformats.org/officeDocument/2006/relationships/hyperlink" Target="https://www.sec.gov/Archives/edgar/data/109198/000010919823000004/0000109198-23-000004-index.htm" TargetMode="External"/><Relationship Id="rId1" Type="http://schemas.openxmlformats.org/officeDocument/2006/relationships/hyperlink" Target="https://roic.ai/company/TJ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198/000095013504001661/0000950135-04-001661-index.html" TargetMode="External"/><Relationship Id="rId49" Type="http://schemas.openxmlformats.org/officeDocument/2006/relationships/hyperlink" Target="https://www.sec.gov/Archives/edgar/data/109198/000095012310029845/0000950123-10-029845-index.html" TargetMode="External"/><Relationship Id="rId57" Type="http://schemas.openxmlformats.org/officeDocument/2006/relationships/hyperlink" Target="https://www.sec.gov/Archives/edgar/data/109198/000119312514125980/0001193125-14-12598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198/000095013508001961/b68114tje10vk.htm" TargetMode="External"/><Relationship Id="rId52" Type="http://schemas.openxmlformats.org/officeDocument/2006/relationships/hyperlink" Target="https://www.sec.gov/Archives/edgar/data/109198/000119312512134536/0001193125-12-134536-index.html" TargetMode="External"/><Relationship Id="rId60" Type="http://schemas.openxmlformats.org/officeDocument/2006/relationships/hyperlink" Target="https://www.sec.gov/Archives/edgar/data/109198/000119312516521424/0001193125-16-521424-index.html" TargetMode="External"/><Relationship Id="rId65" Type="http://schemas.openxmlformats.org/officeDocument/2006/relationships/hyperlink" Target="https://www.sec.gov/Archives/edgar/data/109198/000119312518107423/0001193125-18-107423-index.html" TargetMode="External"/><Relationship Id="rId73" Type="http://schemas.openxmlformats.org/officeDocument/2006/relationships/hyperlink" Target="https://www.sec.gov/Archives/edgar/data/109198/000010919822000008/0000109198-22-000008-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09198/000010919895000002/0000109198-95-000002-index.html" TargetMode="External"/><Relationship Id="rId39" Type="http://schemas.openxmlformats.org/officeDocument/2006/relationships/hyperlink" Target="https://www.sec.gov/Archives/edgar/data/109198/000095013505001752/0000950135-05-001752-index.html" TargetMode="External"/><Relationship Id="rId34" Type="http://schemas.openxmlformats.org/officeDocument/2006/relationships/hyperlink" Target="https://www.sec.gov/Archives/edgar/data/109198/000095013503002594/0000950135-03-002594-index.html" TargetMode="External"/><Relationship Id="rId50" Type="http://schemas.openxmlformats.org/officeDocument/2006/relationships/hyperlink" Target="https://www.sec.gov/Archives/edgar/data/109198/000095012311030274/b83553e10vk.htm" TargetMode="External"/><Relationship Id="rId55" Type="http://schemas.openxmlformats.org/officeDocument/2006/relationships/hyperlink" Target="https://www.sec.gov/Archives/edgar/data/109198/000119312513138497/0001193125-13-138497-index.html" TargetMode="External"/><Relationship Id="rId76" Type="http://schemas.openxmlformats.org/officeDocument/2006/relationships/hyperlink" Target="https://finbox.com/NYSE:TJ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198/000010919821000006/0000109198-21-000006-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99" activePane="bottomRight" state="frozen"/>
      <selection pane="topRight"/>
      <selection pane="bottomLeft"/>
      <selection pane="bottomRight" activeCell="AU120" sqref="AU120"/>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8">
        <v>2023</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1394600000</v>
      </c>
      <c r="C3" s="1">
        <v>1643700000</v>
      </c>
      <c r="D3" s="1">
        <v>1920800000</v>
      </c>
      <c r="E3" s="1">
        <v>2148700000</v>
      </c>
      <c r="F3" s="1">
        <v>2446300000</v>
      </c>
      <c r="G3" s="1">
        <v>2757700000</v>
      </c>
      <c r="H3" s="1">
        <v>3261200000</v>
      </c>
      <c r="I3" s="1">
        <v>3626600000</v>
      </c>
      <c r="J3" s="1">
        <v>3842800000</v>
      </c>
      <c r="K3" s="1">
        <v>4447500000</v>
      </c>
      <c r="L3" s="1">
        <v>6689400000</v>
      </c>
      <c r="M3" s="1">
        <v>7389100000</v>
      </c>
      <c r="N3" s="1">
        <v>7949100000</v>
      </c>
      <c r="O3" s="1">
        <v>8795347000</v>
      </c>
      <c r="P3" s="1">
        <v>9579006000</v>
      </c>
      <c r="Q3" s="1">
        <v>10708998000</v>
      </c>
      <c r="R3" s="1">
        <v>11981207000</v>
      </c>
      <c r="S3" s="1">
        <v>13327938000</v>
      </c>
      <c r="T3" s="1">
        <v>14913483000</v>
      </c>
      <c r="U3" s="1">
        <v>16057935000</v>
      </c>
      <c r="V3" s="1">
        <v>17404637000</v>
      </c>
      <c r="W3" s="1">
        <v>18647126000</v>
      </c>
      <c r="X3" s="1">
        <v>18999505000</v>
      </c>
      <c r="Y3" s="1">
        <v>20288444000</v>
      </c>
      <c r="Z3" s="1">
        <v>21942193000</v>
      </c>
      <c r="AA3" s="1">
        <v>23191455000</v>
      </c>
      <c r="AB3" s="1">
        <v>25878372000</v>
      </c>
      <c r="AC3" s="1">
        <v>27422696000</v>
      </c>
      <c r="AD3" s="1">
        <v>29078407000</v>
      </c>
      <c r="AE3" s="1">
        <v>30944938000</v>
      </c>
      <c r="AF3" s="1">
        <v>33183744000</v>
      </c>
      <c r="AG3" s="1">
        <v>35864664000</v>
      </c>
      <c r="AH3" s="1">
        <v>38972934000</v>
      </c>
      <c r="AI3" s="1">
        <v>41716977000</v>
      </c>
      <c r="AJ3" s="1">
        <v>32136962000</v>
      </c>
      <c r="AK3" s="1">
        <v>48549982000</v>
      </c>
      <c r="AL3" s="1">
        <v>49936000000</v>
      </c>
      <c r="AM3" s="28">
        <v>53146000000</v>
      </c>
      <c r="AN3" s="28">
        <v>55850000000</v>
      </c>
      <c r="AO3" s="28">
        <v>58952000000</v>
      </c>
      <c r="AP3" s="28">
        <v>61836000000</v>
      </c>
      <c r="AQ3" s="28">
        <v>68353000000</v>
      </c>
      <c r="AR3" s="18" t="s">
        <v>109</v>
      </c>
      <c r="AS3" s="19" t="s">
        <v>110</v>
      </c>
      <c r="AT3" s="19" t="s">
        <v>111</v>
      </c>
      <c r="AU3" s="19" t="s">
        <v>112</v>
      </c>
    </row>
    <row r="4" spans="1:47" ht="19" x14ac:dyDescent="0.25">
      <c r="A4" s="14" t="s">
        <v>94</v>
      </c>
      <c r="B4" s="1"/>
      <c r="C4" s="15">
        <f>(C3/B3)-1</f>
        <v>0.17861752473827619</v>
      </c>
      <c r="D4" s="15">
        <f>(D3/C3)-1</f>
        <v>0.16858307477033518</v>
      </c>
      <c r="E4" s="15">
        <f>(E3/D3)-1</f>
        <v>0.11864847980008331</v>
      </c>
      <c r="F4" s="15">
        <f t="shared" ref="F4:AQ4" si="0">(F3/E3)-1</f>
        <v>0.1385023502582956</v>
      </c>
      <c r="G4" s="15">
        <f t="shared" si="0"/>
        <v>0.12729428115930186</v>
      </c>
      <c r="H4" s="16">
        <f t="shared" si="0"/>
        <v>0.18257968597019247</v>
      </c>
      <c r="I4" s="16">
        <f t="shared" si="0"/>
        <v>0.11204464614252418</v>
      </c>
      <c r="J4" s="16">
        <f t="shared" si="0"/>
        <v>5.9615066453427401E-2</v>
      </c>
      <c r="K4" s="16">
        <f t="shared" si="0"/>
        <v>0.15735921723743096</v>
      </c>
      <c r="L4" s="16">
        <f t="shared" si="0"/>
        <v>0.50408094435075879</v>
      </c>
      <c r="M4" s="16">
        <f t="shared" si="0"/>
        <v>0.10459831972972156</v>
      </c>
      <c r="N4" s="16">
        <f t="shared" si="0"/>
        <v>7.578730833254399E-2</v>
      </c>
      <c r="O4" s="16">
        <f t="shared" si="0"/>
        <v>0.10645821539545364</v>
      </c>
      <c r="P4" s="16">
        <f t="shared" si="0"/>
        <v>8.9099270330096125E-2</v>
      </c>
      <c r="Q4" s="16">
        <f t="shared" si="0"/>
        <v>0.11796547574978034</v>
      </c>
      <c r="R4" s="16">
        <f t="shared" si="0"/>
        <v>0.11879813592270727</v>
      </c>
      <c r="S4" s="16">
        <f t="shared" si="0"/>
        <v>0.112403616764154</v>
      </c>
      <c r="T4" s="16">
        <f t="shared" si="0"/>
        <v>0.11896401378817933</v>
      </c>
      <c r="U4" s="16">
        <f t="shared" si="0"/>
        <v>7.6739417612907701E-2</v>
      </c>
      <c r="V4" s="16">
        <f t="shared" si="0"/>
        <v>8.3865204336672106E-2</v>
      </c>
      <c r="W4" s="16">
        <f t="shared" si="0"/>
        <v>7.1388389197660329E-2</v>
      </c>
      <c r="X4" s="16">
        <f t="shared" si="0"/>
        <v>1.8897228452255943E-2</v>
      </c>
      <c r="Y4" s="16">
        <f t="shared" si="0"/>
        <v>6.7840662164619481E-2</v>
      </c>
      <c r="Z4" s="16">
        <f t="shared" si="0"/>
        <v>8.1511869515473956E-2</v>
      </c>
      <c r="AA4" s="16">
        <f t="shared" si="0"/>
        <v>5.6934236245210323E-2</v>
      </c>
      <c r="AB4" s="16">
        <f t="shared" si="0"/>
        <v>0.11585806065208071</v>
      </c>
      <c r="AC4" s="16">
        <f t="shared" si="0"/>
        <v>5.9676242384953726E-2</v>
      </c>
      <c r="AD4" s="16">
        <f t="shared" si="0"/>
        <v>6.0377396883223966E-2</v>
      </c>
      <c r="AE4" s="16">
        <f t="shared" si="0"/>
        <v>6.4189589202737318E-2</v>
      </c>
      <c r="AF4" s="16">
        <f t="shared" si="0"/>
        <v>7.2348052531241214E-2</v>
      </c>
      <c r="AG4" s="16">
        <f t="shared" si="0"/>
        <v>8.0790160386965404E-2</v>
      </c>
      <c r="AH4" s="16">
        <f t="shared" si="0"/>
        <v>8.6666642129980653E-2</v>
      </c>
      <c r="AI4" s="16">
        <f t="shared" si="0"/>
        <v>7.0408940727942015E-2</v>
      </c>
      <c r="AJ4" s="16">
        <f t="shared" si="0"/>
        <v>-0.22964307792484584</v>
      </c>
      <c r="AK4" s="16">
        <f t="shared" si="0"/>
        <v>0.51072095738234369</v>
      </c>
      <c r="AL4" s="16">
        <f t="shared" si="0"/>
        <v>2.854827011058414E-2</v>
      </c>
      <c r="AM4" s="16">
        <f t="shared" si="0"/>
        <v>6.4282281320089618E-2</v>
      </c>
      <c r="AN4" s="16">
        <f t="shared" si="0"/>
        <v>5.087871147405254E-2</v>
      </c>
      <c r="AO4" s="16">
        <f t="shared" si="0"/>
        <v>5.5541629364368905E-2</v>
      </c>
      <c r="AP4" s="16">
        <f t="shared" si="0"/>
        <v>4.8921156194870363E-2</v>
      </c>
      <c r="AQ4" s="16">
        <f t="shared" si="0"/>
        <v>0.10539168122129494</v>
      </c>
      <c r="AR4" s="17">
        <f>(AL4+AK4+AJ4)/3</f>
        <v>0.10320871652269399</v>
      </c>
      <c r="AS4" s="17">
        <f>(AL20+AK20+AJ20)/3</f>
        <v>0.66854477788217415</v>
      </c>
      <c r="AT4" s="17">
        <f>(AL29+AK29+AJ29)/3</f>
        <v>11.4598081767164</v>
      </c>
      <c r="AU4" s="17">
        <f>(AL105+AK105+AJ105)/3</f>
        <v>7.1227145865341956E-2</v>
      </c>
    </row>
    <row r="5" spans="1:47" ht="19" x14ac:dyDescent="0.25">
      <c r="A5" s="5" t="s">
        <v>2</v>
      </c>
      <c r="B5" s="1">
        <v>1270100000</v>
      </c>
      <c r="C5" s="1">
        <v>1495200000</v>
      </c>
      <c r="D5" s="1">
        <v>1757000000</v>
      </c>
      <c r="E5" s="1">
        <v>1602300000</v>
      </c>
      <c r="F5" s="1">
        <v>1827100000</v>
      </c>
      <c r="G5" s="1">
        <v>2060800000</v>
      </c>
      <c r="H5" s="1">
        <v>2405000000</v>
      </c>
      <c r="I5" s="1">
        <v>2655200000</v>
      </c>
      <c r="J5" s="1">
        <v>2850600000</v>
      </c>
      <c r="K5" s="1">
        <v>3343500000</v>
      </c>
      <c r="L5" s="1">
        <v>5072000000</v>
      </c>
      <c r="M5" s="1">
        <v>5551700000</v>
      </c>
      <c r="N5" s="1">
        <v>5820900000</v>
      </c>
      <c r="O5" s="1">
        <v>6419007000</v>
      </c>
      <c r="P5" s="1">
        <v>7012343000</v>
      </c>
      <c r="Q5" s="1">
        <v>8122922000</v>
      </c>
      <c r="R5" s="1">
        <v>9079579000</v>
      </c>
      <c r="S5" s="1">
        <v>10077194000</v>
      </c>
      <c r="T5" s="1">
        <v>11371747000</v>
      </c>
      <c r="U5" s="1">
        <v>12295016000</v>
      </c>
      <c r="V5" s="1">
        <v>13213703000</v>
      </c>
      <c r="W5" s="1">
        <v>14082448000</v>
      </c>
      <c r="X5" s="1">
        <v>14394756000</v>
      </c>
      <c r="Y5" s="1">
        <v>14968429000</v>
      </c>
      <c r="Z5" s="1">
        <v>16040461000</v>
      </c>
      <c r="AA5" s="1">
        <v>16854249000</v>
      </c>
      <c r="AB5" s="1">
        <v>18521400000</v>
      </c>
      <c r="AC5" s="1">
        <v>19605037000</v>
      </c>
      <c r="AD5" s="1">
        <v>20776522000</v>
      </c>
      <c r="AE5" s="1">
        <v>22034523000</v>
      </c>
      <c r="AF5" s="1">
        <v>23565754000</v>
      </c>
      <c r="AG5" s="1">
        <v>25502167000</v>
      </c>
      <c r="AH5" s="1">
        <v>27831177000</v>
      </c>
      <c r="AI5" s="1">
        <v>29845780000</v>
      </c>
      <c r="AJ5" s="1">
        <v>24533815000</v>
      </c>
      <c r="AK5" s="1">
        <v>34713812000</v>
      </c>
      <c r="AL5" s="1">
        <v>36149000000</v>
      </c>
    </row>
    <row r="6" spans="1:47" ht="20" x14ac:dyDescent="0.25">
      <c r="A6" s="6" t="s">
        <v>3</v>
      </c>
      <c r="B6" s="10">
        <v>124500000</v>
      </c>
      <c r="C6" s="10">
        <v>148500000</v>
      </c>
      <c r="D6" s="10">
        <v>163800000</v>
      </c>
      <c r="E6" s="10">
        <v>546400000</v>
      </c>
      <c r="F6" s="10">
        <v>619200000</v>
      </c>
      <c r="G6" s="10">
        <v>696900000</v>
      </c>
      <c r="H6" s="10">
        <v>856200000</v>
      </c>
      <c r="I6" s="10">
        <v>971400000</v>
      </c>
      <c r="J6" s="10">
        <v>992200000</v>
      </c>
      <c r="K6" s="10">
        <v>1104000000</v>
      </c>
      <c r="L6" s="10">
        <v>1617400000</v>
      </c>
      <c r="M6" s="10">
        <v>1837400000</v>
      </c>
      <c r="N6" s="10">
        <v>2128200000</v>
      </c>
      <c r="O6" s="10">
        <v>2376340000</v>
      </c>
      <c r="P6" s="10">
        <v>2566663000</v>
      </c>
      <c r="Q6" s="10">
        <v>2586076000</v>
      </c>
      <c r="R6" s="10">
        <v>2901628000</v>
      </c>
      <c r="S6" s="10">
        <v>3250744000</v>
      </c>
      <c r="T6" s="10">
        <v>3541736000</v>
      </c>
      <c r="U6" s="10">
        <v>3762919000</v>
      </c>
      <c r="V6" s="10">
        <v>4190934000</v>
      </c>
      <c r="W6" s="10">
        <v>4564678000</v>
      </c>
      <c r="X6" s="10">
        <v>4604749000</v>
      </c>
      <c r="Y6" s="10">
        <v>5320015000</v>
      </c>
      <c r="Z6" s="10">
        <v>5901732000</v>
      </c>
      <c r="AA6" s="10">
        <v>6337206000</v>
      </c>
      <c r="AB6" s="10">
        <v>7356972000</v>
      </c>
      <c r="AC6" s="10">
        <v>7817659000</v>
      </c>
      <c r="AD6" s="10">
        <v>8301885000</v>
      </c>
      <c r="AE6" s="10">
        <v>8910415000</v>
      </c>
      <c r="AF6" s="10">
        <v>9617990000</v>
      </c>
      <c r="AG6" s="10">
        <v>10362497000</v>
      </c>
      <c r="AH6" s="10">
        <v>11141757000</v>
      </c>
      <c r="AI6" s="10">
        <v>11871197000</v>
      </c>
      <c r="AJ6" s="10">
        <v>7603147000</v>
      </c>
      <c r="AK6" s="10">
        <v>13836170000</v>
      </c>
      <c r="AL6" s="10">
        <v>13787000000</v>
      </c>
      <c r="AR6" s="18" t="s">
        <v>113</v>
      </c>
      <c r="AS6" s="19" t="s">
        <v>114</v>
      </c>
      <c r="AT6" s="19" t="s">
        <v>115</v>
      </c>
      <c r="AU6" s="19" t="s">
        <v>116</v>
      </c>
    </row>
    <row r="7" spans="1:47" ht="19" x14ac:dyDescent="0.25">
      <c r="A7" s="5" t="s">
        <v>4</v>
      </c>
      <c r="B7" s="2">
        <v>8.9300000000000004E-2</v>
      </c>
      <c r="C7" s="2">
        <v>9.0300000000000005E-2</v>
      </c>
      <c r="D7" s="2">
        <v>8.5300000000000001E-2</v>
      </c>
      <c r="E7" s="2">
        <v>0.25430000000000003</v>
      </c>
      <c r="F7" s="2">
        <v>0.25309999999999999</v>
      </c>
      <c r="G7" s="2">
        <v>0.25269999999999998</v>
      </c>
      <c r="H7" s="2">
        <v>0.26250000000000001</v>
      </c>
      <c r="I7" s="2">
        <v>0.26790000000000003</v>
      </c>
      <c r="J7" s="2">
        <v>0.25819999999999999</v>
      </c>
      <c r="K7" s="2">
        <v>0.2482</v>
      </c>
      <c r="L7" s="2">
        <v>0.24179999999999999</v>
      </c>
      <c r="M7" s="2">
        <v>0.2487</v>
      </c>
      <c r="N7" s="2">
        <v>0.26769999999999999</v>
      </c>
      <c r="O7" s="2">
        <v>0.2702</v>
      </c>
      <c r="P7" s="2">
        <v>0.26790000000000003</v>
      </c>
      <c r="Q7" s="2">
        <v>0.24149999999999999</v>
      </c>
      <c r="R7" s="2">
        <v>0.2422</v>
      </c>
      <c r="S7" s="2">
        <v>0.24390000000000001</v>
      </c>
      <c r="T7" s="2">
        <v>0.23749999999999999</v>
      </c>
      <c r="U7" s="2">
        <v>0.23430000000000001</v>
      </c>
      <c r="V7" s="2">
        <v>0.24079999999999999</v>
      </c>
      <c r="W7" s="2">
        <v>0.24479999999999999</v>
      </c>
      <c r="X7" s="2">
        <v>0.2424</v>
      </c>
      <c r="Y7" s="2">
        <v>0.26219999999999999</v>
      </c>
      <c r="Z7" s="2">
        <v>0.26900000000000002</v>
      </c>
      <c r="AA7" s="2">
        <v>0.27329999999999999</v>
      </c>
      <c r="AB7" s="2">
        <v>0.2843</v>
      </c>
      <c r="AC7" s="2">
        <v>0.28510000000000002</v>
      </c>
      <c r="AD7" s="2">
        <v>0.28549999999999998</v>
      </c>
      <c r="AE7" s="2">
        <v>0.28789999999999999</v>
      </c>
      <c r="AF7" s="2">
        <v>0.2898</v>
      </c>
      <c r="AG7" s="2">
        <v>0.28889999999999999</v>
      </c>
      <c r="AH7" s="2">
        <v>0.28589999999999999</v>
      </c>
      <c r="AI7" s="2">
        <v>0.28460000000000002</v>
      </c>
      <c r="AJ7" s="2">
        <v>0.2366</v>
      </c>
      <c r="AK7" s="2">
        <v>0.28499999999999998</v>
      </c>
      <c r="AL7" s="2">
        <v>0.27610000000000001</v>
      </c>
      <c r="AR7" s="17">
        <f>AL7</f>
        <v>0.27610000000000001</v>
      </c>
      <c r="AS7" s="20">
        <f>AL21</f>
        <v>0.1105</v>
      </c>
      <c r="AT7" s="20">
        <f>AL30</f>
        <v>7.0000000000000007E-2</v>
      </c>
      <c r="AU7" s="20">
        <f>AL106/AL3</f>
        <v>5.2607337391861582E-2</v>
      </c>
    </row>
    <row r="8" spans="1:4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95</v>
      </c>
      <c r="B9" s="15">
        <f>B8/B3</f>
        <v>0</v>
      </c>
      <c r="C9" s="15">
        <f t="shared" ref="C9:AL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R10" s="17">
        <f>AL9</f>
        <v>0</v>
      </c>
      <c r="AS10" s="20">
        <f>AL13</f>
        <v>0.17876882409484141</v>
      </c>
      <c r="AT10" s="20">
        <f>AL80</f>
        <v>2.443127202819609E-3</v>
      </c>
      <c r="AU10" s="20">
        <f>AL89</f>
        <v>2.9177347004165331E-2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t="s">
        <v>92</v>
      </c>
      <c r="C12" s="1" t="s">
        <v>92</v>
      </c>
      <c r="D12" s="1">
        <v>12000000</v>
      </c>
      <c r="E12" s="1">
        <v>355600000</v>
      </c>
      <c r="F12" s="1">
        <v>421600000</v>
      </c>
      <c r="G12" s="1">
        <v>491600000</v>
      </c>
      <c r="H12" s="1">
        <v>593900000</v>
      </c>
      <c r="I12" s="1">
        <v>674100000</v>
      </c>
      <c r="J12" s="1">
        <v>748000000</v>
      </c>
      <c r="K12" s="1">
        <v>830000000</v>
      </c>
      <c r="L12" s="1">
        <v>1087100000</v>
      </c>
      <c r="M12" s="1">
        <v>1185800000</v>
      </c>
      <c r="N12" s="1">
        <v>1286000000</v>
      </c>
      <c r="O12" s="1">
        <v>1354665000</v>
      </c>
      <c r="P12" s="1">
        <v>1503036000</v>
      </c>
      <c r="Q12" s="1">
        <v>1686389000</v>
      </c>
      <c r="R12" s="1">
        <v>1938531000</v>
      </c>
      <c r="S12" s="1">
        <v>2155166000</v>
      </c>
      <c r="T12" s="1">
        <v>2436286000</v>
      </c>
      <c r="U12" s="1">
        <v>2723960000</v>
      </c>
      <c r="V12" s="1">
        <v>2928520000</v>
      </c>
      <c r="W12" s="1">
        <v>3323587000</v>
      </c>
      <c r="X12" s="1">
        <v>3139518000</v>
      </c>
      <c r="Y12" s="1">
        <v>3328944000</v>
      </c>
      <c r="Z12" s="1">
        <v>3710053000</v>
      </c>
      <c r="AA12" s="1">
        <v>3890144000</v>
      </c>
      <c r="AB12" s="1">
        <v>4250446000</v>
      </c>
      <c r="AC12" s="1">
        <v>4467089000</v>
      </c>
      <c r="AD12" s="1">
        <v>4695384000</v>
      </c>
      <c r="AE12" s="1">
        <v>5205715000</v>
      </c>
      <c r="AF12" s="1">
        <v>5768467000</v>
      </c>
      <c r="AG12" s="1">
        <v>6375071000</v>
      </c>
      <c r="AH12" s="1">
        <v>6923564000</v>
      </c>
      <c r="AI12" s="1">
        <v>7454988000</v>
      </c>
      <c r="AJ12" s="1">
        <v>7020917000</v>
      </c>
      <c r="AK12" s="1">
        <v>9081238000</v>
      </c>
      <c r="AL12" s="1">
        <v>8927000000</v>
      </c>
      <c r="AR12" s="18" t="s">
        <v>117</v>
      </c>
      <c r="AS12" s="19" t="s">
        <v>118</v>
      </c>
      <c r="AT12" s="19" t="s">
        <v>119</v>
      </c>
      <c r="AU12" s="19" t="s">
        <v>120</v>
      </c>
    </row>
    <row r="13" spans="1:47" ht="19" x14ac:dyDescent="0.25">
      <c r="A13" s="14" t="s">
        <v>100</v>
      </c>
      <c r="B13" s="15" t="e">
        <f>B12/B3</f>
        <v>#VALUE!</v>
      </c>
      <c r="C13" s="15" t="e">
        <f t="shared" ref="C13:AL13" si="2">C12/C3</f>
        <v>#VALUE!</v>
      </c>
      <c r="D13" s="15">
        <f t="shared" si="2"/>
        <v>6.2473969179508539E-3</v>
      </c>
      <c r="E13" s="15">
        <f t="shared" si="2"/>
        <v>0.16549541583282915</v>
      </c>
      <c r="F13" s="15">
        <f t="shared" si="2"/>
        <v>0.1723419041000695</v>
      </c>
      <c r="G13" s="15">
        <f t="shared" si="2"/>
        <v>0.17826449577546505</v>
      </c>
      <c r="H13" s="15">
        <f t="shared" si="2"/>
        <v>0.18211087943088433</v>
      </c>
      <c r="I13" s="15">
        <f t="shared" si="2"/>
        <v>0.18587657861357745</v>
      </c>
      <c r="J13" s="15">
        <f t="shared" si="2"/>
        <v>0.19464973456854376</v>
      </c>
      <c r="K13" s="15">
        <f t="shared" si="2"/>
        <v>0.18662169758291175</v>
      </c>
      <c r="L13" s="15">
        <f t="shared" si="2"/>
        <v>0.16251083804227584</v>
      </c>
      <c r="M13" s="15">
        <f t="shared" si="2"/>
        <v>0.16047962539416166</v>
      </c>
      <c r="N13" s="15">
        <f t="shared" si="2"/>
        <v>0.16177932092941338</v>
      </c>
      <c r="O13" s="15">
        <f t="shared" si="2"/>
        <v>0.15402064296041987</v>
      </c>
      <c r="P13" s="15">
        <f t="shared" si="2"/>
        <v>0.15690939122493502</v>
      </c>
      <c r="Q13" s="15">
        <f t="shared" si="2"/>
        <v>0.15747402324661933</v>
      </c>
      <c r="R13" s="15">
        <f t="shared" si="2"/>
        <v>0.16179763858516091</v>
      </c>
      <c r="S13" s="15">
        <f t="shared" si="2"/>
        <v>0.16170288307163494</v>
      </c>
      <c r="T13" s="15">
        <f t="shared" si="2"/>
        <v>0.16336130198425144</v>
      </c>
      <c r="U13" s="15">
        <f t="shared" si="2"/>
        <v>0.16963326853670788</v>
      </c>
      <c r="V13" s="15">
        <f t="shared" si="2"/>
        <v>0.16826090656185475</v>
      </c>
      <c r="W13" s="15">
        <f t="shared" si="2"/>
        <v>0.17823588471488849</v>
      </c>
      <c r="X13" s="15">
        <f t="shared" si="2"/>
        <v>0.16524209446509264</v>
      </c>
      <c r="Y13" s="15">
        <f t="shared" si="2"/>
        <v>0.16408079397316028</v>
      </c>
      <c r="Z13" s="15">
        <f t="shared" si="2"/>
        <v>0.16908305382237773</v>
      </c>
      <c r="AA13" s="15">
        <f t="shared" si="2"/>
        <v>0.1677404026612388</v>
      </c>
      <c r="AB13" s="15">
        <f t="shared" si="2"/>
        <v>0.16424703996062812</v>
      </c>
      <c r="AC13" s="15">
        <f t="shared" si="2"/>
        <v>0.16289751379660117</v>
      </c>
      <c r="AD13" s="15">
        <f t="shared" si="2"/>
        <v>0.1614732196299474</v>
      </c>
      <c r="AE13" s="15">
        <f t="shared" si="2"/>
        <v>0.16822509064325802</v>
      </c>
      <c r="AF13" s="15">
        <f t="shared" si="2"/>
        <v>0.17383412191222306</v>
      </c>
      <c r="AG13" s="15">
        <f t="shared" si="2"/>
        <v>0.1777535403649676</v>
      </c>
      <c r="AH13" s="15">
        <f t="shared" si="2"/>
        <v>0.17765057154793631</v>
      </c>
      <c r="AI13" s="15">
        <f t="shared" si="2"/>
        <v>0.17870393628953507</v>
      </c>
      <c r="AJ13" s="15">
        <f t="shared" si="2"/>
        <v>0.21846859700055032</v>
      </c>
      <c r="AK13" s="15">
        <f t="shared" si="2"/>
        <v>0.18704925575461592</v>
      </c>
      <c r="AL13" s="15">
        <f t="shared" si="2"/>
        <v>0.17876882409484141</v>
      </c>
      <c r="AR13" s="17">
        <f>AL28/AL72</f>
        <v>0.549654305468259</v>
      </c>
      <c r="AS13" s="20">
        <f>AL28/AL54</f>
        <v>0.12339059578821122</v>
      </c>
      <c r="AT13" s="20">
        <f>AL22/(AL72+AL56+AL61)</f>
        <v>0.24230688716767845</v>
      </c>
      <c r="AU13" s="21">
        <f>AL67/AL72</f>
        <v>3.454588309239472</v>
      </c>
    </row>
    <row r="14" spans="1:47" ht="19" x14ac:dyDescent="0.25">
      <c r="A14" s="5" t="s">
        <v>9</v>
      </c>
      <c r="B14" s="1">
        <v>19100000</v>
      </c>
      <c r="C14" s="1">
        <v>23800000</v>
      </c>
      <c r="D14" s="1">
        <v>36400000</v>
      </c>
      <c r="E14" s="1">
        <v>41900000</v>
      </c>
      <c r="F14" s="1">
        <v>48500000</v>
      </c>
      <c r="G14" s="1">
        <v>56800000</v>
      </c>
      <c r="H14" s="1">
        <v>62900000</v>
      </c>
      <c r="I14" s="1">
        <v>67500000</v>
      </c>
      <c r="J14" s="1">
        <v>76500000</v>
      </c>
      <c r="K14" s="1">
        <v>85900000</v>
      </c>
      <c r="L14" s="1">
        <v>126800000</v>
      </c>
      <c r="M14" s="1">
        <v>124900000</v>
      </c>
      <c r="N14" s="1">
        <v>136500000</v>
      </c>
      <c r="O14" s="1">
        <v>160393000</v>
      </c>
      <c r="P14" s="1">
        <v>175781000</v>
      </c>
      <c r="Q14" s="1" t="s">
        <v>92</v>
      </c>
      <c r="R14" s="1" t="s">
        <v>92</v>
      </c>
      <c r="S14" s="1" t="s">
        <v>92</v>
      </c>
      <c r="T14" s="1" t="s">
        <v>92</v>
      </c>
      <c r="U14" s="1" t="s">
        <v>92</v>
      </c>
      <c r="V14" s="1" t="s">
        <v>92</v>
      </c>
      <c r="W14" s="1" t="s">
        <v>92</v>
      </c>
      <c r="X14" s="1" t="s">
        <v>92</v>
      </c>
      <c r="Y14" s="1" t="s">
        <v>92</v>
      </c>
      <c r="Z14" s="1">
        <v>-11550000</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19100000</v>
      </c>
      <c r="C15" s="1">
        <v>23800000</v>
      </c>
      <c r="D15" s="1">
        <v>48400000</v>
      </c>
      <c r="E15" s="1">
        <v>397500000</v>
      </c>
      <c r="F15" s="1">
        <v>470100000</v>
      </c>
      <c r="G15" s="1">
        <v>548400000</v>
      </c>
      <c r="H15" s="1">
        <v>656800000</v>
      </c>
      <c r="I15" s="1">
        <v>741600000</v>
      </c>
      <c r="J15" s="1">
        <v>824500000</v>
      </c>
      <c r="K15" s="1">
        <v>915900000</v>
      </c>
      <c r="L15" s="1">
        <v>1213900000</v>
      </c>
      <c r="M15" s="1">
        <v>1310700000</v>
      </c>
      <c r="N15" s="1">
        <v>1422500000</v>
      </c>
      <c r="O15" s="1">
        <v>1515058000</v>
      </c>
      <c r="P15" s="1">
        <v>1678817000</v>
      </c>
      <c r="Q15" s="1">
        <v>1686389000</v>
      </c>
      <c r="R15" s="1">
        <v>1938531000</v>
      </c>
      <c r="S15" s="1">
        <v>2155166000</v>
      </c>
      <c r="T15" s="1">
        <v>2436286000</v>
      </c>
      <c r="U15" s="1">
        <v>2723960000</v>
      </c>
      <c r="V15" s="1">
        <v>2928520000</v>
      </c>
      <c r="W15" s="1">
        <v>3323587000</v>
      </c>
      <c r="X15" s="1">
        <v>3139518000</v>
      </c>
      <c r="Y15" s="1">
        <v>3328944000</v>
      </c>
      <c r="Z15" s="1">
        <v>3698503000</v>
      </c>
      <c r="AA15" s="1">
        <v>3890144000</v>
      </c>
      <c r="AB15" s="1">
        <v>4250446000</v>
      </c>
      <c r="AC15" s="1">
        <v>4467089000</v>
      </c>
      <c r="AD15" s="1">
        <v>4695384000</v>
      </c>
      <c r="AE15" s="1">
        <v>5205715000</v>
      </c>
      <c r="AF15" s="1">
        <v>5768467000</v>
      </c>
      <c r="AG15" s="1">
        <v>6375071000</v>
      </c>
      <c r="AH15" s="1">
        <v>6923564000</v>
      </c>
      <c r="AI15" s="1">
        <v>7454988000</v>
      </c>
      <c r="AJ15" s="1">
        <v>7020917000</v>
      </c>
      <c r="AK15" s="1">
        <v>9081238000</v>
      </c>
      <c r="AL15" s="1">
        <v>8927000000</v>
      </c>
      <c r="AR15" s="18" t="s">
        <v>121</v>
      </c>
      <c r="AS15" s="19" t="s">
        <v>122</v>
      </c>
      <c r="AT15" s="19" t="s">
        <v>123</v>
      </c>
      <c r="AU15" s="19" t="s">
        <v>124</v>
      </c>
    </row>
    <row r="16" spans="1:47" ht="19" x14ac:dyDescent="0.25">
      <c r="A16" s="5" t="s">
        <v>11</v>
      </c>
      <c r="B16" s="1">
        <v>1289200000</v>
      </c>
      <c r="C16" s="1">
        <v>1519000000</v>
      </c>
      <c r="D16" s="1">
        <v>1805400000</v>
      </c>
      <c r="E16" s="1">
        <v>1999800000</v>
      </c>
      <c r="F16" s="1">
        <v>2297200000</v>
      </c>
      <c r="G16" s="1">
        <v>2609200000</v>
      </c>
      <c r="H16" s="1">
        <v>3061800000</v>
      </c>
      <c r="I16" s="1">
        <v>3396800000</v>
      </c>
      <c r="J16" s="1">
        <v>3675100000</v>
      </c>
      <c r="K16" s="1">
        <v>4259400000</v>
      </c>
      <c r="L16" s="1">
        <v>6285900000</v>
      </c>
      <c r="M16" s="1">
        <v>6862400000</v>
      </c>
      <c r="N16" s="1">
        <v>7243400000</v>
      </c>
      <c r="O16" s="1">
        <v>7934065000</v>
      </c>
      <c r="P16" s="1">
        <v>8691160000</v>
      </c>
      <c r="Q16" s="1">
        <v>9809311000</v>
      </c>
      <c r="R16" s="1">
        <v>11018110000</v>
      </c>
      <c r="S16" s="1">
        <v>12232360000</v>
      </c>
      <c r="T16" s="1">
        <v>13808033000</v>
      </c>
      <c r="U16" s="1">
        <v>15018976000</v>
      </c>
      <c r="V16" s="1">
        <v>16142223000</v>
      </c>
      <c r="W16" s="1">
        <v>17406035000</v>
      </c>
      <c r="X16" s="1">
        <v>17534274000</v>
      </c>
      <c r="Y16" s="1">
        <v>18297373000</v>
      </c>
      <c r="Z16" s="1">
        <v>19738964000</v>
      </c>
      <c r="AA16" s="1">
        <v>20744393000</v>
      </c>
      <c r="AB16" s="1">
        <v>22771846000</v>
      </c>
      <c r="AC16" s="1">
        <v>24072126000</v>
      </c>
      <c r="AD16" s="1">
        <v>25471906000</v>
      </c>
      <c r="AE16" s="1">
        <v>27240238000</v>
      </c>
      <c r="AF16" s="1">
        <v>29334221000</v>
      </c>
      <c r="AG16" s="1">
        <v>31877238000</v>
      </c>
      <c r="AH16" s="1">
        <v>34754741000</v>
      </c>
      <c r="AI16" s="1">
        <v>37300768000</v>
      </c>
      <c r="AJ16" s="1">
        <v>31554732000</v>
      </c>
      <c r="AK16" s="1">
        <v>43795050000</v>
      </c>
      <c r="AL16" s="1">
        <v>45076000000</v>
      </c>
      <c r="AR16" s="29">
        <f>(AL35+AK35+AJ35+AI35+AH35)/5</f>
        <v>-1.2080869017318252E-2</v>
      </c>
      <c r="AS16" s="30">
        <f>AT101/AL3</f>
        <v>1.8005428486462671</v>
      </c>
      <c r="AT16" s="30">
        <f>AT101/AL28</f>
        <v>25.703804371069182</v>
      </c>
      <c r="AU16" s="31">
        <f>AT101/AL106</f>
        <v>34.226078298439283</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49278000</v>
      </c>
      <c r="Z17" s="1">
        <v>49014000</v>
      </c>
      <c r="AA17" s="1">
        <v>46683000</v>
      </c>
      <c r="AB17" s="1">
        <v>40832000</v>
      </c>
      <c r="AC17" s="1">
        <v>46091000</v>
      </c>
      <c r="AD17" s="1">
        <v>55380000</v>
      </c>
      <c r="AE17" s="1">
        <v>60269000</v>
      </c>
      <c r="AF17" s="1">
        <v>61671000</v>
      </c>
      <c r="AG17" s="1">
        <v>64295000</v>
      </c>
      <c r="AH17" s="1">
        <v>64839000</v>
      </c>
      <c r="AI17" s="1">
        <v>10026000</v>
      </c>
      <c r="AJ17" s="1">
        <v>180734000</v>
      </c>
      <c r="AK17" s="1">
        <v>119512000</v>
      </c>
      <c r="AL17" s="1">
        <v>-6000000</v>
      </c>
    </row>
    <row r="18" spans="1:44" ht="20" x14ac:dyDescent="0.25">
      <c r="A18" s="5" t="s">
        <v>13</v>
      </c>
      <c r="B18" s="1">
        <v>19100000</v>
      </c>
      <c r="C18" s="1">
        <v>23800000</v>
      </c>
      <c r="D18" s="1">
        <v>36400000</v>
      </c>
      <c r="E18" s="1">
        <v>41900000</v>
      </c>
      <c r="F18" s="1">
        <v>48500000</v>
      </c>
      <c r="G18" s="1">
        <v>56800000</v>
      </c>
      <c r="H18" s="1">
        <v>62900000</v>
      </c>
      <c r="I18" s="1">
        <v>67500000</v>
      </c>
      <c r="J18" s="1">
        <v>76500000</v>
      </c>
      <c r="K18" s="1">
        <v>85900000</v>
      </c>
      <c r="L18" s="1">
        <v>126800000</v>
      </c>
      <c r="M18" s="1">
        <v>124900000</v>
      </c>
      <c r="N18" s="1">
        <v>136500000</v>
      </c>
      <c r="O18" s="1">
        <v>160393000</v>
      </c>
      <c r="P18" s="1">
        <v>175781000</v>
      </c>
      <c r="Q18" s="1">
        <v>204081000</v>
      </c>
      <c r="R18" s="1">
        <v>207876000</v>
      </c>
      <c r="S18" s="1">
        <v>248593000</v>
      </c>
      <c r="T18" s="1">
        <v>288438000</v>
      </c>
      <c r="U18" s="1">
        <v>405475000</v>
      </c>
      <c r="V18" s="1">
        <v>422914000</v>
      </c>
      <c r="W18" s="1">
        <v>426766000</v>
      </c>
      <c r="X18" s="1">
        <v>452936000</v>
      </c>
      <c r="Y18" s="1">
        <v>435218000</v>
      </c>
      <c r="Z18" s="1">
        <v>458052000</v>
      </c>
      <c r="AA18" s="1">
        <v>485701000</v>
      </c>
      <c r="AB18" s="1">
        <v>508929000</v>
      </c>
      <c r="AC18" s="1">
        <v>548823000</v>
      </c>
      <c r="AD18" s="1">
        <v>588975000</v>
      </c>
      <c r="AE18" s="1">
        <v>616696000</v>
      </c>
      <c r="AF18" s="1">
        <v>658796000</v>
      </c>
      <c r="AG18" s="1">
        <v>725957000</v>
      </c>
      <c r="AH18" s="1">
        <v>819655000</v>
      </c>
      <c r="AI18" s="1">
        <v>867300000</v>
      </c>
      <c r="AJ18" s="1">
        <v>870800000</v>
      </c>
      <c r="AK18" s="1">
        <v>868002000</v>
      </c>
      <c r="AL18" s="1">
        <v>887000000</v>
      </c>
      <c r="AR18" s="18" t="s">
        <v>125</v>
      </c>
    </row>
    <row r="19" spans="1:44" ht="19" x14ac:dyDescent="0.25">
      <c r="A19" s="6" t="s">
        <v>14</v>
      </c>
      <c r="B19" s="10">
        <v>119900000</v>
      </c>
      <c r="C19" s="10">
        <v>142200000</v>
      </c>
      <c r="D19" s="10">
        <v>-85200000</v>
      </c>
      <c r="E19" s="10">
        <v>178100000</v>
      </c>
      <c r="F19" s="10">
        <v>172000000</v>
      </c>
      <c r="G19" s="10">
        <v>128000000</v>
      </c>
      <c r="H19" s="10">
        <v>234800000</v>
      </c>
      <c r="I19" s="10">
        <v>275400000</v>
      </c>
      <c r="J19" s="10">
        <v>218300000</v>
      </c>
      <c r="K19" s="10">
        <v>157500000</v>
      </c>
      <c r="L19" s="10">
        <v>642200000</v>
      </c>
      <c r="M19" s="10">
        <v>645400000</v>
      </c>
      <c r="N19" s="10">
        <v>831500000</v>
      </c>
      <c r="O19" s="10">
        <v>1009176000</v>
      </c>
      <c r="P19" s="10">
        <v>1040723000</v>
      </c>
      <c r="Q19" s="10">
        <v>1038125000</v>
      </c>
      <c r="R19" s="10">
        <v>1145600000</v>
      </c>
      <c r="S19" s="10">
        <v>1316919000</v>
      </c>
      <c r="T19" s="10">
        <v>1368131000</v>
      </c>
      <c r="U19" s="10">
        <v>1414802000</v>
      </c>
      <c r="V19" s="10">
        <v>1631045000</v>
      </c>
      <c r="W19" s="10">
        <v>1669455000</v>
      </c>
      <c r="X19" s="10">
        <v>1869607000</v>
      </c>
      <c r="Y19" s="10">
        <v>2436058000</v>
      </c>
      <c r="Z19" s="10">
        <v>2674769000</v>
      </c>
      <c r="AA19" s="10">
        <v>2943798000</v>
      </c>
      <c r="AB19" s="10">
        <v>3627112000</v>
      </c>
      <c r="AC19" s="10">
        <v>3914403000</v>
      </c>
      <c r="AD19" s="10">
        <v>4194239000</v>
      </c>
      <c r="AE19" s="10">
        <v>4335265000</v>
      </c>
      <c r="AF19" s="10">
        <v>4443510000</v>
      </c>
      <c r="AG19" s="10">
        <v>4646840000</v>
      </c>
      <c r="AH19" s="10">
        <v>5057705000</v>
      </c>
      <c r="AI19" s="10">
        <v>5283509000</v>
      </c>
      <c r="AJ19" s="10">
        <v>1453030000</v>
      </c>
      <c r="AK19" s="10">
        <v>5385122000</v>
      </c>
      <c r="AL19" s="10">
        <v>5517000000</v>
      </c>
      <c r="AR19" s="32">
        <f>AL40-AL56-AL61</f>
        <v>-7267000000</v>
      </c>
    </row>
    <row r="20" spans="1:44" ht="19" customHeight="1" x14ac:dyDescent="0.25">
      <c r="A20" s="14" t="s">
        <v>101</v>
      </c>
      <c r="B20" s="1"/>
      <c r="C20" s="15">
        <f>(C19/B19)-1</f>
        <v>0.18598832360300244</v>
      </c>
      <c r="D20" s="15">
        <f>(D19/C19)-1</f>
        <v>-1.5991561181434599</v>
      </c>
      <c r="E20" s="15">
        <f>(E19/D19)-1</f>
        <v>-3.09037558685446</v>
      </c>
      <c r="F20" s="15">
        <f t="shared" ref="F20:AL20" si="3">(F19/E19)-1</f>
        <v>-3.425042111173493E-2</v>
      </c>
      <c r="G20" s="15">
        <f t="shared" si="3"/>
        <v>-0.2558139534883721</v>
      </c>
      <c r="H20" s="15">
        <f t="shared" si="3"/>
        <v>0.83437500000000009</v>
      </c>
      <c r="I20" s="15">
        <f t="shared" si="3"/>
        <v>0.17291311754684835</v>
      </c>
      <c r="J20" s="15">
        <f t="shared" si="3"/>
        <v>-0.20733478576615827</v>
      </c>
      <c r="K20" s="15">
        <f t="shared" si="3"/>
        <v>-0.27851580393953279</v>
      </c>
      <c r="L20" s="15">
        <f t="shared" si="3"/>
        <v>3.0774603174603179</v>
      </c>
      <c r="M20" s="15">
        <f t="shared" si="3"/>
        <v>4.9828713796324919E-3</v>
      </c>
      <c r="N20" s="15">
        <f t="shared" si="3"/>
        <v>0.28834831112488368</v>
      </c>
      <c r="O20" s="15">
        <f t="shared" si="3"/>
        <v>0.21368129885748655</v>
      </c>
      <c r="P20" s="15">
        <f t="shared" si="3"/>
        <v>3.1260156801192318E-2</v>
      </c>
      <c r="Q20" s="15">
        <f t="shared" si="3"/>
        <v>-2.496341485678677E-3</v>
      </c>
      <c r="R20" s="15">
        <f t="shared" si="3"/>
        <v>0.10352799518362432</v>
      </c>
      <c r="S20" s="15">
        <f t="shared" si="3"/>
        <v>0.14954521648044694</v>
      </c>
      <c r="T20" s="15">
        <f t="shared" si="3"/>
        <v>3.8887737210868689E-2</v>
      </c>
      <c r="U20" s="15">
        <f t="shared" si="3"/>
        <v>3.4112961405011744E-2</v>
      </c>
      <c r="V20" s="15">
        <f t="shared" si="3"/>
        <v>0.15284329538691632</v>
      </c>
      <c r="W20" s="15">
        <f t="shared" si="3"/>
        <v>2.3549319607981456E-2</v>
      </c>
      <c r="X20" s="15">
        <f t="shared" si="3"/>
        <v>0.11989062298774145</v>
      </c>
      <c r="Y20" s="15">
        <f t="shared" si="3"/>
        <v>0.3029786473841829</v>
      </c>
      <c r="Z20" s="15">
        <f t="shared" si="3"/>
        <v>9.7990688234844914E-2</v>
      </c>
      <c r="AA20" s="15">
        <f t="shared" si="3"/>
        <v>0.1005802744087434</v>
      </c>
      <c r="AB20" s="15">
        <f t="shared" si="3"/>
        <v>0.23211986692021669</v>
      </c>
      <c r="AC20" s="15">
        <f t="shared" si="3"/>
        <v>7.920654228488111E-2</v>
      </c>
      <c r="AD20" s="15">
        <f t="shared" si="3"/>
        <v>7.1488806849984599E-2</v>
      </c>
      <c r="AE20" s="15">
        <f t="shared" si="3"/>
        <v>3.3623739610451286E-2</v>
      </c>
      <c r="AF20" s="15">
        <f t="shared" si="3"/>
        <v>2.4968485202173429E-2</v>
      </c>
      <c r="AG20" s="15">
        <f t="shared" si="3"/>
        <v>4.5758870802586227E-2</v>
      </c>
      <c r="AH20" s="15">
        <f t="shared" si="3"/>
        <v>8.841815082938087E-2</v>
      </c>
      <c r="AI20" s="15">
        <f t="shared" si="3"/>
        <v>4.4645545756424987E-2</v>
      </c>
      <c r="AJ20" s="15">
        <f t="shared" si="3"/>
        <v>-0.72498769283822551</v>
      </c>
      <c r="AK20" s="15">
        <f t="shared" si="3"/>
        <v>2.7061327020089054</v>
      </c>
      <c r="AL20" s="15">
        <f t="shared" si="3"/>
        <v>2.4489324475842844E-2</v>
      </c>
    </row>
    <row r="21" spans="1:44" ht="19" x14ac:dyDescent="0.25">
      <c r="A21" s="5" t="s">
        <v>15</v>
      </c>
      <c r="B21" s="2">
        <v>8.5999999999999993E-2</v>
      </c>
      <c r="C21" s="2">
        <v>8.6499999999999994E-2</v>
      </c>
      <c r="D21" s="2">
        <v>-4.4400000000000002E-2</v>
      </c>
      <c r="E21" s="2">
        <v>8.2900000000000001E-2</v>
      </c>
      <c r="F21" s="2">
        <v>7.0300000000000001E-2</v>
      </c>
      <c r="G21" s="2">
        <v>4.6399999999999997E-2</v>
      </c>
      <c r="H21" s="2">
        <v>7.1999999999999995E-2</v>
      </c>
      <c r="I21" s="2">
        <v>7.5899999999999995E-2</v>
      </c>
      <c r="J21" s="2">
        <v>5.6800000000000003E-2</v>
      </c>
      <c r="K21" s="2">
        <v>3.5400000000000001E-2</v>
      </c>
      <c r="L21" s="2">
        <v>9.6000000000000002E-2</v>
      </c>
      <c r="M21" s="2">
        <v>8.7300000000000003E-2</v>
      </c>
      <c r="N21" s="2">
        <v>0.1046</v>
      </c>
      <c r="O21" s="2">
        <v>0.1147</v>
      </c>
      <c r="P21" s="2">
        <v>0.1086</v>
      </c>
      <c r="Q21" s="2">
        <v>9.69E-2</v>
      </c>
      <c r="R21" s="2">
        <v>9.5600000000000004E-2</v>
      </c>
      <c r="S21" s="2">
        <v>9.8799999999999999E-2</v>
      </c>
      <c r="T21" s="2">
        <v>9.1700000000000004E-2</v>
      </c>
      <c r="U21" s="2">
        <v>8.8099999999999998E-2</v>
      </c>
      <c r="V21" s="2">
        <v>9.3700000000000006E-2</v>
      </c>
      <c r="W21" s="2">
        <v>8.9499999999999996E-2</v>
      </c>
      <c r="X21" s="2">
        <v>9.8400000000000001E-2</v>
      </c>
      <c r="Y21" s="2">
        <v>0.1201</v>
      </c>
      <c r="Z21" s="2">
        <v>0.12189999999999999</v>
      </c>
      <c r="AA21" s="2">
        <v>0.12690000000000001</v>
      </c>
      <c r="AB21" s="2">
        <v>0.14019999999999999</v>
      </c>
      <c r="AC21" s="2">
        <v>0.14269999999999999</v>
      </c>
      <c r="AD21" s="2">
        <v>0.14419999999999999</v>
      </c>
      <c r="AE21" s="2">
        <v>0.1401</v>
      </c>
      <c r="AF21" s="2">
        <v>0.13389999999999999</v>
      </c>
      <c r="AG21" s="2">
        <v>0.12959999999999999</v>
      </c>
      <c r="AH21" s="2">
        <v>0.1298</v>
      </c>
      <c r="AI21" s="2">
        <v>0.12670000000000001</v>
      </c>
      <c r="AJ21" s="2">
        <v>4.5199999999999997E-2</v>
      </c>
      <c r="AK21" s="2">
        <v>0.1109</v>
      </c>
      <c r="AL21" s="2">
        <v>0.1105</v>
      </c>
    </row>
    <row r="22" spans="1:44" ht="19" x14ac:dyDescent="0.25">
      <c r="A22" s="6" t="s">
        <v>16</v>
      </c>
      <c r="B22" s="10">
        <v>105400000</v>
      </c>
      <c r="C22" s="10">
        <v>124700000</v>
      </c>
      <c r="D22" s="10">
        <v>115400000</v>
      </c>
      <c r="E22" s="10">
        <v>148900000</v>
      </c>
      <c r="F22" s="10">
        <v>149100000</v>
      </c>
      <c r="G22" s="10">
        <v>148500000</v>
      </c>
      <c r="H22" s="10">
        <v>199400000</v>
      </c>
      <c r="I22" s="10">
        <v>229800000</v>
      </c>
      <c r="J22" s="10">
        <v>167700000</v>
      </c>
      <c r="K22" s="10">
        <v>188100000</v>
      </c>
      <c r="L22" s="10">
        <v>403500000</v>
      </c>
      <c r="M22" s="10">
        <v>526700000</v>
      </c>
      <c r="N22" s="10">
        <v>705700000</v>
      </c>
      <c r="O22" s="10">
        <v>861282000</v>
      </c>
      <c r="P22" s="10">
        <v>887846000</v>
      </c>
      <c r="Q22" s="10">
        <v>899687000</v>
      </c>
      <c r="R22" s="10">
        <v>963097000</v>
      </c>
      <c r="S22" s="10">
        <v>1095578000</v>
      </c>
      <c r="T22" s="10">
        <v>1105450000</v>
      </c>
      <c r="U22" s="10">
        <v>1038959000</v>
      </c>
      <c r="V22" s="10">
        <v>1262414000</v>
      </c>
      <c r="W22" s="10">
        <v>1241091000</v>
      </c>
      <c r="X22" s="10">
        <v>1465231000</v>
      </c>
      <c r="Y22" s="10">
        <v>1991071000</v>
      </c>
      <c r="Z22" s="10">
        <v>2203229000</v>
      </c>
      <c r="AA22" s="10">
        <v>2447062000</v>
      </c>
      <c r="AB22" s="10">
        <v>3106526000</v>
      </c>
      <c r="AC22" s="10">
        <v>3350570000</v>
      </c>
      <c r="AD22" s="10">
        <v>3606501000</v>
      </c>
      <c r="AE22" s="10">
        <v>3704700000</v>
      </c>
      <c r="AF22" s="10">
        <v>3849523000</v>
      </c>
      <c r="AG22" s="10">
        <v>3987426000</v>
      </c>
      <c r="AH22" s="10">
        <v>4218193000</v>
      </c>
      <c r="AI22" s="10">
        <v>4416209000</v>
      </c>
      <c r="AJ22" s="10">
        <v>582230000</v>
      </c>
      <c r="AK22" s="10">
        <v>4517120000</v>
      </c>
      <c r="AL22" s="10">
        <v>4630000000</v>
      </c>
    </row>
    <row r="23" spans="1:44" ht="19" x14ac:dyDescent="0.25">
      <c r="A23" s="5" t="s">
        <v>17</v>
      </c>
      <c r="B23" s="2">
        <v>7.5600000000000001E-2</v>
      </c>
      <c r="C23" s="2">
        <v>7.5899999999999995E-2</v>
      </c>
      <c r="D23" s="2">
        <v>6.0100000000000001E-2</v>
      </c>
      <c r="E23" s="2">
        <v>6.93E-2</v>
      </c>
      <c r="F23" s="2">
        <v>6.0900000000000003E-2</v>
      </c>
      <c r="G23" s="2">
        <v>5.3800000000000001E-2</v>
      </c>
      <c r="H23" s="2">
        <v>6.1100000000000002E-2</v>
      </c>
      <c r="I23" s="2">
        <v>6.3399999999999998E-2</v>
      </c>
      <c r="J23" s="2">
        <v>4.36E-2</v>
      </c>
      <c r="K23" s="2">
        <v>4.2299999999999997E-2</v>
      </c>
      <c r="L23" s="2">
        <v>6.0299999999999999E-2</v>
      </c>
      <c r="M23" s="2">
        <v>7.1300000000000002E-2</v>
      </c>
      <c r="N23" s="2">
        <v>8.8800000000000004E-2</v>
      </c>
      <c r="O23" s="2">
        <v>9.7900000000000001E-2</v>
      </c>
      <c r="P23" s="2">
        <v>9.2700000000000005E-2</v>
      </c>
      <c r="Q23" s="2">
        <v>8.4000000000000005E-2</v>
      </c>
      <c r="R23" s="2">
        <v>8.0399999999999999E-2</v>
      </c>
      <c r="S23" s="2">
        <v>8.2199999999999995E-2</v>
      </c>
      <c r="T23" s="2">
        <v>7.4099999999999999E-2</v>
      </c>
      <c r="U23" s="2">
        <v>6.4699999999999994E-2</v>
      </c>
      <c r="V23" s="2">
        <v>7.2499999999999995E-2</v>
      </c>
      <c r="W23" s="2">
        <v>6.6600000000000006E-2</v>
      </c>
      <c r="X23" s="2">
        <v>7.7100000000000002E-2</v>
      </c>
      <c r="Y23" s="2">
        <v>9.8100000000000007E-2</v>
      </c>
      <c r="Z23" s="2">
        <v>0.1004</v>
      </c>
      <c r="AA23" s="2">
        <v>0.1055</v>
      </c>
      <c r="AB23" s="2">
        <v>0.12</v>
      </c>
      <c r="AC23" s="2">
        <v>0.1222</v>
      </c>
      <c r="AD23" s="2">
        <v>0.124</v>
      </c>
      <c r="AE23" s="2">
        <v>0.1197</v>
      </c>
      <c r="AF23" s="2">
        <v>0.11600000000000001</v>
      </c>
      <c r="AG23" s="2">
        <v>0.11119999999999999</v>
      </c>
      <c r="AH23" s="2">
        <v>0.1082</v>
      </c>
      <c r="AI23" s="2">
        <v>0.10589999999999999</v>
      </c>
      <c r="AJ23" s="2">
        <v>1.8100000000000002E-2</v>
      </c>
      <c r="AK23" s="2">
        <v>9.2999999999999999E-2</v>
      </c>
      <c r="AL23" s="2">
        <v>9.2700000000000005E-2</v>
      </c>
    </row>
    <row r="24" spans="1:44" ht="19" x14ac:dyDescent="0.25">
      <c r="A24" s="5" t="s">
        <v>18</v>
      </c>
      <c r="B24" s="1">
        <v>-4600000</v>
      </c>
      <c r="C24" s="1">
        <v>-6300000</v>
      </c>
      <c r="D24" s="1">
        <v>-14000000</v>
      </c>
      <c r="E24" s="1">
        <v>-19800000</v>
      </c>
      <c r="F24" s="1">
        <v>-25600000</v>
      </c>
      <c r="G24" s="1">
        <v>-27300000</v>
      </c>
      <c r="H24" s="1">
        <v>-26300000</v>
      </c>
      <c r="I24" s="1">
        <v>-19200000</v>
      </c>
      <c r="J24" s="1">
        <v>-25900000</v>
      </c>
      <c r="K24" s="1">
        <v>-79200000</v>
      </c>
      <c r="L24" s="1">
        <v>-37400000</v>
      </c>
      <c r="M24" s="1">
        <v>-4400000</v>
      </c>
      <c r="N24" s="1">
        <v>-1700000</v>
      </c>
      <c r="O24" s="1">
        <v>-7345000</v>
      </c>
      <c r="P24" s="1">
        <v>-22904000</v>
      </c>
      <c r="Q24" s="1">
        <v>-25643000</v>
      </c>
      <c r="R24" s="1">
        <v>-25373000</v>
      </c>
      <c r="S24" s="1">
        <v>-27252000</v>
      </c>
      <c r="T24" s="1">
        <v>-25757000</v>
      </c>
      <c r="U24" s="1">
        <v>-29632000</v>
      </c>
      <c r="V24" s="1">
        <v>-15566000</v>
      </c>
      <c r="W24" s="1">
        <v>1598000</v>
      </c>
      <c r="X24" s="1">
        <v>-14291000</v>
      </c>
      <c r="Y24" s="1">
        <v>-39509000</v>
      </c>
      <c r="Z24" s="1">
        <v>-39137000</v>
      </c>
      <c r="AA24" s="1">
        <v>-35648000</v>
      </c>
      <c r="AB24" s="1">
        <v>-29175000</v>
      </c>
      <c r="AC24" s="1">
        <v>-31081000</v>
      </c>
      <c r="AD24" s="1">
        <v>-56617000</v>
      </c>
      <c r="AE24" s="1">
        <v>-46400000</v>
      </c>
      <c r="AF24" s="1">
        <v>-126480000</v>
      </c>
      <c r="AG24" s="1">
        <v>-130838000</v>
      </c>
      <c r="AH24" s="1">
        <v>-44982000</v>
      </c>
      <c r="AI24" s="1">
        <v>-10026000</v>
      </c>
      <c r="AJ24" s="1">
        <v>-492967000</v>
      </c>
      <c r="AK24" s="1">
        <v>-119512000</v>
      </c>
      <c r="AL24" s="1">
        <v>6000000</v>
      </c>
    </row>
    <row r="25" spans="1:44" ht="19" x14ac:dyDescent="0.25">
      <c r="A25" s="6" t="s">
        <v>19</v>
      </c>
      <c r="B25" s="10">
        <v>100800000</v>
      </c>
      <c r="C25" s="10">
        <v>118400000</v>
      </c>
      <c r="D25" s="10">
        <v>101400000</v>
      </c>
      <c r="E25" s="10">
        <v>129100000</v>
      </c>
      <c r="F25" s="10">
        <v>123500000</v>
      </c>
      <c r="G25" s="10">
        <v>121200000</v>
      </c>
      <c r="H25" s="10">
        <v>173100000</v>
      </c>
      <c r="I25" s="10">
        <v>210600000</v>
      </c>
      <c r="J25" s="10">
        <v>141800000</v>
      </c>
      <c r="K25" s="10">
        <v>108900000</v>
      </c>
      <c r="L25" s="10">
        <v>366100000</v>
      </c>
      <c r="M25" s="10">
        <v>522300000</v>
      </c>
      <c r="N25" s="10">
        <v>704000000</v>
      </c>
      <c r="O25" s="10">
        <v>853937000</v>
      </c>
      <c r="P25" s="10">
        <v>864942000</v>
      </c>
      <c r="Q25" s="10">
        <v>874044000</v>
      </c>
      <c r="R25" s="10">
        <v>937724000</v>
      </c>
      <c r="S25" s="10">
        <v>1068326000</v>
      </c>
      <c r="T25" s="10">
        <v>1079693000</v>
      </c>
      <c r="U25" s="10">
        <v>1009327000</v>
      </c>
      <c r="V25" s="10">
        <v>1246848000</v>
      </c>
      <c r="W25" s="10">
        <v>1242689000</v>
      </c>
      <c r="X25" s="10">
        <v>1450940000</v>
      </c>
      <c r="Y25" s="10">
        <v>1951562000</v>
      </c>
      <c r="Z25" s="10">
        <v>2164092000</v>
      </c>
      <c r="AA25" s="10">
        <v>2411414000</v>
      </c>
      <c r="AB25" s="10">
        <v>3077351000</v>
      </c>
      <c r="AC25" s="10">
        <v>3319489000</v>
      </c>
      <c r="AD25" s="10">
        <v>3549884000</v>
      </c>
      <c r="AE25" s="10">
        <v>3658300000</v>
      </c>
      <c r="AF25" s="10">
        <v>3723043000</v>
      </c>
      <c r="AG25" s="10">
        <v>3856588000</v>
      </c>
      <c r="AH25" s="10">
        <v>4173211000</v>
      </c>
      <c r="AI25" s="10">
        <v>4406183000</v>
      </c>
      <c r="AJ25" s="10">
        <v>89263000</v>
      </c>
      <c r="AK25" s="10">
        <v>4397608000</v>
      </c>
      <c r="AL25" s="10">
        <v>4636000000</v>
      </c>
    </row>
    <row r="26" spans="1:44" ht="19" x14ac:dyDescent="0.25">
      <c r="A26" s="5" t="s">
        <v>20</v>
      </c>
      <c r="B26" s="2">
        <v>7.2300000000000003E-2</v>
      </c>
      <c r="C26" s="2">
        <v>7.1999999999999995E-2</v>
      </c>
      <c r="D26" s="2">
        <v>5.28E-2</v>
      </c>
      <c r="E26" s="2">
        <v>6.0100000000000001E-2</v>
      </c>
      <c r="F26" s="2">
        <v>5.0500000000000003E-2</v>
      </c>
      <c r="G26" s="2">
        <v>4.3900000000000002E-2</v>
      </c>
      <c r="H26" s="2">
        <v>5.3100000000000001E-2</v>
      </c>
      <c r="I26" s="2">
        <v>5.8099999999999999E-2</v>
      </c>
      <c r="J26" s="2">
        <v>3.6900000000000002E-2</v>
      </c>
      <c r="K26" s="2">
        <v>2.4500000000000001E-2</v>
      </c>
      <c r="L26" s="2">
        <v>5.4699999999999999E-2</v>
      </c>
      <c r="M26" s="2">
        <v>7.0699999999999999E-2</v>
      </c>
      <c r="N26" s="2">
        <v>8.8599999999999998E-2</v>
      </c>
      <c r="O26" s="2">
        <v>9.7100000000000006E-2</v>
      </c>
      <c r="P26" s="2">
        <v>9.0300000000000005E-2</v>
      </c>
      <c r="Q26" s="2">
        <v>8.1600000000000006E-2</v>
      </c>
      <c r="R26" s="2">
        <v>7.8299999999999995E-2</v>
      </c>
      <c r="S26" s="2">
        <v>8.0199999999999994E-2</v>
      </c>
      <c r="T26" s="2">
        <v>7.2400000000000006E-2</v>
      </c>
      <c r="U26" s="2">
        <v>6.2899999999999998E-2</v>
      </c>
      <c r="V26" s="2">
        <v>7.1599999999999997E-2</v>
      </c>
      <c r="W26" s="2">
        <v>6.6600000000000006E-2</v>
      </c>
      <c r="X26" s="2">
        <v>7.6399999999999996E-2</v>
      </c>
      <c r="Y26" s="2">
        <v>9.6199999999999994E-2</v>
      </c>
      <c r="Z26" s="2">
        <v>9.8599999999999993E-2</v>
      </c>
      <c r="AA26" s="2">
        <v>0.104</v>
      </c>
      <c r="AB26" s="2">
        <v>0.11890000000000001</v>
      </c>
      <c r="AC26" s="2">
        <v>0.121</v>
      </c>
      <c r="AD26" s="2">
        <v>0.1221</v>
      </c>
      <c r="AE26" s="2">
        <v>0.1182</v>
      </c>
      <c r="AF26" s="2">
        <v>0.11219999999999999</v>
      </c>
      <c r="AG26" s="2">
        <v>0.1075</v>
      </c>
      <c r="AH26" s="2">
        <v>0.1071</v>
      </c>
      <c r="AI26" s="2">
        <v>0.1056</v>
      </c>
      <c r="AJ26" s="2">
        <v>2.8E-3</v>
      </c>
      <c r="AK26" s="2">
        <v>9.06E-2</v>
      </c>
      <c r="AL26" s="2">
        <v>9.2799999999999994E-2</v>
      </c>
    </row>
    <row r="27" spans="1:44" ht="19" x14ac:dyDescent="0.25">
      <c r="A27" s="5" t="s">
        <v>21</v>
      </c>
      <c r="B27" s="1">
        <v>48600000</v>
      </c>
      <c r="C27" s="1">
        <v>51700000</v>
      </c>
      <c r="D27" s="1">
        <v>46300000</v>
      </c>
      <c r="E27" s="1">
        <v>53400000</v>
      </c>
      <c r="F27" s="1">
        <v>49400000</v>
      </c>
      <c r="G27" s="1">
        <v>51100000</v>
      </c>
      <c r="H27" s="1">
        <v>69100000</v>
      </c>
      <c r="I27" s="1">
        <v>83600000</v>
      </c>
      <c r="J27" s="1">
        <v>59200000</v>
      </c>
      <c r="K27" s="1">
        <v>45300000</v>
      </c>
      <c r="L27" s="1">
        <v>152300000</v>
      </c>
      <c r="M27" s="1">
        <v>215700000</v>
      </c>
      <c r="N27" s="1">
        <v>270800000</v>
      </c>
      <c r="O27" s="1">
        <v>327115000</v>
      </c>
      <c r="P27" s="1">
        <v>326876000</v>
      </c>
      <c r="Q27" s="1">
        <v>333647000</v>
      </c>
      <c r="R27" s="1">
        <v>359336000</v>
      </c>
      <c r="S27" s="1">
        <v>409961000</v>
      </c>
      <c r="T27" s="1">
        <v>415549000</v>
      </c>
      <c r="U27" s="1">
        <v>318904000</v>
      </c>
      <c r="V27" s="1">
        <v>470092000</v>
      </c>
      <c r="W27" s="1">
        <v>470939000</v>
      </c>
      <c r="X27" s="1">
        <v>536054000</v>
      </c>
      <c r="Y27" s="1">
        <v>737990000</v>
      </c>
      <c r="Z27" s="1">
        <v>824562000</v>
      </c>
      <c r="AA27" s="1">
        <v>915324000</v>
      </c>
      <c r="AB27" s="1">
        <v>1170664000</v>
      </c>
      <c r="AC27" s="1">
        <v>1182093000</v>
      </c>
      <c r="AD27" s="1">
        <v>1334756000</v>
      </c>
      <c r="AE27" s="1">
        <v>1380642000</v>
      </c>
      <c r="AF27" s="1">
        <v>1424809000</v>
      </c>
      <c r="AG27" s="1">
        <v>1248640000</v>
      </c>
      <c r="AH27" s="1">
        <v>1113413000</v>
      </c>
      <c r="AI27" s="1">
        <v>1133990000</v>
      </c>
      <c r="AJ27" s="1">
        <v>-1207000</v>
      </c>
      <c r="AK27" s="1">
        <v>1114793000</v>
      </c>
      <c r="AL27" s="1">
        <v>1138000000</v>
      </c>
    </row>
    <row r="28" spans="1:44" ht="20" thickBot="1" x14ac:dyDescent="0.3">
      <c r="A28" s="7" t="s">
        <v>22</v>
      </c>
      <c r="B28" s="11">
        <v>52200000</v>
      </c>
      <c r="C28" s="11">
        <v>66700000</v>
      </c>
      <c r="D28" s="11">
        <v>-167900000</v>
      </c>
      <c r="E28" s="11">
        <v>82800000</v>
      </c>
      <c r="F28" s="11">
        <v>74100000</v>
      </c>
      <c r="G28" s="11">
        <v>20100000</v>
      </c>
      <c r="H28" s="11">
        <v>102800000</v>
      </c>
      <c r="I28" s="11">
        <v>124300000</v>
      </c>
      <c r="J28" s="11">
        <v>82600000</v>
      </c>
      <c r="K28" s="11">
        <v>26300000</v>
      </c>
      <c r="L28" s="11">
        <v>363100000</v>
      </c>
      <c r="M28" s="11">
        <v>304800000</v>
      </c>
      <c r="N28" s="11">
        <v>424200000</v>
      </c>
      <c r="O28" s="11">
        <v>521668000</v>
      </c>
      <c r="P28" s="11">
        <v>538066000</v>
      </c>
      <c r="Q28" s="11">
        <v>500397000</v>
      </c>
      <c r="R28" s="11">
        <v>578388000</v>
      </c>
      <c r="S28" s="11">
        <v>658365000</v>
      </c>
      <c r="T28" s="11">
        <v>664144000</v>
      </c>
      <c r="U28" s="11">
        <v>690423000</v>
      </c>
      <c r="V28" s="11">
        <v>738039000</v>
      </c>
      <c r="W28" s="11">
        <v>771750000</v>
      </c>
      <c r="X28" s="11">
        <v>880617000</v>
      </c>
      <c r="Y28" s="11">
        <v>1213572000</v>
      </c>
      <c r="Z28" s="11">
        <v>1343141000</v>
      </c>
      <c r="AA28" s="11">
        <v>1496090000</v>
      </c>
      <c r="AB28" s="11">
        <v>1906687000</v>
      </c>
      <c r="AC28" s="11">
        <v>2137396000</v>
      </c>
      <c r="AD28" s="11">
        <v>2215128000</v>
      </c>
      <c r="AE28" s="11">
        <v>2277658000</v>
      </c>
      <c r="AF28" s="11">
        <v>2298234000</v>
      </c>
      <c r="AG28" s="11">
        <v>2607948000</v>
      </c>
      <c r="AH28" s="11">
        <v>3059798000</v>
      </c>
      <c r="AI28" s="11">
        <v>3272193000</v>
      </c>
      <c r="AJ28" s="11">
        <v>90470000</v>
      </c>
      <c r="AK28" s="11">
        <v>3282815000</v>
      </c>
      <c r="AL28" s="11">
        <v>3498000000</v>
      </c>
    </row>
    <row r="29" spans="1:44" ht="20" customHeight="1" thickTop="1" x14ac:dyDescent="0.25">
      <c r="A29" s="14" t="s">
        <v>102</v>
      </c>
      <c r="B29" s="1"/>
      <c r="C29" s="15">
        <f>(C28/B28)-1</f>
        <v>0.27777777777777768</v>
      </c>
      <c r="D29" s="15">
        <f>(D28/C28)-1</f>
        <v>-3.5172413793103448</v>
      </c>
      <c r="E29" s="15">
        <f>(E28/D28)-1</f>
        <v>-1.4931506849315068</v>
      </c>
      <c r="F29" s="15">
        <f t="shared" ref="F29:AL29" si="4">(F28/E28)-1</f>
        <v>-0.10507246376811596</v>
      </c>
      <c r="G29" s="15">
        <f t="shared" si="4"/>
        <v>-0.72874493927125505</v>
      </c>
      <c r="H29" s="15">
        <f t="shared" si="4"/>
        <v>4.1144278606965177</v>
      </c>
      <c r="I29" s="15">
        <f t="shared" si="4"/>
        <v>0.20914396887159525</v>
      </c>
      <c r="J29" s="15">
        <f t="shared" si="4"/>
        <v>-0.33547868061142394</v>
      </c>
      <c r="K29" s="15">
        <f t="shared" si="4"/>
        <v>-0.68159806295399517</v>
      </c>
      <c r="L29" s="15">
        <f t="shared" si="4"/>
        <v>12.806083650190114</v>
      </c>
      <c r="M29" s="15">
        <f t="shared" si="4"/>
        <v>-0.1605618286973286</v>
      </c>
      <c r="N29" s="15">
        <f t="shared" si="4"/>
        <v>0.3917322834645669</v>
      </c>
      <c r="O29" s="15">
        <f t="shared" si="4"/>
        <v>0.22976897689768983</v>
      </c>
      <c r="P29" s="15">
        <f t="shared" si="4"/>
        <v>3.1433785472752884E-2</v>
      </c>
      <c r="Q29" s="15">
        <f t="shared" si="4"/>
        <v>-7.0008140265320651E-2</v>
      </c>
      <c r="R29" s="15">
        <f t="shared" si="4"/>
        <v>0.15585824855065078</v>
      </c>
      <c r="S29" s="15">
        <f t="shared" si="4"/>
        <v>0.13827569036702014</v>
      </c>
      <c r="T29" s="15">
        <f t="shared" si="4"/>
        <v>8.7778056245395586E-3</v>
      </c>
      <c r="U29" s="15">
        <f t="shared" si="4"/>
        <v>3.9568226167818965E-2</v>
      </c>
      <c r="V29" s="15">
        <f t="shared" si="4"/>
        <v>6.8966416240478612E-2</v>
      </c>
      <c r="W29" s="15">
        <f t="shared" si="4"/>
        <v>4.5676447992585745E-2</v>
      </c>
      <c r="X29" s="15">
        <f t="shared" si="4"/>
        <v>0.14106511175898939</v>
      </c>
      <c r="Y29" s="15">
        <f t="shared" si="4"/>
        <v>0.37809285989255259</v>
      </c>
      <c r="Z29" s="15">
        <f t="shared" si="4"/>
        <v>0.10676663601335568</v>
      </c>
      <c r="AA29" s="15">
        <f t="shared" si="4"/>
        <v>0.1138741204385838</v>
      </c>
      <c r="AB29" s="15">
        <f t="shared" si="4"/>
        <v>0.27444672446176366</v>
      </c>
      <c r="AC29" s="15">
        <f t="shared" si="4"/>
        <v>0.12099993339231863</v>
      </c>
      <c r="AD29" s="15">
        <f t="shared" si="4"/>
        <v>3.6367617418578524E-2</v>
      </c>
      <c r="AE29" s="15">
        <f t="shared" si="4"/>
        <v>2.8228617037028947E-2</v>
      </c>
      <c r="AF29" s="15">
        <f t="shared" si="4"/>
        <v>9.0338409014873999E-3</v>
      </c>
      <c r="AG29" s="15">
        <f t="shared" si="4"/>
        <v>0.13476173444479533</v>
      </c>
      <c r="AH29" s="15">
        <f t="shared" si="4"/>
        <v>0.17325882264523673</v>
      </c>
      <c r="AI29" s="15">
        <f t="shared" si="4"/>
        <v>6.9414712997393879E-2</v>
      </c>
      <c r="AJ29" s="15">
        <f t="shared" si="4"/>
        <v>-0.97235187533253697</v>
      </c>
      <c r="AK29" s="15">
        <f t="shared" si="4"/>
        <v>35.286227478722232</v>
      </c>
      <c r="AL29" s="15">
        <f t="shared" si="4"/>
        <v>6.5548926759503745E-2</v>
      </c>
    </row>
    <row r="30" spans="1:44" ht="19" x14ac:dyDescent="0.25">
      <c r="A30" s="5" t="s">
        <v>23</v>
      </c>
      <c r="B30" s="2">
        <v>3.7400000000000003E-2</v>
      </c>
      <c r="C30" s="2">
        <v>4.0599999999999997E-2</v>
      </c>
      <c r="D30" s="2">
        <v>-8.7400000000000005E-2</v>
      </c>
      <c r="E30" s="2">
        <v>3.85E-2</v>
      </c>
      <c r="F30" s="2">
        <v>3.0300000000000001E-2</v>
      </c>
      <c r="G30" s="2">
        <v>7.3000000000000001E-3</v>
      </c>
      <c r="H30" s="2">
        <v>3.15E-2</v>
      </c>
      <c r="I30" s="2">
        <v>3.4299999999999997E-2</v>
      </c>
      <c r="J30" s="2">
        <v>2.1499999999999998E-2</v>
      </c>
      <c r="K30" s="2">
        <v>5.8999999999999999E-3</v>
      </c>
      <c r="L30" s="2">
        <v>5.4300000000000001E-2</v>
      </c>
      <c r="M30" s="2">
        <v>4.1200000000000001E-2</v>
      </c>
      <c r="N30" s="2">
        <v>5.3400000000000003E-2</v>
      </c>
      <c r="O30" s="2">
        <v>5.9299999999999999E-2</v>
      </c>
      <c r="P30" s="2">
        <v>5.62E-2</v>
      </c>
      <c r="Q30" s="2">
        <v>4.6699999999999998E-2</v>
      </c>
      <c r="R30" s="2">
        <v>4.8300000000000003E-2</v>
      </c>
      <c r="S30" s="2">
        <v>4.9399999999999999E-2</v>
      </c>
      <c r="T30" s="2">
        <v>4.4499999999999998E-2</v>
      </c>
      <c r="U30" s="2">
        <v>4.2999999999999997E-2</v>
      </c>
      <c r="V30" s="2">
        <v>4.24E-2</v>
      </c>
      <c r="W30" s="2">
        <v>4.1399999999999999E-2</v>
      </c>
      <c r="X30" s="2">
        <v>4.6300000000000001E-2</v>
      </c>
      <c r="Y30" s="2">
        <v>5.9799999999999999E-2</v>
      </c>
      <c r="Z30" s="2">
        <v>6.1199999999999997E-2</v>
      </c>
      <c r="AA30" s="2">
        <v>6.4500000000000002E-2</v>
      </c>
      <c r="AB30" s="2">
        <v>7.3700000000000002E-2</v>
      </c>
      <c r="AC30" s="2">
        <v>7.7899999999999997E-2</v>
      </c>
      <c r="AD30" s="2">
        <v>7.6200000000000004E-2</v>
      </c>
      <c r="AE30" s="2">
        <v>7.3599999999999999E-2</v>
      </c>
      <c r="AF30" s="2">
        <v>6.93E-2</v>
      </c>
      <c r="AG30" s="2">
        <v>7.2700000000000001E-2</v>
      </c>
      <c r="AH30" s="2">
        <v>7.85E-2</v>
      </c>
      <c r="AI30" s="2">
        <v>7.8399999999999997E-2</v>
      </c>
      <c r="AJ30" s="2">
        <v>2.8E-3</v>
      </c>
      <c r="AK30" s="2">
        <v>6.7599999999999993E-2</v>
      </c>
      <c r="AL30" s="2">
        <v>7.0000000000000007E-2</v>
      </c>
    </row>
    <row r="31" spans="1:44" ht="19" x14ac:dyDescent="0.25">
      <c r="A31" s="5" t="s">
        <v>24</v>
      </c>
      <c r="B31" s="12">
        <v>7.0000000000000007E-2</v>
      </c>
      <c r="C31" s="12">
        <v>0.04</v>
      </c>
      <c r="D31" s="12">
        <v>-0.09</v>
      </c>
      <c r="E31" s="12">
        <v>-0.04</v>
      </c>
      <c r="F31" s="12">
        <v>0.03</v>
      </c>
      <c r="G31" s="12">
        <v>0.01</v>
      </c>
      <c r="H31" s="12">
        <v>0.04</v>
      </c>
      <c r="I31" s="12">
        <v>0.05</v>
      </c>
      <c r="J31" s="12">
        <v>0.03</v>
      </c>
      <c r="K31" s="12">
        <v>0.01</v>
      </c>
      <c r="L31" s="12">
        <v>0.15</v>
      </c>
      <c r="M31" s="12">
        <v>0.11</v>
      </c>
      <c r="N31" s="12">
        <v>0.17</v>
      </c>
      <c r="O31" s="12">
        <v>0.21</v>
      </c>
      <c r="P31" s="12">
        <v>0.23</v>
      </c>
      <c r="Q31" s="12">
        <v>0.23</v>
      </c>
      <c r="R31" s="12">
        <v>0.27</v>
      </c>
      <c r="S31" s="12">
        <v>0.33</v>
      </c>
      <c r="T31" s="12">
        <v>0.34</v>
      </c>
      <c r="U31" s="12">
        <v>0.37</v>
      </c>
      <c r="V31" s="12">
        <v>0.41</v>
      </c>
      <c r="W31" s="12">
        <v>0.43</v>
      </c>
      <c r="X31" s="12">
        <v>0.53</v>
      </c>
      <c r="Y31" s="12">
        <v>0.74</v>
      </c>
      <c r="Z31" s="12">
        <v>0.86</v>
      </c>
      <c r="AA31" s="12">
        <v>1</v>
      </c>
      <c r="AB31" s="12">
        <v>1.31</v>
      </c>
      <c r="AC31" s="12">
        <v>1.5</v>
      </c>
      <c r="AD31" s="12">
        <v>1.62</v>
      </c>
      <c r="AE31" s="12">
        <v>1.72</v>
      </c>
      <c r="AF31" s="12">
        <v>1.78</v>
      </c>
      <c r="AG31" s="12">
        <v>2.06</v>
      </c>
      <c r="AH31" s="12">
        <v>2.48</v>
      </c>
      <c r="AI31" s="12">
        <v>2.71</v>
      </c>
      <c r="AJ31" s="12">
        <v>0.08</v>
      </c>
      <c r="AK31" s="12">
        <v>2.78</v>
      </c>
      <c r="AL31" s="12">
        <v>2.96</v>
      </c>
    </row>
    <row r="32" spans="1:44" ht="19" x14ac:dyDescent="0.25">
      <c r="A32" s="5" t="s">
        <v>25</v>
      </c>
      <c r="B32" s="12">
        <v>7.0000000000000007E-2</v>
      </c>
      <c r="C32" s="12">
        <v>0.04</v>
      </c>
      <c r="D32" s="12">
        <v>-0.09</v>
      </c>
      <c r="E32" s="12">
        <v>-0.04</v>
      </c>
      <c r="F32" s="12">
        <v>0.03</v>
      </c>
      <c r="G32" s="12">
        <v>0.01</v>
      </c>
      <c r="H32" s="12">
        <v>0.04</v>
      </c>
      <c r="I32" s="12">
        <v>0.05</v>
      </c>
      <c r="J32" s="12">
        <v>0.03</v>
      </c>
      <c r="K32" s="12">
        <v>0.01</v>
      </c>
      <c r="L32" s="12">
        <v>0.13</v>
      </c>
      <c r="M32" s="12">
        <v>0.11</v>
      </c>
      <c r="N32" s="12">
        <v>0.16</v>
      </c>
      <c r="O32" s="12">
        <v>0.21</v>
      </c>
      <c r="P32" s="12">
        <v>0.23</v>
      </c>
      <c r="Q32" s="12">
        <v>0.23</v>
      </c>
      <c r="R32" s="12">
        <v>0.27</v>
      </c>
      <c r="S32" s="12">
        <v>0.32</v>
      </c>
      <c r="T32" s="12">
        <v>0.33</v>
      </c>
      <c r="U32" s="12">
        <v>0.35</v>
      </c>
      <c r="V32" s="12">
        <v>0.39</v>
      </c>
      <c r="W32" s="12">
        <v>0.41</v>
      </c>
      <c r="X32" s="12">
        <v>0.5</v>
      </c>
      <c r="Y32" s="12">
        <v>0.71</v>
      </c>
      <c r="Z32" s="12">
        <v>0.82</v>
      </c>
      <c r="AA32" s="12">
        <v>0.96</v>
      </c>
      <c r="AB32" s="12">
        <v>1.27</v>
      </c>
      <c r="AC32" s="12">
        <v>1.47</v>
      </c>
      <c r="AD32" s="12">
        <v>1.57</v>
      </c>
      <c r="AE32" s="12">
        <v>1.67</v>
      </c>
      <c r="AF32" s="12">
        <v>1.73</v>
      </c>
      <c r="AG32" s="12">
        <v>2.02</v>
      </c>
      <c r="AH32" s="12">
        <v>2.4300000000000002</v>
      </c>
      <c r="AI32" s="12">
        <v>2.67</v>
      </c>
      <c r="AJ32" s="12">
        <v>7.0000000000000007E-2</v>
      </c>
      <c r="AK32" s="12">
        <v>2.7</v>
      </c>
      <c r="AL32" s="12">
        <v>2.88</v>
      </c>
    </row>
    <row r="33" spans="1:38" ht="19" x14ac:dyDescent="0.25">
      <c r="A33" s="5" t="s">
        <v>26</v>
      </c>
      <c r="B33" s="1">
        <v>1408000000</v>
      </c>
      <c r="C33" s="1">
        <v>1569411765</v>
      </c>
      <c r="D33" s="1">
        <v>1815135135</v>
      </c>
      <c r="E33" s="1">
        <v>1962857143</v>
      </c>
      <c r="F33" s="1">
        <v>2195555556</v>
      </c>
      <c r="G33" s="1">
        <v>2297142857</v>
      </c>
      <c r="H33" s="1">
        <v>2418823529</v>
      </c>
      <c r="I33" s="1">
        <v>2342000000</v>
      </c>
      <c r="J33" s="1">
        <v>2320000000</v>
      </c>
      <c r="K33" s="1">
        <v>2253333333</v>
      </c>
      <c r="L33" s="1">
        <v>2389059829</v>
      </c>
      <c r="M33" s="1">
        <v>2571792368</v>
      </c>
      <c r="N33" s="1">
        <v>2549696970</v>
      </c>
      <c r="O33" s="1">
        <v>2516617160</v>
      </c>
      <c r="P33" s="1">
        <v>2299525096</v>
      </c>
      <c r="Q33" s="1">
        <v>2202589928</v>
      </c>
      <c r="R33" s="1">
        <v>2128964000</v>
      </c>
      <c r="S33" s="1">
        <v>2033436000</v>
      </c>
      <c r="T33" s="1">
        <v>1955236000</v>
      </c>
      <c r="U33" s="1">
        <v>1866148000</v>
      </c>
      <c r="V33" s="1">
        <v>1816176000</v>
      </c>
      <c r="W33" s="1">
        <v>1772200000</v>
      </c>
      <c r="X33" s="1">
        <v>1676304000</v>
      </c>
      <c r="Y33" s="1">
        <v>1677592000</v>
      </c>
      <c r="Z33" s="1">
        <v>1558629360</v>
      </c>
      <c r="AA33" s="1">
        <v>1493404056</v>
      </c>
      <c r="AB33" s="1">
        <v>1447804002</v>
      </c>
      <c r="AC33" s="1">
        <v>1410033676</v>
      </c>
      <c r="AD33" s="1">
        <v>1369466400</v>
      </c>
      <c r="AE33" s="1">
        <v>1326991430</v>
      </c>
      <c r="AF33" s="1">
        <v>1292638092</v>
      </c>
      <c r="AG33" s="1">
        <v>1256018044</v>
      </c>
      <c r="AH33" s="1">
        <v>1217182508</v>
      </c>
      <c r="AI33" s="1">
        <v>1208163000</v>
      </c>
      <c r="AJ33" s="1">
        <v>1200000000</v>
      </c>
      <c r="AK33" s="1">
        <v>1181188731</v>
      </c>
      <c r="AL33" s="1">
        <v>1181188731</v>
      </c>
    </row>
    <row r="34" spans="1:38" ht="19" x14ac:dyDescent="0.25">
      <c r="A34" s="5" t="s">
        <v>27</v>
      </c>
      <c r="B34" s="1">
        <v>1408000000</v>
      </c>
      <c r="C34" s="1">
        <v>1569411765</v>
      </c>
      <c r="D34" s="1">
        <v>1815135135</v>
      </c>
      <c r="E34" s="1">
        <v>1962857143</v>
      </c>
      <c r="F34" s="1">
        <v>2195555556</v>
      </c>
      <c r="G34" s="1">
        <v>2297142857</v>
      </c>
      <c r="H34" s="1">
        <v>2418823529</v>
      </c>
      <c r="I34" s="1">
        <v>2342000000</v>
      </c>
      <c r="J34" s="1">
        <v>2320000000</v>
      </c>
      <c r="K34" s="1">
        <v>2253333333</v>
      </c>
      <c r="L34" s="1">
        <v>2687692308</v>
      </c>
      <c r="M34" s="1">
        <v>2796897472</v>
      </c>
      <c r="N34" s="1">
        <v>2650078740</v>
      </c>
      <c r="O34" s="1">
        <v>2542326112</v>
      </c>
      <c r="P34" s="1">
        <v>2313569824</v>
      </c>
      <c r="Q34" s="1">
        <v>2225070896</v>
      </c>
      <c r="R34" s="1">
        <v>2150960000</v>
      </c>
      <c r="S34" s="1">
        <v>2051496000</v>
      </c>
      <c r="T34" s="1">
        <v>2050596000</v>
      </c>
      <c r="U34" s="1">
        <v>1966000000</v>
      </c>
      <c r="V34" s="1">
        <v>1920180000</v>
      </c>
      <c r="W34" s="1">
        <v>1872184000</v>
      </c>
      <c r="X34" s="1">
        <v>1769020000</v>
      </c>
      <c r="Y34" s="1">
        <v>1710476000</v>
      </c>
      <c r="Z34" s="1">
        <v>1625652000</v>
      </c>
      <c r="AA34" s="1">
        <v>1547544000</v>
      </c>
      <c r="AB34" s="1">
        <v>1495110000</v>
      </c>
      <c r="AC34" s="1">
        <v>1452752000</v>
      </c>
      <c r="AD34" s="1">
        <v>1407090000</v>
      </c>
      <c r="AE34" s="1">
        <v>1366502000</v>
      </c>
      <c r="AF34" s="1">
        <v>1328864000</v>
      </c>
      <c r="AG34" s="1">
        <v>1292210000</v>
      </c>
      <c r="AH34" s="1">
        <v>1259252000</v>
      </c>
      <c r="AI34" s="1">
        <v>1226519000</v>
      </c>
      <c r="AJ34" s="1">
        <v>1215000000</v>
      </c>
      <c r="AK34" s="1">
        <v>1215591000</v>
      </c>
      <c r="AL34" s="1">
        <v>1215591000</v>
      </c>
    </row>
    <row r="35" spans="1:38" ht="20" customHeight="1" x14ac:dyDescent="0.25">
      <c r="A35" s="14" t="s">
        <v>103</v>
      </c>
      <c r="B35" s="1"/>
      <c r="C35" s="22">
        <f>(C34-B34)/B34</f>
        <v>0.11463903764204546</v>
      </c>
      <c r="D35" s="22">
        <f t="shared" ref="D35:AL35" si="5">(D34-C34)/C34</f>
        <v>0.15657036316406103</v>
      </c>
      <c r="E35" s="22">
        <f t="shared" si="5"/>
        <v>8.1383476718387693E-2</v>
      </c>
      <c r="F35" s="22">
        <f t="shared" si="5"/>
        <v>0.11855086542077505</v>
      </c>
      <c r="G35" s="22">
        <f t="shared" si="5"/>
        <v>4.6269519676868522E-2</v>
      </c>
      <c r="H35" s="22">
        <f t="shared" si="5"/>
        <v>5.2970441794338956E-2</v>
      </c>
      <c r="I35" s="22">
        <f t="shared" si="5"/>
        <v>-3.1760700224278328E-2</v>
      </c>
      <c r="J35" s="22">
        <f t="shared" si="5"/>
        <v>-9.3936806148590939E-3</v>
      </c>
      <c r="K35" s="22">
        <f t="shared" si="5"/>
        <v>-2.8735632327586205E-2</v>
      </c>
      <c r="L35" s="22">
        <f t="shared" si="5"/>
        <v>0.19276285875632587</v>
      </c>
      <c r="M35" s="22">
        <f t="shared" si="5"/>
        <v>4.0631572176229931E-2</v>
      </c>
      <c r="N35" s="22">
        <f t="shared" si="5"/>
        <v>-5.2493426544882656E-2</v>
      </c>
      <c r="O35" s="22">
        <f t="shared" si="5"/>
        <v>-4.0660160912803667E-2</v>
      </c>
      <c r="P35" s="22">
        <f t="shared" si="5"/>
        <v>-8.9979128531249578E-2</v>
      </c>
      <c r="Q35" s="22">
        <f t="shared" si="5"/>
        <v>-3.8252110259197433E-2</v>
      </c>
      <c r="R35" s="22">
        <f t="shared" si="5"/>
        <v>-3.3307206585295249E-2</v>
      </c>
      <c r="S35" s="22">
        <f t="shared" si="5"/>
        <v>-4.6241678134414398E-2</v>
      </c>
      <c r="T35" s="22">
        <f t="shared" si="5"/>
        <v>-4.3870424314743973E-4</v>
      </c>
      <c r="U35" s="22">
        <f t="shared" si="5"/>
        <v>-4.1254347516526901E-2</v>
      </c>
      <c r="V35" s="22">
        <f t="shared" si="5"/>
        <v>-2.3306205493387588E-2</v>
      </c>
      <c r="W35" s="22">
        <f t="shared" si="5"/>
        <v>-2.4995573331666823E-2</v>
      </c>
      <c r="X35" s="22">
        <f t="shared" si="5"/>
        <v>-5.510355819727121E-2</v>
      </c>
      <c r="Y35" s="22">
        <f t="shared" si="5"/>
        <v>-3.3094029462640333E-2</v>
      </c>
      <c r="Z35" s="22">
        <f t="shared" si="5"/>
        <v>-4.9590874119251019E-2</v>
      </c>
      <c r="AA35" s="22">
        <f t="shared" si="5"/>
        <v>-4.8047183530054403E-2</v>
      </c>
      <c r="AB35" s="22">
        <f t="shared" si="5"/>
        <v>-3.3882073789178208E-2</v>
      </c>
      <c r="AC35" s="22">
        <f t="shared" si="5"/>
        <v>-2.8331025810809908E-2</v>
      </c>
      <c r="AD35" s="22">
        <f t="shared" si="5"/>
        <v>-3.1431379891406104E-2</v>
      </c>
      <c r="AE35" s="22">
        <f t="shared" si="5"/>
        <v>-2.8845347490210293E-2</v>
      </c>
      <c r="AF35" s="22">
        <f t="shared" si="5"/>
        <v>-2.7543318634001269E-2</v>
      </c>
      <c r="AG35" s="22">
        <f t="shared" si="5"/>
        <v>-2.7582958075468973E-2</v>
      </c>
      <c r="AH35" s="22">
        <f t="shared" si="5"/>
        <v>-2.5505142353023116E-2</v>
      </c>
      <c r="AI35" s="22">
        <f t="shared" si="5"/>
        <v>-2.5994002788957252E-2</v>
      </c>
      <c r="AJ35" s="22">
        <f t="shared" si="5"/>
        <v>-9.3916196976973048E-3</v>
      </c>
      <c r="AK35" s="22">
        <f t="shared" si="5"/>
        <v>4.8641975308641976E-4</v>
      </c>
      <c r="AL35" s="22">
        <f t="shared" si="5"/>
        <v>0</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v>42000000</v>
      </c>
      <c r="K38" s="1">
        <v>209000000</v>
      </c>
      <c r="L38" s="1">
        <v>475000000</v>
      </c>
      <c r="M38" s="1">
        <v>404400000</v>
      </c>
      <c r="N38" s="1">
        <v>461000000</v>
      </c>
      <c r="O38" s="1">
        <v>372000000</v>
      </c>
      <c r="P38" s="1">
        <v>133000000</v>
      </c>
      <c r="Q38" s="1">
        <v>493000000</v>
      </c>
      <c r="R38" s="1">
        <v>492330000</v>
      </c>
      <c r="S38" s="1">
        <v>246403000</v>
      </c>
      <c r="T38" s="1">
        <v>307187000</v>
      </c>
      <c r="U38" s="1">
        <v>465649000</v>
      </c>
      <c r="V38" s="1">
        <v>856669000</v>
      </c>
      <c r="W38" s="1">
        <v>732612000</v>
      </c>
      <c r="X38" s="1">
        <v>453527000</v>
      </c>
      <c r="Y38" s="1">
        <v>1614607000</v>
      </c>
      <c r="Z38" s="1">
        <v>1741751000</v>
      </c>
      <c r="AA38" s="1">
        <v>1507112000</v>
      </c>
      <c r="AB38" s="1">
        <v>1811957000</v>
      </c>
      <c r="AC38" s="1">
        <v>2149746000</v>
      </c>
      <c r="AD38" s="1">
        <v>2493775000</v>
      </c>
      <c r="AE38" s="1">
        <v>2095473000</v>
      </c>
      <c r="AF38" s="1">
        <v>2929849000</v>
      </c>
      <c r="AG38" s="1">
        <v>2758477000</v>
      </c>
      <c r="AH38" s="1">
        <v>3030229000</v>
      </c>
      <c r="AI38" s="1">
        <v>3216800000</v>
      </c>
      <c r="AJ38" s="1">
        <v>10469600000</v>
      </c>
      <c r="AK38" s="1">
        <v>6226765000</v>
      </c>
      <c r="AL38" s="1">
        <v>5477000000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130636000</v>
      </c>
      <c r="Z39" s="1">
        <v>76261000</v>
      </c>
      <c r="AA39" s="1">
        <v>94691000</v>
      </c>
      <c r="AB39" s="1">
        <v>235853000</v>
      </c>
      <c r="AC39" s="1">
        <v>294702000</v>
      </c>
      <c r="AD39" s="1">
        <v>282623000</v>
      </c>
      <c r="AE39" s="1">
        <v>352313000</v>
      </c>
      <c r="AF39" s="1">
        <v>543242000</v>
      </c>
      <c r="AG39" s="1">
        <v>506165000</v>
      </c>
      <c r="AH39" s="1" t="s">
        <v>92</v>
      </c>
      <c r="AI39" s="1" t="s">
        <v>92</v>
      </c>
      <c r="AJ39" s="1" t="s">
        <v>92</v>
      </c>
      <c r="AK39" s="1" t="s">
        <v>92</v>
      </c>
      <c r="AL39" s="1" t="s">
        <v>92</v>
      </c>
    </row>
    <row r="40" spans="1:38" ht="19" x14ac:dyDescent="0.25">
      <c r="A40" s="5" t="s">
        <v>32</v>
      </c>
      <c r="B40" s="1" t="s">
        <v>92</v>
      </c>
      <c r="C40" s="1" t="s">
        <v>92</v>
      </c>
      <c r="D40" s="1" t="s">
        <v>92</v>
      </c>
      <c r="E40" s="1" t="s">
        <v>92</v>
      </c>
      <c r="F40" s="1" t="s">
        <v>92</v>
      </c>
      <c r="G40" s="1" t="s">
        <v>92</v>
      </c>
      <c r="H40" s="1" t="s">
        <v>92</v>
      </c>
      <c r="I40" s="1" t="s">
        <v>92</v>
      </c>
      <c r="J40" s="1">
        <v>42000000</v>
      </c>
      <c r="K40" s="1">
        <v>209000000</v>
      </c>
      <c r="L40" s="1">
        <v>475000000</v>
      </c>
      <c r="M40" s="1">
        <v>404400000</v>
      </c>
      <c r="N40" s="1">
        <v>461000000</v>
      </c>
      <c r="O40" s="1">
        <v>372000000</v>
      </c>
      <c r="P40" s="1">
        <v>133000000</v>
      </c>
      <c r="Q40" s="1">
        <v>493000000</v>
      </c>
      <c r="R40" s="1">
        <v>492330000</v>
      </c>
      <c r="S40" s="1">
        <v>246403000</v>
      </c>
      <c r="T40" s="1">
        <v>307187000</v>
      </c>
      <c r="U40" s="1">
        <v>465649000</v>
      </c>
      <c r="V40" s="1">
        <v>856669000</v>
      </c>
      <c r="W40" s="1">
        <v>732612000</v>
      </c>
      <c r="X40" s="1">
        <v>453527000</v>
      </c>
      <c r="Y40" s="1">
        <v>1745243000</v>
      </c>
      <c r="Z40" s="1">
        <v>1818012000</v>
      </c>
      <c r="AA40" s="1">
        <v>1601803000</v>
      </c>
      <c r="AB40" s="1">
        <v>2047810000</v>
      </c>
      <c r="AC40" s="1">
        <v>2444448000</v>
      </c>
      <c r="AD40" s="1">
        <v>2776398000</v>
      </c>
      <c r="AE40" s="1">
        <v>2447786000</v>
      </c>
      <c r="AF40" s="1">
        <v>3473091000</v>
      </c>
      <c r="AG40" s="1">
        <v>3264642000</v>
      </c>
      <c r="AH40" s="1">
        <v>3030229000</v>
      </c>
      <c r="AI40" s="1">
        <v>3216800000</v>
      </c>
      <c r="AJ40" s="1">
        <v>10469600000</v>
      </c>
      <c r="AK40" s="1">
        <v>6226765000</v>
      </c>
      <c r="AL40" s="1">
        <v>5477000000</v>
      </c>
    </row>
    <row r="41" spans="1:38" ht="19" x14ac:dyDescent="0.25">
      <c r="A41" s="5" t="s">
        <v>33</v>
      </c>
      <c r="B41" s="1" t="s">
        <v>92</v>
      </c>
      <c r="C41" s="1" t="s">
        <v>92</v>
      </c>
      <c r="D41" s="1" t="s">
        <v>92</v>
      </c>
      <c r="E41" s="1" t="s">
        <v>92</v>
      </c>
      <c r="F41" s="1" t="s">
        <v>92</v>
      </c>
      <c r="G41" s="1" t="s">
        <v>92</v>
      </c>
      <c r="H41" s="1" t="s">
        <v>92</v>
      </c>
      <c r="I41" s="1" t="s">
        <v>92</v>
      </c>
      <c r="J41" s="1">
        <v>43000000</v>
      </c>
      <c r="K41" s="1">
        <v>98000000</v>
      </c>
      <c r="L41" s="1">
        <v>57000000</v>
      </c>
      <c r="M41" s="1">
        <v>60700000</v>
      </c>
      <c r="N41" s="1">
        <v>67000000</v>
      </c>
      <c r="O41" s="1">
        <v>55000000</v>
      </c>
      <c r="P41" s="1">
        <v>62000000</v>
      </c>
      <c r="Q41" s="1">
        <v>69000000</v>
      </c>
      <c r="R41" s="1">
        <v>75515000</v>
      </c>
      <c r="S41" s="1">
        <v>90902000</v>
      </c>
      <c r="T41" s="1">
        <v>119611000</v>
      </c>
      <c r="U41" s="1">
        <v>140747000</v>
      </c>
      <c r="V41" s="1">
        <v>115245000</v>
      </c>
      <c r="W41" s="1">
        <v>143289000</v>
      </c>
      <c r="X41" s="1">
        <v>143500000</v>
      </c>
      <c r="Y41" s="1">
        <v>148126000</v>
      </c>
      <c r="Z41" s="1">
        <v>200147000</v>
      </c>
      <c r="AA41" s="1">
        <v>204304000</v>
      </c>
      <c r="AB41" s="1">
        <v>222788000</v>
      </c>
      <c r="AC41" s="1">
        <v>210094000</v>
      </c>
      <c r="AD41" s="1">
        <v>226299000</v>
      </c>
      <c r="AE41" s="1">
        <v>249131000</v>
      </c>
      <c r="AF41" s="1">
        <v>258831000</v>
      </c>
      <c r="AG41" s="1">
        <v>327166000</v>
      </c>
      <c r="AH41" s="1">
        <v>346298000</v>
      </c>
      <c r="AI41" s="1">
        <v>801300000</v>
      </c>
      <c r="AJ41" s="1">
        <v>932300000</v>
      </c>
      <c r="AK41" s="1">
        <v>632160000</v>
      </c>
      <c r="AL41" s="1">
        <v>563000000</v>
      </c>
    </row>
    <row r="42" spans="1:38" ht="19" x14ac:dyDescent="0.25">
      <c r="A42" s="5" t="s">
        <v>34</v>
      </c>
      <c r="B42" s="1" t="s">
        <v>92</v>
      </c>
      <c r="C42" s="1" t="s">
        <v>92</v>
      </c>
      <c r="D42" s="1" t="s">
        <v>92</v>
      </c>
      <c r="E42" s="1" t="s">
        <v>92</v>
      </c>
      <c r="F42" s="1" t="s">
        <v>92</v>
      </c>
      <c r="G42" s="1" t="s">
        <v>92</v>
      </c>
      <c r="H42" s="1" t="s">
        <v>92</v>
      </c>
      <c r="I42" s="1" t="s">
        <v>92</v>
      </c>
      <c r="J42" s="1">
        <v>938000000</v>
      </c>
      <c r="K42" s="1">
        <v>1344000000</v>
      </c>
      <c r="L42" s="1">
        <v>1060000000</v>
      </c>
      <c r="M42" s="1">
        <v>1190200000</v>
      </c>
      <c r="N42" s="1">
        <v>1186000000</v>
      </c>
      <c r="O42" s="1">
        <v>1230000000</v>
      </c>
      <c r="P42" s="1">
        <v>1453000000</v>
      </c>
      <c r="Q42" s="1">
        <v>1457000000</v>
      </c>
      <c r="R42" s="1">
        <v>1563450000</v>
      </c>
      <c r="S42" s="1">
        <v>1941698000</v>
      </c>
      <c r="T42" s="1">
        <v>2352032000</v>
      </c>
      <c r="U42" s="1">
        <v>2365861000</v>
      </c>
      <c r="V42" s="1">
        <v>2581969000</v>
      </c>
      <c r="W42" s="1">
        <v>2737378000</v>
      </c>
      <c r="X42" s="1">
        <v>2619336000</v>
      </c>
      <c r="Y42" s="1">
        <v>2532318000</v>
      </c>
      <c r="Z42" s="1">
        <v>2765464000</v>
      </c>
      <c r="AA42" s="1">
        <v>2950523000</v>
      </c>
      <c r="AB42" s="1">
        <v>3014214000</v>
      </c>
      <c r="AC42" s="1">
        <v>2966490000</v>
      </c>
      <c r="AD42" s="1">
        <v>3217923000</v>
      </c>
      <c r="AE42" s="1">
        <v>3695113000</v>
      </c>
      <c r="AF42" s="1">
        <v>3644959000</v>
      </c>
      <c r="AG42" s="1">
        <v>4187243000</v>
      </c>
      <c r="AH42" s="1">
        <v>4579033000</v>
      </c>
      <c r="AI42" s="1">
        <v>4872600000</v>
      </c>
      <c r="AJ42" s="1">
        <v>4337400000</v>
      </c>
      <c r="AK42" s="1">
        <v>5961573000</v>
      </c>
      <c r="AL42" s="1">
        <v>5819000000</v>
      </c>
    </row>
    <row r="43" spans="1:38" ht="19" x14ac:dyDescent="0.25">
      <c r="A43" s="5" t="s">
        <v>35</v>
      </c>
      <c r="B43" s="1" t="s">
        <v>92</v>
      </c>
      <c r="C43" s="1" t="s">
        <v>92</v>
      </c>
      <c r="D43" s="1" t="s">
        <v>92</v>
      </c>
      <c r="E43" s="1" t="s">
        <v>92</v>
      </c>
      <c r="F43" s="1" t="s">
        <v>92</v>
      </c>
      <c r="G43" s="1" t="s">
        <v>92</v>
      </c>
      <c r="H43" s="1" t="s">
        <v>92</v>
      </c>
      <c r="I43" s="1" t="s">
        <v>92</v>
      </c>
      <c r="J43" s="1">
        <v>23000000</v>
      </c>
      <c r="K43" s="1">
        <v>36000000</v>
      </c>
      <c r="L43" s="1">
        <v>70000000</v>
      </c>
      <c r="M43" s="1">
        <v>27300000</v>
      </c>
      <c r="N43" s="1">
        <v>29000000</v>
      </c>
      <c r="O43" s="1">
        <v>44000000</v>
      </c>
      <c r="P43" s="1">
        <v>74000000</v>
      </c>
      <c r="Q43" s="1">
        <v>97000000</v>
      </c>
      <c r="R43" s="1">
        <v>109245000</v>
      </c>
      <c r="S43" s="1">
        <v>172745000</v>
      </c>
      <c r="T43" s="1">
        <v>126290000</v>
      </c>
      <c r="U43" s="1">
        <v>167870000</v>
      </c>
      <c r="V43" s="1">
        <v>194930000</v>
      </c>
      <c r="W43" s="1">
        <v>379015000</v>
      </c>
      <c r="X43" s="1">
        <v>409766000</v>
      </c>
      <c r="Y43" s="1">
        <v>378169000</v>
      </c>
      <c r="Z43" s="1">
        <v>315904000</v>
      </c>
      <c r="AA43" s="1">
        <v>376002000</v>
      </c>
      <c r="AB43" s="1">
        <v>426731000</v>
      </c>
      <c r="AC43" s="1">
        <v>446966000</v>
      </c>
      <c r="AD43" s="1">
        <v>494441000</v>
      </c>
      <c r="AE43" s="1">
        <v>380530000</v>
      </c>
      <c r="AF43" s="1">
        <v>373893000</v>
      </c>
      <c r="AG43" s="1">
        <v>706676000</v>
      </c>
      <c r="AH43" s="1">
        <v>513662000</v>
      </c>
      <c r="AI43" s="1">
        <v>415017000</v>
      </c>
      <c r="AJ43" s="1">
        <v>434977000</v>
      </c>
      <c r="AK43" s="1">
        <v>438099000</v>
      </c>
      <c r="AL43" s="1">
        <v>478000000</v>
      </c>
    </row>
    <row r="44" spans="1:38" ht="19" x14ac:dyDescent="0.25">
      <c r="A44" s="6" t="s">
        <v>36</v>
      </c>
      <c r="B44" s="10" t="s">
        <v>92</v>
      </c>
      <c r="C44" s="10" t="s">
        <v>92</v>
      </c>
      <c r="D44" s="10" t="s">
        <v>92</v>
      </c>
      <c r="E44" s="10" t="s">
        <v>92</v>
      </c>
      <c r="F44" s="10" t="s">
        <v>92</v>
      </c>
      <c r="G44" s="10" t="s">
        <v>92</v>
      </c>
      <c r="H44" s="10" t="s">
        <v>92</v>
      </c>
      <c r="I44" s="10" t="s">
        <v>92</v>
      </c>
      <c r="J44" s="10">
        <v>1046000000</v>
      </c>
      <c r="K44" s="10">
        <v>1687000000</v>
      </c>
      <c r="L44" s="10">
        <v>1662000000</v>
      </c>
      <c r="M44" s="10">
        <v>1682600000</v>
      </c>
      <c r="N44" s="10">
        <v>1743000000</v>
      </c>
      <c r="O44" s="10">
        <v>1701000000</v>
      </c>
      <c r="P44" s="10">
        <v>1722000000</v>
      </c>
      <c r="Q44" s="10">
        <v>2116000000</v>
      </c>
      <c r="R44" s="10">
        <v>2240540000</v>
      </c>
      <c r="S44" s="10">
        <v>2451748000</v>
      </c>
      <c r="T44" s="10">
        <v>2905120000</v>
      </c>
      <c r="U44" s="10">
        <v>3140127000</v>
      </c>
      <c r="V44" s="10">
        <v>3748813000</v>
      </c>
      <c r="W44" s="10">
        <v>3992294000</v>
      </c>
      <c r="X44" s="10">
        <v>3626129000</v>
      </c>
      <c r="Y44" s="10">
        <v>4803856000</v>
      </c>
      <c r="Z44" s="10">
        <v>5099527000</v>
      </c>
      <c r="AA44" s="10">
        <v>5132632000</v>
      </c>
      <c r="AB44" s="10">
        <v>5711543000</v>
      </c>
      <c r="AC44" s="10">
        <v>6067998000</v>
      </c>
      <c r="AD44" s="10">
        <v>6715061000</v>
      </c>
      <c r="AE44" s="10">
        <v>6772560000</v>
      </c>
      <c r="AF44" s="10">
        <v>7750774000</v>
      </c>
      <c r="AG44" s="10">
        <v>8485727000</v>
      </c>
      <c r="AH44" s="10">
        <v>8469222000</v>
      </c>
      <c r="AI44" s="10">
        <v>8890700000</v>
      </c>
      <c r="AJ44" s="10">
        <v>15739300000</v>
      </c>
      <c r="AK44" s="10">
        <v>13258597000</v>
      </c>
      <c r="AL44" s="10">
        <v>12456000000</v>
      </c>
    </row>
    <row r="45" spans="1:38" ht="19" x14ac:dyDescent="0.25">
      <c r="A45" s="5" t="s">
        <v>37</v>
      </c>
      <c r="B45" s="1" t="s">
        <v>92</v>
      </c>
      <c r="C45" s="1" t="s">
        <v>92</v>
      </c>
      <c r="D45" s="1" t="s">
        <v>92</v>
      </c>
      <c r="E45" s="1" t="s">
        <v>92</v>
      </c>
      <c r="F45" s="1" t="s">
        <v>92</v>
      </c>
      <c r="G45" s="1" t="s">
        <v>92</v>
      </c>
      <c r="H45" s="1" t="s">
        <v>92</v>
      </c>
      <c r="I45" s="1" t="s">
        <v>92</v>
      </c>
      <c r="J45" s="1">
        <v>488000000</v>
      </c>
      <c r="K45" s="1">
        <v>785000000</v>
      </c>
      <c r="L45" s="1">
        <v>640000000</v>
      </c>
      <c r="M45" s="1">
        <v>686100000</v>
      </c>
      <c r="N45" s="1">
        <v>757000000</v>
      </c>
      <c r="O45" s="1">
        <v>835000000</v>
      </c>
      <c r="P45" s="1">
        <v>908000000</v>
      </c>
      <c r="Q45" s="1">
        <v>1191000000</v>
      </c>
      <c r="R45" s="1">
        <v>1407574000</v>
      </c>
      <c r="S45" s="1">
        <v>1639937000</v>
      </c>
      <c r="T45" s="1">
        <v>1836745000</v>
      </c>
      <c r="U45" s="1">
        <v>1990897000</v>
      </c>
      <c r="V45" s="1">
        <v>2038376000</v>
      </c>
      <c r="W45" s="1">
        <v>2235135000</v>
      </c>
      <c r="X45" s="1">
        <v>2201204000</v>
      </c>
      <c r="Y45" s="1">
        <v>2287097000</v>
      </c>
      <c r="Z45" s="1">
        <v>2460782000</v>
      </c>
      <c r="AA45" s="1">
        <v>2715125000</v>
      </c>
      <c r="AB45" s="1">
        <v>3223242000</v>
      </c>
      <c r="AC45" s="1">
        <v>3594501000</v>
      </c>
      <c r="AD45" s="1">
        <v>3868365000</v>
      </c>
      <c r="AE45" s="1">
        <v>4137575000</v>
      </c>
      <c r="AF45" s="1">
        <v>4532894000</v>
      </c>
      <c r="AG45" s="1">
        <v>5006053000</v>
      </c>
      <c r="AH45" s="1">
        <v>5255208000</v>
      </c>
      <c r="AI45" s="1">
        <v>14385300000</v>
      </c>
      <c r="AJ45" s="1">
        <v>14026100000</v>
      </c>
      <c r="AK45" s="1">
        <v>14124761000</v>
      </c>
      <c r="AL45" s="1">
        <v>14869000000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182898000</v>
      </c>
      <c r="W46" s="1">
        <v>181524000</v>
      </c>
      <c r="X46" s="1">
        <v>179528000</v>
      </c>
      <c r="Y46" s="1">
        <v>72100000</v>
      </c>
      <c r="Z46" s="1">
        <v>72200000</v>
      </c>
      <c r="AA46" s="1">
        <v>179935000</v>
      </c>
      <c r="AB46" s="1" t="s">
        <v>92</v>
      </c>
      <c r="AC46" s="1" t="s">
        <v>92</v>
      </c>
      <c r="AD46" s="1" t="s">
        <v>92</v>
      </c>
      <c r="AE46" s="1" t="s">
        <v>92</v>
      </c>
      <c r="AF46" s="1">
        <v>195871000</v>
      </c>
      <c r="AG46" s="1">
        <v>100069000</v>
      </c>
      <c r="AH46" s="1">
        <v>97552000</v>
      </c>
      <c r="AI46" s="1">
        <v>95500000</v>
      </c>
      <c r="AJ46" s="1">
        <v>99000000</v>
      </c>
      <c r="AK46" s="1">
        <v>96662000</v>
      </c>
      <c r="AL46" s="1">
        <v>97000000</v>
      </c>
    </row>
    <row r="47" spans="1:38" ht="19" x14ac:dyDescent="0.25">
      <c r="A47" s="5" t="s">
        <v>39</v>
      </c>
      <c r="B47" s="1" t="s">
        <v>92</v>
      </c>
      <c r="C47" s="1" t="s">
        <v>92</v>
      </c>
      <c r="D47" s="1" t="s">
        <v>92</v>
      </c>
      <c r="E47" s="1" t="s">
        <v>92</v>
      </c>
      <c r="F47" s="1" t="s">
        <v>92</v>
      </c>
      <c r="G47" s="1" t="s">
        <v>92</v>
      </c>
      <c r="H47" s="1" t="s">
        <v>92</v>
      </c>
      <c r="I47" s="1" t="s">
        <v>92</v>
      </c>
      <c r="J47" s="1">
        <v>90000000</v>
      </c>
      <c r="K47" s="1">
        <v>236000000</v>
      </c>
      <c r="L47" s="1">
        <v>216000000</v>
      </c>
      <c r="M47" s="1">
        <v>204200000</v>
      </c>
      <c r="N47" s="1">
        <v>198000000</v>
      </c>
      <c r="O47" s="1">
        <v>191000000</v>
      </c>
      <c r="P47" s="1">
        <v>185000000</v>
      </c>
      <c r="Q47" s="1">
        <v>179000000</v>
      </c>
      <c r="R47" s="1">
        <v>179183000</v>
      </c>
      <c r="S47" s="1">
        <v>183827000</v>
      </c>
      <c r="T47" s="1">
        <v>183763000</v>
      </c>
      <c r="U47" s="1">
        <v>183425000</v>
      </c>
      <c r="V47" s="1" t="s">
        <v>92</v>
      </c>
      <c r="W47" s="1" t="s">
        <v>92</v>
      </c>
      <c r="X47" s="1" t="s">
        <v>92</v>
      </c>
      <c r="Y47" s="1">
        <v>107694000</v>
      </c>
      <c r="Z47" s="1">
        <v>107736000</v>
      </c>
      <c r="AA47" s="1" t="s">
        <v>92</v>
      </c>
      <c r="AB47" s="1" t="s">
        <v>92</v>
      </c>
      <c r="AC47" s="1" t="s">
        <v>92</v>
      </c>
      <c r="AD47" s="1" t="s">
        <v>92</v>
      </c>
      <c r="AE47" s="1" t="s">
        <v>92</v>
      </c>
      <c r="AF47" s="1" t="s">
        <v>92</v>
      </c>
      <c r="AG47" s="1" t="s">
        <v>92</v>
      </c>
      <c r="AH47" s="1" t="s">
        <v>92</v>
      </c>
      <c r="AI47" s="1" t="s">
        <v>92</v>
      </c>
      <c r="AJ47" s="1" t="s">
        <v>92</v>
      </c>
      <c r="AK47" s="1" t="s">
        <v>92</v>
      </c>
      <c r="AL47" s="1" t="s">
        <v>92</v>
      </c>
    </row>
    <row r="48" spans="1:38" ht="19" x14ac:dyDescent="0.25">
      <c r="A48" s="5" t="s">
        <v>40</v>
      </c>
      <c r="B48" s="1" t="s">
        <v>92</v>
      </c>
      <c r="C48" s="1" t="s">
        <v>92</v>
      </c>
      <c r="D48" s="1" t="s">
        <v>92</v>
      </c>
      <c r="E48" s="1" t="s">
        <v>92</v>
      </c>
      <c r="F48" s="1" t="s">
        <v>92</v>
      </c>
      <c r="G48" s="1" t="s">
        <v>92</v>
      </c>
      <c r="H48" s="1" t="s">
        <v>92</v>
      </c>
      <c r="I48" s="1" t="s">
        <v>92</v>
      </c>
      <c r="J48" s="1">
        <v>90000000</v>
      </c>
      <c r="K48" s="1">
        <v>236000000</v>
      </c>
      <c r="L48" s="1">
        <v>216000000</v>
      </c>
      <c r="M48" s="1">
        <v>204200000</v>
      </c>
      <c r="N48" s="1">
        <v>198000000</v>
      </c>
      <c r="O48" s="1">
        <v>191000000</v>
      </c>
      <c r="P48" s="1">
        <v>185000000</v>
      </c>
      <c r="Q48" s="1">
        <v>179000000</v>
      </c>
      <c r="R48" s="1">
        <v>179183000</v>
      </c>
      <c r="S48" s="1">
        <v>183827000</v>
      </c>
      <c r="T48" s="1">
        <v>183763000</v>
      </c>
      <c r="U48" s="1">
        <v>183425000</v>
      </c>
      <c r="V48" s="1">
        <v>182898000</v>
      </c>
      <c r="W48" s="1">
        <v>181524000</v>
      </c>
      <c r="X48" s="1">
        <v>179528000</v>
      </c>
      <c r="Y48" s="1">
        <v>179794000</v>
      </c>
      <c r="Z48" s="1">
        <v>179936000</v>
      </c>
      <c r="AA48" s="1">
        <v>179935000</v>
      </c>
      <c r="AB48" s="1">
        <v>316269000</v>
      </c>
      <c r="AC48" s="1">
        <v>312687000</v>
      </c>
      <c r="AD48" s="1">
        <v>309870000</v>
      </c>
      <c r="AE48" s="1">
        <v>343796000</v>
      </c>
      <c r="AF48" s="1">
        <v>195871000</v>
      </c>
      <c r="AG48" s="1">
        <v>100069000</v>
      </c>
      <c r="AH48" s="1">
        <v>97552000</v>
      </c>
      <c r="AI48" s="1">
        <v>95500000</v>
      </c>
      <c r="AJ48" s="1">
        <v>99000000</v>
      </c>
      <c r="AK48" s="1">
        <v>96662000</v>
      </c>
      <c r="AL48" s="1">
        <v>97000000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v>34000000</v>
      </c>
      <c r="K50" s="1">
        <v>13000000</v>
      </c>
      <c r="L50" s="1">
        <v>7000000</v>
      </c>
      <c r="M50" s="1" t="s">
        <v>92</v>
      </c>
      <c r="N50" s="1" t="s">
        <v>92</v>
      </c>
      <c r="O50" s="1" t="s">
        <v>92</v>
      </c>
      <c r="P50" s="1" t="s">
        <v>92</v>
      </c>
      <c r="Q50" s="1" t="s">
        <v>92</v>
      </c>
      <c r="R50" s="1" t="s">
        <v>92</v>
      </c>
      <c r="S50" s="1" t="s">
        <v>92</v>
      </c>
      <c r="T50" s="1" t="s">
        <v>92</v>
      </c>
      <c r="U50" s="1">
        <v>6395000</v>
      </c>
      <c r="V50" s="1" t="s">
        <v>92</v>
      </c>
      <c r="W50" s="1" t="s">
        <v>92</v>
      </c>
      <c r="X50" s="1" t="s">
        <v>92</v>
      </c>
      <c r="Y50" s="1" t="s">
        <v>92</v>
      </c>
      <c r="Z50" s="1" t="s">
        <v>92</v>
      </c>
      <c r="AA50" s="1" t="s">
        <v>92</v>
      </c>
      <c r="AB50" s="1" t="s">
        <v>92</v>
      </c>
      <c r="AC50" s="1">
        <v>31508000</v>
      </c>
      <c r="AD50" s="1">
        <v>24546000</v>
      </c>
      <c r="AE50" s="1">
        <v>13831000</v>
      </c>
      <c r="AF50" s="1">
        <v>6193000</v>
      </c>
      <c r="AG50" s="1">
        <v>6558000</v>
      </c>
      <c r="AH50" s="1">
        <v>6467000</v>
      </c>
      <c r="AI50" s="1">
        <v>12132000</v>
      </c>
      <c r="AJ50" s="1">
        <v>127191000</v>
      </c>
      <c r="AK50" s="1">
        <v>184971000</v>
      </c>
      <c r="AL50" s="1">
        <v>158000000</v>
      </c>
    </row>
    <row r="51" spans="1:38" ht="19" x14ac:dyDescent="0.25">
      <c r="A51" s="5" t="s">
        <v>43</v>
      </c>
      <c r="B51" s="1" t="s">
        <v>92</v>
      </c>
      <c r="C51" s="1" t="s">
        <v>92</v>
      </c>
      <c r="D51" s="1" t="s">
        <v>92</v>
      </c>
      <c r="E51" s="1" t="s">
        <v>92</v>
      </c>
      <c r="F51" s="1" t="s">
        <v>92</v>
      </c>
      <c r="G51" s="1" t="s">
        <v>92</v>
      </c>
      <c r="H51" s="1" t="s">
        <v>92</v>
      </c>
      <c r="I51" s="1" t="s">
        <v>92</v>
      </c>
      <c r="J51" s="1">
        <v>-20000000</v>
      </c>
      <c r="K51" s="1">
        <v>25000000</v>
      </c>
      <c r="L51" s="1">
        <v>36000000</v>
      </c>
      <c r="M51" s="1">
        <v>36700000</v>
      </c>
      <c r="N51" s="1">
        <v>50000000</v>
      </c>
      <c r="O51" s="1">
        <v>78000000</v>
      </c>
      <c r="P51" s="1">
        <v>117000000</v>
      </c>
      <c r="Q51" s="1">
        <v>110000000</v>
      </c>
      <c r="R51" s="1">
        <v>113192000</v>
      </c>
      <c r="S51" s="1">
        <v>121255000</v>
      </c>
      <c r="T51" s="1">
        <v>149845000</v>
      </c>
      <c r="U51" s="1">
        <v>175461000</v>
      </c>
      <c r="V51" s="1">
        <v>115613000</v>
      </c>
      <c r="W51" s="1">
        <v>190981000</v>
      </c>
      <c r="X51" s="1">
        <v>171381000</v>
      </c>
      <c r="Y51" s="1">
        <v>193230000</v>
      </c>
      <c r="Z51" s="1">
        <v>231518000</v>
      </c>
      <c r="AA51" s="1">
        <v>253913000</v>
      </c>
      <c r="AB51" s="1">
        <v>260801000</v>
      </c>
      <c r="AC51" s="1">
        <v>194328000</v>
      </c>
      <c r="AD51" s="1">
        <v>210539000</v>
      </c>
      <c r="AE51" s="1">
        <v>231720000</v>
      </c>
      <c r="AF51" s="1">
        <v>398076000</v>
      </c>
      <c r="AG51" s="1">
        <v>459608000</v>
      </c>
      <c r="AH51" s="1">
        <v>497580000</v>
      </c>
      <c r="AI51" s="1">
        <v>761368000</v>
      </c>
      <c r="AJ51" s="1">
        <v>822009000</v>
      </c>
      <c r="AK51" s="1">
        <v>796467000</v>
      </c>
      <c r="AL51" s="1">
        <v>769000000</v>
      </c>
    </row>
    <row r="52" spans="1:38" ht="19" x14ac:dyDescent="0.25">
      <c r="A52" s="5" t="s">
        <v>44</v>
      </c>
      <c r="B52" s="1" t="s">
        <v>92</v>
      </c>
      <c r="C52" s="1" t="s">
        <v>92</v>
      </c>
      <c r="D52" s="1" t="s">
        <v>92</v>
      </c>
      <c r="E52" s="1" t="s">
        <v>92</v>
      </c>
      <c r="F52" s="1" t="s">
        <v>92</v>
      </c>
      <c r="G52" s="1" t="s">
        <v>92</v>
      </c>
      <c r="H52" s="1" t="s">
        <v>92</v>
      </c>
      <c r="I52" s="1" t="s">
        <v>92</v>
      </c>
      <c r="J52" s="1">
        <v>592000000</v>
      </c>
      <c r="K52" s="1">
        <v>1059000000</v>
      </c>
      <c r="L52" s="1">
        <v>899000000</v>
      </c>
      <c r="M52" s="1">
        <v>927000000</v>
      </c>
      <c r="N52" s="1">
        <v>1005000000</v>
      </c>
      <c r="O52" s="1">
        <v>1104000000</v>
      </c>
      <c r="P52" s="1">
        <v>1210000000</v>
      </c>
      <c r="Q52" s="1">
        <v>1480000000</v>
      </c>
      <c r="R52" s="1">
        <v>1699949000</v>
      </c>
      <c r="S52" s="1">
        <v>1945019000</v>
      </c>
      <c r="T52" s="1">
        <v>2170353000</v>
      </c>
      <c r="U52" s="1">
        <v>2356178000</v>
      </c>
      <c r="V52" s="1">
        <v>2336887000</v>
      </c>
      <c r="W52" s="1">
        <v>2607640000</v>
      </c>
      <c r="X52" s="1">
        <v>2552113000</v>
      </c>
      <c r="Y52" s="1">
        <v>2660121000</v>
      </c>
      <c r="Z52" s="1">
        <v>2872236000</v>
      </c>
      <c r="AA52" s="1">
        <v>3148973000</v>
      </c>
      <c r="AB52" s="1">
        <v>3800312000</v>
      </c>
      <c r="AC52" s="1">
        <v>4133024000</v>
      </c>
      <c r="AD52" s="1">
        <v>4413320000</v>
      </c>
      <c r="AE52" s="1">
        <v>4726922000</v>
      </c>
      <c r="AF52" s="1">
        <v>5133034000</v>
      </c>
      <c r="AG52" s="1">
        <v>5572288000</v>
      </c>
      <c r="AH52" s="1">
        <v>5856807000</v>
      </c>
      <c r="AI52" s="1">
        <v>15254300000</v>
      </c>
      <c r="AJ52" s="1">
        <v>15074300000</v>
      </c>
      <c r="AK52" s="1">
        <v>15202861000</v>
      </c>
      <c r="AL52" s="1">
        <v>15893000000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v>1638000000</v>
      </c>
      <c r="K54" s="11">
        <v>2746000000</v>
      </c>
      <c r="L54" s="11">
        <v>2561000000</v>
      </c>
      <c r="M54" s="11">
        <v>2609600000</v>
      </c>
      <c r="N54" s="11">
        <v>2748000000</v>
      </c>
      <c r="O54" s="11">
        <v>2805000000</v>
      </c>
      <c r="P54" s="11">
        <v>2932000000</v>
      </c>
      <c r="Q54" s="11">
        <v>3596000000</v>
      </c>
      <c r="R54" s="11">
        <v>3940489000</v>
      </c>
      <c r="S54" s="11">
        <v>4396767000</v>
      </c>
      <c r="T54" s="11">
        <v>5075473000</v>
      </c>
      <c r="U54" s="11">
        <v>5496305000</v>
      </c>
      <c r="V54" s="11">
        <v>6085700000</v>
      </c>
      <c r="W54" s="11">
        <v>6599934000</v>
      </c>
      <c r="X54" s="11">
        <v>6178242000</v>
      </c>
      <c r="Y54" s="11">
        <v>7463977000</v>
      </c>
      <c r="Z54" s="11">
        <v>7971763000</v>
      </c>
      <c r="AA54" s="11">
        <v>8281605000</v>
      </c>
      <c r="AB54" s="11">
        <v>9511855000</v>
      </c>
      <c r="AC54" s="11">
        <v>10201022000</v>
      </c>
      <c r="AD54" s="11">
        <v>11128381000</v>
      </c>
      <c r="AE54" s="11">
        <v>11499482000</v>
      </c>
      <c r="AF54" s="11">
        <v>12883808000</v>
      </c>
      <c r="AG54" s="11">
        <v>14058015000</v>
      </c>
      <c r="AH54" s="11">
        <v>14326029000</v>
      </c>
      <c r="AI54" s="11">
        <v>24145000000</v>
      </c>
      <c r="AJ54" s="11">
        <v>30813600000</v>
      </c>
      <c r="AK54" s="11">
        <v>28461458000</v>
      </c>
      <c r="AL54" s="11">
        <v>28349000000</v>
      </c>
    </row>
    <row r="55" spans="1:38" ht="20" thickTop="1" x14ac:dyDescent="0.25">
      <c r="A55" s="5" t="s">
        <v>47</v>
      </c>
      <c r="B55" s="1" t="s">
        <v>92</v>
      </c>
      <c r="C55" s="1" t="s">
        <v>92</v>
      </c>
      <c r="D55" s="1" t="s">
        <v>92</v>
      </c>
      <c r="E55" s="1" t="s">
        <v>92</v>
      </c>
      <c r="F55" s="1" t="s">
        <v>92</v>
      </c>
      <c r="G55" s="1" t="s">
        <v>92</v>
      </c>
      <c r="H55" s="1" t="s">
        <v>92</v>
      </c>
      <c r="I55" s="1" t="s">
        <v>92</v>
      </c>
      <c r="J55" s="1">
        <v>439000000</v>
      </c>
      <c r="K55" s="1">
        <v>474000000</v>
      </c>
      <c r="L55" s="1">
        <v>534000000</v>
      </c>
      <c r="M55" s="1">
        <v>582800000</v>
      </c>
      <c r="N55" s="1">
        <v>617000000</v>
      </c>
      <c r="O55" s="1">
        <v>616000000</v>
      </c>
      <c r="P55" s="1">
        <v>646000000</v>
      </c>
      <c r="Q55" s="1">
        <v>762000000</v>
      </c>
      <c r="R55" s="1">
        <v>817633000</v>
      </c>
      <c r="S55" s="1">
        <v>960382000</v>
      </c>
      <c r="T55" s="1">
        <v>1276035000</v>
      </c>
      <c r="U55" s="1">
        <v>1313472000</v>
      </c>
      <c r="V55" s="1">
        <v>1372352000</v>
      </c>
      <c r="W55" s="1">
        <v>1516754000</v>
      </c>
      <c r="X55" s="1">
        <v>1276098000</v>
      </c>
      <c r="Y55" s="1">
        <v>1507892000</v>
      </c>
      <c r="Z55" s="1">
        <v>1683929000</v>
      </c>
      <c r="AA55" s="1">
        <v>1645324000</v>
      </c>
      <c r="AB55" s="1">
        <v>1930568000</v>
      </c>
      <c r="AC55" s="1">
        <v>1771294000</v>
      </c>
      <c r="AD55" s="1">
        <v>2007511000</v>
      </c>
      <c r="AE55" s="1">
        <v>2203050000</v>
      </c>
      <c r="AF55" s="1">
        <v>2230904000</v>
      </c>
      <c r="AG55" s="1">
        <v>2488373000</v>
      </c>
      <c r="AH55" s="1">
        <v>2644143000</v>
      </c>
      <c r="AI55" s="1">
        <v>2672600000</v>
      </c>
      <c r="AJ55" s="1">
        <v>4823400000</v>
      </c>
      <c r="AK55" s="1">
        <v>4465427000</v>
      </c>
      <c r="AL55" s="1">
        <v>3794000000</v>
      </c>
    </row>
    <row r="56" spans="1:38" ht="19" x14ac:dyDescent="0.25">
      <c r="A56" s="5" t="s">
        <v>48</v>
      </c>
      <c r="B56" s="1" t="s">
        <v>92</v>
      </c>
      <c r="C56" s="1" t="s">
        <v>92</v>
      </c>
      <c r="D56" s="1" t="s">
        <v>92</v>
      </c>
      <c r="E56" s="1" t="s">
        <v>92</v>
      </c>
      <c r="F56" s="1" t="s">
        <v>92</v>
      </c>
      <c r="G56" s="1" t="s">
        <v>92</v>
      </c>
      <c r="H56" s="1" t="s">
        <v>92</v>
      </c>
      <c r="I56" s="1" t="s">
        <v>92</v>
      </c>
      <c r="J56" s="1">
        <v>20000000</v>
      </c>
      <c r="K56" s="1" t="s">
        <v>92</v>
      </c>
      <c r="L56" s="1" t="s">
        <v>92</v>
      </c>
      <c r="M56" s="1">
        <v>23400000</v>
      </c>
      <c r="N56" s="1" t="s">
        <v>92</v>
      </c>
      <c r="O56" s="1" t="s">
        <v>92</v>
      </c>
      <c r="P56" s="1">
        <v>39000000</v>
      </c>
      <c r="Q56" s="1" t="s">
        <v>92</v>
      </c>
      <c r="R56" s="1">
        <v>16348000</v>
      </c>
      <c r="S56" s="1">
        <v>6460000</v>
      </c>
      <c r="T56" s="1">
        <v>101576000</v>
      </c>
      <c r="U56" s="1">
        <v>1712000</v>
      </c>
      <c r="V56" s="1">
        <v>1854000</v>
      </c>
      <c r="W56" s="1">
        <v>2008000</v>
      </c>
      <c r="X56" s="1">
        <v>395027000</v>
      </c>
      <c r="Y56" s="1">
        <v>2355000</v>
      </c>
      <c r="Z56" s="1">
        <v>2727000</v>
      </c>
      <c r="AA56" s="1">
        <v>2970000</v>
      </c>
      <c r="AB56" s="1" t="s">
        <v>92</v>
      </c>
      <c r="AC56" s="1" t="s">
        <v>92</v>
      </c>
      <c r="AD56" s="1" t="s">
        <v>92</v>
      </c>
      <c r="AE56" s="1" t="s">
        <v>92</v>
      </c>
      <c r="AF56" s="1" t="s">
        <v>92</v>
      </c>
      <c r="AG56" s="1" t="s">
        <v>92</v>
      </c>
      <c r="AH56" s="1" t="s">
        <v>92</v>
      </c>
      <c r="AI56" s="1">
        <v>1411200000</v>
      </c>
      <c r="AJ56" s="1">
        <v>2427300000</v>
      </c>
      <c r="AK56" s="1">
        <v>1576561000</v>
      </c>
      <c r="AL56" s="1">
        <v>2110000000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136737000</v>
      </c>
      <c r="Z57" s="1">
        <v>98514000</v>
      </c>
      <c r="AA57" s="1">
        <v>50424000</v>
      </c>
      <c r="AB57" s="1">
        <v>273686000</v>
      </c>
      <c r="AC57" s="1">
        <v>167287000</v>
      </c>
      <c r="AD57" s="1">
        <v>244822000</v>
      </c>
      <c r="AE57" s="1">
        <v>264056000</v>
      </c>
      <c r="AF57" s="1">
        <v>405890000</v>
      </c>
      <c r="AG57" s="1">
        <v>314208000</v>
      </c>
      <c r="AH57" s="1">
        <v>324404000</v>
      </c>
      <c r="AI57" s="1">
        <v>219759000</v>
      </c>
      <c r="AJ57" s="1">
        <v>196932000</v>
      </c>
      <c r="AK57" s="1">
        <v>449022000</v>
      </c>
      <c r="AL57" s="1">
        <v>439000000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v>299000000</v>
      </c>
      <c r="K59" s="1">
        <v>804000000</v>
      </c>
      <c r="L59" s="1">
        <v>648000000</v>
      </c>
      <c r="M59" s="1">
        <v>611500000</v>
      </c>
      <c r="N59" s="1">
        <v>690000000</v>
      </c>
      <c r="O59" s="1">
        <v>750000000</v>
      </c>
      <c r="P59" s="1">
        <v>544000000</v>
      </c>
      <c r="Q59" s="1">
        <v>553000000</v>
      </c>
      <c r="R59" s="1">
        <v>732364000</v>
      </c>
      <c r="S59" s="1">
        <v>723678000</v>
      </c>
      <c r="T59" s="1">
        <v>826501000</v>
      </c>
      <c r="U59" s="1">
        <v>936667000</v>
      </c>
      <c r="V59" s="1">
        <v>1008774000</v>
      </c>
      <c r="W59" s="1">
        <v>1242231000</v>
      </c>
      <c r="X59" s="1">
        <v>1096766000</v>
      </c>
      <c r="Y59" s="1">
        <v>1248002000</v>
      </c>
      <c r="Z59" s="1">
        <v>1347951000</v>
      </c>
      <c r="AA59" s="1">
        <v>1364705000</v>
      </c>
      <c r="AB59" s="1">
        <v>1556342000</v>
      </c>
      <c r="AC59" s="1">
        <v>1579262000</v>
      </c>
      <c r="AD59" s="1">
        <v>1677301000</v>
      </c>
      <c r="AE59" s="1">
        <v>1935124000</v>
      </c>
      <c r="AF59" s="1">
        <v>2120862000</v>
      </c>
      <c r="AG59" s="1">
        <v>2322956000</v>
      </c>
      <c r="AH59" s="1">
        <v>2562827000</v>
      </c>
      <c r="AI59" s="1">
        <v>3066500000</v>
      </c>
      <c r="AJ59" s="1">
        <v>3553000000</v>
      </c>
      <c r="AK59" s="1">
        <v>4426152000</v>
      </c>
      <c r="AL59" s="1">
        <v>4401000000</v>
      </c>
    </row>
    <row r="60" spans="1:38" ht="19" x14ac:dyDescent="0.25">
      <c r="A60" s="6" t="s">
        <v>52</v>
      </c>
      <c r="B60" s="10" t="s">
        <v>92</v>
      </c>
      <c r="C60" s="10" t="s">
        <v>92</v>
      </c>
      <c r="D60" s="10" t="s">
        <v>92</v>
      </c>
      <c r="E60" s="10" t="s">
        <v>92</v>
      </c>
      <c r="F60" s="10" t="s">
        <v>92</v>
      </c>
      <c r="G60" s="10" t="s">
        <v>92</v>
      </c>
      <c r="H60" s="10" t="s">
        <v>92</v>
      </c>
      <c r="I60" s="10" t="s">
        <v>92</v>
      </c>
      <c r="J60" s="10">
        <v>758000000</v>
      </c>
      <c r="K60" s="10">
        <v>1278000000</v>
      </c>
      <c r="L60" s="10">
        <v>1182000000</v>
      </c>
      <c r="M60" s="10">
        <v>1217700000</v>
      </c>
      <c r="N60" s="10">
        <v>1307000000</v>
      </c>
      <c r="O60" s="10">
        <v>1366000000</v>
      </c>
      <c r="P60" s="10">
        <v>1229000000</v>
      </c>
      <c r="Q60" s="10">
        <v>1315000000</v>
      </c>
      <c r="R60" s="10">
        <v>1566345000</v>
      </c>
      <c r="S60" s="10">
        <v>1690520000</v>
      </c>
      <c r="T60" s="10">
        <v>2204112000</v>
      </c>
      <c r="U60" s="10">
        <v>2251851000</v>
      </c>
      <c r="V60" s="10">
        <v>2382980000</v>
      </c>
      <c r="W60" s="10">
        <v>2760993000</v>
      </c>
      <c r="X60" s="10">
        <v>2767891000</v>
      </c>
      <c r="Y60" s="10">
        <v>2894986000</v>
      </c>
      <c r="Z60" s="10">
        <v>3133121000</v>
      </c>
      <c r="AA60" s="10">
        <v>3063423000</v>
      </c>
      <c r="AB60" s="10">
        <v>3760596000</v>
      </c>
      <c r="AC60" s="10">
        <v>3517843000</v>
      </c>
      <c r="AD60" s="10">
        <v>3929634000</v>
      </c>
      <c r="AE60" s="10">
        <v>4402230000</v>
      </c>
      <c r="AF60" s="10">
        <v>4757656000</v>
      </c>
      <c r="AG60" s="10">
        <v>5125537000</v>
      </c>
      <c r="AH60" s="10">
        <v>5531374000</v>
      </c>
      <c r="AI60" s="10">
        <v>7150300000</v>
      </c>
      <c r="AJ60" s="10">
        <v>10803700000</v>
      </c>
      <c r="AK60" s="10">
        <v>10468140000</v>
      </c>
      <c r="AL60" s="10">
        <v>10305000000</v>
      </c>
    </row>
    <row r="61" spans="1:38" ht="19" x14ac:dyDescent="0.25">
      <c r="A61" s="5" t="s">
        <v>53</v>
      </c>
      <c r="B61" s="1" t="s">
        <v>92</v>
      </c>
      <c r="C61" s="1" t="s">
        <v>92</v>
      </c>
      <c r="D61" s="1" t="s">
        <v>92</v>
      </c>
      <c r="E61" s="1" t="s">
        <v>92</v>
      </c>
      <c r="F61" s="1" t="s">
        <v>92</v>
      </c>
      <c r="G61" s="1" t="s">
        <v>92</v>
      </c>
      <c r="H61" s="1" t="s">
        <v>92</v>
      </c>
      <c r="I61" s="1" t="s">
        <v>92</v>
      </c>
      <c r="J61" s="1">
        <v>239000000</v>
      </c>
      <c r="K61" s="1">
        <v>691000000</v>
      </c>
      <c r="L61" s="1">
        <v>244000000</v>
      </c>
      <c r="M61" s="1">
        <v>221000000</v>
      </c>
      <c r="N61" s="1">
        <v>220000000</v>
      </c>
      <c r="O61" s="1">
        <v>319000000</v>
      </c>
      <c r="P61" s="1">
        <v>319000000</v>
      </c>
      <c r="Q61" s="1">
        <v>702000000</v>
      </c>
      <c r="R61" s="1">
        <v>693764000</v>
      </c>
      <c r="S61" s="1">
        <v>692321000</v>
      </c>
      <c r="T61" s="1">
        <v>598540000</v>
      </c>
      <c r="U61" s="1">
        <v>807150000</v>
      </c>
      <c r="V61" s="1">
        <v>808027000</v>
      </c>
      <c r="W61" s="1">
        <v>853460000</v>
      </c>
      <c r="X61" s="1">
        <v>383782000</v>
      </c>
      <c r="Y61" s="1">
        <v>790169000</v>
      </c>
      <c r="Z61" s="1">
        <v>787517000</v>
      </c>
      <c r="AA61" s="1">
        <v>784623000</v>
      </c>
      <c r="AB61" s="1">
        <v>774552000</v>
      </c>
      <c r="AC61" s="1">
        <v>1274216000</v>
      </c>
      <c r="AD61" s="1">
        <v>1684597000</v>
      </c>
      <c r="AE61" s="1">
        <v>1709268000</v>
      </c>
      <c r="AF61" s="1">
        <v>2403831000</v>
      </c>
      <c r="AG61" s="1">
        <v>2452524000</v>
      </c>
      <c r="AH61" s="1">
        <v>2476874000</v>
      </c>
      <c r="AI61" s="1">
        <v>10053200000</v>
      </c>
      <c r="AJ61" s="1">
        <v>13076100000</v>
      </c>
      <c r="AK61" s="1">
        <v>10930431000</v>
      </c>
      <c r="AL61" s="1">
        <v>10634000000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v>6900000</v>
      </c>
      <c r="N63" s="1" t="s">
        <v>92</v>
      </c>
      <c r="O63" s="1" t="s">
        <v>92</v>
      </c>
      <c r="P63" s="1" t="s">
        <v>92</v>
      </c>
      <c r="Q63" s="1" t="s">
        <v>92</v>
      </c>
      <c r="R63" s="1">
        <v>41969000</v>
      </c>
      <c r="S63" s="1">
        <v>123817000</v>
      </c>
      <c r="T63" s="1">
        <v>152553000</v>
      </c>
      <c r="U63" s="1" t="s">
        <v>92</v>
      </c>
      <c r="V63" s="1">
        <v>21525000</v>
      </c>
      <c r="W63" s="1">
        <v>42903000</v>
      </c>
      <c r="X63" s="1">
        <v>127008000</v>
      </c>
      <c r="Y63" s="1">
        <v>192447000</v>
      </c>
      <c r="Z63" s="1">
        <v>241905000</v>
      </c>
      <c r="AA63" s="1">
        <v>362501000</v>
      </c>
      <c r="AB63" s="1">
        <v>606676000</v>
      </c>
      <c r="AC63" s="1">
        <v>496298000</v>
      </c>
      <c r="AD63" s="1">
        <v>450604000</v>
      </c>
      <c r="AE63" s="1">
        <v>318505000</v>
      </c>
      <c r="AF63" s="1">
        <v>350713000</v>
      </c>
      <c r="AG63" s="1">
        <v>277810000</v>
      </c>
      <c r="AH63" s="1">
        <v>393658000</v>
      </c>
      <c r="AI63" s="1">
        <v>142200000</v>
      </c>
      <c r="AJ63" s="1">
        <v>37200000</v>
      </c>
      <c r="AK63" s="1">
        <v>321251000</v>
      </c>
      <c r="AL63" s="1">
        <v>127000000</v>
      </c>
    </row>
    <row r="64" spans="1:38" ht="19" x14ac:dyDescent="0.25">
      <c r="A64" s="5" t="s">
        <v>55</v>
      </c>
      <c r="B64" s="1" t="s">
        <v>92</v>
      </c>
      <c r="C64" s="1" t="s">
        <v>92</v>
      </c>
      <c r="D64" s="1" t="s">
        <v>92</v>
      </c>
      <c r="E64" s="1" t="s">
        <v>92</v>
      </c>
      <c r="F64" s="1" t="s">
        <v>92</v>
      </c>
      <c r="G64" s="1" t="s">
        <v>92</v>
      </c>
      <c r="H64" s="1" t="s">
        <v>92</v>
      </c>
      <c r="I64" s="1" t="s">
        <v>92</v>
      </c>
      <c r="J64" s="1">
        <v>34000000</v>
      </c>
      <c r="K64" s="1">
        <v>12000000</v>
      </c>
      <c r="L64" s="1">
        <v>8000000</v>
      </c>
      <c r="M64" s="1">
        <v>-100000</v>
      </c>
      <c r="N64" s="1" t="s">
        <v>92</v>
      </c>
      <c r="O64" s="1">
        <v>1000000</v>
      </c>
      <c r="P64" s="1">
        <v>166000000</v>
      </c>
      <c r="Q64" s="1">
        <v>238000000</v>
      </c>
      <c r="R64" s="1">
        <v>229264000</v>
      </c>
      <c r="S64" s="1">
        <v>337721000</v>
      </c>
      <c r="T64" s="1">
        <v>466786000</v>
      </c>
      <c r="U64" s="1">
        <v>544650000</v>
      </c>
      <c r="V64" s="1">
        <v>583047000</v>
      </c>
      <c r="W64" s="1">
        <v>811333000</v>
      </c>
      <c r="X64" s="1">
        <v>765004000</v>
      </c>
      <c r="Y64" s="1">
        <v>697099000</v>
      </c>
      <c r="Z64" s="1">
        <v>709321000</v>
      </c>
      <c r="AA64" s="1">
        <v>861768000</v>
      </c>
      <c r="AB64" s="1">
        <v>704094000</v>
      </c>
      <c r="AC64" s="1">
        <v>682772000</v>
      </c>
      <c r="AD64" s="1">
        <v>799316000</v>
      </c>
      <c r="AE64" s="1">
        <v>762404000</v>
      </c>
      <c r="AF64" s="1">
        <v>861009000</v>
      </c>
      <c r="AG64" s="1">
        <v>1053835000</v>
      </c>
      <c r="AH64" s="1">
        <v>875517000</v>
      </c>
      <c r="AI64" s="1">
        <v>6962700000</v>
      </c>
      <c r="AJ64" s="1">
        <v>6926500000</v>
      </c>
      <c r="AK64" s="1">
        <v>5948338000</v>
      </c>
      <c r="AL64" s="1">
        <v>5776000000</v>
      </c>
    </row>
    <row r="65" spans="1:38" ht="19" x14ac:dyDescent="0.25">
      <c r="A65" s="5" t="s">
        <v>56</v>
      </c>
      <c r="B65" s="1" t="s">
        <v>92</v>
      </c>
      <c r="C65" s="1" t="s">
        <v>92</v>
      </c>
      <c r="D65" s="1" t="s">
        <v>92</v>
      </c>
      <c r="E65" s="1" t="s">
        <v>92</v>
      </c>
      <c r="F65" s="1" t="s">
        <v>92</v>
      </c>
      <c r="G65" s="1" t="s">
        <v>92</v>
      </c>
      <c r="H65" s="1" t="s">
        <v>92</v>
      </c>
      <c r="I65" s="1" t="s">
        <v>92</v>
      </c>
      <c r="J65" s="1">
        <v>273000000</v>
      </c>
      <c r="K65" s="1">
        <v>703000000</v>
      </c>
      <c r="L65" s="1">
        <v>252000000</v>
      </c>
      <c r="M65" s="1">
        <v>227800000</v>
      </c>
      <c r="N65" s="1">
        <v>220000000</v>
      </c>
      <c r="O65" s="1">
        <v>320000000</v>
      </c>
      <c r="P65" s="1">
        <v>485000000</v>
      </c>
      <c r="Q65" s="1">
        <v>940000000</v>
      </c>
      <c r="R65" s="1">
        <v>964997000</v>
      </c>
      <c r="S65" s="1">
        <v>1153859000</v>
      </c>
      <c r="T65" s="1">
        <v>1217879000</v>
      </c>
      <c r="U65" s="1">
        <v>1351800000</v>
      </c>
      <c r="V65" s="1">
        <v>1412599000</v>
      </c>
      <c r="W65" s="1">
        <v>1707696000</v>
      </c>
      <c r="X65" s="1">
        <v>1275794000</v>
      </c>
      <c r="Y65" s="1">
        <v>1679715000</v>
      </c>
      <c r="Z65" s="1">
        <v>1738743000</v>
      </c>
      <c r="AA65" s="1">
        <v>2008892000</v>
      </c>
      <c r="AB65" s="1">
        <v>2085322000</v>
      </c>
      <c r="AC65" s="1">
        <v>2453286000</v>
      </c>
      <c r="AD65" s="1">
        <v>2934517000</v>
      </c>
      <c r="AE65" s="1">
        <v>2790177000</v>
      </c>
      <c r="AF65" s="1">
        <v>3615553000</v>
      </c>
      <c r="AG65" s="1">
        <v>3784169000</v>
      </c>
      <c r="AH65" s="1">
        <v>3746049000</v>
      </c>
      <c r="AI65" s="1">
        <v>11046500000</v>
      </c>
      <c r="AJ65" s="1">
        <v>14177200000</v>
      </c>
      <c r="AK65" s="1">
        <v>11990326000</v>
      </c>
      <c r="AL65" s="1">
        <v>11680000000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v>1031000000</v>
      </c>
      <c r="K67" s="10">
        <v>1981000000</v>
      </c>
      <c r="L67" s="10">
        <v>1434000000</v>
      </c>
      <c r="M67" s="10">
        <v>1445500000</v>
      </c>
      <c r="N67" s="10">
        <v>1527000000</v>
      </c>
      <c r="O67" s="10">
        <v>1686000000</v>
      </c>
      <c r="P67" s="10">
        <v>1714000000</v>
      </c>
      <c r="Q67" s="10">
        <v>2255000000</v>
      </c>
      <c r="R67" s="10">
        <v>2531342000</v>
      </c>
      <c r="S67" s="10">
        <v>2844379000</v>
      </c>
      <c r="T67" s="10">
        <v>3421991000</v>
      </c>
      <c r="U67" s="10">
        <v>3603651000</v>
      </c>
      <c r="V67" s="10">
        <v>3795579000</v>
      </c>
      <c r="W67" s="10">
        <v>4468689000</v>
      </c>
      <c r="X67" s="10">
        <v>4043685000</v>
      </c>
      <c r="Y67" s="10">
        <v>4574701000</v>
      </c>
      <c r="Z67" s="10">
        <v>4871864000</v>
      </c>
      <c r="AA67" s="10">
        <v>5072315000</v>
      </c>
      <c r="AB67" s="10">
        <v>5845918000</v>
      </c>
      <c r="AC67" s="10">
        <v>5971129000</v>
      </c>
      <c r="AD67" s="10">
        <v>6864151000</v>
      </c>
      <c r="AE67" s="10">
        <v>7192407000</v>
      </c>
      <c r="AF67" s="10">
        <v>8373209000</v>
      </c>
      <c r="AG67" s="10">
        <v>8909706000</v>
      </c>
      <c r="AH67" s="10">
        <v>9277423000</v>
      </c>
      <c r="AI67" s="10">
        <v>18196800000</v>
      </c>
      <c r="AJ67" s="10">
        <v>24980900000</v>
      </c>
      <c r="AK67" s="10">
        <v>22458466000</v>
      </c>
      <c r="AL67" s="10">
        <v>21985000000</v>
      </c>
    </row>
    <row r="68" spans="1:38" ht="19" x14ac:dyDescent="0.25">
      <c r="A68" s="5" t="s">
        <v>59</v>
      </c>
      <c r="B68" s="1" t="s">
        <v>92</v>
      </c>
      <c r="C68" s="1" t="s">
        <v>92</v>
      </c>
      <c r="D68" s="1" t="s">
        <v>92</v>
      </c>
      <c r="E68" s="1" t="s">
        <v>92</v>
      </c>
      <c r="F68" s="1" t="s">
        <v>92</v>
      </c>
      <c r="G68" s="1" t="s">
        <v>92</v>
      </c>
      <c r="H68" s="1" t="s">
        <v>92</v>
      </c>
      <c r="I68" s="1" t="s">
        <v>92</v>
      </c>
      <c r="J68" s="1">
        <v>72000000</v>
      </c>
      <c r="K68" s="1">
        <v>72000000</v>
      </c>
      <c r="L68" s="1">
        <v>80000000</v>
      </c>
      <c r="M68" s="1" t="s">
        <v>92</v>
      </c>
      <c r="N68" s="1">
        <v>322000000</v>
      </c>
      <c r="O68" s="1">
        <v>300000000</v>
      </c>
      <c r="P68" s="1">
        <v>280000000</v>
      </c>
      <c r="Q68" s="1">
        <v>272000000</v>
      </c>
      <c r="R68" s="1">
        <v>520515000</v>
      </c>
      <c r="S68" s="1">
        <v>499182000</v>
      </c>
      <c r="T68" s="1">
        <v>480699000</v>
      </c>
      <c r="U68" s="1">
        <v>460967000</v>
      </c>
      <c r="V68" s="1">
        <v>453650000</v>
      </c>
      <c r="W68" s="1">
        <v>427950000</v>
      </c>
      <c r="X68" s="1">
        <v>412822000</v>
      </c>
      <c r="Y68" s="1">
        <v>409386000</v>
      </c>
      <c r="Z68" s="1">
        <v>389657000</v>
      </c>
      <c r="AA68" s="1">
        <v>746702000</v>
      </c>
      <c r="AB68" s="1">
        <v>723902000</v>
      </c>
      <c r="AC68" s="1">
        <v>705017000</v>
      </c>
      <c r="AD68" s="1">
        <v>684733000</v>
      </c>
      <c r="AE68" s="1">
        <v>663496000</v>
      </c>
      <c r="AF68" s="1">
        <v>646319000</v>
      </c>
      <c r="AG68" s="1">
        <v>628009000</v>
      </c>
      <c r="AH68" s="1">
        <v>1217183000</v>
      </c>
      <c r="AI68" s="1">
        <v>1199100000</v>
      </c>
      <c r="AJ68" s="1">
        <v>1204698000</v>
      </c>
      <c r="AK68" s="1">
        <v>1181189000</v>
      </c>
      <c r="AL68" s="1">
        <v>1155000000</v>
      </c>
    </row>
    <row r="69" spans="1:38" ht="19" x14ac:dyDescent="0.25">
      <c r="A69" s="5" t="s">
        <v>60</v>
      </c>
      <c r="B69" s="1" t="s">
        <v>92</v>
      </c>
      <c r="C69" s="1" t="s">
        <v>92</v>
      </c>
      <c r="D69" s="1" t="s">
        <v>92</v>
      </c>
      <c r="E69" s="1" t="s">
        <v>92</v>
      </c>
      <c r="F69" s="1" t="s">
        <v>92</v>
      </c>
      <c r="G69" s="1" t="s">
        <v>92</v>
      </c>
      <c r="H69" s="1" t="s">
        <v>92</v>
      </c>
      <c r="I69" s="1" t="s">
        <v>92</v>
      </c>
      <c r="J69" s="1">
        <v>159000000</v>
      </c>
      <c r="K69" s="1">
        <v>140000000</v>
      </c>
      <c r="L69" s="1">
        <v>469000000</v>
      </c>
      <c r="M69" s="1">
        <v>729400000</v>
      </c>
      <c r="N69" s="1">
        <v>900000000</v>
      </c>
      <c r="O69" s="1">
        <v>821000000</v>
      </c>
      <c r="P69" s="1">
        <v>942000000</v>
      </c>
      <c r="Q69" s="1">
        <v>1076000000</v>
      </c>
      <c r="R69" s="1">
        <v>899448000</v>
      </c>
      <c r="S69" s="1">
        <v>1079100000</v>
      </c>
      <c r="T69" s="1">
        <v>1209038000</v>
      </c>
      <c r="U69" s="1">
        <v>1475983000</v>
      </c>
      <c r="V69" s="1">
        <v>1870460000</v>
      </c>
      <c r="W69" s="1">
        <v>1731980000</v>
      </c>
      <c r="X69" s="1">
        <v>1939516000</v>
      </c>
      <c r="Y69" s="1">
        <v>2614014000</v>
      </c>
      <c r="Z69" s="1">
        <v>2801997000</v>
      </c>
      <c r="AA69" s="1">
        <v>2655163000</v>
      </c>
      <c r="AB69" s="1">
        <v>3155427000</v>
      </c>
      <c r="AC69" s="1">
        <v>3724408000</v>
      </c>
      <c r="AD69" s="1">
        <v>4133882000</v>
      </c>
      <c r="AE69" s="1">
        <v>4311051000</v>
      </c>
      <c r="AF69" s="1">
        <v>4558506000</v>
      </c>
      <c r="AG69" s="1">
        <v>4962159000</v>
      </c>
      <c r="AH69" s="1">
        <v>4461744000</v>
      </c>
      <c r="AI69" s="1">
        <v>5422283000</v>
      </c>
      <c r="AJ69" s="1">
        <v>4973542000</v>
      </c>
      <c r="AK69" s="1">
        <v>5508953000</v>
      </c>
      <c r="AL69" s="1">
        <v>5815000000</v>
      </c>
    </row>
    <row r="70" spans="1:38" ht="19" x14ac:dyDescent="0.25">
      <c r="A70" s="5" t="s">
        <v>61</v>
      </c>
      <c r="B70" s="1" t="s">
        <v>92</v>
      </c>
      <c r="C70" s="1" t="s">
        <v>92</v>
      </c>
      <c r="D70" s="1" t="s">
        <v>92</v>
      </c>
      <c r="E70" s="1" t="s">
        <v>92</v>
      </c>
      <c r="F70" s="1" t="s">
        <v>92</v>
      </c>
      <c r="G70" s="1" t="s">
        <v>92</v>
      </c>
      <c r="H70" s="1" t="s">
        <v>92</v>
      </c>
      <c r="I70" s="1" t="s">
        <v>92</v>
      </c>
      <c r="J70" s="1">
        <v>-378000000</v>
      </c>
      <c r="K70" s="1">
        <v>-366000000</v>
      </c>
      <c r="L70" s="1">
        <v>-419000000</v>
      </c>
      <c r="M70" s="1">
        <v>-515000000</v>
      </c>
      <c r="N70" s="1">
        <v>-4000000</v>
      </c>
      <c r="O70" s="1">
        <v>-2000000</v>
      </c>
      <c r="P70" s="1">
        <v>-6000000</v>
      </c>
      <c r="Q70" s="1">
        <v>-14000000</v>
      </c>
      <c r="R70" s="1">
        <v>-10816000</v>
      </c>
      <c r="S70" s="1">
        <v>-25894000</v>
      </c>
      <c r="T70" s="1">
        <v>-36255000</v>
      </c>
      <c r="U70" s="1">
        <v>-44296000</v>
      </c>
      <c r="V70" s="1">
        <v>-33989000</v>
      </c>
      <c r="W70" s="1">
        <v>-28685000</v>
      </c>
      <c r="X70" s="1">
        <v>-217781000</v>
      </c>
      <c r="Y70" s="1">
        <v>-134124000</v>
      </c>
      <c r="Z70" s="1">
        <v>-91755000</v>
      </c>
      <c r="AA70" s="1">
        <v>-192575000</v>
      </c>
      <c r="AB70" s="1">
        <v>-213392000</v>
      </c>
      <c r="AC70" s="1">
        <v>-199532000</v>
      </c>
      <c r="AD70" s="1">
        <v>-554385000</v>
      </c>
      <c r="AE70" s="1">
        <v>-667472000</v>
      </c>
      <c r="AF70" s="1">
        <v>-694226000</v>
      </c>
      <c r="AG70" s="1">
        <v>-441859000</v>
      </c>
      <c r="AH70" s="1">
        <v>-630321000</v>
      </c>
      <c r="AI70" s="1">
        <v>-673171000</v>
      </c>
      <c r="AJ70" s="1">
        <v>-606071000</v>
      </c>
      <c r="AK70" s="1">
        <v>-687150000</v>
      </c>
      <c r="AL70" s="1">
        <v>-606000000</v>
      </c>
    </row>
    <row r="71" spans="1:38" ht="19" x14ac:dyDescent="0.25">
      <c r="A71" s="5" t="s">
        <v>62</v>
      </c>
      <c r="B71" s="1" t="s">
        <v>92</v>
      </c>
      <c r="C71" s="1" t="s">
        <v>92</v>
      </c>
      <c r="D71" s="1" t="s">
        <v>92</v>
      </c>
      <c r="E71" s="1" t="s">
        <v>92</v>
      </c>
      <c r="F71" s="1" t="s">
        <v>92</v>
      </c>
      <c r="G71" s="1" t="s">
        <v>92</v>
      </c>
      <c r="H71" s="1" t="s">
        <v>92</v>
      </c>
      <c r="I71" s="1" t="s">
        <v>92</v>
      </c>
      <c r="J71" s="1">
        <v>754000000</v>
      </c>
      <c r="K71" s="1">
        <v>919000000</v>
      </c>
      <c r="L71" s="1">
        <v>997000000</v>
      </c>
      <c r="M71" s="1">
        <v>949700000</v>
      </c>
      <c r="N71" s="1">
        <v>3000000</v>
      </c>
      <c r="O71" s="1" t="s">
        <v>92</v>
      </c>
      <c r="P71" s="1">
        <v>3000000</v>
      </c>
      <c r="Q71" s="1">
        <v>7000000</v>
      </c>
      <c r="R71" s="1" t="s">
        <v>92</v>
      </c>
      <c r="S71" s="1" t="s">
        <v>92</v>
      </c>
      <c r="T71" s="1" t="s">
        <v>92</v>
      </c>
      <c r="U71" s="1" t="s">
        <v>92</v>
      </c>
      <c r="V71" s="1" t="s">
        <v>92</v>
      </c>
      <c r="W71" s="1" t="s">
        <v>92</v>
      </c>
      <c r="X71" s="1" t="s">
        <v>92</v>
      </c>
      <c r="Y71" s="1" t="s">
        <v>92</v>
      </c>
      <c r="Z71" s="1" t="s">
        <v>92</v>
      </c>
      <c r="AA71" s="1" t="s">
        <v>92</v>
      </c>
      <c r="AB71" s="1" t="s">
        <v>92</v>
      </c>
      <c r="AC71" s="1" t="s">
        <v>92</v>
      </c>
      <c r="AD71" s="1" t="s">
        <v>92</v>
      </c>
      <c r="AE71" s="1" t="s">
        <v>92</v>
      </c>
      <c r="AF71" s="1" t="s">
        <v>92</v>
      </c>
      <c r="AG71" s="1" t="s">
        <v>92</v>
      </c>
      <c r="AH71" s="1" t="s">
        <v>92</v>
      </c>
      <c r="AI71" s="1">
        <v>-12000</v>
      </c>
      <c r="AJ71" s="1">
        <v>260531000</v>
      </c>
      <c r="AK71" s="1" t="s">
        <v>92</v>
      </c>
      <c r="AL71" s="1" t="s">
        <v>92</v>
      </c>
    </row>
    <row r="72" spans="1:38" ht="19" x14ac:dyDescent="0.25">
      <c r="A72" s="6" t="s">
        <v>63</v>
      </c>
      <c r="B72" s="10" t="s">
        <v>92</v>
      </c>
      <c r="C72" s="10" t="s">
        <v>92</v>
      </c>
      <c r="D72" s="10" t="s">
        <v>92</v>
      </c>
      <c r="E72" s="10" t="s">
        <v>92</v>
      </c>
      <c r="F72" s="10" t="s">
        <v>92</v>
      </c>
      <c r="G72" s="10" t="s">
        <v>92</v>
      </c>
      <c r="H72" s="10" t="s">
        <v>92</v>
      </c>
      <c r="I72" s="10" t="s">
        <v>92</v>
      </c>
      <c r="J72" s="10">
        <v>607000000</v>
      </c>
      <c r="K72" s="10">
        <v>765000000</v>
      </c>
      <c r="L72" s="10">
        <v>1127000000</v>
      </c>
      <c r="M72" s="10">
        <v>1164100000</v>
      </c>
      <c r="N72" s="10">
        <v>1221000000</v>
      </c>
      <c r="O72" s="10">
        <v>1119000000</v>
      </c>
      <c r="P72" s="10">
        <v>1219000000</v>
      </c>
      <c r="Q72" s="10">
        <v>1341000000</v>
      </c>
      <c r="R72" s="10">
        <v>1409147000</v>
      </c>
      <c r="S72" s="10">
        <v>1552388000</v>
      </c>
      <c r="T72" s="10">
        <v>1653482000</v>
      </c>
      <c r="U72" s="10">
        <v>1892654000</v>
      </c>
      <c r="V72" s="10">
        <v>2290121000</v>
      </c>
      <c r="W72" s="10">
        <v>2131245000</v>
      </c>
      <c r="X72" s="10">
        <v>2134557000</v>
      </c>
      <c r="Y72" s="10">
        <v>2889276000</v>
      </c>
      <c r="Z72" s="10">
        <v>3099899000</v>
      </c>
      <c r="AA72" s="10">
        <v>3209290000</v>
      </c>
      <c r="AB72" s="10">
        <v>3665937000</v>
      </c>
      <c r="AC72" s="10">
        <v>4229893000</v>
      </c>
      <c r="AD72" s="10">
        <v>4264230000</v>
      </c>
      <c r="AE72" s="10">
        <v>4307075000</v>
      </c>
      <c r="AF72" s="10">
        <v>4510599000</v>
      </c>
      <c r="AG72" s="10">
        <v>5148309000</v>
      </c>
      <c r="AH72" s="10">
        <v>5048606000</v>
      </c>
      <c r="AI72" s="10">
        <v>5948200000</v>
      </c>
      <c r="AJ72" s="10">
        <v>5832700000</v>
      </c>
      <c r="AK72" s="10">
        <v>6002992000</v>
      </c>
      <c r="AL72" s="10">
        <v>6364000000</v>
      </c>
    </row>
    <row r="73" spans="1:38" ht="20" thickBot="1" x14ac:dyDescent="0.3">
      <c r="A73" s="7" t="s">
        <v>64</v>
      </c>
      <c r="B73" s="11" t="s">
        <v>92</v>
      </c>
      <c r="C73" s="11" t="s">
        <v>92</v>
      </c>
      <c r="D73" s="11" t="s">
        <v>92</v>
      </c>
      <c r="E73" s="11" t="s">
        <v>92</v>
      </c>
      <c r="F73" s="11" t="s">
        <v>92</v>
      </c>
      <c r="G73" s="11" t="s">
        <v>92</v>
      </c>
      <c r="H73" s="11" t="s">
        <v>92</v>
      </c>
      <c r="I73" s="11" t="s">
        <v>92</v>
      </c>
      <c r="J73" s="11">
        <v>1638000000</v>
      </c>
      <c r="K73" s="11">
        <v>2746000000</v>
      </c>
      <c r="L73" s="11">
        <v>2561000000</v>
      </c>
      <c r="M73" s="11">
        <v>2609600000</v>
      </c>
      <c r="N73" s="11">
        <v>2748000000</v>
      </c>
      <c r="O73" s="11">
        <v>2805000000</v>
      </c>
      <c r="P73" s="11">
        <v>2933000000</v>
      </c>
      <c r="Q73" s="11">
        <v>3596000000</v>
      </c>
      <c r="R73" s="11">
        <v>3940489000</v>
      </c>
      <c r="S73" s="11">
        <v>4396767000</v>
      </c>
      <c r="T73" s="11">
        <v>5075473000</v>
      </c>
      <c r="U73" s="11">
        <v>5496305000</v>
      </c>
      <c r="V73" s="11">
        <v>6085700000</v>
      </c>
      <c r="W73" s="11">
        <v>6599934000</v>
      </c>
      <c r="X73" s="11">
        <v>6178242000</v>
      </c>
      <c r="Y73" s="11">
        <v>7463977000</v>
      </c>
      <c r="Z73" s="11">
        <v>7971763000</v>
      </c>
      <c r="AA73" s="11">
        <v>8281605000</v>
      </c>
      <c r="AB73" s="11">
        <v>9511855000</v>
      </c>
      <c r="AC73" s="11">
        <v>10201022000</v>
      </c>
      <c r="AD73" s="11">
        <v>11128381000</v>
      </c>
      <c r="AE73" s="11">
        <v>11499482000</v>
      </c>
      <c r="AF73" s="11">
        <v>12883808000</v>
      </c>
      <c r="AG73" s="11">
        <v>14058015000</v>
      </c>
      <c r="AH73" s="11">
        <v>14326029000</v>
      </c>
      <c r="AI73" s="11">
        <v>24145000000</v>
      </c>
      <c r="AJ73" s="11">
        <v>30813600000</v>
      </c>
      <c r="AK73" s="11">
        <v>28461458000</v>
      </c>
      <c r="AL73" s="11">
        <v>28349000000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82800000</v>
      </c>
      <c r="F76" s="1">
        <v>74100000</v>
      </c>
      <c r="G76" s="1">
        <v>20100000</v>
      </c>
      <c r="H76" s="1">
        <v>104000000</v>
      </c>
      <c r="I76" s="1">
        <v>127000000</v>
      </c>
      <c r="J76" s="1">
        <v>82600000</v>
      </c>
      <c r="K76" s="1">
        <v>29600000</v>
      </c>
      <c r="L76" s="1">
        <v>368700000</v>
      </c>
      <c r="M76" s="1">
        <v>306600000</v>
      </c>
      <c r="N76" s="1">
        <v>424200000</v>
      </c>
      <c r="O76" s="1">
        <v>526822000</v>
      </c>
      <c r="P76" s="1">
        <v>538066000</v>
      </c>
      <c r="Q76" s="1">
        <v>500397000</v>
      </c>
      <c r="R76" s="1">
        <v>578388000</v>
      </c>
      <c r="S76" s="1">
        <v>658365000</v>
      </c>
      <c r="T76" s="1">
        <v>664144000</v>
      </c>
      <c r="U76" s="1">
        <v>690423000</v>
      </c>
      <c r="V76" s="1">
        <v>738039000</v>
      </c>
      <c r="W76" s="1">
        <v>771750000</v>
      </c>
      <c r="X76" s="1">
        <v>880617000</v>
      </c>
      <c r="Y76" s="1">
        <v>1213572000</v>
      </c>
      <c r="Z76" s="1">
        <v>1343141000</v>
      </c>
      <c r="AA76" s="1" t="s">
        <v>92</v>
      </c>
      <c r="AB76" s="1">
        <v>1906687000</v>
      </c>
      <c r="AC76" s="1">
        <v>2137396000</v>
      </c>
      <c r="AD76" s="1">
        <v>2215128000</v>
      </c>
      <c r="AE76" s="1">
        <v>2277658000</v>
      </c>
      <c r="AF76" s="1">
        <v>2298234000</v>
      </c>
      <c r="AG76" s="1">
        <v>2607948000</v>
      </c>
      <c r="AH76" s="1">
        <v>3059798000</v>
      </c>
      <c r="AI76" s="1">
        <v>3272200000</v>
      </c>
      <c r="AJ76" s="1">
        <v>90500000</v>
      </c>
      <c r="AK76" s="1">
        <v>3282815000</v>
      </c>
      <c r="AL76" s="1">
        <v>3498000000</v>
      </c>
    </row>
    <row r="77" spans="1:38" ht="19" x14ac:dyDescent="0.25">
      <c r="A77" s="5" t="s">
        <v>13</v>
      </c>
      <c r="B77" s="1" t="s">
        <v>92</v>
      </c>
      <c r="C77" s="1" t="s">
        <v>92</v>
      </c>
      <c r="D77" s="1" t="s">
        <v>92</v>
      </c>
      <c r="E77" s="1">
        <v>41900000</v>
      </c>
      <c r="F77" s="1">
        <v>48500000</v>
      </c>
      <c r="G77" s="1">
        <v>56800000</v>
      </c>
      <c r="H77" s="1">
        <v>62900000</v>
      </c>
      <c r="I77" s="1">
        <v>67500000</v>
      </c>
      <c r="J77" s="1">
        <v>76500000</v>
      </c>
      <c r="K77" s="1">
        <v>85900000</v>
      </c>
      <c r="L77" s="1">
        <v>126800000</v>
      </c>
      <c r="M77" s="1">
        <v>124900000</v>
      </c>
      <c r="N77" s="1">
        <v>136500000</v>
      </c>
      <c r="O77" s="1">
        <v>160393000</v>
      </c>
      <c r="P77" s="1">
        <v>175781000</v>
      </c>
      <c r="Q77" s="1">
        <v>204081000</v>
      </c>
      <c r="R77" s="1">
        <v>207876000</v>
      </c>
      <c r="S77" s="1">
        <v>248593000</v>
      </c>
      <c r="T77" s="1">
        <v>288438000</v>
      </c>
      <c r="U77" s="1">
        <v>405475000</v>
      </c>
      <c r="V77" s="1">
        <v>422914000</v>
      </c>
      <c r="W77" s="1">
        <v>426766000</v>
      </c>
      <c r="X77" s="1">
        <v>452936000</v>
      </c>
      <c r="Y77" s="1">
        <v>435218000</v>
      </c>
      <c r="Z77" s="1">
        <v>458052000</v>
      </c>
      <c r="AA77" s="1">
        <v>485701000</v>
      </c>
      <c r="AB77" s="1">
        <v>508929000</v>
      </c>
      <c r="AC77" s="1">
        <v>548823000</v>
      </c>
      <c r="AD77" s="1">
        <v>588975000</v>
      </c>
      <c r="AE77" s="1">
        <v>616696000</v>
      </c>
      <c r="AF77" s="1">
        <v>658796000</v>
      </c>
      <c r="AG77" s="1">
        <v>725957000</v>
      </c>
      <c r="AH77" s="1">
        <v>819655000</v>
      </c>
      <c r="AI77" s="1">
        <v>867300000</v>
      </c>
      <c r="AJ77" s="1">
        <v>870800000</v>
      </c>
      <c r="AK77" s="1">
        <v>868002000</v>
      </c>
      <c r="AL77" s="1">
        <v>887000000</v>
      </c>
    </row>
    <row r="78" spans="1:38" ht="19" x14ac:dyDescent="0.25">
      <c r="A78" s="5" t="s">
        <v>67</v>
      </c>
      <c r="B78" s="1" t="s">
        <v>92</v>
      </c>
      <c r="C78" s="1" t="s">
        <v>92</v>
      </c>
      <c r="D78" s="1" t="s">
        <v>92</v>
      </c>
      <c r="E78" s="1">
        <v>21500000</v>
      </c>
      <c r="F78" s="1">
        <v>11600000</v>
      </c>
      <c r="G78" s="1">
        <v>-14600000</v>
      </c>
      <c r="H78" s="1">
        <v>-7600000</v>
      </c>
      <c r="I78" s="1">
        <v>-3000000</v>
      </c>
      <c r="J78" s="1">
        <v>-400000</v>
      </c>
      <c r="K78" s="1">
        <v>-14100000</v>
      </c>
      <c r="L78" s="1" t="s">
        <v>92</v>
      </c>
      <c r="M78" s="1">
        <v>-3800000</v>
      </c>
      <c r="N78" s="1">
        <v>-20000000</v>
      </c>
      <c r="O78" s="1">
        <v>2769000</v>
      </c>
      <c r="P78" s="1">
        <v>-24235000</v>
      </c>
      <c r="Q78" s="1">
        <v>35230000</v>
      </c>
      <c r="R78" s="1">
        <v>72138000</v>
      </c>
      <c r="S78" s="1">
        <v>84363000</v>
      </c>
      <c r="T78" s="1">
        <v>41167000</v>
      </c>
      <c r="U78" s="1">
        <v>-88245000</v>
      </c>
      <c r="V78" s="1">
        <v>6286000</v>
      </c>
      <c r="W78" s="1">
        <v>-101799000</v>
      </c>
      <c r="X78" s="1">
        <v>132480000</v>
      </c>
      <c r="Y78" s="1">
        <v>53155000</v>
      </c>
      <c r="Z78" s="1">
        <v>50641000</v>
      </c>
      <c r="AA78" s="1">
        <v>144762000</v>
      </c>
      <c r="AB78" s="1">
        <v>13265000</v>
      </c>
      <c r="AC78" s="1">
        <v>52233000</v>
      </c>
      <c r="AD78" s="1">
        <v>102070000</v>
      </c>
      <c r="AE78" s="1">
        <v>31204000</v>
      </c>
      <c r="AF78" s="1">
        <v>-5503000</v>
      </c>
      <c r="AG78" s="1">
        <v>-137440000</v>
      </c>
      <c r="AH78" s="1">
        <v>-88594000</v>
      </c>
      <c r="AI78" s="1">
        <v>-6200000</v>
      </c>
      <c r="AJ78" s="1">
        <v>-230700000</v>
      </c>
      <c r="AK78" s="1">
        <v>-44450000</v>
      </c>
      <c r="AL78" s="1">
        <v>64000000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58804000</v>
      </c>
      <c r="AA79" s="1">
        <v>64175000</v>
      </c>
      <c r="AB79" s="1">
        <v>64416000</v>
      </c>
      <c r="AC79" s="1">
        <v>76080000</v>
      </c>
      <c r="AD79" s="1">
        <v>88014000</v>
      </c>
      <c r="AE79" s="1">
        <v>94107000</v>
      </c>
      <c r="AF79" s="1">
        <v>102251000</v>
      </c>
      <c r="AG79" s="1">
        <v>101362000</v>
      </c>
      <c r="AH79" s="1">
        <v>103557000</v>
      </c>
      <c r="AI79" s="1">
        <v>125000000</v>
      </c>
      <c r="AJ79" s="1">
        <v>58500000</v>
      </c>
      <c r="AK79" s="1">
        <v>189048000</v>
      </c>
      <c r="AL79" s="1">
        <v>122000000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f t="shared" si="6"/>
        <v>2.6799509055453119E-3</v>
      </c>
      <c r="AA80" s="15">
        <f t="shared" si="6"/>
        <v>2.7671829990830676E-3</v>
      </c>
      <c r="AB80" s="15">
        <f t="shared" si="6"/>
        <v>2.489182858952642E-3</v>
      </c>
      <c r="AC80" s="15">
        <f t="shared" si="6"/>
        <v>2.7743442876659538E-3</v>
      </c>
      <c r="AD80" s="15">
        <f t="shared" si="6"/>
        <v>3.0267820379568937E-3</v>
      </c>
      <c r="AE80" s="15">
        <f t="shared" si="6"/>
        <v>3.0411112796542039E-3</v>
      </c>
      <c r="AF80" s="15">
        <f t="shared" si="6"/>
        <v>3.0813581493396285E-3</v>
      </c>
      <c r="AG80" s="15">
        <f t="shared" si="6"/>
        <v>2.8262358738394984E-3</v>
      </c>
      <c r="AH80" s="15">
        <f t="shared" si="6"/>
        <v>2.6571517556260968E-3</v>
      </c>
      <c r="AI80" s="15">
        <f t="shared" si="6"/>
        <v>2.9963820245172607E-3</v>
      </c>
      <c r="AJ80" s="15">
        <f t="shared" si="6"/>
        <v>1.8203338573198051E-3</v>
      </c>
      <c r="AK80" s="15">
        <f t="shared" si="6"/>
        <v>3.8938840389271413E-3</v>
      </c>
      <c r="AL80" s="15">
        <f t="shared" si="6"/>
        <v>2.443127202819609E-3</v>
      </c>
    </row>
    <row r="81" spans="1:46" ht="19" x14ac:dyDescent="0.25">
      <c r="A81" s="5" t="s">
        <v>69</v>
      </c>
      <c r="B81" s="1" t="s">
        <v>92</v>
      </c>
      <c r="C81" s="1" t="s">
        <v>92</v>
      </c>
      <c r="D81" s="1" t="s">
        <v>92</v>
      </c>
      <c r="E81" s="1">
        <v>-75100000</v>
      </c>
      <c r="F81" s="1">
        <v>-8700000</v>
      </c>
      <c r="G81" s="1">
        <v>42600000</v>
      </c>
      <c r="H81" s="1">
        <v>-35900000</v>
      </c>
      <c r="I81" s="1">
        <v>-108600000</v>
      </c>
      <c r="J81" s="1">
        <v>-61300000</v>
      </c>
      <c r="K81" s="1">
        <v>94900000</v>
      </c>
      <c r="L81" s="1">
        <v>299200000</v>
      </c>
      <c r="M81" s="1">
        <v>-57200000</v>
      </c>
      <c r="N81" s="1">
        <v>93300000</v>
      </c>
      <c r="O81" s="1">
        <v>-88894000</v>
      </c>
      <c r="P81" s="1">
        <v>-153349000</v>
      </c>
      <c r="Q81" s="1">
        <v>95262000</v>
      </c>
      <c r="R81" s="1">
        <v>64839000</v>
      </c>
      <c r="S81" s="1">
        <v>-234989000</v>
      </c>
      <c r="T81" s="1">
        <v>77444000</v>
      </c>
      <c r="U81" s="1">
        <v>141309000</v>
      </c>
      <c r="V81" s="1">
        <v>-19996000</v>
      </c>
      <c r="W81" s="1">
        <v>222323000</v>
      </c>
      <c r="X81" s="1">
        <v>-382157000</v>
      </c>
      <c r="Y81" s="1">
        <v>548555000</v>
      </c>
      <c r="Z81" s="1">
        <v>-5047000</v>
      </c>
      <c r="AA81" s="1">
        <v>-238179000</v>
      </c>
      <c r="AB81" s="1">
        <v>611729000</v>
      </c>
      <c r="AC81" s="1">
        <v>-127009000</v>
      </c>
      <c r="AD81" s="1">
        <v>100921000</v>
      </c>
      <c r="AE81" s="1">
        <v>-4885000</v>
      </c>
      <c r="AF81" s="1">
        <v>563445000</v>
      </c>
      <c r="AG81" s="1">
        <v>-385444000</v>
      </c>
      <c r="AH81" s="1">
        <v>155976000</v>
      </c>
      <c r="AI81" s="1">
        <v>-144100000</v>
      </c>
      <c r="AJ81" s="1">
        <v>3419700000</v>
      </c>
      <c r="AK81" s="1">
        <v>-1473571000</v>
      </c>
      <c r="AL81" s="1">
        <v>-821000000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-1862000</v>
      </c>
      <c r="Z82" s="1">
        <v>-23587000</v>
      </c>
      <c r="AA82" s="1">
        <v>-4410000</v>
      </c>
      <c r="AB82" s="1">
        <v>-18418000</v>
      </c>
      <c r="AC82" s="1">
        <v>11979000</v>
      </c>
      <c r="AD82" s="1">
        <v>-9052000</v>
      </c>
      <c r="AE82" s="1">
        <v>-27357000</v>
      </c>
      <c r="AF82" s="1">
        <v>-23235000</v>
      </c>
      <c r="AG82" s="1">
        <v>-62358000</v>
      </c>
      <c r="AH82" s="1">
        <v>-23532000</v>
      </c>
      <c r="AI82" s="1">
        <v>-94300000</v>
      </c>
      <c r="AJ82" s="1">
        <v>-128500000</v>
      </c>
      <c r="AK82" s="1">
        <v>-61452000</v>
      </c>
      <c r="AL82" s="1">
        <v>-124000000</v>
      </c>
    </row>
    <row r="83" spans="1:46" ht="21" x14ac:dyDescent="0.25">
      <c r="A83" s="5" t="s">
        <v>34</v>
      </c>
      <c r="B83" s="1" t="s">
        <v>92</v>
      </c>
      <c r="C83" s="1" t="s">
        <v>92</v>
      </c>
      <c r="D83" s="1" t="s">
        <v>92</v>
      </c>
      <c r="E83" s="1">
        <v>-46300000</v>
      </c>
      <c r="F83" s="1">
        <v>-46100000</v>
      </c>
      <c r="G83" s="1">
        <v>-38600000</v>
      </c>
      <c r="H83" s="1">
        <v>-119900000</v>
      </c>
      <c r="I83" s="1">
        <v>-100000000</v>
      </c>
      <c r="J83" s="1">
        <v>-165400000</v>
      </c>
      <c r="K83" s="1">
        <v>229800000</v>
      </c>
      <c r="L83" s="1">
        <v>199000000</v>
      </c>
      <c r="M83" s="1">
        <v>-130700000</v>
      </c>
      <c r="N83" s="1">
        <v>4100000</v>
      </c>
      <c r="O83" s="1">
        <v>-28886000</v>
      </c>
      <c r="P83" s="1">
        <v>-232031000</v>
      </c>
      <c r="Q83" s="1">
        <v>-13292000</v>
      </c>
      <c r="R83" s="1">
        <v>-85644000</v>
      </c>
      <c r="S83" s="1">
        <v>-310673000</v>
      </c>
      <c r="T83" s="1">
        <v>-390655000</v>
      </c>
      <c r="U83" s="1">
        <v>-8772000</v>
      </c>
      <c r="V83" s="1">
        <v>-201413000</v>
      </c>
      <c r="W83" s="1">
        <v>-112411000</v>
      </c>
      <c r="X83" s="1">
        <v>-68489000</v>
      </c>
      <c r="Y83" s="1">
        <v>147805000</v>
      </c>
      <c r="Z83" s="1">
        <v>-211823000</v>
      </c>
      <c r="AA83" s="1">
        <v>-187157000</v>
      </c>
      <c r="AB83" s="1">
        <v>27186000</v>
      </c>
      <c r="AC83" s="1">
        <v>35233000</v>
      </c>
      <c r="AD83" s="1">
        <v>-332271000</v>
      </c>
      <c r="AE83" s="1">
        <v>-506633000</v>
      </c>
      <c r="AF83" s="1">
        <v>11862000</v>
      </c>
      <c r="AG83" s="1">
        <v>-450377000</v>
      </c>
      <c r="AH83" s="1">
        <v>-465429000</v>
      </c>
      <c r="AI83" s="1">
        <v>-296500000</v>
      </c>
      <c r="AJ83" s="1">
        <v>588800000</v>
      </c>
      <c r="AK83" s="1">
        <v>-1657753000</v>
      </c>
      <c r="AL83" s="1">
        <v>58000000</v>
      </c>
      <c r="AS83" s="59" t="s">
        <v>126</v>
      </c>
      <c r="AT83" s="60"/>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197496000</v>
      </c>
      <c r="Z84" s="1">
        <v>163823000</v>
      </c>
      <c r="AA84" s="1">
        <v>-36553000</v>
      </c>
      <c r="AB84" s="1">
        <v>211689000</v>
      </c>
      <c r="AC84" s="1">
        <v>-152271000</v>
      </c>
      <c r="AD84" s="1">
        <v>285223000</v>
      </c>
      <c r="AE84" s="1">
        <v>216265000</v>
      </c>
      <c r="AF84" s="1">
        <v>48253000</v>
      </c>
      <c r="AG84" s="1">
        <v>205111000</v>
      </c>
      <c r="AH84" s="1">
        <v>198212000</v>
      </c>
      <c r="AI84" s="1">
        <v>29300000</v>
      </c>
      <c r="AJ84" s="1">
        <v>2111200000</v>
      </c>
      <c r="AK84" s="1">
        <v>-338091000</v>
      </c>
      <c r="AL84" s="1">
        <v>-600000000</v>
      </c>
      <c r="AS84" s="61" t="s">
        <v>127</v>
      </c>
      <c r="AT84" s="62"/>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-6026000</v>
      </c>
      <c r="Q85" s="1">
        <v>-19382000</v>
      </c>
      <c r="R85" s="1" t="s">
        <v>92</v>
      </c>
      <c r="S85" s="1" t="s">
        <v>92</v>
      </c>
      <c r="T85" s="1" t="s">
        <v>92</v>
      </c>
      <c r="U85" s="1" t="s">
        <v>92</v>
      </c>
      <c r="V85" s="1" t="s">
        <v>92</v>
      </c>
      <c r="W85" s="1" t="s">
        <v>92</v>
      </c>
      <c r="X85" s="1" t="s">
        <v>92</v>
      </c>
      <c r="Y85" s="1">
        <v>-33700000</v>
      </c>
      <c r="Z85" s="1">
        <v>70900000</v>
      </c>
      <c r="AA85" s="1" t="s">
        <v>92</v>
      </c>
      <c r="AB85" s="1" t="s">
        <v>92</v>
      </c>
      <c r="AC85" s="1" t="s">
        <v>92</v>
      </c>
      <c r="AD85" s="1" t="s">
        <v>92</v>
      </c>
      <c r="AE85" s="1" t="s">
        <v>92</v>
      </c>
      <c r="AF85" s="1" t="s">
        <v>92</v>
      </c>
      <c r="AG85" s="1" t="s">
        <v>92</v>
      </c>
      <c r="AH85" s="1" t="s">
        <v>92</v>
      </c>
      <c r="AI85" s="1">
        <v>217400000</v>
      </c>
      <c r="AJ85" s="1">
        <v>848200000</v>
      </c>
      <c r="AK85" s="1">
        <v>583725000</v>
      </c>
      <c r="AL85" s="1">
        <v>-155000000</v>
      </c>
      <c r="AS85" s="23" t="s">
        <v>128</v>
      </c>
      <c r="AT85" s="24">
        <f>AL17</f>
        <v>-6000000</v>
      </c>
    </row>
    <row r="86" spans="1:46" ht="20" x14ac:dyDescent="0.25">
      <c r="A86" s="5" t="s">
        <v>72</v>
      </c>
      <c r="B86" s="1" t="s">
        <v>92</v>
      </c>
      <c r="C86" s="1" t="s">
        <v>92</v>
      </c>
      <c r="D86" s="1" t="s">
        <v>92</v>
      </c>
      <c r="E86" s="1">
        <v>16200000</v>
      </c>
      <c r="F86" s="1">
        <v>2100000</v>
      </c>
      <c r="G86" s="1">
        <v>700000</v>
      </c>
      <c r="H86" s="1">
        <v>15200000</v>
      </c>
      <c r="I86" s="1">
        <v>1500000</v>
      </c>
      <c r="J86" s="1">
        <v>7100000</v>
      </c>
      <c r="K86" s="1">
        <v>44500000</v>
      </c>
      <c r="L86" s="1">
        <v>-80900000</v>
      </c>
      <c r="M86" s="1">
        <v>69500000</v>
      </c>
      <c r="N86" s="1">
        <v>8800000</v>
      </c>
      <c r="O86" s="1">
        <v>-23120000</v>
      </c>
      <c r="P86" s="1">
        <v>20500000</v>
      </c>
      <c r="Q86" s="1">
        <v>77476000</v>
      </c>
      <c r="R86" s="1">
        <v>-14681000</v>
      </c>
      <c r="S86" s="1">
        <v>14168000</v>
      </c>
      <c r="T86" s="1">
        <v>8638000</v>
      </c>
      <c r="U86" s="1">
        <v>9057000</v>
      </c>
      <c r="V86" s="1">
        <v>47790000</v>
      </c>
      <c r="W86" s="1">
        <v>42067000</v>
      </c>
      <c r="X86" s="1">
        <v>70696000</v>
      </c>
      <c r="Y86" s="1">
        <v>21426000</v>
      </c>
      <c r="Z86" s="1">
        <v>70890000</v>
      </c>
      <c r="AA86" s="1">
        <v>1459575000</v>
      </c>
      <c r="AB86" s="1">
        <v>-59412000</v>
      </c>
      <c r="AC86" s="1">
        <v>-97194000</v>
      </c>
      <c r="AD86" s="1">
        <v>-86739000</v>
      </c>
      <c r="AE86" s="1">
        <v>-77437000</v>
      </c>
      <c r="AF86" s="1">
        <v>-15329000</v>
      </c>
      <c r="AG86" s="1">
        <v>113241000</v>
      </c>
      <c r="AH86" s="1">
        <v>38067000</v>
      </c>
      <c r="AI86" s="1">
        <v>-47500000</v>
      </c>
      <c r="AJ86" s="1">
        <v>353100000</v>
      </c>
      <c r="AK86" s="1">
        <v>235641000</v>
      </c>
      <c r="AL86" s="1">
        <v>334000000</v>
      </c>
      <c r="AS86" s="23" t="s">
        <v>129</v>
      </c>
      <c r="AT86" s="24">
        <f>AL56</f>
        <v>2110000000</v>
      </c>
    </row>
    <row r="87" spans="1:46" ht="20" x14ac:dyDescent="0.25">
      <c r="A87" s="6" t="s">
        <v>73</v>
      </c>
      <c r="B87" s="10" t="s">
        <v>92</v>
      </c>
      <c r="C87" s="10" t="s">
        <v>92</v>
      </c>
      <c r="D87" s="10" t="s">
        <v>92</v>
      </c>
      <c r="E87" s="10">
        <v>87300000</v>
      </c>
      <c r="F87" s="10">
        <v>127600000</v>
      </c>
      <c r="G87" s="10">
        <v>105600000</v>
      </c>
      <c r="H87" s="10">
        <v>138600000</v>
      </c>
      <c r="I87" s="10">
        <v>84400000</v>
      </c>
      <c r="J87" s="10">
        <v>104500000</v>
      </c>
      <c r="K87" s="10">
        <v>240800000</v>
      </c>
      <c r="L87" s="10">
        <v>713800000</v>
      </c>
      <c r="M87" s="10">
        <v>440000000</v>
      </c>
      <c r="N87" s="10">
        <v>642800000</v>
      </c>
      <c r="O87" s="10">
        <v>577970000</v>
      </c>
      <c r="P87" s="10">
        <v>556763000</v>
      </c>
      <c r="Q87" s="10">
        <v>912446000</v>
      </c>
      <c r="R87" s="10">
        <v>908560000</v>
      </c>
      <c r="S87" s="10">
        <v>770500000</v>
      </c>
      <c r="T87" s="10">
        <v>1079831000</v>
      </c>
      <c r="U87" s="10">
        <v>1158019000</v>
      </c>
      <c r="V87" s="10">
        <v>1195033000</v>
      </c>
      <c r="W87" s="10">
        <v>1361107000</v>
      </c>
      <c r="X87" s="10">
        <v>1154572000</v>
      </c>
      <c r="Y87" s="10">
        <v>2271926000</v>
      </c>
      <c r="Z87" s="10">
        <v>1976481000</v>
      </c>
      <c r="AA87" s="10">
        <v>1916034000</v>
      </c>
      <c r="AB87" s="10">
        <v>3045614000</v>
      </c>
      <c r="AC87" s="10">
        <v>2590329000</v>
      </c>
      <c r="AD87" s="10">
        <v>3008369000</v>
      </c>
      <c r="AE87" s="10">
        <v>2937343000</v>
      </c>
      <c r="AF87" s="10">
        <v>3601894000</v>
      </c>
      <c r="AG87" s="10">
        <v>3025624000</v>
      </c>
      <c r="AH87" s="10">
        <v>4088459000</v>
      </c>
      <c r="AI87" s="10">
        <v>4066700000</v>
      </c>
      <c r="AJ87" s="10">
        <v>4561900000</v>
      </c>
      <c r="AK87" s="10">
        <v>3057485000</v>
      </c>
      <c r="AL87" s="10">
        <v>4084000000</v>
      </c>
      <c r="AS87" s="23" t="s">
        <v>130</v>
      </c>
      <c r="AT87" s="24">
        <f>AL61</f>
        <v>10634000000</v>
      </c>
    </row>
    <row r="88" spans="1:46" ht="20" x14ac:dyDescent="0.25">
      <c r="A88" s="5" t="s">
        <v>74</v>
      </c>
      <c r="B88" s="1" t="s">
        <v>92</v>
      </c>
      <c r="C88" s="1" t="s">
        <v>92</v>
      </c>
      <c r="D88" s="1" t="s">
        <v>92</v>
      </c>
      <c r="E88" s="1">
        <v>-65800000</v>
      </c>
      <c r="F88" s="1">
        <v>-81600000</v>
      </c>
      <c r="G88" s="1">
        <v>-89500000</v>
      </c>
      <c r="H88" s="1">
        <v>-107900000</v>
      </c>
      <c r="I88" s="1">
        <v>-125800000</v>
      </c>
      <c r="J88" s="1">
        <v>-127800000</v>
      </c>
      <c r="K88" s="1">
        <v>-111800000</v>
      </c>
      <c r="L88" s="1">
        <v>-119200000</v>
      </c>
      <c r="M88" s="1">
        <v>-225600000</v>
      </c>
      <c r="N88" s="1">
        <v>-207700000</v>
      </c>
      <c r="O88" s="1">
        <v>-238569000</v>
      </c>
      <c r="P88" s="1">
        <v>-257005000</v>
      </c>
      <c r="Q88" s="1">
        <v>-449444000</v>
      </c>
      <c r="R88" s="1">
        <v>-396724000</v>
      </c>
      <c r="S88" s="1">
        <v>-409037000</v>
      </c>
      <c r="T88" s="1">
        <v>-429133000</v>
      </c>
      <c r="U88" s="1">
        <v>-495948000</v>
      </c>
      <c r="V88" s="1">
        <v>-378011000</v>
      </c>
      <c r="W88" s="1">
        <v>-526987000</v>
      </c>
      <c r="X88" s="1">
        <v>-582932000</v>
      </c>
      <c r="Y88" s="1">
        <v>-429282000</v>
      </c>
      <c r="Z88" s="1">
        <v>-707134000</v>
      </c>
      <c r="AA88" s="1">
        <v>-803330000</v>
      </c>
      <c r="AB88" s="1">
        <v>-978228000</v>
      </c>
      <c r="AC88" s="1">
        <v>-946678000</v>
      </c>
      <c r="AD88" s="1">
        <v>-911522000</v>
      </c>
      <c r="AE88" s="1">
        <v>-889380000</v>
      </c>
      <c r="AF88" s="1">
        <v>-1024747000</v>
      </c>
      <c r="AG88" s="1">
        <v>-1057617000</v>
      </c>
      <c r="AH88" s="1">
        <v>-1125139000</v>
      </c>
      <c r="AI88" s="1">
        <v>-1223100000</v>
      </c>
      <c r="AJ88" s="1">
        <v>-568000000</v>
      </c>
      <c r="AK88" s="1">
        <v>-1044794000</v>
      </c>
      <c r="AL88" s="1">
        <v>-1457000000</v>
      </c>
      <c r="AS88" s="33" t="s">
        <v>131</v>
      </c>
      <c r="AT88" s="34">
        <f>AT85/(AT86+AT87)</f>
        <v>-4.7080979284369113E-4</v>
      </c>
    </row>
    <row r="89" spans="1:46" ht="20" customHeight="1" x14ac:dyDescent="0.25">
      <c r="A89" s="14" t="s">
        <v>105</v>
      </c>
      <c r="B89" s="15" t="e">
        <f t="shared" ref="B89:AL89" si="7">(-1*B88)/B3</f>
        <v>#VALUE!</v>
      </c>
      <c r="C89" s="15" t="e">
        <f t="shared" si="7"/>
        <v>#VALUE!</v>
      </c>
      <c r="D89" s="15" t="e">
        <f t="shared" si="7"/>
        <v>#VALUE!</v>
      </c>
      <c r="E89" s="15">
        <f t="shared" si="7"/>
        <v>3.0623167496625865E-2</v>
      </c>
      <c r="F89" s="15">
        <f t="shared" si="7"/>
        <v>3.3356497567755383E-2</v>
      </c>
      <c r="G89" s="15">
        <f t="shared" si="7"/>
        <v>3.2454581716647932E-2</v>
      </c>
      <c r="H89" s="15">
        <f t="shared" si="7"/>
        <v>3.3085980620630444E-2</v>
      </c>
      <c r="I89" s="15">
        <f t="shared" si="7"/>
        <v>3.4688137649589147E-2</v>
      </c>
      <c r="J89" s="15">
        <f t="shared" si="7"/>
        <v>3.3257000104090766E-2</v>
      </c>
      <c r="K89" s="15">
        <f t="shared" si="7"/>
        <v>2.5137717818999438E-2</v>
      </c>
      <c r="L89" s="15">
        <f t="shared" si="7"/>
        <v>1.7819236403862827E-2</v>
      </c>
      <c r="M89" s="15">
        <f t="shared" si="7"/>
        <v>3.0531458499681963E-2</v>
      </c>
      <c r="N89" s="15">
        <f t="shared" si="7"/>
        <v>2.6128744134556112E-2</v>
      </c>
      <c r="O89" s="15">
        <f t="shared" si="7"/>
        <v>2.7124455692310947E-2</v>
      </c>
      <c r="P89" s="15">
        <f t="shared" si="7"/>
        <v>2.6830028084333594E-2</v>
      </c>
      <c r="Q89" s="15">
        <f t="shared" si="7"/>
        <v>4.196881911827792E-2</v>
      </c>
      <c r="R89" s="15">
        <f t="shared" si="7"/>
        <v>3.3112189781880907E-2</v>
      </c>
      <c r="S89" s="15">
        <f t="shared" si="7"/>
        <v>3.0690193786915877E-2</v>
      </c>
      <c r="T89" s="15">
        <f t="shared" si="7"/>
        <v>2.8774834155106489E-2</v>
      </c>
      <c r="U89" s="15">
        <f t="shared" si="7"/>
        <v>3.0884917643520166E-2</v>
      </c>
      <c r="V89" s="15">
        <f t="shared" si="7"/>
        <v>2.1718982131026347E-2</v>
      </c>
      <c r="W89" s="15">
        <f t="shared" si="7"/>
        <v>2.8261030681081899E-2</v>
      </c>
      <c r="X89" s="15">
        <f t="shared" si="7"/>
        <v>3.0681430910963207E-2</v>
      </c>
      <c r="Y89" s="15">
        <f t="shared" si="7"/>
        <v>2.11589415137011E-2</v>
      </c>
      <c r="Z89" s="15">
        <f t="shared" si="7"/>
        <v>3.2227134270489739E-2</v>
      </c>
      <c r="AA89" s="15">
        <f t="shared" si="7"/>
        <v>3.4639051322998063E-2</v>
      </c>
      <c r="AB89" s="15">
        <f t="shared" si="7"/>
        <v>3.7800986862697547E-2</v>
      </c>
      <c r="AC89" s="15">
        <f t="shared" si="7"/>
        <v>3.4521696918494084E-2</v>
      </c>
      <c r="AD89" s="15">
        <f t="shared" si="7"/>
        <v>3.134704043450523E-2</v>
      </c>
      <c r="AE89" s="15">
        <f t="shared" si="7"/>
        <v>2.8740726512362053E-2</v>
      </c>
      <c r="AF89" s="15">
        <f t="shared" si="7"/>
        <v>3.0880994019240264E-2</v>
      </c>
      <c r="AG89" s="15">
        <f t="shared" si="7"/>
        <v>2.9489109391907312E-2</v>
      </c>
      <c r="AH89" s="15">
        <f t="shared" si="7"/>
        <v>2.8869753557686985E-2</v>
      </c>
      <c r="AI89" s="15">
        <f t="shared" si="7"/>
        <v>2.9318998833496493E-2</v>
      </c>
      <c r="AJ89" s="15">
        <f t="shared" si="7"/>
        <v>1.7674352665942722E-2</v>
      </c>
      <c r="AK89" s="15">
        <f t="shared" si="7"/>
        <v>2.1519966783921773E-2</v>
      </c>
      <c r="AL89" s="15">
        <f t="shared" si="7"/>
        <v>2.9177347004165331E-2</v>
      </c>
      <c r="AS89" s="23" t="s">
        <v>106</v>
      </c>
      <c r="AT89" s="24">
        <f>AL27</f>
        <v>1138000000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v>-57138000</v>
      </c>
      <c r="T90" s="1" t="s">
        <v>92</v>
      </c>
      <c r="U90" s="1" t="s">
        <v>92</v>
      </c>
      <c r="V90" s="1" t="s">
        <v>92</v>
      </c>
      <c r="W90" s="1" t="s">
        <v>92</v>
      </c>
      <c r="X90" s="1" t="s">
        <v>92</v>
      </c>
      <c r="Y90" s="1" t="s">
        <v>92</v>
      </c>
      <c r="Z90" s="1" t="s">
        <v>92</v>
      </c>
      <c r="AA90" s="1" t="s">
        <v>92</v>
      </c>
      <c r="AB90" s="1">
        <v>-190374000</v>
      </c>
      <c r="AC90" s="1">
        <v>2653000</v>
      </c>
      <c r="AD90" s="1" t="s">
        <v>92</v>
      </c>
      <c r="AE90" s="1">
        <v>-57104000</v>
      </c>
      <c r="AF90" s="1">
        <v>-2324000</v>
      </c>
      <c r="AG90" s="1" t="s">
        <v>92</v>
      </c>
      <c r="AH90" s="1" t="s">
        <v>92</v>
      </c>
      <c r="AI90" s="1">
        <v>-230200000</v>
      </c>
      <c r="AJ90" s="1" t="s">
        <v>92</v>
      </c>
      <c r="AK90" s="1" t="s">
        <v>92</v>
      </c>
      <c r="AL90" s="1" t="s">
        <v>92</v>
      </c>
      <c r="AS90" s="23" t="s">
        <v>19</v>
      </c>
      <c r="AT90" s="24">
        <f>AL25</f>
        <v>4636000000</v>
      </c>
    </row>
    <row r="91" spans="1:46"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v>-278692000</v>
      </c>
      <c r="Z91" s="1">
        <v>-119530000</v>
      </c>
      <c r="AA91" s="1">
        <v>-152042000</v>
      </c>
      <c r="AB91" s="1">
        <v>-355736000</v>
      </c>
      <c r="AC91" s="1">
        <v>-478136000</v>
      </c>
      <c r="AD91" s="1">
        <v>-431152000</v>
      </c>
      <c r="AE91" s="1">
        <v>-798008000</v>
      </c>
      <c r="AF91" s="1">
        <v>-716953000</v>
      </c>
      <c r="AG91" s="1">
        <v>-861256000</v>
      </c>
      <c r="AH91" s="1">
        <v>-161625000</v>
      </c>
      <c r="AI91" s="1">
        <v>-28800000</v>
      </c>
      <c r="AJ91" s="1">
        <v>-29100000</v>
      </c>
      <c r="AK91" s="1">
        <v>-21888000</v>
      </c>
      <c r="AL91" s="1">
        <v>-31000000</v>
      </c>
      <c r="AS91" s="33" t="s">
        <v>132</v>
      </c>
      <c r="AT91" s="34">
        <f>AT89/AT90</f>
        <v>0.24547023295944781</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v>153275000</v>
      </c>
      <c r="Z92" s="1">
        <v>180116000</v>
      </c>
      <c r="AA92" s="1">
        <v>132679000</v>
      </c>
      <c r="AB92" s="1">
        <v>213000000</v>
      </c>
      <c r="AC92" s="1">
        <v>386530000</v>
      </c>
      <c r="AD92" s="1">
        <v>388037000</v>
      </c>
      <c r="AE92" s="1">
        <v>681377000</v>
      </c>
      <c r="AF92" s="1">
        <v>529146000</v>
      </c>
      <c r="AG92" s="1">
        <v>906137000</v>
      </c>
      <c r="AH92" s="1">
        <v>636560000</v>
      </c>
      <c r="AI92" s="1">
        <v>12700000</v>
      </c>
      <c r="AJ92" s="1">
        <v>18500000</v>
      </c>
      <c r="AK92" s="1">
        <v>20296000</v>
      </c>
      <c r="AL92" s="1">
        <v>18000000</v>
      </c>
      <c r="AS92" s="35" t="s">
        <v>133</v>
      </c>
      <c r="AT92" s="36">
        <f>AT88*(1-AT91)</f>
        <v>-3.5524000331476089E-4</v>
      </c>
    </row>
    <row r="93" spans="1:46" ht="19" x14ac:dyDescent="0.25">
      <c r="A93" s="5" t="s">
        <v>78</v>
      </c>
      <c r="B93" s="1" t="s">
        <v>92</v>
      </c>
      <c r="C93" s="1" t="s">
        <v>92</v>
      </c>
      <c r="D93" s="1" t="s">
        <v>92</v>
      </c>
      <c r="E93" s="1">
        <v>178600000</v>
      </c>
      <c r="F93" s="1">
        <v>-1000000</v>
      </c>
      <c r="G93" s="1" t="s">
        <v>92</v>
      </c>
      <c r="H93" s="1" t="s">
        <v>92</v>
      </c>
      <c r="I93" s="1" t="s">
        <v>92</v>
      </c>
      <c r="J93" s="1" t="s">
        <v>92</v>
      </c>
      <c r="K93" s="1">
        <v>-375800000</v>
      </c>
      <c r="L93" s="1">
        <v>173500000</v>
      </c>
      <c r="M93" s="1">
        <v>15700000</v>
      </c>
      <c r="N93" s="1">
        <v>9400000</v>
      </c>
      <c r="O93" s="1" t="s">
        <v>92</v>
      </c>
      <c r="P93" s="1">
        <v>-13917000</v>
      </c>
      <c r="Q93" s="1">
        <v>-5402000</v>
      </c>
      <c r="R93" s="1">
        <v>564000</v>
      </c>
      <c r="S93" s="1">
        <v>606000</v>
      </c>
      <c r="T93" s="1">
        <v>652000</v>
      </c>
      <c r="U93" s="1">
        <v>10340000</v>
      </c>
      <c r="V93" s="1">
        <v>700000</v>
      </c>
      <c r="W93" s="1">
        <v>753000</v>
      </c>
      <c r="X93" s="1">
        <v>14345000</v>
      </c>
      <c r="Y93" s="1">
        <v>-5578000</v>
      </c>
      <c r="Z93" s="1">
        <v>-1065000</v>
      </c>
      <c r="AA93" s="1">
        <v>11652000</v>
      </c>
      <c r="AB93" s="1">
        <v>34490000</v>
      </c>
      <c r="AC93" s="1" t="s">
        <v>92</v>
      </c>
      <c r="AD93" s="1" t="s">
        <v>92</v>
      </c>
      <c r="AE93" s="1" t="s">
        <v>92</v>
      </c>
      <c r="AF93" s="1" t="s">
        <v>92</v>
      </c>
      <c r="AG93" s="1" t="s">
        <v>92</v>
      </c>
      <c r="AH93" s="1">
        <v>26652000</v>
      </c>
      <c r="AI93" s="1">
        <v>7400000</v>
      </c>
      <c r="AJ93" s="1" t="s">
        <v>92</v>
      </c>
      <c r="AK93" s="1" t="s">
        <v>92</v>
      </c>
      <c r="AL93" s="1" t="s">
        <v>92</v>
      </c>
      <c r="AS93" s="61" t="s">
        <v>134</v>
      </c>
      <c r="AT93" s="62"/>
    </row>
    <row r="94" spans="1:46" ht="20" x14ac:dyDescent="0.25">
      <c r="A94" s="6" t="s">
        <v>79</v>
      </c>
      <c r="B94" s="10" t="s">
        <v>92</v>
      </c>
      <c r="C94" s="10" t="s">
        <v>92</v>
      </c>
      <c r="D94" s="10" t="s">
        <v>92</v>
      </c>
      <c r="E94" s="10">
        <v>112800000</v>
      </c>
      <c r="F94" s="10">
        <v>-82600000</v>
      </c>
      <c r="G94" s="10">
        <v>-89500000</v>
      </c>
      <c r="H94" s="10">
        <v>-107900000</v>
      </c>
      <c r="I94" s="10">
        <v>-125800000</v>
      </c>
      <c r="J94" s="10">
        <v>-127800000</v>
      </c>
      <c r="K94" s="10">
        <v>-487600000</v>
      </c>
      <c r="L94" s="10">
        <v>54300000</v>
      </c>
      <c r="M94" s="10">
        <v>-209900000</v>
      </c>
      <c r="N94" s="10">
        <v>-198300000</v>
      </c>
      <c r="O94" s="10">
        <v>-238569000</v>
      </c>
      <c r="P94" s="10">
        <v>-270922000</v>
      </c>
      <c r="Q94" s="10">
        <v>-454846000</v>
      </c>
      <c r="R94" s="10">
        <v>-396160000</v>
      </c>
      <c r="S94" s="10">
        <v>-465569000</v>
      </c>
      <c r="T94" s="10">
        <v>-428481000</v>
      </c>
      <c r="U94" s="10">
        <v>-485608000</v>
      </c>
      <c r="V94" s="10">
        <v>-377311000</v>
      </c>
      <c r="W94" s="10">
        <v>-526234000</v>
      </c>
      <c r="X94" s="10">
        <v>-568587000</v>
      </c>
      <c r="Y94" s="10">
        <v>-560277000</v>
      </c>
      <c r="Z94" s="10">
        <v>-647613000</v>
      </c>
      <c r="AA94" s="10">
        <v>-811041000</v>
      </c>
      <c r="AB94" s="10">
        <v>-1276848000</v>
      </c>
      <c r="AC94" s="10">
        <v>-1035631000</v>
      </c>
      <c r="AD94" s="10">
        <v>-954637000</v>
      </c>
      <c r="AE94" s="10">
        <v>-1063115000</v>
      </c>
      <c r="AF94" s="10">
        <v>-1214878000</v>
      </c>
      <c r="AG94" s="10">
        <v>-1012736000</v>
      </c>
      <c r="AH94" s="10">
        <v>-623552000</v>
      </c>
      <c r="AI94" s="10">
        <v>-1462000000</v>
      </c>
      <c r="AJ94" s="10">
        <v>-578600000</v>
      </c>
      <c r="AK94" s="10">
        <v>-1046386000</v>
      </c>
      <c r="AL94" s="10">
        <v>-1470000000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-395747000</v>
      </c>
      <c r="Z95" s="1">
        <v>-2355000</v>
      </c>
      <c r="AA95" s="1">
        <v>-2727000</v>
      </c>
      <c r="AB95" s="1">
        <v>-1456000</v>
      </c>
      <c r="AC95" s="1" t="s">
        <v>92</v>
      </c>
      <c r="AD95" s="1">
        <v>-416357000</v>
      </c>
      <c r="AE95" s="1" t="s">
        <v>92</v>
      </c>
      <c r="AF95" s="1">
        <v>-425584000</v>
      </c>
      <c r="AG95" s="1">
        <v>-3138000</v>
      </c>
      <c r="AH95" s="1">
        <v>-7115000</v>
      </c>
      <c r="AI95" s="1" t="s">
        <v>92</v>
      </c>
      <c r="AJ95" s="1">
        <v>-2418300000</v>
      </c>
      <c r="AK95" s="1">
        <v>-2975518000</v>
      </c>
      <c r="AL95" s="1" t="s">
        <v>92</v>
      </c>
      <c r="AS95" s="23" t="s">
        <v>136</v>
      </c>
      <c r="AT95" s="38" cm="1">
        <f t="array" ref="AT95">_FV(A1,"Beta")</f>
        <v>0.90920000000000001</v>
      </c>
    </row>
    <row r="96" spans="1:46" ht="20" x14ac:dyDescent="0.25">
      <c r="A96" s="5" t="s">
        <v>81</v>
      </c>
      <c r="B96" s="1" t="s">
        <v>92</v>
      </c>
      <c r="C96" s="1" t="s">
        <v>92</v>
      </c>
      <c r="D96" s="1" t="s">
        <v>92</v>
      </c>
      <c r="E96" s="1">
        <v>8000000</v>
      </c>
      <c r="F96" s="1">
        <v>100000</v>
      </c>
      <c r="G96" s="1">
        <v>1200000</v>
      </c>
      <c r="H96" s="1">
        <v>107500000</v>
      </c>
      <c r="I96" s="1">
        <v>3800000</v>
      </c>
      <c r="J96" s="1">
        <v>700000</v>
      </c>
      <c r="K96" s="1">
        <v>1000000</v>
      </c>
      <c r="L96" s="1">
        <v>34400000</v>
      </c>
      <c r="M96" s="1">
        <v>15500000</v>
      </c>
      <c r="N96" s="1">
        <v>27800000</v>
      </c>
      <c r="O96" s="1">
        <v>21048000</v>
      </c>
      <c r="P96" s="1">
        <v>26101000</v>
      </c>
      <c r="Q96" s="1">
        <v>65202000</v>
      </c>
      <c r="R96" s="1">
        <v>33916000</v>
      </c>
      <c r="S96" s="1" t="s">
        <v>92</v>
      </c>
      <c r="T96" s="1">
        <v>96861000</v>
      </c>
      <c r="U96" s="1">
        <v>102438000</v>
      </c>
      <c r="V96" s="1">
        <v>260197000</v>
      </c>
      <c r="W96" s="1">
        <v>134109000</v>
      </c>
      <c r="X96" s="1">
        <v>142154000</v>
      </c>
      <c r="Y96" s="1">
        <v>169862000</v>
      </c>
      <c r="Z96" s="1">
        <v>176159000</v>
      </c>
      <c r="AA96" s="1">
        <v>218999000</v>
      </c>
      <c r="AB96" s="1">
        <v>133771000</v>
      </c>
      <c r="AC96" s="1">
        <v>146495000</v>
      </c>
      <c r="AD96" s="1">
        <v>143005000</v>
      </c>
      <c r="AE96" s="1">
        <v>132033000</v>
      </c>
      <c r="AF96" s="1">
        <v>164190000</v>
      </c>
      <c r="AG96" s="1">
        <v>133687000</v>
      </c>
      <c r="AH96" s="1">
        <v>255241000</v>
      </c>
      <c r="AI96" s="1">
        <v>232100000</v>
      </c>
      <c r="AJ96" s="1">
        <v>211200000</v>
      </c>
      <c r="AK96" s="1">
        <v>229439000</v>
      </c>
      <c r="AL96" s="1">
        <v>321000000</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v>-19300000</v>
      </c>
      <c r="K97" s="1" t="s">
        <v>92</v>
      </c>
      <c r="L97" s="1" t="s">
        <v>92</v>
      </c>
      <c r="M97" s="1">
        <v>-245200000</v>
      </c>
      <c r="N97" s="1">
        <v>-350300000</v>
      </c>
      <c r="O97" s="1">
        <v>-604560000</v>
      </c>
      <c r="P97" s="1">
        <v>-444105000</v>
      </c>
      <c r="Q97" s="1">
        <v>-424163000</v>
      </c>
      <c r="R97" s="1">
        <v>-481734000</v>
      </c>
      <c r="S97" s="1">
        <v>-520746000</v>
      </c>
      <c r="T97" s="1">
        <v>-594580000</v>
      </c>
      <c r="U97" s="1">
        <v>-603739000</v>
      </c>
      <c r="V97" s="1">
        <v>-557234000</v>
      </c>
      <c r="W97" s="1">
        <v>-940208000</v>
      </c>
      <c r="X97" s="1">
        <v>-751097000</v>
      </c>
      <c r="Y97" s="1">
        <v>-944762000</v>
      </c>
      <c r="Z97" s="1">
        <v>-1193380000</v>
      </c>
      <c r="AA97" s="1">
        <v>-1320812000</v>
      </c>
      <c r="AB97" s="1">
        <v>-1345082000</v>
      </c>
      <c r="AC97" s="1">
        <v>-1471096000</v>
      </c>
      <c r="AD97" s="1">
        <v>-1650704000</v>
      </c>
      <c r="AE97" s="1">
        <v>-1828297000</v>
      </c>
      <c r="AF97" s="1">
        <v>-1699998000</v>
      </c>
      <c r="AG97" s="1">
        <v>-1644581000</v>
      </c>
      <c r="AH97" s="1">
        <v>-2406997000</v>
      </c>
      <c r="AI97" s="1">
        <v>-1552000000</v>
      </c>
      <c r="AJ97" s="1">
        <v>-201500000</v>
      </c>
      <c r="AK97" s="1">
        <v>-2176298000</v>
      </c>
      <c r="AL97" s="1">
        <v>-2255000000</v>
      </c>
      <c r="AS97" s="35" t="s">
        <v>138</v>
      </c>
      <c r="AT97" s="36">
        <f>(AT94)+((AT95)*(AT96-AT94))</f>
        <v>8.0091060000000006E-2</v>
      </c>
    </row>
    <row r="98" spans="1:46" ht="19" x14ac:dyDescent="0.25">
      <c r="A98" s="5" t="s">
        <v>83</v>
      </c>
      <c r="B98" s="1" t="s">
        <v>92</v>
      </c>
      <c r="C98" s="1" t="s">
        <v>92</v>
      </c>
      <c r="D98" s="1" t="s">
        <v>92</v>
      </c>
      <c r="E98" s="1">
        <v>-25200000</v>
      </c>
      <c r="F98" s="1">
        <v>-31000000</v>
      </c>
      <c r="G98" s="1">
        <v>-32100000</v>
      </c>
      <c r="H98" s="1">
        <v>-36100000</v>
      </c>
      <c r="I98" s="1">
        <v>-43800000</v>
      </c>
      <c r="J98" s="1">
        <v>-48700000</v>
      </c>
      <c r="K98" s="1">
        <v>-44900000</v>
      </c>
      <c r="L98" s="1">
        <v>-35000000</v>
      </c>
      <c r="M98" s="1">
        <v>-43500000</v>
      </c>
      <c r="N98" s="1">
        <v>-41700000</v>
      </c>
      <c r="O98" s="1">
        <v>-42739000</v>
      </c>
      <c r="P98" s="1">
        <v>-44693000</v>
      </c>
      <c r="Q98" s="1">
        <v>-48290000</v>
      </c>
      <c r="R98" s="1">
        <v>-60025000</v>
      </c>
      <c r="S98" s="1">
        <v>-68889000</v>
      </c>
      <c r="T98" s="1">
        <v>-83418000</v>
      </c>
      <c r="U98" s="1">
        <v>-105251000</v>
      </c>
      <c r="V98" s="1">
        <v>-122927000</v>
      </c>
      <c r="W98" s="1">
        <v>-151492000</v>
      </c>
      <c r="X98" s="1">
        <v>-176749000</v>
      </c>
      <c r="Y98" s="1">
        <v>-197662000</v>
      </c>
      <c r="Z98" s="1">
        <v>-229329000</v>
      </c>
      <c r="AA98" s="1">
        <v>-275016000</v>
      </c>
      <c r="AB98" s="1">
        <v>-323922000</v>
      </c>
      <c r="AC98" s="1">
        <v>-393755000</v>
      </c>
      <c r="AD98" s="1">
        <v>-465902000</v>
      </c>
      <c r="AE98" s="1">
        <v>-544271000</v>
      </c>
      <c r="AF98" s="1">
        <v>-650988000</v>
      </c>
      <c r="AG98" s="1">
        <v>-764040000</v>
      </c>
      <c r="AH98" s="1">
        <v>-922596000</v>
      </c>
      <c r="AI98" s="1">
        <v>-1071600000</v>
      </c>
      <c r="AJ98" s="1">
        <v>-278300000</v>
      </c>
      <c r="AK98" s="1">
        <v>-1251833000</v>
      </c>
      <c r="AL98" s="1">
        <v>-1339000000</v>
      </c>
      <c r="AS98" s="61" t="s">
        <v>139</v>
      </c>
      <c r="AT98" s="62"/>
    </row>
    <row r="99" spans="1:46" ht="20" x14ac:dyDescent="0.25">
      <c r="A99" s="5" t="s">
        <v>84</v>
      </c>
      <c r="B99" s="1" t="s">
        <v>92</v>
      </c>
      <c r="C99" s="1" t="s">
        <v>92</v>
      </c>
      <c r="D99" s="1" t="s">
        <v>92</v>
      </c>
      <c r="E99" s="1">
        <v>-251500000</v>
      </c>
      <c r="F99" s="1">
        <v>15000000</v>
      </c>
      <c r="G99" s="1">
        <v>-1200000</v>
      </c>
      <c r="H99" s="1">
        <v>-62800000</v>
      </c>
      <c r="I99" s="1">
        <v>32800000</v>
      </c>
      <c r="J99" s="1">
        <v>74000000</v>
      </c>
      <c r="K99" s="1">
        <v>458300000</v>
      </c>
      <c r="L99" s="1">
        <v>-502100000</v>
      </c>
      <c r="M99" s="1">
        <v>-27200000</v>
      </c>
      <c r="N99" s="1">
        <v>-23400000</v>
      </c>
      <c r="O99" s="1">
        <v>197365000</v>
      </c>
      <c r="P99" s="1">
        <v>-61203000</v>
      </c>
      <c r="Q99" s="1">
        <v>307514000</v>
      </c>
      <c r="R99" s="1">
        <v>-1244000</v>
      </c>
      <c r="S99" s="1">
        <v>42811000</v>
      </c>
      <c r="T99" s="1">
        <v>-6462000</v>
      </c>
      <c r="U99" s="1">
        <v>102847000</v>
      </c>
      <c r="V99" s="1">
        <v>1920000</v>
      </c>
      <c r="W99" s="1">
        <v>4902000</v>
      </c>
      <c r="X99" s="1">
        <v>16871000</v>
      </c>
      <c r="Y99" s="1">
        <v>784555000</v>
      </c>
      <c r="Z99" s="1">
        <v>24977000</v>
      </c>
      <c r="AA99" s="1">
        <v>43844000</v>
      </c>
      <c r="AB99" s="1">
        <v>61102000</v>
      </c>
      <c r="AC99" s="1">
        <v>574553000</v>
      </c>
      <c r="AD99" s="1">
        <v>830416000</v>
      </c>
      <c r="AE99" s="1">
        <v>64680000</v>
      </c>
      <c r="AF99" s="1">
        <v>1050468000</v>
      </c>
      <c r="AG99" s="1">
        <v>-19274000</v>
      </c>
      <c r="AH99" s="1">
        <v>-16014000</v>
      </c>
      <c r="AI99" s="1">
        <v>-23400000</v>
      </c>
      <c r="AJ99" s="1">
        <v>5915200000</v>
      </c>
      <c r="AK99" s="1">
        <v>-25548000</v>
      </c>
      <c r="AL99" s="1">
        <v>-33000000</v>
      </c>
      <c r="AS99" s="23" t="s">
        <v>140</v>
      </c>
      <c r="AT99" s="24">
        <f>AT86+AT87</f>
        <v>12744000000</v>
      </c>
    </row>
    <row r="100" spans="1:46" ht="20" x14ac:dyDescent="0.25">
      <c r="A100" s="6" t="s">
        <v>85</v>
      </c>
      <c r="B100" s="10" t="s">
        <v>92</v>
      </c>
      <c r="C100" s="10" t="s">
        <v>92</v>
      </c>
      <c r="D100" s="10" t="s">
        <v>92</v>
      </c>
      <c r="E100" s="10">
        <v>-268700000</v>
      </c>
      <c r="F100" s="10">
        <v>-15900000</v>
      </c>
      <c r="G100" s="10">
        <v>-32100000</v>
      </c>
      <c r="H100" s="10">
        <v>8600000</v>
      </c>
      <c r="I100" s="10">
        <v>-7200000</v>
      </c>
      <c r="J100" s="10">
        <v>6700000</v>
      </c>
      <c r="K100" s="10">
        <v>414400000</v>
      </c>
      <c r="L100" s="10">
        <v>-502700000</v>
      </c>
      <c r="M100" s="10">
        <v>-300400000</v>
      </c>
      <c r="N100" s="10">
        <v>-387600000</v>
      </c>
      <c r="O100" s="10">
        <v>-428886000</v>
      </c>
      <c r="P100" s="10">
        <v>-523900000</v>
      </c>
      <c r="Q100" s="10">
        <v>-99737000</v>
      </c>
      <c r="R100" s="10">
        <v>-509087000</v>
      </c>
      <c r="S100" s="10">
        <v>-546824000</v>
      </c>
      <c r="T100" s="10">
        <v>-587599000</v>
      </c>
      <c r="U100" s="10">
        <v>-503705000</v>
      </c>
      <c r="V100" s="10">
        <v>-418044000</v>
      </c>
      <c r="W100" s="10">
        <v>-952689000</v>
      </c>
      <c r="X100" s="10">
        <v>-768821000</v>
      </c>
      <c r="Y100" s="10">
        <v>-583754000</v>
      </c>
      <c r="Z100" s="10">
        <v>-1223928000</v>
      </c>
      <c r="AA100" s="10">
        <v>-1335712000</v>
      </c>
      <c r="AB100" s="10">
        <v>-1475587000</v>
      </c>
      <c r="AC100" s="10">
        <v>-1143803000</v>
      </c>
      <c r="AD100" s="10">
        <v>-1559542000</v>
      </c>
      <c r="AE100" s="10">
        <v>-2175855000</v>
      </c>
      <c r="AF100" s="10">
        <v>-1561912000</v>
      </c>
      <c r="AG100" s="10">
        <v>-2297346000</v>
      </c>
      <c r="AH100" s="10">
        <v>-3097481000</v>
      </c>
      <c r="AI100" s="10">
        <v>-2414900000</v>
      </c>
      <c r="AJ100" s="10">
        <v>3228300000</v>
      </c>
      <c r="AK100" s="10">
        <v>-6199758000</v>
      </c>
      <c r="AL100" s="10">
        <v>-3306000000</v>
      </c>
      <c r="AS100" s="33" t="s">
        <v>141</v>
      </c>
      <c r="AT100" s="34">
        <f>AT99/AT103</f>
        <v>0.12414287971116375</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v>-1165000</v>
      </c>
      <c r="Q101" s="1">
        <v>2378000</v>
      </c>
      <c r="R101" s="1">
        <v>-3759000</v>
      </c>
      <c r="S101" s="1">
        <v>-4034000</v>
      </c>
      <c r="T101" s="1">
        <v>-2967000</v>
      </c>
      <c r="U101" s="1">
        <v>-10244000</v>
      </c>
      <c r="V101" s="1">
        <v>-8658000</v>
      </c>
      <c r="W101" s="1">
        <v>-6241000</v>
      </c>
      <c r="X101" s="1">
        <v>-96249000</v>
      </c>
      <c r="Y101" s="1">
        <v>33185000</v>
      </c>
      <c r="Z101" s="1">
        <v>22204000</v>
      </c>
      <c r="AA101" s="1">
        <v>-3920000</v>
      </c>
      <c r="AB101" s="1">
        <v>11666000</v>
      </c>
      <c r="AC101" s="1">
        <v>-73106000</v>
      </c>
      <c r="AD101" s="1">
        <v>-150161000</v>
      </c>
      <c r="AE101" s="1">
        <v>-96675000</v>
      </c>
      <c r="AF101" s="1">
        <v>9272000</v>
      </c>
      <c r="AG101" s="1">
        <v>113086000</v>
      </c>
      <c r="AH101" s="1">
        <v>-95674000</v>
      </c>
      <c r="AI101" s="1">
        <v>-3200000</v>
      </c>
      <c r="AJ101" s="1">
        <v>41200000</v>
      </c>
      <c r="AK101" s="1">
        <v>-54146000</v>
      </c>
      <c r="AL101" s="1">
        <v>-58000000</v>
      </c>
      <c r="AS101" s="23" t="s">
        <v>142</v>
      </c>
      <c r="AT101" s="39" cm="1">
        <f t="array" ref="AT101">_FV(A1,"Market cap",TRUE)</f>
        <v>89911907690</v>
      </c>
    </row>
    <row r="102" spans="1:46" ht="20" x14ac:dyDescent="0.25">
      <c r="A102" s="6" t="s">
        <v>87</v>
      </c>
      <c r="B102" s="10" t="s">
        <v>92</v>
      </c>
      <c r="C102" s="10" t="s">
        <v>92</v>
      </c>
      <c r="D102" s="10" t="s">
        <v>92</v>
      </c>
      <c r="E102" s="10">
        <v>-268700000</v>
      </c>
      <c r="F102" s="10">
        <v>-15900000</v>
      </c>
      <c r="G102" s="10">
        <v>-32100000</v>
      </c>
      <c r="H102" s="10">
        <v>8600000</v>
      </c>
      <c r="I102" s="10">
        <v>-7200000</v>
      </c>
      <c r="J102" s="10">
        <v>6700000</v>
      </c>
      <c r="K102" s="10">
        <v>414400000</v>
      </c>
      <c r="L102" s="10">
        <v>-502700000</v>
      </c>
      <c r="M102" s="10">
        <v>-300400000</v>
      </c>
      <c r="N102" s="10">
        <v>-387600000</v>
      </c>
      <c r="O102" s="10">
        <v>-89485000</v>
      </c>
      <c r="P102" s="10">
        <v>-239224000</v>
      </c>
      <c r="Q102" s="10">
        <v>360241000</v>
      </c>
      <c r="R102" s="10">
        <v>-446000</v>
      </c>
      <c r="S102" s="10">
        <v>-245927000</v>
      </c>
      <c r="T102" s="10">
        <v>60784000</v>
      </c>
      <c r="U102" s="10">
        <v>158462000</v>
      </c>
      <c r="V102" s="10">
        <v>391020000</v>
      </c>
      <c r="W102" s="10">
        <v>-124057000</v>
      </c>
      <c r="X102" s="10">
        <v>-279085000</v>
      </c>
      <c r="Y102" s="10">
        <v>1161080000</v>
      </c>
      <c r="Z102" s="10">
        <v>127144000</v>
      </c>
      <c r="AA102" s="10">
        <v>-234639000</v>
      </c>
      <c r="AB102" s="10">
        <v>304845000</v>
      </c>
      <c r="AC102" s="10">
        <v>337789000</v>
      </c>
      <c r="AD102" s="10">
        <v>344029000</v>
      </c>
      <c r="AE102" s="10">
        <v>-398302000</v>
      </c>
      <c r="AF102" s="10">
        <v>834376000</v>
      </c>
      <c r="AG102" s="10">
        <v>-171372000</v>
      </c>
      <c r="AH102" s="10">
        <v>271752000</v>
      </c>
      <c r="AI102" s="10">
        <v>186600000</v>
      </c>
      <c r="AJ102" s="10">
        <v>7252800000</v>
      </c>
      <c r="AK102" s="10">
        <v>-4242805000</v>
      </c>
      <c r="AL102" s="10">
        <v>-750000000</v>
      </c>
      <c r="AS102" s="33" t="s">
        <v>143</v>
      </c>
      <c r="AT102" s="34">
        <f>AT101/AT103</f>
        <v>0.87585712028883622</v>
      </c>
    </row>
    <row r="103" spans="1:46" ht="20" x14ac:dyDescent="0.25">
      <c r="A103" s="5" t="s">
        <v>88</v>
      </c>
      <c r="B103" s="1" t="s">
        <v>92</v>
      </c>
      <c r="C103" s="1" t="s">
        <v>92</v>
      </c>
      <c r="D103" s="1" t="s">
        <v>92</v>
      </c>
      <c r="E103" s="1">
        <v>122700000</v>
      </c>
      <c r="F103" s="1">
        <v>54300000</v>
      </c>
      <c r="G103" s="1">
        <v>83300000</v>
      </c>
      <c r="H103" s="1">
        <v>67300000</v>
      </c>
      <c r="I103" s="1">
        <v>106700000</v>
      </c>
      <c r="J103" s="1">
        <v>58100000</v>
      </c>
      <c r="K103" s="1">
        <v>41600000</v>
      </c>
      <c r="L103" s="1">
        <v>209200000</v>
      </c>
      <c r="M103" s="1">
        <v>474700000</v>
      </c>
      <c r="N103" s="1">
        <v>404400000</v>
      </c>
      <c r="O103" s="1">
        <v>461244000</v>
      </c>
      <c r="P103" s="1">
        <v>371759000</v>
      </c>
      <c r="Q103" s="1">
        <v>132535000</v>
      </c>
      <c r="R103" s="1">
        <v>492776000</v>
      </c>
      <c r="S103" s="1">
        <v>492330000</v>
      </c>
      <c r="T103" s="1">
        <v>246403000</v>
      </c>
      <c r="U103" s="1">
        <v>307187000</v>
      </c>
      <c r="V103" s="1">
        <v>465649000</v>
      </c>
      <c r="W103" s="1">
        <v>856669000</v>
      </c>
      <c r="X103" s="1">
        <v>732612000</v>
      </c>
      <c r="Y103" s="1">
        <v>453527000</v>
      </c>
      <c r="Z103" s="1">
        <v>1614607000</v>
      </c>
      <c r="AA103" s="1">
        <v>1741751000</v>
      </c>
      <c r="AB103" s="1">
        <v>1507112000</v>
      </c>
      <c r="AC103" s="1">
        <v>1811957000</v>
      </c>
      <c r="AD103" s="1">
        <v>2149746000</v>
      </c>
      <c r="AE103" s="1">
        <v>2493775000</v>
      </c>
      <c r="AF103" s="1">
        <v>2095473000</v>
      </c>
      <c r="AG103" s="1">
        <v>2929849000</v>
      </c>
      <c r="AH103" s="1">
        <v>2758477000</v>
      </c>
      <c r="AI103" s="1">
        <v>3030200000</v>
      </c>
      <c r="AJ103" s="1">
        <v>3216800000</v>
      </c>
      <c r="AK103" s="1">
        <v>10469570000</v>
      </c>
      <c r="AL103" s="1">
        <v>6227000000</v>
      </c>
      <c r="AS103" s="35" t="s">
        <v>144</v>
      </c>
      <c r="AT103" s="40">
        <f>AT99+AT101</f>
        <v>102655907690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v>371759000</v>
      </c>
      <c r="P104" s="11">
        <v>132535000</v>
      </c>
      <c r="Q104" s="11">
        <v>492776000</v>
      </c>
      <c r="R104" s="11">
        <v>492330000</v>
      </c>
      <c r="S104" s="11">
        <v>246403000</v>
      </c>
      <c r="T104" s="11">
        <v>307187000</v>
      </c>
      <c r="U104" s="11">
        <v>465649000</v>
      </c>
      <c r="V104" s="11">
        <v>856669000</v>
      </c>
      <c r="W104" s="11">
        <v>732612000</v>
      </c>
      <c r="X104" s="11">
        <v>453527000</v>
      </c>
      <c r="Y104" s="11">
        <v>1614607000</v>
      </c>
      <c r="Z104" s="11">
        <v>1741751000</v>
      </c>
      <c r="AA104" s="11">
        <v>1507112000</v>
      </c>
      <c r="AB104" s="11">
        <v>1811957000</v>
      </c>
      <c r="AC104" s="11">
        <v>2149746000</v>
      </c>
      <c r="AD104" s="11">
        <v>2493775000</v>
      </c>
      <c r="AE104" s="11">
        <v>2095473000</v>
      </c>
      <c r="AF104" s="11">
        <v>2929849000</v>
      </c>
      <c r="AG104" s="11">
        <v>2758477000</v>
      </c>
      <c r="AH104" s="11">
        <v>3030229000</v>
      </c>
      <c r="AI104" s="11">
        <v>3216800000</v>
      </c>
      <c r="AJ104" s="11">
        <v>10469600000</v>
      </c>
      <c r="AK104" s="11">
        <v>6226765000</v>
      </c>
      <c r="AL104" s="11">
        <v>5477000000</v>
      </c>
      <c r="AS104" s="61" t="s">
        <v>145</v>
      </c>
      <c r="AT104" s="62"/>
    </row>
    <row r="105" spans="1:46" ht="21" thickTop="1" x14ac:dyDescent="0.25">
      <c r="A105" s="14" t="s">
        <v>107</v>
      </c>
      <c r="B105" s="1"/>
      <c r="C105" s="15" t="e">
        <f>(C106/B106)-1</f>
        <v>#VALUE!</v>
      </c>
      <c r="D105" s="15" t="e">
        <f>(D106/C106)-1</f>
        <v>#VALUE!</v>
      </c>
      <c r="E105" s="15" t="e">
        <f>(E106/D106)-1</f>
        <v>#VALUE!</v>
      </c>
      <c r="F105" s="15">
        <f>(F106/E106)-1</f>
        <v>1.13953488372093</v>
      </c>
      <c r="G105" s="15">
        <f>(G106/F106)-1</f>
        <v>-0.65</v>
      </c>
      <c r="H105" s="15">
        <f t="shared" ref="H105:AL105" si="8">(H106/G106)-1</f>
        <v>0.9068322981366459</v>
      </c>
      <c r="I105" s="15">
        <f t="shared" si="8"/>
        <v>-2.3485342019543971</v>
      </c>
      <c r="J105" s="15">
        <f t="shared" si="8"/>
        <v>-0.4371980676328503</v>
      </c>
      <c r="K105" s="15">
        <f t="shared" si="8"/>
        <v>-6.5364806866952794</v>
      </c>
      <c r="L105" s="15">
        <f t="shared" si="8"/>
        <v>3.6093023255813952</v>
      </c>
      <c r="M105" s="15">
        <f t="shared" si="8"/>
        <v>-0.63942145980491083</v>
      </c>
      <c r="N105" s="15">
        <f t="shared" si="8"/>
        <v>1.0293843283582089</v>
      </c>
      <c r="O105" s="15">
        <f t="shared" si="8"/>
        <v>-0.21994713858883019</v>
      </c>
      <c r="P105" s="15">
        <f t="shared" si="8"/>
        <v>-0.11680283794096069</v>
      </c>
      <c r="Q105" s="15">
        <f t="shared" si="8"/>
        <v>0.54458596601258358</v>
      </c>
      <c r="R105" s="15">
        <f t="shared" si="8"/>
        <v>0.10547254655487448</v>
      </c>
      <c r="S105" s="15">
        <f t="shared" si="8"/>
        <v>-0.29379137067341887</v>
      </c>
      <c r="T105" s="15">
        <f t="shared" si="8"/>
        <v>0.80017871815372521</v>
      </c>
      <c r="U105" s="15">
        <f t="shared" si="8"/>
        <v>1.7478154228228737E-2</v>
      </c>
      <c r="V105" s="15">
        <f t="shared" si="8"/>
        <v>0.23403985373169944</v>
      </c>
      <c r="W105" s="15">
        <f t="shared" si="8"/>
        <v>2.0927221054023004E-2</v>
      </c>
      <c r="X105" s="15">
        <f t="shared" si="8"/>
        <v>-0.31467894307773459</v>
      </c>
      <c r="Y105" s="15">
        <f t="shared" si="8"/>
        <v>2.2234343292981595</v>
      </c>
      <c r="Z105" s="15">
        <f t="shared" si="8"/>
        <v>-0.31112738000395079</v>
      </c>
      <c r="AA105" s="15">
        <f t="shared" si="8"/>
        <v>-0.12340439611863419</v>
      </c>
      <c r="AB105" s="15">
        <f t="shared" si="8"/>
        <v>0.85798379443230188</v>
      </c>
      <c r="AC105" s="15">
        <f t="shared" si="8"/>
        <v>-0.20496172461262674</v>
      </c>
      <c r="AD105" s="15">
        <f t="shared" si="8"/>
        <v>0.27572519957095509</v>
      </c>
      <c r="AE105" s="15">
        <f t="shared" si="8"/>
        <v>-2.3313098189805981E-2</v>
      </c>
      <c r="AF105" s="15">
        <f t="shared" si="8"/>
        <v>0.25839529327434141</v>
      </c>
      <c r="AG105" s="15">
        <f t="shared" si="8"/>
        <v>-0.23636214775486231</v>
      </c>
      <c r="AH105" s="15">
        <f t="shared" si="8"/>
        <v>0.50574667671405638</v>
      </c>
      <c r="AI105" s="15">
        <f t="shared" si="8"/>
        <v>-4.0400631723877312E-2</v>
      </c>
      <c r="AJ105" s="15">
        <f t="shared" si="8"/>
        <v>0.40452243634829088</v>
      </c>
      <c r="AK105" s="15">
        <f t="shared" si="8"/>
        <v>-0.49605873957785618</v>
      </c>
      <c r="AL105" s="15">
        <f t="shared" si="8"/>
        <v>0.30521774082559117</v>
      </c>
      <c r="AM105" s="15"/>
      <c r="AN105" s="15"/>
      <c r="AO105" s="15"/>
      <c r="AP105" s="15"/>
      <c r="AQ105" s="15"/>
      <c r="AR105" s="15"/>
      <c r="AS105" s="25" t="s">
        <v>108</v>
      </c>
      <c r="AT105" s="26">
        <f>(AT100*AT92)+(AT102*AT97)</f>
        <v>7.0104224655480302E-2</v>
      </c>
    </row>
    <row r="106" spans="1:46" ht="19" x14ac:dyDescent="0.25">
      <c r="A106" s="5" t="s">
        <v>90</v>
      </c>
      <c r="B106" s="1" t="s">
        <v>92</v>
      </c>
      <c r="C106" s="1" t="s">
        <v>92</v>
      </c>
      <c r="D106" s="1" t="s">
        <v>92</v>
      </c>
      <c r="E106" s="1">
        <v>21500000</v>
      </c>
      <c r="F106" s="1">
        <v>46000000</v>
      </c>
      <c r="G106" s="1">
        <v>16100000</v>
      </c>
      <c r="H106" s="1">
        <v>30700000</v>
      </c>
      <c r="I106" s="1">
        <v>-41400000</v>
      </c>
      <c r="J106" s="1">
        <v>-23300000</v>
      </c>
      <c r="K106" s="1">
        <v>129000000</v>
      </c>
      <c r="L106" s="1">
        <v>594600000</v>
      </c>
      <c r="M106" s="1">
        <v>214400000</v>
      </c>
      <c r="N106" s="1">
        <v>435100000</v>
      </c>
      <c r="O106" s="1">
        <v>339401000</v>
      </c>
      <c r="P106" s="1">
        <v>299758000</v>
      </c>
      <c r="Q106" s="1">
        <v>463002000</v>
      </c>
      <c r="R106" s="1">
        <v>511836000</v>
      </c>
      <c r="S106" s="1">
        <v>361463000</v>
      </c>
      <c r="T106" s="1">
        <v>650698000</v>
      </c>
      <c r="U106" s="1">
        <v>662071000</v>
      </c>
      <c r="V106" s="1">
        <v>817022000</v>
      </c>
      <c r="W106" s="1">
        <v>834120000</v>
      </c>
      <c r="X106" s="1">
        <v>571640000</v>
      </c>
      <c r="Y106" s="1">
        <v>1842644000</v>
      </c>
      <c r="Z106" s="1">
        <v>1269347000</v>
      </c>
      <c r="AA106" s="1">
        <v>1112704000</v>
      </c>
      <c r="AB106" s="1">
        <v>2067386000</v>
      </c>
      <c r="AC106" s="1">
        <v>1643651000</v>
      </c>
      <c r="AD106" s="1">
        <v>2096847000</v>
      </c>
      <c r="AE106" s="1">
        <v>2047963000</v>
      </c>
      <c r="AF106" s="1">
        <v>2577147000</v>
      </c>
      <c r="AG106" s="1">
        <v>1968007000</v>
      </c>
      <c r="AH106" s="1">
        <v>2963320000</v>
      </c>
      <c r="AI106" s="1">
        <v>2843600000</v>
      </c>
      <c r="AJ106" s="1">
        <v>3993900000</v>
      </c>
      <c r="AK106" s="1">
        <v>2012691000</v>
      </c>
      <c r="AL106" s="1">
        <v>2627000000</v>
      </c>
      <c r="AM106" s="41">
        <f>AL106*(1+$AT$106)</f>
        <v>2797763122.460535</v>
      </c>
      <c r="AN106" s="41">
        <f t="shared" ref="AN106:AQ106" si="9">AM106*(1+$AT$106)</f>
        <v>2979626375.8660536</v>
      </c>
      <c r="AO106" s="41">
        <f t="shared" si="9"/>
        <v>3173311303.0486403</v>
      </c>
      <c r="AP106" s="41">
        <f t="shared" si="9"/>
        <v>3379586349.3554144</v>
      </c>
      <c r="AQ106" s="41">
        <f t="shared" si="9"/>
        <v>3599269911.4570251</v>
      </c>
      <c r="AR106" s="42" t="s">
        <v>146</v>
      </c>
      <c r="AS106" s="43" t="s">
        <v>147</v>
      </c>
      <c r="AT106" s="44">
        <f>(SUM(AM4:AQ4)/5)</f>
        <v>6.5003091914935279E-2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2"/>
      <c r="AN107" s="42"/>
      <c r="AO107" s="42"/>
      <c r="AP107" s="42"/>
      <c r="AQ107" s="45">
        <f>AQ106*(1+AT107)/(AT108-AT107)</f>
        <v>106119545294.57053</v>
      </c>
      <c r="AR107" s="46" t="s">
        <v>148</v>
      </c>
      <c r="AS107" s="47" t="s">
        <v>149</v>
      </c>
      <c r="AT107" s="48">
        <v>3.5000000000000003E-2</v>
      </c>
    </row>
    <row r="108" spans="1:46" ht="19" x14ac:dyDescent="0.25">
      <c r="AM108" s="45">
        <f t="shared" ref="AM108:AO108" si="10">AM107+AM106</f>
        <v>2797763122.460535</v>
      </c>
      <c r="AN108" s="45">
        <f t="shared" si="10"/>
        <v>2979626375.8660536</v>
      </c>
      <c r="AO108" s="45">
        <f t="shared" si="10"/>
        <v>3173311303.0486403</v>
      </c>
      <c r="AP108" s="45">
        <f>AP107+AP106</f>
        <v>3379586349.3554144</v>
      </c>
      <c r="AQ108" s="45">
        <f>AQ107+AQ106</f>
        <v>109718815206.02756</v>
      </c>
      <c r="AR108" s="46" t="s">
        <v>144</v>
      </c>
      <c r="AS108" s="49" t="s">
        <v>150</v>
      </c>
      <c r="AT108" s="50">
        <f>AT105</f>
        <v>7.0104224655480302E-2</v>
      </c>
    </row>
    <row r="109" spans="1:46" ht="19" x14ac:dyDescent="0.25">
      <c r="AM109" s="63" t="s">
        <v>151</v>
      </c>
      <c r="AN109" s="64"/>
    </row>
    <row r="110" spans="1:46" ht="20" x14ac:dyDescent="0.25">
      <c r="AM110" s="51" t="s">
        <v>152</v>
      </c>
      <c r="AN110" s="39">
        <f>NPV(AT108,AM108,AN108,AO108,AP108,AQ108)</f>
        <v>88573278304.698486</v>
      </c>
    </row>
    <row r="111" spans="1:46" ht="20" x14ac:dyDescent="0.25">
      <c r="AM111" s="51" t="s">
        <v>153</v>
      </c>
      <c r="AN111" s="39">
        <f>AL40</f>
        <v>5477000000</v>
      </c>
    </row>
    <row r="112" spans="1:46" ht="20" x14ac:dyDescent="0.25">
      <c r="AM112" s="51" t="s">
        <v>140</v>
      </c>
      <c r="AN112" s="39">
        <f>AT99</f>
        <v>12744000000</v>
      </c>
    </row>
    <row r="113" spans="39:40" ht="20" x14ac:dyDescent="0.25">
      <c r="AM113" s="51" t="s">
        <v>154</v>
      </c>
      <c r="AN113" s="39">
        <f>AN110+AN111-AN112</f>
        <v>81306278304.698486</v>
      </c>
    </row>
    <row r="114" spans="39:40" ht="20" x14ac:dyDescent="0.25">
      <c r="AM114" s="51" t="s">
        <v>155</v>
      </c>
      <c r="AN114" s="52">
        <f>AL34*(1+(AR16*5))</f>
        <v>1142164021.7518456</v>
      </c>
    </row>
    <row r="115" spans="39:40" ht="20" x14ac:dyDescent="0.25">
      <c r="AM115" s="53" t="s">
        <v>156</v>
      </c>
      <c r="AN115" s="54">
        <f>AN113/AN114</f>
        <v>71.186166571760253</v>
      </c>
    </row>
    <row r="116" spans="39:40" ht="20" x14ac:dyDescent="0.25">
      <c r="AM116" s="51" t="s">
        <v>157</v>
      </c>
      <c r="AN116" s="55" cm="1">
        <f t="array" ref="AN116">_FV(A1,"Price")</f>
        <v>78.010000000000005</v>
      </c>
    </row>
    <row r="117" spans="39:40" ht="20" x14ac:dyDescent="0.25">
      <c r="AM117" s="56" t="s">
        <v>158</v>
      </c>
      <c r="AN117" s="57">
        <f>AN115/AN116-1</f>
        <v>-8.7473829358284183E-2</v>
      </c>
    </row>
    <row r="118" spans="39:40" ht="20" x14ac:dyDescent="0.25">
      <c r="AM118" s="56" t="s">
        <v>159</v>
      </c>
      <c r="AN118" s="58" t="str">
        <f>IF(AN115&gt;AN116,"BUY","SELL")</f>
        <v>SELL</v>
      </c>
    </row>
  </sheetData>
  <mergeCells count="6">
    <mergeCell ref="AM109:AN109"/>
    <mergeCell ref="AS83:AT83"/>
    <mergeCell ref="AS84:AT84"/>
    <mergeCell ref="AS93:AT93"/>
    <mergeCell ref="AS98:AT98"/>
    <mergeCell ref="AS104:AT104"/>
  </mergeCells>
  <hyperlinks>
    <hyperlink ref="A1" r:id="rId1" tooltip="https://roic.ai/company/TJX" display="ROIC.AI | TJ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09198/000010919895000002/0000109198-95-000002-index.html" xr:uid="{00000000-0004-0000-0000-000019000000}"/>
    <hyperlink ref="J74" r:id="rId19" tooltip="https://www.sec.gov/Archives/edgar/data/109198/000010919895000002/0000109198-95-000002-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198/000095013502002121/0000950135-02-002121-index.html" xr:uid="{00000000-0004-0000-0000-00002E000000}"/>
    <hyperlink ref="Q74" r:id="rId33" tooltip="https://www.sec.gov/Archives/edgar/data/109198/000095013502002121/0000950135-02-002121-index.html" xr:uid="{00000000-0004-0000-0000-00002F000000}"/>
    <hyperlink ref="R36" r:id="rId34" tooltip="https://www.sec.gov/Archives/edgar/data/109198/000095013503002594/0000950135-03-002594-index.html" xr:uid="{00000000-0004-0000-0000-000031000000}"/>
    <hyperlink ref="R74" r:id="rId35" tooltip="https://www.sec.gov/Archives/edgar/data/109198/000095013503002594/0000950135-03-002594-index.html" xr:uid="{00000000-0004-0000-0000-000032000000}"/>
    <hyperlink ref="S36" r:id="rId36" tooltip="https://www.sec.gov/Archives/edgar/data/109198/000095013504001661/0000950135-04-001661-index.html" xr:uid="{00000000-0004-0000-0000-000034000000}"/>
    <hyperlink ref="S74" r:id="rId37" tooltip="https://www.sec.gov/Archives/edgar/data/109198/000095013504001661/0000950135-04-001661-index.html" xr:uid="{00000000-0004-0000-0000-000035000000}"/>
    <hyperlink ref="T36" r:id="rId38" tooltip="https://www.sec.gov/Archives/edgar/data/109198/000095013505001752/0000950135-05-001752-index.html" xr:uid="{00000000-0004-0000-0000-000037000000}"/>
    <hyperlink ref="T74" r:id="rId39" tooltip="https://www.sec.gov/Archives/edgar/data/109198/000095013505001752/0000950135-05-001752-index.html" xr:uid="{00000000-0004-0000-0000-000038000000}"/>
    <hyperlink ref="U36" r:id="rId40" tooltip="https://www.sec.gov/Archives/edgar/data/109198/000095013506001903/b58738tje10vk.htm" xr:uid="{00000000-0004-0000-0000-00003A000000}"/>
    <hyperlink ref="U74" r:id="rId41" tooltip="https://www.sec.gov/Archives/edgar/data/109198/000095013506001903/b58738tje10vk.htm" xr:uid="{00000000-0004-0000-0000-00003B000000}"/>
    <hyperlink ref="V36" r:id="rId42" tooltip="https://www.sec.gov/Archives/edgar/data/109198/000095013507001906/b64407tje10vk.htm" xr:uid="{00000000-0004-0000-0000-00003D000000}"/>
    <hyperlink ref="V74" r:id="rId43" tooltip="https://www.sec.gov/Archives/edgar/data/109198/000095013507001906/b64407tje10vk.htm" xr:uid="{00000000-0004-0000-0000-00003E000000}"/>
    <hyperlink ref="W36" r:id="rId44" tooltip="https://www.sec.gov/Archives/edgar/data/109198/000095013508001961/b68114tje10vk.htm" xr:uid="{00000000-0004-0000-0000-000040000000}"/>
    <hyperlink ref="W74" r:id="rId45" tooltip="https://www.sec.gov/Archives/edgar/data/109198/000095013508001961/b68114tje10vk.htm" xr:uid="{00000000-0004-0000-0000-000041000000}"/>
    <hyperlink ref="X36" r:id="rId46" tooltip="https://www.sec.gov/Archives/edgar/data/109198/000095013509002399/0000950135-09-002399-index.html" xr:uid="{00000000-0004-0000-0000-000043000000}"/>
    <hyperlink ref="X74" r:id="rId47" tooltip="https://www.sec.gov/Archives/edgar/data/109198/000095013509002399/0000950135-09-002399-index.html" xr:uid="{00000000-0004-0000-0000-000044000000}"/>
    <hyperlink ref="Y36" r:id="rId48" tooltip="https://www.sec.gov/Archives/edgar/data/109198/000095012310029845/0000950123-10-029845-index.html" xr:uid="{00000000-0004-0000-0000-000046000000}"/>
    <hyperlink ref="Y74" r:id="rId49" tooltip="https://www.sec.gov/Archives/edgar/data/109198/000095012310029845/0000950123-10-029845-index.html" xr:uid="{00000000-0004-0000-0000-000047000000}"/>
    <hyperlink ref="Z36" r:id="rId50" tooltip="https://www.sec.gov/Archives/edgar/data/109198/000095012311030274/b83553e10vk.htm" xr:uid="{00000000-0004-0000-0000-000049000000}"/>
    <hyperlink ref="Z74" r:id="rId51" tooltip="https://www.sec.gov/Archives/edgar/data/109198/000095012311030274/b83553e10vk.htm" xr:uid="{00000000-0004-0000-0000-00004A000000}"/>
    <hyperlink ref="AA36" r:id="rId52" tooltip="https://www.sec.gov/Archives/edgar/data/109198/000119312512134536/0001193125-12-134536-index.html" xr:uid="{00000000-0004-0000-0000-00004C000000}"/>
    <hyperlink ref="AA74" r:id="rId53" tooltip="https://www.sec.gov/Archives/edgar/data/109198/000119312512134536/0001193125-12-134536-index.html" xr:uid="{00000000-0004-0000-0000-00004D000000}"/>
    <hyperlink ref="AB36" r:id="rId54" tooltip="https://www.sec.gov/Archives/edgar/data/109198/000119312513138497/0001193125-13-138497-index.html" xr:uid="{00000000-0004-0000-0000-00004F000000}"/>
    <hyperlink ref="AB74" r:id="rId55" tooltip="https://www.sec.gov/Archives/edgar/data/109198/000119312513138497/0001193125-13-138497-index.html" xr:uid="{00000000-0004-0000-0000-000050000000}"/>
    <hyperlink ref="AC36" r:id="rId56" tooltip="https://www.sec.gov/Archives/edgar/data/109198/000119312514125980/0001193125-14-125980-index.html" xr:uid="{00000000-0004-0000-0000-000052000000}"/>
    <hyperlink ref="AC74" r:id="rId57" tooltip="https://www.sec.gov/Archives/edgar/data/109198/000119312514125980/0001193125-14-125980-index.html" xr:uid="{00000000-0004-0000-0000-000053000000}"/>
    <hyperlink ref="AD36" r:id="rId58" tooltip="https://www.sec.gov/Archives/edgar/data/109198/000119312515114276/d855793d10k.htm" xr:uid="{00000000-0004-0000-0000-000055000000}"/>
    <hyperlink ref="AD74" r:id="rId59" tooltip="https://www.sec.gov/Archives/edgar/data/109198/000119312515114276/d855793d10k.htm" xr:uid="{00000000-0004-0000-0000-000056000000}"/>
    <hyperlink ref="AE36" r:id="rId60" tooltip="https://www.sec.gov/Archives/edgar/data/109198/000119312516521424/0001193125-16-521424-index.html" xr:uid="{00000000-0004-0000-0000-000058000000}"/>
    <hyperlink ref="AE74" r:id="rId61" tooltip="https://www.sec.gov/Archives/edgar/data/109198/000119312516521424/0001193125-16-521424-index.html" xr:uid="{00000000-0004-0000-0000-000059000000}"/>
    <hyperlink ref="AF36" r:id="rId62" tooltip="https://www.sec.gov/Archives/edgar/data/109198/000119312517099642/0001193125-17-099642-index.html" xr:uid="{00000000-0004-0000-0000-00005B000000}"/>
    <hyperlink ref="AF74" r:id="rId63" tooltip="https://www.sec.gov/Archives/edgar/data/109198/000119312517099642/0001193125-17-099642-index.html" xr:uid="{00000000-0004-0000-0000-00005C000000}"/>
    <hyperlink ref="AG36" r:id="rId64" tooltip="https://www.sec.gov/Archives/edgar/data/109198/000119312518107423/0001193125-18-107423-index.html" xr:uid="{00000000-0004-0000-0000-00005E000000}"/>
    <hyperlink ref="AG74" r:id="rId65" tooltip="https://www.sec.gov/Archives/edgar/data/109198/000119312518107423/0001193125-18-107423-index.html" xr:uid="{00000000-0004-0000-0000-00005F000000}"/>
    <hyperlink ref="AH36" r:id="rId66" tooltip="https://www.sec.gov/Archives/edgar/data/109198/000162828019003834/0001628280-19-003834-index.html" xr:uid="{00000000-0004-0000-0000-000061000000}"/>
    <hyperlink ref="AH74" r:id="rId67" tooltip="https://www.sec.gov/Archives/edgar/data/109198/000162828019003834/0001628280-19-003834-index.html" xr:uid="{00000000-0004-0000-0000-000062000000}"/>
    <hyperlink ref="AI36" r:id="rId68" tooltip="https://www.sec.gov/Archives/edgar/data/109198/000010919820000004/0000109198-20-000004-index.htm" xr:uid="{00000000-0004-0000-0000-000064000000}"/>
    <hyperlink ref="AI74" r:id="rId69" tooltip="https://www.sec.gov/Archives/edgar/data/109198/000010919820000004/0000109198-20-000004-index.htm" xr:uid="{00000000-0004-0000-0000-000065000000}"/>
    <hyperlink ref="AJ36" r:id="rId70" tooltip="https://www.sec.gov/Archives/edgar/data/109198/000010919821000006/0000109198-21-000006-index.htm" xr:uid="{00000000-0004-0000-0000-000067000000}"/>
    <hyperlink ref="AJ74" r:id="rId71" tooltip="https://www.sec.gov/Archives/edgar/data/109198/000010919821000006/0000109198-21-000006-index.htm" xr:uid="{00000000-0004-0000-0000-000068000000}"/>
    <hyperlink ref="AK36" r:id="rId72" tooltip="https://www.sec.gov/Archives/edgar/data/109198/000010919822000008/0000109198-22-000008-index.htm" xr:uid="{00000000-0004-0000-0000-00006A000000}"/>
    <hyperlink ref="AK74" r:id="rId73" tooltip="https://www.sec.gov/Archives/edgar/data/109198/000010919822000008/0000109198-22-000008-index.htm" xr:uid="{00000000-0004-0000-0000-00006B000000}"/>
    <hyperlink ref="AL36" r:id="rId74" tooltip="https://www.sec.gov/Archives/edgar/data/109198/000010919823000004/0000109198-23-000004-index.htm" xr:uid="{00000000-0004-0000-0000-00006D000000}"/>
    <hyperlink ref="AL74" r:id="rId75" tooltip="https://www.sec.gov/Archives/edgar/data/109198/000010919823000004/0000109198-23-000004-index.htm" xr:uid="{00000000-0004-0000-0000-00006E000000}"/>
    <hyperlink ref="AM1" r:id="rId76" display="https://finbox.com/NYSE:TJX/explorer/revenue_proj" xr:uid="{060D1A4A-CC41-F243-9D90-7FFDE0BF9A43}"/>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2023-04-17T21:18:55Z</dcterms:created>
  <dcterms:modified xsi:type="dcterms:W3CDTF">2023-04-20T08:58:45Z</dcterms:modified>
</cp:coreProperties>
</file>