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a/Documents/financial-modeling/To Be Modeled/"/>
    </mc:Choice>
  </mc:AlternateContent>
  <xr:revisionPtr revIDLastSave="0" documentId="8_{0FDF812B-0155-E447-8A4B-2D9473968F2A}" xr6:coauthVersionLast="47" xr6:coauthVersionMax="47" xr10:uidLastSave="{00000000-0000-0000-0000-000000000000}"/>
  <bookViews>
    <workbookView xWindow="0" yWindow="500" windowWidth="28400" windowHeight="28300" xr2:uid="{00000000-000D-0000-FFFF-FFFF00000000}"/>
  </bookViews>
  <sheets>
    <sheet name="Sheet 1" sheetId="1" r:id="rId1"/>
  </sheets>
  <definedNames>
    <definedName name="_xlchart.v1.0" hidden="1">'Sheet 1'!$A$106</definedName>
    <definedName name="_xlchart.v1.1" hidden="1">'Sheet 1'!$A$19</definedName>
    <definedName name="_xlchart.v1.10" hidden="1">'Sheet 1'!$B$19:$AM$19</definedName>
    <definedName name="_xlchart.v1.11" hidden="1">'Sheet 1'!$B$3:$AM$3</definedName>
    <definedName name="_xlchart.v1.12" hidden="1">'Sheet 1'!$A$106</definedName>
    <definedName name="_xlchart.v1.13" hidden="1">'Sheet 1'!$A$19</definedName>
    <definedName name="_xlchart.v1.14" hidden="1">'Sheet 1'!$B$106:$AM$106</definedName>
    <definedName name="_xlchart.v1.15" hidden="1">'Sheet 1'!$B$19:$AM$19</definedName>
    <definedName name="_xlchart.v1.16" hidden="1">'Sheet 1'!$B$3:$AM$3</definedName>
    <definedName name="_xlchart.v1.2" hidden="1">'Sheet 1'!$A$3</definedName>
    <definedName name="_xlchart.v1.3" hidden="1">'Sheet 1'!$B$106:$AM$106</definedName>
    <definedName name="_xlchart.v1.4" hidden="1">'Sheet 1'!$B$19:$AM$19</definedName>
    <definedName name="_xlchart.v1.5" hidden="1">'Sheet 1'!$B$3:$AM$3</definedName>
    <definedName name="_xlchart.v1.6" hidden="1">'Sheet 1'!$A$106</definedName>
    <definedName name="_xlchart.v1.7" hidden="1">'Sheet 1'!$A$19</definedName>
    <definedName name="_xlchart.v1.8" hidden="1">'Sheet 1'!$A$3</definedName>
    <definedName name="_xlchart.v1.9" hidden="1">'Sheet 1'!$B$106:$AM$106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88" i="1" l="1"/>
  <c r="AA88" i="1"/>
  <c r="AB88" i="1"/>
  <c r="AC88" i="1"/>
  <c r="AD88" i="1"/>
  <c r="AE88" i="1"/>
  <c r="AE89" i="1" s="1"/>
  <c r="AF88" i="1"/>
  <c r="AG88" i="1"/>
  <c r="AH88" i="1"/>
  <c r="AM88" i="1"/>
  <c r="AL88" i="1"/>
  <c r="AK88" i="1"/>
  <c r="AK89" i="1" s="1"/>
  <c r="AJ88" i="1"/>
  <c r="AI88" i="1"/>
  <c r="AL89" i="1"/>
  <c r="AM89" i="1"/>
  <c r="AV10" i="1" s="1"/>
  <c r="AL105" i="1"/>
  <c r="AM105" i="1"/>
  <c r="AL80" i="1"/>
  <c r="AM80" i="1"/>
  <c r="AL35" i="1"/>
  <c r="AM35" i="1"/>
  <c r="AL29" i="1"/>
  <c r="AM29" i="1"/>
  <c r="AL20" i="1"/>
  <c r="AM20" i="1"/>
  <c r="AL13" i="1"/>
  <c r="AM13" i="1"/>
  <c r="AL9" i="1"/>
  <c r="AM9" i="1"/>
  <c r="AS10" i="1"/>
  <c r="AO106" i="1"/>
  <c r="AP106" i="1" s="1"/>
  <c r="AQ106" i="1" s="1"/>
  <c r="AR106" i="1" s="1"/>
  <c r="AN106" i="1"/>
  <c r="AU86" i="1"/>
  <c r="AO111" i="1"/>
  <c r="AN108" i="1"/>
  <c r="AU97" i="1"/>
  <c r="AU90" i="1"/>
  <c r="AU89" i="1"/>
  <c r="AU91" i="1" s="1"/>
  <c r="AU88" i="1"/>
  <c r="AU92" i="1" s="1"/>
  <c r="AU87" i="1"/>
  <c r="AU99" i="1"/>
  <c r="AU85" i="1"/>
  <c r="AS19" i="1"/>
  <c r="AV16" i="1"/>
  <c r="AU16" i="1"/>
  <c r="AT16" i="1"/>
  <c r="AS16" i="1"/>
  <c r="AO114" i="1" s="1"/>
  <c r="AV13" i="1"/>
  <c r="AU13" i="1"/>
  <c r="AT13" i="1"/>
  <c r="AS13" i="1"/>
  <c r="AU10" i="1"/>
  <c r="AT10" i="1"/>
  <c r="AV7" i="1"/>
  <c r="AU7" i="1"/>
  <c r="AT7" i="1"/>
  <c r="AS7" i="1"/>
  <c r="AV4" i="1"/>
  <c r="AU4" i="1"/>
  <c r="AT4" i="1"/>
  <c r="AS4" i="1"/>
  <c r="AR4" i="1"/>
  <c r="AQ4" i="1"/>
  <c r="AP4" i="1"/>
  <c r="AO4" i="1"/>
  <c r="AN4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AJ89" i="1"/>
  <c r="AI89" i="1"/>
  <c r="AH89" i="1"/>
  <c r="AG89" i="1"/>
  <c r="AF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AU106" i="1" l="1"/>
  <c r="AO108" i="1"/>
  <c r="AO112" i="1"/>
  <c r="AU103" i="1"/>
  <c r="AU102" i="1" s="1"/>
  <c r="AU100" i="1" l="1"/>
  <c r="AU105" i="1" s="1"/>
  <c r="AU108" i="1" s="1"/>
  <c r="AP108" i="1"/>
  <c r="AR107" i="1" l="1"/>
  <c r="AR108" i="1" s="1"/>
  <c r="AQ108" i="1"/>
  <c r="AO110" i="1" s="1"/>
  <c r="AO113" i="1" s="1"/>
  <c r="AO115" i="1" s="1"/>
  <c r="AO118" i="1" l="1"/>
  <c r="AO117" i="1"/>
</calcChain>
</file>

<file path=xl/sharedStrings.xml><?xml version="1.0" encoding="utf-8"?>
<sst xmlns="http://schemas.openxmlformats.org/spreadsheetml/2006/main" count="1059" uniqueCount="161">
  <si>
    <t>INCOME STATEMENT (in mln.)</t>
  </si>
  <si>
    <t>Revenue</t>
  </si>
  <si>
    <t>COGS</t>
  </si>
  <si>
    <t>Gross Profit</t>
  </si>
  <si>
    <t>Gross Profit ratio</t>
  </si>
  <si>
    <t>Research and Development Exp.</t>
  </si>
  <si>
    <t>General and Administrative Exp.</t>
  </si>
  <si>
    <t>Selling and Marketing Exp.</t>
  </si>
  <si>
    <t>Selling, General and Administrative Exp.</t>
  </si>
  <si>
    <t>Other Expenses</t>
  </si>
  <si>
    <t>Operating Expenses</t>
  </si>
  <si>
    <t>COGS and Expenses</t>
  </si>
  <si>
    <t>Interest Expenese</t>
  </si>
  <si>
    <t>Depreciation and Amortization</t>
  </si>
  <si>
    <t>EBITDA</t>
  </si>
  <si>
    <t>EBITDA ratio</t>
  </si>
  <si>
    <t>Operating Income</t>
  </si>
  <si>
    <t>Operating Income ratio</t>
  </si>
  <si>
    <t>Total Other Income Expenses Net</t>
  </si>
  <si>
    <t>Income Before Tax</t>
  </si>
  <si>
    <t>Income Before Tax ratio</t>
  </si>
  <si>
    <t>Income Tax expense</t>
  </si>
  <si>
    <t>Net Income</t>
  </si>
  <si>
    <t>Net Income ratio</t>
  </si>
  <si>
    <t>EPS</t>
  </si>
  <si>
    <t>EPS Diluted</t>
  </si>
  <si>
    <t>Weighted Average Shares Outstanding</t>
  </si>
  <si>
    <t>Weighted Average Shares Outstanding Diluted</t>
  </si>
  <si>
    <t>SEC Link</t>
  </si>
  <si>
    <t>BALANCE SHEET (in mln.)</t>
  </si>
  <si>
    <t>Cash and Cash Equivalents</t>
  </si>
  <si>
    <t>Short-Term Investments</t>
  </si>
  <si>
    <t>Cash and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</si>
  <si>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</si>
  <si>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</si>
  <si>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</si>
  <si>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</si>
  <si>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</si>
  <si>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</si>
  <si>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</si>
  <si>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</si>
  <si>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</si>
  <si>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</si>
  <si>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</si>
  <si>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</si>
  <si>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</si>
  <si>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</si>
  <si>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</si>
  <si>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</si>
  <si>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</si>
  <si>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</si>
  <si>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</si>
  <si>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</si>
  <si>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</si>
  <si>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</si>
  <si>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</si>
  <si>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</si>
  <si>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</si>
  <si>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Total Liabilities</t>
  </si>
  <si>
    <t>Common Stock</t>
  </si>
  <si>
    <t>Retained Earnings</t>
  </si>
  <si>
    <t>Other Comprehensive Income/Loss</t>
  </si>
  <si>
    <t>Other Total Stockholders Equity</t>
  </si>
  <si>
    <t>Total Stockholders Equity</t>
  </si>
  <si>
    <t>Total Liabilities And Stockholders Equity</t>
  </si>
  <si>
    <t>CASH FLOW STATEMENT (in mln.)</t>
  </si>
  <si>
    <t>Net Income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</si>
  <si>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</si>
  <si>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</si>
  <si>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</si>
  <si>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</si>
  <si>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</si>
  <si>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</si>
  <si>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</si>
  <si>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</si>
  <si>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</si>
  <si>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</si>
  <si>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</si>
  <si>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Activites</t>
  </si>
  <si>
    <t>Cash Used for Investing Activites</t>
  </si>
  <si>
    <t>Debt Repayment</t>
  </si>
  <si>
    <t>Common Stock Issued</t>
  </si>
  <si>
    <t>Common Stock Repurchased</t>
  </si>
  <si>
    <t>Dividends Paid</t>
  </si>
  <si>
    <t>Other Financing Activites</t>
  </si>
  <si>
    <t>Cash Used/Provided by Financing Activities</t>
  </si>
  <si>
    <t>Effect of Forex Changes on Cash</t>
  </si>
  <si>
    <t>Net Change In Cash</t>
  </si>
  <si>
    <t>Cash at the Beginning of Period</t>
  </si>
  <si>
    <t>Cash at the End of Period</t>
  </si>
  <si>
    <t>Free Cash Flow</t>
  </si>
  <si>
    <t/>
  </si>
  <si>
    <t>- -</t>
  </si>
  <si>
    <t>link</t>
  </si>
  <si>
    <t>Applied Materials</t>
  </si>
  <si>
    <t>Revenue Growth YoY</t>
  </si>
  <si>
    <t>R&amp;D as % of Revenue</t>
  </si>
  <si>
    <t>R&amp;D % of Rev</t>
  </si>
  <si>
    <t>SG&amp;A % of Rev</t>
  </si>
  <si>
    <t>SBC % of Revenue</t>
  </si>
  <si>
    <t>CAPEX % of Rev</t>
  </si>
  <si>
    <t>SG&amp;A as % of Revenue</t>
  </si>
  <si>
    <t>EBITDA Growth YoY</t>
  </si>
  <si>
    <t>Net Income Growth YoY</t>
  </si>
  <si>
    <t>Share Dilution YoY</t>
  </si>
  <si>
    <t>SBC as % of Revenue</t>
  </si>
  <si>
    <t>CAPEX as % of Revenue</t>
  </si>
  <si>
    <t>Income Tax Expense</t>
  </si>
  <si>
    <t>FCF Growth YoY</t>
  </si>
  <si>
    <t>WACC</t>
  </si>
  <si>
    <t>3yr Rev Growth</t>
  </si>
  <si>
    <t>3yr EBITDA Growth</t>
  </si>
  <si>
    <t>3yr Net Income Growth</t>
  </si>
  <si>
    <t>3yr FCF Growth</t>
  </si>
  <si>
    <t>Gross Profit Margin</t>
  </si>
  <si>
    <t>EBITDA Margin</t>
  </si>
  <si>
    <t>Net Income Margin</t>
  </si>
  <si>
    <t>FCF Margin</t>
  </si>
  <si>
    <t>ROE</t>
  </si>
  <si>
    <t>ROA</t>
  </si>
  <si>
    <t>ROIC</t>
  </si>
  <si>
    <t>Debt to Equity</t>
  </si>
  <si>
    <t>Share Dilution (5yr)</t>
  </si>
  <si>
    <t>P/S</t>
  </si>
  <si>
    <t>P/E</t>
  </si>
  <si>
    <t>P/FCF</t>
  </si>
  <si>
    <t>Net Cash</t>
  </si>
  <si>
    <t>Weighted Average Cost of Capital</t>
  </si>
  <si>
    <t>Cost of Debt Calculation</t>
  </si>
  <si>
    <t>Interest Expense</t>
  </si>
  <si>
    <t>Short Term Debt</t>
  </si>
  <si>
    <t>Long Term Debt</t>
  </si>
  <si>
    <t>Cost of Debt</t>
  </si>
  <si>
    <t>Effective Tax Rate</t>
  </si>
  <si>
    <t>Cost of Debt*(1-t)</t>
  </si>
  <si>
    <t>Cost of Equity Calculation</t>
  </si>
  <si>
    <t>Risk Free Rate</t>
  </si>
  <si>
    <t>Beta</t>
  </si>
  <si>
    <t>Market Return</t>
  </si>
  <si>
    <t>Cost of Equity</t>
  </si>
  <si>
    <t>Weight of Debt + Equity Calculation</t>
  </si>
  <si>
    <t>Total Debt</t>
  </si>
  <si>
    <t>Weight of Debt</t>
  </si>
  <si>
    <t>Market Cap</t>
  </si>
  <si>
    <t>Weight of Equity</t>
  </si>
  <si>
    <t>Total</t>
  </si>
  <si>
    <t>WACC Calculation</t>
  </si>
  <si>
    <t>Proj. Free Cash Flow</t>
  </si>
  <si>
    <t>FCF Growth Rate</t>
  </si>
  <si>
    <t>Terminal Value</t>
  </si>
  <si>
    <t>Perpetual Growth Rate</t>
  </si>
  <si>
    <t>Discount Rate (WACC)</t>
  </si>
  <si>
    <t>Discounted Cash Flow Valuation</t>
  </si>
  <si>
    <t>Enterprise Value</t>
  </si>
  <si>
    <t>Cash + Securities</t>
  </si>
  <si>
    <t>Equity Value</t>
  </si>
  <si>
    <t>Shares</t>
  </si>
  <si>
    <t>Intrinsic Value</t>
  </si>
  <si>
    <t>Current Price</t>
  </si>
  <si>
    <t>Upside/Downside</t>
  </si>
  <si>
    <t>Buy/Sell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</si>
</sst>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#,,;\(#,###,,\);\ \-\ \-"/>
    <numFmt numFmtId="165" formatCode="#.00%;\ \-#.00%;\ \-\ \-"/>
    <numFmt numFmtId="166" formatCode="#,##0.00_);\(#,##0.00\);\-\ \-"/>
    <numFmt numFmtId="167" formatCode="&quot;$&quot;#,##0.00"/>
  </numFmts>
  <fonts count="17" x14ac:knownFonts="1">
    <font>
      <sz val="12"/>
      <color rgb="FF000000"/>
      <name val="Calibri"/>
      <family val="1"/>
    </font>
    <font>
      <sz val="14"/>
      <color rgb="FF000000"/>
      <name val="Calibri"/>
      <family val="1"/>
    </font>
    <font>
      <i/>
      <sz val="14"/>
      <color rgb="FF000000"/>
      <name val="Calibri"/>
      <family val="1"/>
    </font>
    <font>
      <b/>
      <u/>
      <sz val="16"/>
      <color rgb="FF000000"/>
      <name val="Calibri"/>
      <family val="1"/>
    </font>
    <font>
      <b/>
      <sz val="16"/>
      <color rgb="FF000000"/>
      <name val="Calibri"/>
      <family val="1"/>
    </font>
    <font>
      <sz val="14"/>
      <color rgb="FF000000"/>
      <name val="Calibri"/>
      <family val="1"/>
    </font>
    <font>
      <b/>
      <sz val="14"/>
      <color rgb="FF000000"/>
      <name val="Calibri"/>
      <family val="1"/>
    </font>
    <font>
      <u/>
      <sz val="14"/>
      <color rgb="FFAEAEAE"/>
      <name val="Calibri"/>
      <family val="1"/>
    </font>
    <font>
      <sz val="12"/>
      <color rgb="FF000000"/>
      <name val="Calibri"/>
      <family val="1"/>
    </font>
    <font>
      <u/>
      <sz val="14"/>
      <color rgb="FF000000"/>
      <name val="Calibri"/>
      <family val="1"/>
    </font>
    <font>
      <i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i/>
      <sz val="14"/>
      <color rgb="FF000000"/>
      <name val="Calibri"/>
      <family val="2"/>
    </font>
    <font>
      <b/>
      <sz val="16"/>
      <color rgb="FF000000"/>
      <name val="Calibri"/>
      <family val="2"/>
    </font>
    <font>
      <b/>
      <u/>
      <sz val="16"/>
      <color rgb="FF000000"/>
      <name val="Calibri"/>
      <family val="2"/>
    </font>
    <font>
      <sz val="12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rgb="FFB4C6E7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68">
    <xf numFmtId="0" fontId="0" fillId="0" borderId="0" xfId="0"/>
    <xf numFmtId="164" fontId="1" fillId="0" borderId="0" xfId="0" applyNumberFormat="1" applyFont="1"/>
    <xf numFmtId="165" fontId="2" fillId="0" borderId="0" xfId="0" applyNumberFormat="1" applyFont="1"/>
    <xf numFmtId="0" fontId="3" fillId="0" borderId="1" xfId="0" applyFont="1" applyBorder="1"/>
    <xf numFmtId="0" fontId="4" fillId="2" borderId="0" xfId="0" applyFont="1" applyFill="1"/>
    <xf numFmtId="0" fontId="5" fillId="0" borderId="0" xfId="0" applyFont="1" applyAlignment="1">
      <alignment indent="1"/>
    </xf>
    <xf numFmtId="164" fontId="6" fillId="0" borderId="2" xfId="0" applyNumberFormat="1" applyFont="1" applyBorder="1" applyAlignment="1">
      <alignment indent="1"/>
    </xf>
    <xf numFmtId="164" fontId="6" fillId="0" borderId="3" xfId="0" applyNumberFormat="1" applyFont="1" applyBorder="1" applyAlignment="1">
      <alignment indent="1"/>
    </xf>
    <xf numFmtId="0" fontId="6" fillId="0" borderId="4" xfId="0" applyFont="1" applyBorder="1"/>
    <xf numFmtId="0" fontId="0" fillId="2" borderId="0" xfId="0" applyFill="1"/>
    <xf numFmtId="164" fontId="6" fillId="0" borderId="2" xfId="0" applyNumberFormat="1" applyFont="1" applyBorder="1"/>
    <xf numFmtId="164" fontId="6" fillId="0" borderId="3" xfId="0" applyNumberFormat="1" applyFont="1" applyBorder="1"/>
    <xf numFmtId="166" fontId="1" fillId="0" borderId="0" xfId="0" applyNumberFormat="1" applyFont="1"/>
    <xf numFmtId="0" fontId="7" fillId="0" borderId="0" xfId="0" applyFont="1"/>
    <xf numFmtId="0" fontId="9" fillId="0" borderId="0" xfId="0" applyFont="1" applyAlignment="1">
      <alignment indent="1"/>
    </xf>
    <xf numFmtId="9" fontId="1" fillId="0" borderId="0" xfId="0" applyNumberFormat="1" applyFont="1"/>
    <xf numFmtId="9" fontId="10" fillId="0" borderId="0" xfId="0" applyNumberFormat="1" applyFont="1"/>
    <xf numFmtId="9" fontId="11" fillId="0" borderId="5" xfId="0" applyNumberFormat="1" applyFont="1" applyBorder="1" applyAlignment="1">
      <alignment horizontal="center"/>
    </xf>
    <xf numFmtId="0" fontId="12" fillId="3" borderId="6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9" fontId="11" fillId="0" borderId="8" xfId="0" applyNumberFormat="1" applyFont="1" applyBorder="1" applyAlignment="1">
      <alignment horizontal="center"/>
    </xf>
    <xf numFmtId="2" fontId="11" fillId="0" borderId="8" xfId="0" applyNumberFormat="1" applyFont="1" applyBorder="1" applyAlignment="1">
      <alignment horizontal="center"/>
    </xf>
    <xf numFmtId="10" fontId="1" fillId="0" borderId="0" xfId="0" applyNumberFormat="1" applyFont="1"/>
    <xf numFmtId="0" fontId="11" fillId="4" borderId="9" xfId="0" applyFont="1" applyFill="1" applyBorder="1" applyAlignment="1">
      <alignment horizontal="left" vertical="center" wrapText="1"/>
    </xf>
    <xf numFmtId="164" fontId="11" fillId="4" borderId="10" xfId="0" applyNumberFormat="1" applyFont="1" applyFill="1" applyBorder="1"/>
    <xf numFmtId="0" fontId="12" fillId="5" borderId="11" xfId="0" applyFont="1" applyFill="1" applyBorder="1" applyAlignment="1">
      <alignment horizontal="left" vertical="center" wrapText="1"/>
    </xf>
    <xf numFmtId="10" fontId="12" fillId="5" borderId="8" xfId="0" applyNumberFormat="1" applyFont="1" applyFill="1" applyBorder="1"/>
    <xf numFmtId="0" fontId="13" fillId="0" borderId="4" xfId="0" applyFont="1" applyBorder="1"/>
    <xf numFmtId="164" fontId="10" fillId="0" borderId="0" xfId="0" applyNumberFormat="1" applyFont="1"/>
    <xf numFmtId="9" fontId="11" fillId="0" borderId="11" xfId="0" applyNumberFormat="1" applyFont="1" applyBorder="1" applyAlignment="1">
      <alignment horizontal="center"/>
    </xf>
    <xf numFmtId="2" fontId="11" fillId="0" borderId="11" xfId="0" applyNumberFormat="1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0" fontId="14" fillId="5" borderId="12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2" fillId="6" borderId="12" xfId="0" applyFont="1" applyFill="1" applyBorder="1" applyAlignment="1">
      <alignment horizontal="center" vertical="center" wrapText="1"/>
    </xf>
    <xf numFmtId="0" fontId="12" fillId="6" borderId="7" xfId="0" applyFont="1" applyFill="1" applyBorder="1" applyAlignment="1">
      <alignment horizontal="center" vertical="center" wrapText="1"/>
    </xf>
    <xf numFmtId="0" fontId="12" fillId="4" borderId="9" xfId="0" applyFont="1" applyFill="1" applyBorder="1" applyAlignment="1">
      <alignment horizontal="left" vertical="center" wrapText="1"/>
    </xf>
    <xf numFmtId="10" fontId="12" fillId="4" borderId="10" xfId="0" applyNumberFormat="1" applyFont="1" applyFill="1" applyBorder="1"/>
    <xf numFmtId="0" fontId="12" fillId="4" borderId="11" xfId="0" applyFont="1" applyFill="1" applyBorder="1" applyAlignment="1">
      <alignment horizontal="left" vertical="center" wrapText="1"/>
    </xf>
    <xf numFmtId="10" fontId="12" fillId="4" borderId="8" xfId="0" applyNumberFormat="1" applyFont="1" applyFill="1" applyBorder="1"/>
    <xf numFmtId="10" fontId="11" fillId="4" borderId="10" xfId="0" applyNumberFormat="1" applyFont="1" applyFill="1" applyBorder="1"/>
    <xf numFmtId="0" fontId="11" fillId="7" borderId="9" xfId="0" applyFont="1" applyFill="1" applyBorder="1" applyAlignment="1">
      <alignment horizontal="left" vertical="center" wrapText="1"/>
    </xf>
    <xf numFmtId="39" fontId="11" fillId="7" borderId="10" xfId="0" applyNumberFormat="1" applyFont="1" applyFill="1" applyBorder="1"/>
    <xf numFmtId="164" fontId="1" fillId="7" borderId="10" xfId="0" applyNumberFormat="1" applyFont="1" applyFill="1" applyBorder="1"/>
    <xf numFmtId="164" fontId="12" fillId="4" borderId="8" xfId="0" applyNumberFormat="1" applyFont="1" applyFill="1" applyBorder="1"/>
    <xf numFmtId="164" fontId="10" fillId="8" borderId="0" xfId="0" applyNumberFormat="1" applyFont="1" applyFill="1"/>
    <xf numFmtId="0" fontId="0" fillId="8" borderId="0" xfId="0" applyFill="1"/>
    <xf numFmtId="9" fontId="16" fillId="8" borderId="9" xfId="0" applyNumberFormat="1" applyFont="1" applyFill="1" applyBorder="1" applyAlignment="1">
      <alignment wrapText="1"/>
    </xf>
    <xf numFmtId="10" fontId="1" fillId="8" borderId="10" xfId="0" applyNumberFormat="1" applyFont="1" applyFill="1" applyBorder="1" applyAlignment="1">
      <alignment horizontal="right" vertical="center"/>
    </xf>
    <xf numFmtId="164" fontId="1" fillId="8" borderId="0" xfId="0" applyNumberFormat="1" applyFont="1" applyFill="1"/>
    <xf numFmtId="0" fontId="0" fillId="8" borderId="0" xfId="0" applyFill="1" applyAlignment="1">
      <alignment horizontal="left"/>
    </xf>
    <xf numFmtId="0" fontId="16" fillId="7" borderId="9" xfId="0" applyFont="1" applyFill="1" applyBorder="1" applyAlignment="1">
      <alignment wrapText="1"/>
    </xf>
    <xf numFmtId="10" fontId="1" fillId="7" borderId="10" xfId="0" applyNumberFormat="1" applyFont="1" applyFill="1" applyBorder="1" applyAlignment="1">
      <alignment horizontal="right" vertical="center"/>
    </xf>
    <xf numFmtId="0" fontId="16" fillId="8" borderId="11" xfId="0" applyFont="1" applyFill="1" applyBorder="1"/>
    <xf numFmtId="10" fontId="1" fillId="8" borderId="8" xfId="0" applyNumberFormat="1" applyFont="1" applyFill="1" applyBorder="1" applyAlignment="1">
      <alignment horizontal="right" vertical="center"/>
    </xf>
    <xf numFmtId="0" fontId="1" fillId="5" borderId="13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164" fontId="1" fillId="8" borderId="9" xfId="0" applyNumberFormat="1" applyFont="1" applyFill="1" applyBorder="1" applyAlignment="1">
      <alignment wrapText="1"/>
    </xf>
    <xf numFmtId="164" fontId="1" fillId="8" borderId="10" xfId="0" applyNumberFormat="1" applyFont="1" applyFill="1" applyBorder="1"/>
    <xf numFmtId="164" fontId="1" fillId="8" borderId="10" xfId="0" applyNumberFormat="1" applyFont="1" applyFill="1" applyBorder="1" applyAlignment="1">
      <alignment wrapText="1"/>
    </xf>
    <xf numFmtId="164" fontId="1" fillId="5" borderId="9" xfId="0" applyNumberFormat="1" applyFont="1" applyFill="1" applyBorder="1" applyAlignment="1">
      <alignment wrapText="1"/>
    </xf>
    <xf numFmtId="167" fontId="12" fillId="5" borderId="10" xfId="0" applyNumberFormat="1" applyFont="1" applyFill="1" applyBorder="1"/>
    <xf numFmtId="164" fontId="1" fillId="7" borderId="9" xfId="0" applyNumberFormat="1" applyFont="1" applyFill="1" applyBorder="1" applyAlignment="1">
      <alignment wrapText="1"/>
    </xf>
    <xf numFmtId="167" fontId="1" fillId="7" borderId="10" xfId="0" applyNumberFormat="1" applyFont="1" applyFill="1" applyBorder="1"/>
    <xf numFmtId="164" fontId="1" fillId="5" borderId="11" xfId="0" applyNumberFormat="1" applyFont="1" applyFill="1" applyBorder="1" applyAlignment="1">
      <alignment wrapText="1"/>
    </xf>
    <xf numFmtId="9" fontId="12" fillId="5" borderId="8" xfId="1" applyFont="1" applyFill="1" applyBorder="1"/>
    <xf numFmtId="0" fontId="12" fillId="5" borderId="8" xfId="0" applyFont="1" applyFill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AMAT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410596026490061E-2"/>
          <c:y val="0.11127548390536962"/>
          <c:w val="0.85060927152317878"/>
          <c:h val="0.72423188354277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1'!$A$3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1'!$B$3:$AM$3</c:f>
              <c:numCache>
                <c:formatCode>#,###,,;\(#,###,,\);\ \-\ \-</c:formatCode>
                <c:ptCount val="38"/>
                <c:pt idx="0">
                  <c:v>174600000</c:v>
                </c:pt>
                <c:pt idx="1">
                  <c:v>149300000</c:v>
                </c:pt>
                <c:pt idx="2">
                  <c:v>174400000</c:v>
                </c:pt>
                <c:pt idx="3">
                  <c:v>362800000</c:v>
                </c:pt>
                <c:pt idx="4">
                  <c:v>501800000</c:v>
                </c:pt>
                <c:pt idx="5">
                  <c:v>567100000</c:v>
                </c:pt>
                <c:pt idx="6">
                  <c:v>638600000</c:v>
                </c:pt>
                <c:pt idx="7">
                  <c:v>751400000</c:v>
                </c:pt>
                <c:pt idx="8">
                  <c:v>1080000000</c:v>
                </c:pt>
                <c:pt idx="9">
                  <c:v>1659800000</c:v>
                </c:pt>
                <c:pt idx="10">
                  <c:v>3061900000</c:v>
                </c:pt>
                <c:pt idx="11">
                  <c:v>4144800000</c:v>
                </c:pt>
                <c:pt idx="12">
                  <c:v>4074300000</c:v>
                </c:pt>
                <c:pt idx="13">
                  <c:v>4041700000</c:v>
                </c:pt>
                <c:pt idx="14">
                  <c:v>4859100000</c:v>
                </c:pt>
                <c:pt idx="15">
                  <c:v>9564412000</c:v>
                </c:pt>
                <c:pt idx="16">
                  <c:v>7343248000</c:v>
                </c:pt>
                <c:pt idx="17">
                  <c:v>5062312000</c:v>
                </c:pt>
                <c:pt idx="18">
                  <c:v>4477291000</c:v>
                </c:pt>
                <c:pt idx="19">
                  <c:v>8013063000</c:v>
                </c:pt>
                <c:pt idx="20">
                  <c:v>6991823000</c:v>
                </c:pt>
                <c:pt idx="21">
                  <c:v>9167014000</c:v>
                </c:pt>
                <c:pt idx="22">
                  <c:v>9734856000</c:v>
                </c:pt>
                <c:pt idx="23">
                  <c:v>8129240000</c:v>
                </c:pt>
                <c:pt idx="24">
                  <c:v>5013607000</c:v>
                </c:pt>
                <c:pt idx="25">
                  <c:v>9548667000</c:v>
                </c:pt>
                <c:pt idx="26">
                  <c:v>10517000000</c:v>
                </c:pt>
                <c:pt idx="27">
                  <c:v>8719000000</c:v>
                </c:pt>
                <c:pt idx="28">
                  <c:v>7509000000</c:v>
                </c:pt>
                <c:pt idx="29">
                  <c:v>9072000000</c:v>
                </c:pt>
                <c:pt idx="30">
                  <c:v>9659000000</c:v>
                </c:pt>
                <c:pt idx="31">
                  <c:v>10825000000</c:v>
                </c:pt>
                <c:pt idx="32">
                  <c:v>14537000000</c:v>
                </c:pt>
                <c:pt idx="33">
                  <c:v>17253000000</c:v>
                </c:pt>
                <c:pt idx="34">
                  <c:v>14608000000</c:v>
                </c:pt>
                <c:pt idx="35">
                  <c:v>17202000000</c:v>
                </c:pt>
                <c:pt idx="36">
                  <c:v>23063000000</c:v>
                </c:pt>
                <c:pt idx="37">
                  <c:v>25785000000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52-734B-BB53-C09F99A1DC99}"/>
            </c:ext>
          </c:extLst>
        </c:ser>
        <c:ser>
          <c:idx val="1"/>
          <c:order val="1"/>
          <c:tx>
            <c:strRef>
              <c:f>'Sheet 1'!$A$19</c:f>
              <c:strCache>
                <c:ptCount val="1"/>
                <c:pt idx="0">
                  <c:v>EBITDA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1'!$B$19:$AM$19</c:f>
              <c:numCache>
                <c:formatCode>#,###,,;\(#,###,,\);\ \-\ \-</c:formatCode>
                <c:ptCount val="38"/>
                <c:pt idx="0">
                  <c:v>21200000</c:v>
                </c:pt>
                <c:pt idx="1">
                  <c:v>9900000</c:v>
                </c:pt>
                <c:pt idx="2">
                  <c:v>9800000</c:v>
                </c:pt>
                <c:pt idx="3">
                  <c:v>78100000</c:v>
                </c:pt>
                <c:pt idx="4">
                  <c:v>96100000</c:v>
                </c:pt>
                <c:pt idx="5">
                  <c:v>70100000</c:v>
                </c:pt>
                <c:pt idx="6">
                  <c:v>64800000</c:v>
                </c:pt>
                <c:pt idx="7">
                  <c:v>87800000</c:v>
                </c:pt>
                <c:pt idx="8">
                  <c:v>189300000</c:v>
                </c:pt>
                <c:pt idx="9">
                  <c:v>396900000</c:v>
                </c:pt>
                <c:pt idx="10">
                  <c:v>781800000</c:v>
                </c:pt>
                <c:pt idx="11">
                  <c:v>1071400000</c:v>
                </c:pt>
                <c:pt idx="12">
                  <c:v>1018300000</c:v>
                </c:pt>
                <c:pt idx="13">
                  <c:v>664300000</c:v>
                </c:pt>
                <c:pt idx="14">
                  <c:v>1352000000</c:v>
                </c:pt>
                <c:pt idx="15">
                  <c:v>3309814000</c:v>
                </c:pt>
                <c:pt idx="16">
                  <c:v>1490773000</c:v>
                </c:pt>
                <c:pt idx="17">
                  <c:v>728037000</c:v>
                </c:pt>
                <c:pt idx="18">
                  <c:v>172835000</c:v>
                </c:pt>
                <c:pt idx="19">
                  <c:v>2186235000</c:v>
                </c:pt>
                <c:pt idx="20">
                  <c:v>1882153000</c:v>
                </c:pt>
                <c:pt idx="21">
                  <c:v>2437384000</c:v>
                </c:pt>
                <c:pt idx="22">
                  <c:v>2707987000</c:v>
                </c:pt>
                <c:pt idx="23">
                  <c:v>1728769000</c:v>
                </c:pt>
                <c:pt idx="24">
                  <c:v>-173296000</c:v>
                </c:pt>
                <c:pt idx="25">
                  <c:v>1712988000</c:v>
                </c:pt>
                <c:pt idx="26">
                  <c:v>2683000000</c:v>
                </c:pt>
                <c:pt idx="27">
                  <c:v>833000000</c:v>
                </c:pt>
                <c:pt idx="28">
                  <c:v>855000000</c:v>
                </c:pt>
                <c:pt idx="29">
                  <c:v>1918000000</c:v>
                </c:pt>
                <c:pt idx="30">
                  <c:v>2072000000</c:v>
                </c:pt>
                <c:pt idx="31">
                  <c:v>2557000000</c:v>
                </c:pt>
                <c:pt idx="32">
                  <c:v>4336000000</c:v>
                </c:pt>
                <c:pt idx="33">
                  <c:v>5385000000</c:v>
                </c:pt>
                <c:pt idx="34">
                  <c:v>3869000000</c:v>
                </c:pt>
                <c:pt idx="35">
                  <c:v>4782000000</c:v>
                </c:pt>
                <c:pt idx="36">
                  <c:v>7401000000</c:v>
                </c:pt>
                <c:pt idx="37">
                  <c:v>8271000000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52-734B-BB53-C09F99A1DC99}"/>
            </c:ext>
          </c:extLst>
        </c:ser>
        <c:ser>
          <c:idx val="2"/>
          <c:order val="2"/>
          <c:tx>
            <c:strRef>
              <c:f>'Sheet 1'!$A$106</c:f>
              <c:strCache>
                <c:ptCount val="1"/>
                <c:pt idx="0">
                  <c:v>Free Cash Flow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1'!$B$106:$AM$106</c:f>
              <c:numCache>
                <c:formatCode>#,###,,;\(#,###,,\);\ \-\ \-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-27500000</c:v>
                </c:pt>
                <c:pt idx="5">
                  <c:v>-68700000</c:v>
                </c:pt>
                <c:pt idx="6">
                  <c:v>-28500000</c:v>
                </c:pt>
                <c:pt idx="7">
                  <c:v>-7400000</c:v>
                </c:pt>
                <c:pt idx="8">
                  <c:v>17600000</c:v>
                </c:pt>
                <c:pt idx="9">
                  <c:v>-69400000</c:v>
                </c:pt>
                <c:pt idx="10">
                  <c:v>-122900000</c:v>
                </c:pt>
                <c:pt idx="11">
                  <c:v>239500000</c:v>
                </c:pt>
                <c:pt idx="12">
                  <c:v>362300000</c:v>
                </c:pt>
                <c:pt idx="13">
                  <c:v>367800000</c:v>
                </c:pt>
                <c:pt idx="14">
                  <c:v>729300000</c:v>
                </c:pt>
                <c:pt idx="15">
                  <c:v>1268560000</c:v>
                </c:pt>
                <c:pt idx="16">
                  <c:v>869684000</c:v>
                </c:pt>
                <c:pt idx="17">
                  <c:v>75058000</c:v>
                </c:pt>
                <c:pt idx="18">
                  <c:v>536474000</c:v>
                </c:pt>
                <c:pt idx="19">
                  <c:v>1436694000</c:v>
                </c:pt>
                <c:pt idx="20">
                  <c:v>1047490000</c:v>
                </c:pt>
                <c:pt idx="21">
                  <c:v>1756245000</c:v>
                </c:pt>
                <c:pt idx="22">
                  <c:v>1944512000</c:v>
                </c:pt>
                <c:pt idx="23">
                  <c:v>1422562000</c:v>
                </c:pt>
                <c:pt idx="24">
                  <c:v>84238000</c:v>
                </c:pt>
                <c:pt idx="25">
                  <c:v>1553772000</c:v>
                </c:pt>
                <c:pt idx="26">
                  <c:v>2217000000</c:v>
                </c:pt>
                <c:pt idx="27">
                  <c:v>1689000000</c:v>
                </c:pt>
                <c:pt idx="28">
                  <c:v>426000000</c:v>
                </c:pt>
                <c:pt idx="29">
                  <c:v>1559000000</c:v>
                </c:pt>
                <c:pt idx="30">
                  <c:v>948000000</c:v>
                </c:pt>
                <c:pt idx="31">
                  <c:v>2213000000</c:v>
                </c:pt>
                <c:pt idx="32">
                  <c:v>3264000000</c:v>
                </c:pt>
                <c:pt idx="33">
                  <c:v>3165000000</c:v>
                </c:pt>
                <c:pt idx="34">
                  <c:v>2806000000</c:v>
                </c:pt>
                <c:pt idx="35">
                  <c:v>3382000000</c:v>
                </c:pt>
                <c:pt idx="36">
                  <c:v>4774000000</c:v>
                </c:pt>
                <c:pt idx="37">
                  <c:v>4612000000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52-734B-BB53-C09F99A1D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7062080"/>
        <c:axId val="66664368"/>
      </c:barChart>
      <c:catAx>
        <c:axId val="6706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64368"/>
        <c:crosses val="autoZero"/>
        <c:auto val="1"/>
        <c:lblAlgn val="ctr"/>
        <c:lblOffset val="100"/>
        <c:noMultiLvlLbl val="0"/>
      </c:catAx>
      <c:valAx>
        <c:axId val="666643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#,,;\(#,###,,\);\ \-\ 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6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954674870939145"/>
          <c:y val="0.91309592790743144"/>
          <c:w val="0.30355550920373364"/>
          <c:h val="4.62720179164963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15875</xdr:colOff>
      <xdr:row>108</xdr:row>
      <xdr:rowOff>9525</xdr:rowOff>
    </xdr:from>
    <xdr:to>
      <xdr:col>46</xdr:col>
      <xdr:colOff>1587500</xdr:colOff>
      <xdr:row>133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4A110A-BCA3-137F-BBFD-C6C159C6D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sec.gov/Archives/edgar/data/6951/0000891618-98-000207-index.html" TargetMode="External"/><Relationship Id="rId21" Type="http://schemas.openxmlformats.org/officeDocument/2006/relationships/hyperlink" Target="https://www.sec.gov/Archives/edgar/data/6951/000089161894000267/0000891618-94-000267-index.html" TargetMode="External"/><Relationship Id="rId42" Type="http://schemas.openxmlformats.org/officeDocument/2006/relationships/hyperlink" Target="https://www.sec.gov/Archives/edgar/data/6951/000095013405023162/f15204e10vk.htm" TargetMode="External"/><Relationship Id="rId47" Type="http://schemas.openxmlformats.org/officeDocument/2006/relationships/hyperlink" Target="https://www.sec.gov/Archives/edgar/data/6951/000089161807000682/0000891618-07-000682-index.html" TargetMode="External"/><Relationship Id="rId63" Type="http://schemas.openxmlformats.org/officeDocument/2006/relationships/hyperlink" Target="https://www.sec.gov/Archives/edgar/data/6951/000000695115000034/0000006951-15-000034-index.html" TargetMode="External"/><Relationship Id="rId68" Type="http://schemas.openxmlformats.org/officeDocument/2006/relationships/hyperlink" Target="https://www.sec.gov/Archives/edgar/data/6951/000000695118000041/0000006951-18-000041-index.html" TargetMode="External"/><Relationship Id="rId16" Type="http://schemas.openxmlformats.org/officeDocument/2006/relationships/hyperlink" Target="https://sec.gov/" TargetMode="External"/><Relationship Id="rId11" Type="http://schemas.openxmlformats.org/officeDocument/2006/relationships/hyperlink" Target="https://sec.gov/" TargetMode="External"/><Relationship Id="rId24" Type="http://schemas.openxmlformats.org/officeDocument/2006/relationships/hyperlink" Target="https://www.sec.gov/Archives/edgar/data/6951/000089161897000148/0000891618-97-000148-index.html" TargetMode="External"/><Relationship Id="rId32" Type="http://schemas.openxmlformats.org/officeDocument/2006/relationships/hyperlink" Target="https://www.sec.gov/Archives/edgar/data/6951/000000695101500003/0000006951-01-500003-index.htm" TargetMode="External"/><Relationship Id="rId37" Type="http://schemas.openxmlformats.org/officeDocument/2006/relationships/hyperlink" Target="https://sec.gov/" TargetMode="External"/><Relationship Id="rId40" Type="http://schemas.openxmlformats.org/officeDocument/2006/relationships/hyperlink" Target="https://www.sec.gov/Archives/edgar/data/6951/000095013404019339/f03874e10vk.htm" TargetMode="External"/><Relationship Id="rId45" Type="http://schemas.openxmlformats.org/officeDocument/2006/relationships/hyperlink" Target="https://www.sec.gov/Archives/edgar/data/6951/000089161806000507/f25754e10vk.htm" TargetMode="External"/><Relationship Id="rId53" Type="http://schemas.openxmlformats.org/officeDocument/2006/relationships/hyperlink" Target="https://www.sec.gov/Archives/edgar/data/6951/000095012310112754/0000950123-10-112754-index.html" TargetMode="External"/><Relationship Id="rId58" Type="http://schemas.openxmlformats.org/officeDocument/2006/relationships/hyperlink" Target="https://www.sec.gov/Archives/edgar/data/6951/000000695113000044/0000006951-13-000044-index.html" TargetMode="External"/><Relationship Id="rId66" Type="http://schemas.openxmlformats.org/officeDocument/2006/relationships/hyperlink" Target="https://www.sec.gov/Archives/edgar/data/6951/000000695117000038/0000006951-17-000038-index.html" TargetMode="External"/><Relationship Id="rId74" Type="http://schemas.openxmlformats.org/officeDocument/2006/relationships/hyperlink" Target="https://www.sec.gov/Archives/edgar/data/6951/000000695121000043/0000006951-21-000043-index.htm" TargetMode="External"/><Relationship Id="rId79" Type="http://schemas.openxmlformats.org/officeDocument/2006/relationships/drawing" Target="../drawings/drawing1.xml"/><Relationship Id="rId5" Type="http://schemas.openxmlformats.org/officeDocument/2006/relationships/hyperlink" Target="https://sec.gov/" TargetMode="External"/><Relationship Id="rId61" Type="http://schemas.openxmlformats.org/officeDocument/2006/relationships/hyperlink" Target="https://www.sec.gov/Archives/edgar/data/6951/000000695114000037/0000006951-14-000037-index.html" TargetMode="External"/><Relationship Id="rId19" Type="http://schemas.openxmlformats.org/officeDocument/2006/relationships/hyperlink" Target="https://sec.gov/" TargetMode="External"/><Relationship Id="rId14" Type="http://schemas.openxmlformats.org/officeDocument/2006/relationships/hyperlink" Target="https://sec.gov/" TargetMode="External"/><Relationship Id="rId22" Type="http://schemas.openxmlformats.org/officeDocument/2006/relationships/hyperlink" Target="https://www.sec.gov/Archives/edgar/data/6951/000089161896000013/0000891618-96-000013-index.html" TargetMode="External"/><Relationship Id="rId27" Type="http://schemas.openxmlformats.org/officeDocument/2006/relationships/hyperlink" Target="https://www.sec.gov/Archives/edgar/data/6951/0000891618-98-000207-index.html" TargetMode="External"/><Relationship Id="rId30" Type="http://schemas.openxmlformats.org/officeDocument/2006/relationships/hyperlink" Target="https://sec.gov/" TargetMode="External"/><Relationship Id="rId35" Type="http://schemas.openxmlformats.org/officeDocument/2006/relationships/hyperlink" Target="https://www.sec.gov/Archives/edgar/data/6951/000000695102000002/0000006951-02-000002-index.html" TargetMode="External"/><Relationship Id="rId43" Type="http://schemas.openxmlformats.org/officeDocument/2006/relationships/hyperlink" Target="https://www.sec.gov/Archives/edgar/data/6951/000095013405023162/f15204e10vk.htm" TargetMode="External"/><Relationship Id="rId48" Type="http://schemas.openxmlformats.org/officeDocument/2006/relationships/hyperlink" Target="https://www.sec.gov/Archives/edgar/data/6951/000095013408022104/0000950134-08-022104-index.html" TargetMode="External"/><Relationship Id="rId56" Type="http://schemas.openxmlformats.org/officeDocument/2006/relationships/hyperlink" Target="https://www.sec.gov/Archives/edgar/data/6951/000000695112000018/0000006951-12-000018-index.html" TargetMode="External"/><Relationship Id="rId64" Type="http://schemas.openxmlformats.org/officeDocument/2006/relationships/hyperlink" Target="https://www.sec.gov/Archives/edgar/data/6951/000000695116000068/0000006951-16-000068-index.html" TargetMode="External"/><Relationship Id="rId69" Type="http://schemas.openxmlformats.org/officeDocument/2006/relationships/hyperlink" Target="https://www.sec.gov/Archives/edgar/data/6951/000000695118000041/0000006951-18-000041-index.html" TargetMode="External"/><Relationship Id="rId77" Type="http://schemas.openxmlformats.org/officeDocument/2006/relationships/hyperlink" Target="https://www.sec.gov/Archives/edgar/data/6951/000000695122000043/0000006951-22-000043-index.htm" TargetMode="External"/><Relationship Id="rId8" Type="http://schemas.openxmlformats.org/officeDocument/2006/relationships/hyperlink" Target="https://sec.gov/" TargetMode="External"/><Relationship Id="rId51" Type="http://schemas.openxmlformats.org/officeDocument/2006/relationships/hyperlink" Target="https://www.sec.gov/Archives/edgar/data/6951/000095012309070205/0000950123-09-070205-index.html" TargetMode="External"/><Relationship Id="rId72" Type="http://schemas.openxmlformats.org/officeDocument/2006/relationships/hyperlink" Target="https://www.sec.gov/Archives/edgar/data/6951/000000695120000048/0000006951-20-000048-index.htm" TargetMode="External"/><Relationship Id="rId3" Type="http://schemas.openxmlformats.org/officeDocument/2006/relationships/hyperlink" Target="https://sec.gov/" TargetMode="External"/><Relationship Id="rId12" Type="http://schemas.openxmlformats.org/officeDocument/2006/relationships/hyperlink" Target="https://sec.gov/" TargetMode="External"/><Relationship Id="rId17" Type="http://schemas.openxmlformats.org/officeDocument/2006/relationships/hyperlink" Target="https://sec.gov/" TargetMode="External"/><Relationship Id="rId25" Type="http://schemas.openxmlformats.org/officeDocument/2006/relationships/hyperlink" Target="https://www.sec.gov/Archives/edgar/data/6951/000089161897000148/0000891618-97-000148-index.html" TargetMode="External"/><Relationship Id="rId33" Type="http://schemas.openxmlformats.org/officeDocument/2006/relationships/hyperlink" Target="https://www.sec.gov/Archives/edgar/data/6951/000000695101500003/0000006951-01-500003-index.htm" TargetMode="External"/><Relationship Id="rId38" Type="http://schemas.openxmlformats.org/officeDocument/2006/relationships/hyperlink" Target="https://www.sec.gov/Archives/edgar/data/6951/000089161804000093/f95058e10vk.htm" TargetMode="External"/><Relationship Id="rId46" Type="http://schemas.openxmlformats.org/officeDocument/2006/relationships/hyperlink" Target="https://www.sec.gov/Archives/edgar/data/6951/000089161807000682/0000891618-07-000682-index.html" TargetMode="External"/><Relationship Id="rId59" Type="http://schemas.openxmlformats.org/officeDocument/2006/relationships/hyperlink" Target="https://www.sec.gov/Archives/edgar/data/6951/000000695113000044/0000006951-13-000044-index.html" TargetMode="External"/><Relationship Id="rId67" Type="http://schemas.openxmlformats.org/officeDocument/2006/relationships/hyperlink" Target="https://www.sec.gov/Archives/edgar/data/6951/000000695117000038/0000006951-17-000038-index.html" TargetMode="External"/><Relationship Id="rId20" Type="http://schemas.openxmlformats.org/officeDocument/2006/relationships/hyperlink" Target="https://www.sec.gov/Archives/edgar/data/6951/000089161894000267/0000891618-94-000267-index.html" TargetMode="External"/><Relationship Id="rId41" Type="http://schemas.openxmlformats.org/officeDocument/2006/relationships/hyperlink" Target="https://www.sec.gov/Archives/edgar/data/6951/000095013404019339/f03874e10vk.htm" TargetMode="External"/><Relationship Id="rId54" Type="http://schemas.openxmlformats.org/officeDocument/2006/relationships/hyperlink" Target="https://www.sec.gov/Archives/edgar/data/6951/000119312511332050/0001193125-11-332050-index.html" TargetMode="External"/><Relationship Id="rId62" Type="http://schemas.openxmlformats.org/officeDocument/2006/relationships/hyperlink" Target="https://www.sec.gov/Archives/edgar/data/6951/000000695115000034/0000006951-15-000034-index.html" TargetMode="External"/><Relationship Id="rId70" Type="http://schemas.openxmlformats.org/officeDocument/2006/relationships/hyperlink" Target="https://www.sec.gov/Archives/edgar/data/6951/000000695119000046/0000006951-19-000046-index.html" TargetMode="External"/><Relationship Id="rId75" Type="http://schemas.openxmlformats.org/officeDocument/2006/relationships/hyperlink" Target="https://www.sec.gov/Archives/edgar/data/6951/000000695121000043/0000006951-21-000043-index.htm" TargetMode="External"/><Relationship Id="rId1" Type="http://schemas.openxmlformats.org/officeDocument/2006/relationships/hyperlink" Target="https://roic.ai/company/AMAT" TargetMode="External"/><Relationship Id="rId6" Type="http://schemas.openxmlformats.org/officeDocument/2006/relationships/hyperlink" Target="https://sec.gov/" TargetMode="External"/><Relationship Id="rId15" Type="http://schemas.openxmlformats.org/officeDocument/2006/relationships/hyperlink" Target="https://sec.gov/" TargetMode="External"/><Relationship Id="rId23" Type="http://schemas.openxmlformats.org/officeDocument/2006/relationships/hyperlink" Target="https://www.sec.gov/Archives/edgar/data/6951/000089161896000013/0000891618-96-000013-index.html" TargetMode="External"/><Relationship Id="rId28" Type="http://schemas.openxmlformats.org/officeDocument/2006/relationships/hyperlink" Target="https://sec.gov/" TargetMode="External"/><Relationship Id="rId36" Type="http://schemas.openxmlformats.org/officeDocument/2006/relationships/hyperlink" Target="https://sec.gov/" TargetMode="External"/><Relationship Id="rId49" Type="http://schemas.openxmlformats.org/officeDocument/2006/relationships/hyperlink" Target="https://www.sec.gov/Archives/edgar/data/6951/000095013408022104/0000950134-08-022104-index.html" TargetMode="External"/><Relationship Id="rId57" Type="http://schemas.openxmlformats.org/officeDocument/2006/relationships/hyperlink" Target="https://www.sec.gov/Archives/edgar/data/6951/000000695112000018/0000006951-12-000018-index.html" TargetMode="External"/><Relationship Id="rId10" Type="http://schemas.openxmlformats.org/officeDocument/2006/relationships/hyperlink" Target="https://sec.gov/" TargetMode="External"/><Relationship Id="rId31" Type="http://schemas.openxmlformats.org/officeDocument/2006/relationships/hyperlink" Target="https://sec.gov/" TargetMode="External"/><Relationship Id="rId44" Type="http://schemas.openxmlformats.org/officeDocument/2006/relationships/hyperlink" Target="https://www.sec.gov/Archives/edgar/data/6951/000089161806000507/f25754e10vk.htm" TargetMode="External"/><Relationship Id="rId52" Type="http://schemas.openxmlformats.org/officeDocument/2006/relationships/hyperlink" Target="https://www.sec.gov/Archives/edgar/data/6951/000095012310112754/0000950123-10-112754-index.html" TargetMode="External"/><Relationship Id="rId60" Type="http://schemas.openxmlformats.org/officeDocument/2006/relationships/hyperlink" Target="https://www.sec.gov/Archives/edgar/data/6951/000000695114000037/0000006951-14-000037-index.html" TargetMode="External"/><Relationship Id="rId65" Type="http://schemas.openxmlformats.org/officeDocument/2006/relationships/hyperlink" Target="https://www.sec.gov/Archives/edgar/data/6951/000000695116000068/0000006951-16-000068-index.html" TargetMode="External"/><Relationship Id="rId73" Type="http://schemas.openxmlformats.org/officeDocument/2006/relationships/hyperlink" Target="https://www.sec.gov/Archives/edgar/data/6951/000000695120000048/0000006951-20-000048-index.htm" TargetMode="External"/><Relationship Id="rId78" Type="http://schemas.openxmlformats.org/officeDocument/2006/relationships/hyperlink" Target="https://finbox.com/NASDAQGS:AMAT/explorer/revenue_proj" TargetMode="External"/><Relationship Id="rId4" Type="http://schemas.openxmlformats.org/officeDocument/2006/relationships/hyperlink" Target="https://sec.gov/" TargetMode="External"/><Relationship Id="rId9" Type="http://schemas.openxmlformats.org/officeDocument/2006/relationships/hyperlink" Target="https://sec.gov/" TargetMode="External"/><Relationship Id="rId13" Type="http://schemas.openxmlformats.org/officeDocument/2006/relationships/hyperlink" Target="https://sec.gov/" TargetMode="External"/><Relationship Id="rId18" Type="http://schemas.openxmlformats.org/officeDocument/2006/relationships/hyperlink" Target="https://sec.gov/" TargetMode="External"/><Relationship Id="rId39" Type="http://schemas.openxmlformats.org/officeDocument/2006/relationships/hyperlink" Target="https://www.sec.gov/Archives/edgar/data/6951/000089161804000093/f95058e10vk.htm" TargetMode="External"/><Relationship Id="rId34" Type="http://schemas.openxmlformats.org/officeDocument/2006/relationships/hyperlink" Target="https://www.sec.gov/Archives/edgar/data/6951/000000695102000002/0000006951-02-000002-index.html" TargetMode="External"/><Relationship Id="rId50" Type="http://schemas.openxmlformats.org/officeDocument/2006/relationships/hyperlink" Target="https://www.sec.gov/Archives/edgar/data/6951/000095012309070205/0000950123-09-070205-index.html" TargetMode="External"/><Relationship Id="rId55" Type="http://schemas.openxmlformats.org/officeDocument/2006/relationships/hyperlink" Target="https://www.sec.gov/Archives/edgar/data/6951/000119312511332050/0001193125-11-332050-index.html" TargetMode="External"/><Relationship Id="rId76" Type="http://schemas.openxmlformats.org/officeDocument/2006/relationships/hyperlink" Target="https://www.sec.gov/Archives/edgar/data/6951/000000695122000043/0000006951-22-000043-index.htm" TargetMode="External"/><Relationship Id="rId7" Type="http://schemas.openxmlformats.org/officeDocument/2006/relationships/hyperlink" Target="https://sec.gov/" TargetMode="External"/><Relationship Id="rId71" Type="http://schemas.openxmlformats.org/officeDocument/2006/relationships/hyperlink" Target="https://www.sec.gov/Archives/edgar/data/6951/000000695119000046/0000006951-19-000046-index.html" TargetMode="External"/><Relationship Id="rId2" Type="http://schemas.openxmlformats.org/officeDocument/2006/relationships/hyperlink" Target="https://sec.gov/" TargetMode="External"/><Relationship Id="rId29" Type="http://schemas.openxmlformats.org/officeDocument/2006/relationships/hyperlink" Target="https://sec.go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118"/>
  <sheetViews>
    <sheetView tabSelected="1" zoomScale="80" zoomScaleNormal="80" workbookViewId="0">
      <pane xSplit="1" ySplit="1" topLeftCell="AJ76" activePane="bottomRight" state="frozen"/>
      <selection pane="topRight"/>
      <selection pane="bottomLeft"/>
      <selection pane="bottomRight" activeCell="AQ145" sqref="AQ145"/>
    </sheetView>
  </sheetViews>
  <sheetFormatPr baseColWidth="10" defaultRowHeight="16" x14ac:dyDescent="0.2"/>
  <cols>
    <col min="1" max="1" width="50" customWidth="1"/>
    <col min="2" max="39" width="15" customWidth="1"/>
    <col min="40" max="48" width="21" customWidth="1"/>
  </cols>
  <sheetData>
    <row r="1" spans="1:48" ht="22" thickBot="1" x14ac:dyDescent="0.3">
      <c r="A1" s="3" t="s">
        <v>94</v>
      </c>
      <c r="B1" s="8">
        <v>1985</v>
      </c>
      <c r="C1" s="8">
        <v>1986</v>
      </c>
      <c r="D1" s="8">
        <v>1987</v>
      </c>
      <c r="E1" s="8">
        <v>1988</v>
      </c>
      <c r="F1" s="8">
        <v>1989</v>
      </c>
      <c r="G1" s="8">
        <v>1990</v>
      </c>
      <c r="H1" s="8">
        <v>1991</v>
      </c>
      <c r="I1" s="8">
        <v>1992</v>
      </c>
      <c r="J1" s="8">
        <v>1993</v>
      </c>
      <c r="K1" s="8">
        <v>1994</v>
      </c>
      <c r="L1" s="8">
        <v>1995</v>
      </c>
      <c r="M1" s="8">
        <v>1996</v>
      </c>
      <c r="N1" s="8">
        <v>1997</v>
      </c>
      <c r="O1" s="8">
        <v>1998</v>
      </c>
      <c r="P1" s="8">
        <v>1999</v>
      </c>
      <c r="Q1" s="8">
        <v>2000</v>
      </c>
      <c r="R1" s="8">
        <v>2001</v>
      </c>
      <c r="S1" s="8">
        <v>2002</v>
      </c>
      <c r="T1" s="8">
        <v>2003</v>
      </c>
      <c r="U1" s="8">
        <v>2004</v>
      </c>
      <c r="V1" s="8">
        <v>2005</v>
      </c>
      <c r="W1" s="8">
        <v>2006</v>
      </c>
      <c r="X1" s="8">
        <v>2007</v>
      </c>
      <c r="Y1" s="8">
        <v>2008</v>
      </c>
      <c r="Z1" s="8">
        <v>2009</v>
      </c>
      <c r="AA1" s="8">
        <v>2010</v>
      </c>
      <c r="AB1" s="8">
        <v>2011</v>
      </c>
      <c r="AC1" s="8">
        <v>2012</v>
      </c>
      <c r="AD1" s="8">
        <v>2013</v>
      </c>
      <c r="AE1" s="8">
        <v>2014</v>
      </c>
      <c r="AF1" s="8">
        <v>2015</v>
      </c>
      <c r="AG1" s="8">
        <v>2016</v>
      </c>
      <c r="AH1" s="8">
        <v>2017</v>
      </c>
      <c r="AI1" s="8">
        <v>2018</v>
      </c>
      <c r="AJ1" s="8">
        <v>2019</v>
      </c>
      <c r="AK1" s="8">
        <v>2020</v>
      </c>
      <c r="AL1" s="8">
        <v>2021</v>
      </c>
      <c r="AM1" s="8">
        <v>2022</v>
      </c>
      <c r="AN1" s="27">
        <v>2023</v>
      </c>
      <c r="AO1" s="27">
        <v>2024</v>
      </c>
      <c r="AP1" s="27">
        <v>2025</v>
      </c>
      <c r="AQ1" s="27">
        <v>2026</v>
      </c>
      <c r="AR1" s="27">
        <v>2027</v>
      </c>
    </row>
    <row r="2" spans="1:48" ht="21" x14ac:dyDescent="0.25">
      <c r="A2" s="4" t="s">
        <v>0</v>
      </c>
      <c r="B2" s="9" t="s">
        <v>91</v>
      </c>
      <c r="C2" s="9" t="s">
        <v>91</v>
      </c>
      <c r="D2" s="9" t="s">
        <v>91</v>
      </c>
      <c r="E2" s="9" t="s">
        <v>91</v>
      </c>
      <c r="F2" s="9" t="s">
        <v>91</v>
      </c>
      <c r="G2" s="9" t="s">
        <v>91</v>
      </c>
      <c r="H2" s="9" t="s">
        <v>91</v>
      </c>
      <c r="I2" s="9" t="s">
        <v>91</v>
      </c>
      <c r="J2" s="9" t="s">
        <v>91</v>
      </c>
      <c r="K2" s="9" t="s">
        <v>91</v>
      </c>
      <c r="L2" s="9" t="s">
        <v>91</v>
      </c>
      <c r="M2" s="9" t="s">
        <v>91</v>
      </c>
      <c r="N2" s="9" t="s">
        <v>91</v>
      </c>
      <c r="O2" s="9" t="s">
        <v>91</v>
      </c>
      <c r="P2" s="9" t="s">
        <v>91</v>
      </c>
      <c r="Q2" s="9" t="s">
        <v>91</v>
      </c>
      <c r="R2" s="9" t="s">
        <v>91</v>
      </c>
      <c r="S2" s="9" t="s">
        <v>91</v>
      </c>
      <c r="T2" s="9" t="s">
        <v>91</v>
      </c>
      <c r="U2" s="9" t="s">
        <v>91</v>
      </c>
      <c r="V2" s="9" t="s">
        <v>91</v>
      </c>
      <c r="W2" s="9" t="s">
        <v>91</v>
      </c>
      <c r="X2" s="9" t="s">
        <v>91</v>
      </c>
      <c r="Y2" s="9" t="s">
        <v>91</v>
      </c>
      <c r="Z2" s="9" t="s">
        <v>91</v>
      </c>
      <c r="AA2" s="9" t="s">
        <v>91</v>
      </c>
      <c r="AB2" s="9" t="s">
        <v>91</v>
      </c>
      <c r="AC2" s="9" t="s">
        <v>91</v>
      </c>
      <c r="AD2" s="9" t="s">
        <v>91</v>
      </c>
      <c r="AE2" s="9" t="s">
        <v>91</v>
      </c>
      <c r="AF2" s="9" t="s">
        <v>91</v>
      </c>
      <c r="AG2" s="9" t="s">
        <v>91</v>
      </c>
      <c r="AH2" s="9" t="s">
        <v>91</v>
      </c>
      <c r="AI2" s="9" t="s">
        <v>91</v>
      </c>
      <c r="AJ2" s="9" t="s">
        <v>91</v>
      </c>
      <c r="AK2" s="9" t="s">
        <v>91</v>
      </c>
      <c r="AL2" s="9" t="s">
        <v>91</v>
      </c>
      <c r="AM2" s="9" t="s">
        <v>91</v>
      </c>
      <c r="AN2" s="9" t="s">
        <v>91</v>
      </c>
      <c r="AO2" s="9" t="s">
        <v>91</v>
      </c>
      <c r="AP2" s="9" t="s">
        <v>91</v>
      </c>
      <c r="AQ2" s="9"/>
      <c r="AR2" s="9"/>
    </row>
    <row r="3" spans="1:48" ht="40" x14ac:dyDescent="0.25">
      <c r="A3" s="5" t="s">
        <v>1</v>
      </c>
      <c r="B3" s="1">
        <v>174600000</v>
      </c>
      <c r="C3" s="1">
        <v>149300000</v>
      </c>
      <c r="D3" s="1">
        <v>174400000</v>
      </c>
      <c r="E3" s="1">
        <v>362800000</v>
      </c>
      <c r="F3" s="1">
        <v>501800000</v>
      </c>
      <c r="G3" s="1">
        <v>567100000</v>
      </c>
      <c r="H3" s="1">
        <v>638600000</v>
      </c>
      <c r="I3" s="1">
        <v>751400000</v>
      </c>
      <c r="J3" s="1">
        <v>1080000000</v>
      </c>
      <c r="K3" s="1">
        <v>1659800000</v>
      </c>
      <c r="L3" s="1">
        <v>3061900000</v>
      </c>
      <c r="M3" s="1">
        <v>4144800000</v>
      </c>
      <c r="N3" s="1">
        <v>4074300000</v>
      </c>
      <c r="O3" s="1">
        <v>4041700000</v>
      </c>
      <c r="P3" s="1">
        <v>4859100000</v>
      </c>
      <c r="Q3" s="1">
        <v>9564412000</v>
      </c>
      <c r="R3" s="1">
        <v>7343248000</v>
      </c>
      <c r="S3" s="1">
        <v>5062312000</v>
      </c>
      <c r="T3" s="1">
        <v>4477291000</v>
      </c>
      <c r="U3" s="1">
        <v>8013063000</v>
      </c>
      <c r="V3" s="1">
        <v>6991823000</v>
      </c>
      <c r="W3" s="1">
        <v>9167014000</v>
      </c>
      <c r="X3" s="1">
        <v>9734856000</v>
      </c>
      <c r="Y3" s="1">
        <v>8129240000</v>
      </c>
      <c r="Z3" s="1">
        <v>5013607000</v>
      </c>
      <c r="AA3" s="1">
        <v>9548667000</v>
      </c>
      <c r="AB3" s="1">
        <v>10517000000</v>
      </c>
      <c r="AC3" s="1">
        <v>8719000000</v>
      </c>
      <c r="AD3" s="1">
        <v>7509000000</v>
      </c>
      <c r="AE3" s="1">
        <v>9072000000</v>
      </c>
      <c r="AF3" s="1">
        <v>9659000000</v>
      </c>
      <c r="AG3" s="1">
        <v>10825000000</v>
      </c>
      <c r="AH3" s="1">
        <v>14537000000</v>
      </c>
      <c r="AI3" s="1">
        <v>17253000000</v>
      </c>
      <c r="AJ3" s="1">
        <v>14608000000</v>
      </c>
      <c r="AK3" s="1">
        <v>17202000000</v>
      </c>
      <c r="AL3" s="1">
        <v>23063000000</v>
      </c>
      <c r="AM3" s="1">
        <v>25785000000</v>
      </c>
      <c r="AN3" s="28">
        <v>24688000000</v>
      </c>
      <c r="AO3" s="28">
        <v>23961000000</v>
      </c>
      <c r="AP3" s="28">
        <v>26733000000</v>
      </c>
      <c r="AQ3" s="28">
        <v>31348000000</v>
      </c>
      <c r="AR3" s="28">
        <v>32602000000</v>
      </c>
      <c r="AS3" s="18" t="s">
        <v>110</v>
      </c>
      <c r="AT3" s="19" t="s">
        <v>111</v>
      </c>
      <c r="AU3" s="19" t="s">
        <v>112</v>
      </c>
      <c r="AV3" s="19" t="s">
        <v>113</v>
      </c>
    </row>
    <row r="4" spans="1:48" ht="19" x14ac:dyDescent="0.25">
      <c r="A4" s="14" t="s">
        <v>95</v>
      </c>
      <c r="B4" s="1"/>
      <c r="C4" s="15">
        <f>(C3/B3)-1</f>
        <v>-0.14490263459335628</v>
      </c>
      <c r="D4" s="15">
        <f>(D3/C3)-1</f>
        <v>0.16811788345612855</v>
      </c>
      <c r="E4" s="15">
        <f>(E3/D3)-1</f>
        <v>1.080275229357798</v>
      </c>
      <c r="F4" s="15">
        <f t="shared" ref="F4:AR4" si="0">(F3/E3)-1</f>
        <v>0.38313120176405735</v>
      </c>
      <c r="G4" s="15">
        <f t="shared" si="0"/>
        <v>0.13013152650458348</v>
      </c>
      <c r="H4" s="16">
        <f t="shared" si="0"/>
        <v>0.1260800564274378</v>
      </c>
      <c r="I4" s="16">
        <f t="shared" si="0"/>
        <v>0.17663639210773563</v>
      </c>
      <c r="J4" s="16">
        <f t="shared" si="0"/>
        <v>0.43731700825126429</v>
      </c>
      <c r="K4" s="16">
        <f t="shared" si="0"/>
        <v>0.53685185185185191</v>
      </c>
      <c r="L4" s="16">
        <f t="shared" si="0"/>
        <v>0.84474033016026029</v>
      </c>
      <c r="M4" s="16">
        <f t="shared" si="0"/>
        <v>0.35366929030993832</v>
      </c>
      <c r="N4" s="16">
        <f t="shared" si="0"/>
        <v>-1.7009264620729603E-2</v>
      </c>
      <c r="O4" s="16">
        <f t="shared" si="0"/>
        <v>-8.0013744692339905E-3</v>
      </c>
      <c r="P4" s="16">
        <f t="shared" si="0"/>
        <v>0.20224163099685777</v>
      </c>
      <c r="Q4" s="16">
        <f t="shared" si="0"/>
        <v>0.96835051758556112</v>
      </c>
      <c r="R4" s="16">
        <f t="shared" si="0"/>
        <v>-0.23223215394736241</v>
      </c>
      <c r="S4" s="16">
        <f t="shared" si="0"/>
        <v>-0.31061677339509708</v>
      </c>
      <c r="T4" s="16">
        <f t="shared" si="0"/>
        <v>-0.1155639952654044</v>
      </c>
      <c r="U4" s="16">
        <f t="shared" si="0"/>
        <v>0.78971235061558431</v>
      </c>
      <c r="V4" s="16">
        <f t="shared" si="0"/>
        <v>-0.12744689515108021</v>
      </c>
      <c r="W4" s="16">
        <f t="shared" si="0"/>
        <v>0.31110498649636864</v>
      </c>
      <c r="X4" s="16">
        <f t="shared" si="0"/>
        <v>6.1944052883523559E-2</v>
      </c>
      <c r="Y4" s="16">
        <f t="shared" si="0"/>
        <v>-0.16493474582469425</v>
      </c>
      <c r="Z4" s="16">
        <f t="shared" si="0"/>
        <v>-0.38326251900546671</v>
      </c>
      <c r="AA4" s="16">
        <f t="shared" si="0"/>
        <v>0.9045503566593871</v>
      </c>
      <c r="AB4" s="16">
        <f t="shared" si="0"/>
        <v>0.10141028061822666</v>
      </c>
      <c r="AC4" s="16">
        <f t="shared" si="0"/>
        <v>-0.17096130075116478</v>
      </c>
      <c r="AD4" s="16">
        <f t="shared" si="0"/>
        <v>-0.13877738272737694</v>
      </c>
      <c r="AE4" s="16">
        <f t="shared" si="0"/>
        <v>0.20815021973631631</v>
      </c>
      <c r="AF4" s="16">
        <f t="shared" si="0"/>
        <v>6.4704585537918913E-2</v>
      </c>
      <c r="AG4" s="16">
        <f t="shared" si="0"/>
        <v>0.12071643027228496</v>
      </c>
      <c r="AH4" s="16">
        <f t="shared" si="0"/>
        <v>0.34290993071593534</v>
      </c>
      <c r="AI4" s="16">
        <f t="shared" si="0"/>
        <v>0.18683359702827262</v>
      </c>
      <c r="AJ4" s="16">
        <f t="shared" si="0"/>
        <v>-0.15330667130354136</v>
      </c>
      <c r="AK4" s="16">
        <f t="shared" si="0"/>
        <v>0.17757393209200445</v>
      </c>
      <c r="AL4" s="16">
        <f t="shared" si="0"/>
        <v>0.34071619579118706</v>
      </c>
      <c r="AM4" s="16">
        <f t="shared" si="0"/>
        <v>0.11802454147335562</v>
      </c>
      <c r="AN4" s="16">
        <f t="shared" si="0"/>
        <v>-4.2544114795423749E-2</v>
      </c>
      <c r="AO4" s="16">
        <f t="shared" si="0"/>
        <v>-2.9447504860661056E-2</v>
      </c>
      <c r="AP4" s="16">
        <f t="shared" si="0"/>
        <v>0.11568799298860655</v>
      </c>
      <c r="AQ4" s="16">
        <f t="shared" si="0"/>
        <v>0.17263307522537685</v>
      </c>
      <c r="AR4" s="16">
        <f t="shared" si="0"/>
        <v>4.0002551996937585E-2</v>
      </c>
      <c r="AS4" s="17">
        <f>(AM4+AL4+AK4)/3</f>
        <v>0.2121048897855157</v>
      </c>
      <c r="AT4" s="17">
        <f>(AM20+AL20+AK20)/3</f>
        <v>0.3004029222172418</v>
      </c>
      <c r="AU4" s="17">
        <f>(AM29+AL29+AK29)/3</f>
        <v>0.35751776373101124</v>
      </c>
      <c r="AV4" s="17">
        <f>(AM105+AL105+AK105)/3</f>
        <v>0.19431045951217232</v>
      </c>
    </row>
    <row r="5" spans="1:48" ht="19" x14ac:dyDescent="0.25">
      <c r="A5" s="5" t="s">
        <v>2</v>
      </c>
      <c r="B5" s="1">
        <v>89000000</v>
      </c>
      <c r="C5" s="1">
        <v>81100000</v>
      </c>
      <c r="D5" s="1">
        <v>93800000</v>
      </c>
      <c r="E5" s="1">
        <v>180700000</v>
      </c>
      <c r="F5" s="1">
        <v>245400000</v>
      </c>
      <c r="G5" s="1">
        <v>286000000</v>
      </c>
      <c r="H5" s="1">
        <v>345500000</v>
      </c>
      <c r="I5" s="1">
        <v>414300000</v>
      </c>
      <c r="J5" s="1">
        <v>565500000</v>
      </c>
      <c r="K5" s="1">
        <v>891500000</v>
      </c>
      <c r="L5" s="1">
        <v>1652000000</v>
      </c>
      <c r="M5" s="1">
        <v>2195100000</v>
      </c>
      <c r="N5" s="1">
        <v>2173400000</v>
      </c>
      <c r="O5" s="1">
        <v>2178500000</v>
      </c>
      <c r="P5" s="1">
        <v>2537300000</v>
      </c>
      <c r="Q5" s="1">
        <v>4708684000</v>
      </c>
      <c r="R5" s="1">
        <v>4091215000</v>
      </c>
      <c r="S5" s="1">
        <v>3005651000</v>
      </c>
      <c r="T5" s="1">
        <v>2872836000</v>
      </c>
      <c r="U5" s="1">
        <v>4311808000</v>
      </c>
      <c r="V5" s="1">
        <v>3905949000</v>
      </c>
      <c r="W5" s="1">
        <v>4875212000</v>
      </c>
      <c r="X5" s="1">
        <v>5242413000</v>
      </c>
      <c r="Y5" s="1">
        <v>4686412000</v>
      </c>
      <c r="Z5" s="1">
        <v>3582802000</v>
      </c>
      <c r="AA5" s="1">
        <v>5833665000</v>
      </c>
      <c r="AB5" s="1">
        <v>6157000000</v>
      </c>
      <c r="AC5" s="1">
        <v>5406000000</v>
      </c>
      <c r="AD5" s="1">
        <v>4518000000</v>
      </c>
      <c r="AE5" s="1">
        <v>5229000000</v>
      </c>
      <c r="AF5" s="1">
        <v>5707000000</v>
      </c>
      <c r="AG5" s="1">
        <v>6314000000</v>
      </c>
      <c r="AH5" s="1">
        <v>8005000000</v>
      </c>
      <c r="AI5" s="1">
        <v>9436000000</v>
      </c>
      <c r="AJ5" s="1">
        <v>8222000000</v>
      </c>
      <c r="AK5" s="1">
        <v>9510000000</v>
      </c>
      <c r="AL5" s="1">
        <v>12149000000</v>
      </c>
      <c r="AM5" s="1">
        <v>13792000000</v>
      </c>
    </row>
    <row r="6" spans="1:48" ht="20" x14ac:dyDescent="0.25">
      <c r="A6" s="6" t="s">
        <v>3</v>
      </c>
      <c r="B6" s="10">
        <v>85600000</v>
      </c>
      <c r="C6" s="10">
        <v>68200000</v>
      </c>
      <c r="D6" s="10">
        <v>80600000</v>
      </c>
      <c r="E6" s="10">
        <v>182100000</v>
      </c>
      <c r="F6" s="10">
        <v>256400000</v>
      </c>
      <c r="G6" s="10">
        <v>281100000</v>
      </c>
      <c r="H6" s="10">
        <v>293100000</v>
      </c>
      <c r="I6" s="10">
        <v>337100000</v>
      </c>
      <c r="J6" s="10">
        <v>514500000</v>
      </c>
      <c r="K6" s="10">
        <v>768300000</v>
      </c>
      <c r="L6" s="10">
        <v>1409900000</v>
      </c>
      <c r="M6" s="10">
        <v>1949700000</v>
      </c>
      <c r="N6" s="10">
        <v>1900900000</v>
      </c>
      <c r="O6" s="10">
        <v>1863200000</v>
      </c>
      <c r="P6" s="10">
        <v>2321800000</v>
      </c>
      <c r="Q6" s="10">
        <v>4855728000</v>
      </c>
      <c r="R6" s="10">
        <v>3252033000</v>
      </c>
      <c r="S6" s="10">
        <v>2056661000</v>
      </c>
      <c r="T6" s="10">
        <v>1604455000</v>
      </c>
      <c r="U6" s="10">
        <v>3701255000</v>
      </c>
      <c r="V6" s="10">
        <v>3085874000</v>
      </c>
      <c r="W6" s="10">
        <v>4291802000</v>
      </c>
      <c r="X6" s="10">
        <v>4492443000</v>
      </c>
      <c r="Y6" s="10">
        <v>3442828000</v>
      </c>
      <c r="Z6" s="10">
        <v>1430805000</v>
      </c>
      <c r="AA6" s="10">
        <v>3715002000</v>
      </c>
      <c r="AB6" s="10">
        <v>4360000000</v>
      </c>
      <c r="AC6" s="10">
        <v>3313000000</v>
      </c>
      <c r="AD6" s="10">
        <v>2991000000</v>
      </c>
      <c r="AE6" s="10">
        <v>3843000000</v>
      </c>
      <c r="AF6" s="10">
        <v>3952000000</v>
      </c>
      <c r="AG6" s="10">
        <v>4511000000</v>
      </c>
      <c r="AH6" s="10">
        <v>6532000000</v>
      </c>
      <c r="AI6" s="10">
        <v>7817000000</v>
      </c>
      <c r="AJ6" s="10">
        <v>6386000000</v>
      </c>
      <c r="AK6" s="10">
        <v>7692000000</v>
      </c>
      <c r="AL6" s="10">
        <v>10914000000</v>
      </c>
      <c r="AM6" s="10">
        <v>11993000000</v>
      </c>
      <c r="AS6" s="18" t="s">
        <v>114</v>
      </c>
      <c r="AT6" s="19" t="s">
        <v>115</v>
      </c>
      <c r="AU6" s="19" t="s">
        <v>116</v>
      </c>
      <c r="AV6" s="19" t="s">
        <v>117</v>
      </c>
    </row>
    <row r="7" spans="1:48" ht="19" x14ac:dyDescent="0.25">
      <c r="A7" s="5" t="s">
        <v>4</v>
      </c>
      <c r="B7" s="2">
        <v>0.49030000000000001</v>
      </c>
      <c r="C7" s="2">
        <v>0.45679999999999998</v>
      </c>
      <c r="D7" s="2">
        <v>0.4622</v>
      </c>
      <c r="E7" s="2">
        <v>0.50190000000000001</v>
      </c>
      <c r="F7" s="2">
        <v>0.51100000000000001</v>
      </c>
      <c r="G7" s="2">
        <v>0.49569999999999997</v>
      </c>
      <c r="H7" s="2">
        <v>0.45900000000000002</v>
      </c>
      <c r="I7" s="2">
        <v>0.4486</v>
      </c>
      <c r="J7" s="2">
        <v>0.47639999999999999</v>
      </c>
      <c r="K7" s="2">
        <v>0.46289999999999998</v>
      </c>
      <c r="L7" s="2">
        <v>0.46050000000000002</v>
      </c>
      <c r="M7" s="2">
        <v>0.47039999999999998</v>
      </c>
      <c r="N7" s="2">
        <v>0.46660000000000001</v>
      </c>
      <c r="O7" s="2">
        <v>0.46100000000000002</v>
      </c>
      <c r="P7" s="2">
        <v>0.4778</v>
      </c>
      <c r="Q7" s="2">
        <v>0.50770000000000004</v>
      </c>
      <c r="R7" s="2">
        <v>0.44290000000000002</v>
      </c>
      <c r="S7" s="2">
        <v>0.40629999999999999</v>
      </c>
      <c r="T7" s="2">
        <v>0.3584</v>
      </c>
      <c r="U7" s="2">
        <v>0.46189999999999998</v>
      </c>
      <c r="V7" s="2">
        <v>0.44140000000000001</v>
      </c>
      <c r="W7" s="2">
        <v>0.46820000000000001</v>
      </c>
      <c r="X7" s="2">
        <v>0.46150000000000002</v>
      </c>
      <c r="Y7" s="2">
        <v>0.42349999999999999</v>
      </c>
      <c r="Z7" s="2">
        <v>0.28539999999999999</v>
      </c>
      <c r="AA7" s="2">
        <v>0.3891</v>
      </c>
      <c r="AB7" s="2">
        <v>0.41460000000000002</v>
      </c>
      <c r="AC7" s="2">
        <v>0.38</v>
      </c>
      <c r="AD7" s="2">
        <v>0.39829999999999999</v>
      </c>
      <c r="AE7" s="2">
        <v>0.42359999999999998</v>
      </c>
      <c r="AF7" s="2">
        <v>0.40920000000000001</v>
      </c>
      <c r="AG7" s="2">
        <v>0.41670000000000001</v>
      </c>
      <c r="AH7" s="2">
        <v>0.44929999999999998</v>
      </c>
      <c r="AI7" s="2">
        <v>0.4531</v>
      </c>
      <c r="AJ7" s="2">
        <v>0.43719999999999998</v>
      </c>
      <c r="AK7" s="2">
        <v>0.44719999999999999</v>
      </c>
      <c r="AL7" s="2">
        <v>0.47320000000000001</v>
      </c>
      <c r="AM7" s="2">
        <v>0.46510000000000001</v>
      </c>
      <c r="AS7" s="17">
        <f>AM7</f>
        <v>0.46510000000000001</v>
      </c>
      <c r="AT7" s="20">
        <f>AM21</f>
        <v>0.32079999999999997</v>
      </c>
      <c r="AU7" s="20">
        <f>AM30</f>
        <v>0.25309999999999999</v>
      </c>
      <c r="AV7" s="20">
        <f>AM106/AM3</f>
        <v>0.17886368043436107</v>
      </c>
    </row>
    <row r="8" spans="1:48" ht="19" x14ac:dyDescent="0.25">
      <c r="A8" s="5" t="s">
        <v>5</v>
      </c>
      <c r="B8" s="1" t="s">
        <v>92</v>
      </c>
      <c r="C8" s="1" t="s">
        <v>92</v>
      </c>
      <c r="D8" s="1" t="s">
        <v>92</v>
      </c>
      <c r="E8" s="1" t="s">
        <v>92</v>
      </c>
      <c r="F8" s="1" t="s">
        <v>92</v>
      </c>
      <c r="G8" s="1" t="s">
        <v>92</v>
      </c>
      <c r="H8" s="1" t="s">
        <v>92</v>
      </c>
      <c r="I8" s="1" t="s">
        <v>92</v>
      </c>
      <c r="J8" s="1" t="s">
        <v>92</v>
      </c>
      <c r="K8" s="1">
        <v>189100000</v>
      </c>
      <c r="L8" s="1">
        <v>329700000</v>
      </c>
      <c r="M8" s="1">
        <v>481400000</v>
      </c>
      <c r="N8" s="1">
        <v>567600000</v>
      </c>
      <c r="O8" s="1">
        <v>643900000</v>
      </c>
      <c r="P8" s="1">
        <v>681800000</v>
      </c>
      <c r="Q8" s="1">
        <v>1107922000</v>
      </c>
      <c r="R8" s="1">
        <v>1198799000</v>
      </c>
      <c r="S8" s="1">
        <v>1052269000</v>
      </c>
      <c r="T8" s="1">
        <v>920618000</v>
      </c>
      <c r="U8" s="1">
        <v>991873000</v>
      </c>
      <c r="V8" s="1">
        <v>940507000</v>
      </c>
      <c r="W8" s="1">
        <v>1152326000</v>
      </c>
      <c r="X8" s="1">
        <v>1142073000</v>
      </c>
      <c r="Y8" s="1">
        <v>1104122000</v>
      </c>
      <c r="Z8" s="1">
        <v>934115000</v>
      </c>
      <c r="AA8" s="1">
        <v>1143521000</v>
      </c>
      <c r="AB8" s="1">
        <v>1118000000</v>
      </c>
      <c r="AC8" s="1">
        <v>1237000000</v>
      </c>
      <c r="AD8" s="1">
        <v>1320000000</v>
      </c>
      <c r="AE8" s="1">
        <v>1428000000</v>
      </c>
      <c r="AF8" s="1">
        <v>1451000000</v>
      </c>
      <c r="AG8" s="1">
        <v>1540000000</v>
      </c>
      <c r="AH8" s="1">
        <v>1774000000</v>
      </c>
      <c r="AI8" s="1">
        <v>2019000000</v>
      </c>
      <c r="AJ8" s="1">
        <v>2054000000</v>
      </c>
      <c r="AK8" s="1">
        <v>2234000000</v>
      </c>
      <c r="AL8" s="1">
        <v>2485000000</v>
      </c>
      <c r="AM8" s="1">
        <v>2771000000</v>
      </c>
    </row>
    <row r="9" spans="1:48" ht="19" customHeight="1" x14ac:dyDescent="0.25">
      <c r="A9" s="14" t="s">
        <v>96</v>
      </c>
      <c r="B9" s="15" t="e">
        <f>B8/B3</f>
        <v>#VALUE!</v>
      </c>
      <c r="C9" s="15" t="e">
        <f t="shared" ref="C9:AM9" si="1">C8/C3</f>
        <v>#VALUE!</v>
      </c>
      <c r="D9" s="15" t="e">
        <f t="shared" si="1"/>
        <v>#VALUE!</v>
      </c>
      <c r="E9" s="15" t="e">
        <f t="shared" si="1"/>
        <v>#VALUE!</v>
      </c>
      <c r="F9" s="15" t="e">
        <f t="shared" si="1"/>
        <v>#VALUE!</v>
      </c>
      <c r="G9" s="15" t="e">
        <f t="shared" si="1"/>
        <v>#VALUE!</v>
      </c>
      <c r="H9" s="15" t="e">
        <f t="shared" si="1"/>
        <v>#VALUE!</v>
      </c>
      <c r="I9" s="15" t="e">
        <f t="shared" si="1"/>
        <v>#VALUE!</v>
      </c>
      <c r="J9" s="15" t="e">
        <f t="shared" si="1"/>
        <v>#VALUE!</v>
      </c>
      <c r="K9" s="15">
        <f t="shared" si="1"/>
        <v>0.11392938908302205</v>
      </c>
      <c r="L9" s="15">
        <f t="shared" si="1"/>
        <v>0.10767823900192691</v>
      </c>
      <c r="M9" s="15">
        <f t="shared" si="1"/>
        <v>0.11614553175062729</v>
      </c>
      <c r="N9" s="15">
        <f t="shared" si="1"/>
        <v>0.13931227450114131</v>
      </c>
      <c r="O9" s="15">
        <f t="shared" si="1"/>
        <v>0.15931414998639187</v>
      </c>
      <c r="P9" s="15">
        <f t="shared" si="1"/>
        <v>0.14031404992694121</v>
      </c>
      <c r="Q9" s="15">
        <f t="shared" si="1"/>
        <v>0.115837962647364</v>
      </c>
      <c r="R9" s="15">
        <f t="shared" si="1"/>
        <v>0.16325187437493599</v>
      </c>
      <c r="S9" s="15">
        <f t="shared" si="1"/>
        <v>0.2078633241096163</v>
      </c>
      <c r="T9" s="15">
        <f t="shared" si="1"/>
        <v>0.20561942478163694</v>
      </c>
      <c r="U9" s="15">
        <f t="shared" si="1"/>
        <v>0.12378200445946824</v>
      </c>
      <c r="V9" s="15">
        <f t="shared" si="1"/>
        <v>0.13451527591588058</v>
      </c>
      <c r="W9" s="15">
        <f t="shared" si="1"/>
        <v>0.12570352788814329</v>
      </c>
      <c r="X9" s="15">
        <f t="shared" si="1"/>
        <v>0.11731791410165697</v>
      </c>
      <c r="Y9" s="15">
        <f t="shared" si="1"/>
        <v>0.13582106076336781</v>
      </c>
      <c r="Z9" s="15">
        <f t="shared" si="1"/>
        <v>0.18631595974714413</v>
      </c>
      <c r="AA9" s="15">
        <f t="shared" si="1"/>
        <v>0.1197571346869673</v>
      </c>
      <c r="AB9" s="15">
        <f t="shared" si="1"/>
        <v>0.10630407911001236</v>
      </c>
      <c r="AC9" s="15">
        <f t="shared" si="1"/>
        <v>0.14187406812707878</v>
      </c>
      <c r="AD9" s="15">
        <f t="shared" si="1"/>
        <v>0.17578905313623652</v>
      </c>
      <c r="AE9" s="15">
        <f t="shared" si="1"/>
        <v>0.15740740740740741</v>
      </c>
      <c r="AF9" s="15">
        <f t="shared" si="1"/>
        <v>0.15022259033026192</v>
      </c>
      <c r="AG9" s="15">
        <f t="shared" si="1"/>
        <v>0.14226327944572748</v>
      </c>
      <c r="AH9" s="15">
        <f t="shared" si="1"/>
        <v>0.12203343193231066</v>
      </c>
      <c r="AI9" s="15">
        <f t="shared" si="1"/>
        <v>0.11702312641279777</v>
      </c>
      <c r="AJ9" s="15">
        <f t="shared" si="1"/>
        <v>0.14060788608981381</v>
      </c>
      <c r="AK9" s="15">
        <f t="shared" si="1"/>
        <v>0.12986861992791535</v>
      </c>
      <c r="AL9" s="15">
        <f t="shared" si="1"/>
        <v>0.10774834149937129</v>
      </c>
      <c r="AM9" s="15">
        <f t="shared" si="1"/>
        <v>0.10746558076401008</v>
      </c>
      <c r="AS9" s="18" t="s">
        <v>97</v>
      </c>
      <c r="AT9" s="19" t="s">
        <v>98</v>
      </c>
      <c r="AU9" s="19" t="s">
        <v>99</v>
      </c>
      <c r="AV9" s="19" t="s">
        <v>100</v>
      </c>
    </row>
    <row r="10" spans="1:48" ht="19" x14ac:dyDescent="0.25">
      <c r="A10" s="5" t="s">
        <v>6</v>
      </c>
      <c r="B10" s="1" t="s">
        <v>92</v>
      </c>
      <c r="C10" s="1" t="s">
        <v>92</v>
      </c>
      <c r="D10" s="1" t="s">
        <v>92</v>
      </c>
      <c r="E10" s="1" t="s">
        <v>92</v>
      </c>
      <c r="F10" s="1" t="s">
        <v>92</v>
      </c>
      <c r="G10" s="1" t="s">
        <v>92</v>
      </c>
      <c r="H10" s="1" t="s">
        <v>92</v>
      </c>
      <c r="I10" s="1" t="s">
        <v>92</v>
      </c>
      <c r="J10" s="1" t="s">
        <v>92</v>
      </c>
      <c r="K10" s="1" t="s">
        <v>92</v>
      </c>
      <c r="L10" s="1" t="s">
        <v>92</v>
      </c>
      <c r="M10" s="1" t="s">
        <v>92</v>
      </c>
      <c r="N10" s="1" t="s">
        <v>92</v>
      </c>
      <c r="O10" s="1" t="s">
        <v>92</v>
      </c>
      <c r="P10" s="1" t="s">
        <v>92</v>
      </c>
      <c r="Q10" s="1" t="s">
        <v>92</v>
      </c>
      <c r="R10" s="1" t="s">
        <v>92</v>
      </c>
      <c r="S10" s="1" t="s">
        <v>92</v>
      </c>
      <c r="T10" s="1" t="s">
        <v>92</v>
      </c>
      <c r="U10" s="1" t="s">
        <v>92</v>
      </c>
      <c r="V10" s="1" t="s">
        <v>92</v>
      </c>
      <c r="W10" s="1" t="s">
        <v>92</v>
      </c>
      <c r="X10" s="1" t="s">
        <v>92</v>
      </c>
      <c r="Y10" s="1" t="s">
        <v>92</v>
      </c>
      <c r="Z10" s="1">
        <v>406946000</v>
      </c>
      <c r="AA10" s="1">
        <v>535820000</v>
      </c>
      <c r="AB10" s="1" t="s">
        <v>92</v>
      </c>
      <c r="AC10" s="1" t="s">
        <v>92</v>
      </c>
      <c r="AD10" s="1">
        <v>469000000</v>
      </c>
      <c r="AE10" s="1">
        <v>467000000</v>
      </c>
      <c r="AF10" s="1">
        <v>455000000</v>
      </c>
      <c r="AG10" s="1">
        <v>390000000</v>
      </c>
      <c r="AH10" s="1">
        <v>434000000</v>
      </c>
      <c r="AI10" s="1">
        <v>481000000</v>
      </c>
      <c r="AJ10" s="1">
        <v>461000000</v>
      </c>
      <c r="AK10" s="1">
        <v>567000000</v>
      </c>
      <c r="AL10" s="1">
        <v>620000000</v>
      </c>
      <c r="AM10" s="1">
        <v>735000000</v>
      </c>
      <c r="AS10" s="17">
        <f>AM9</f>
        <v>0.10746558076401008</v>
      </c>
      <c r="AT10" s="20">
        <f>AM13</f>
        <v>5.5768857863098702E-2</v>
      </c>
      <c r="AU10" s="20">
        <f>AM80</f>
        <v>1.6017064184603452E-2</v>
      </c>
      <c r="AV10" s="20">
        <f>AM89</f>
        <v>3.0521621097537328E-2</v>
      </c>
    </row>
    <row r="11" spans="1:48" ht="19" x14ac:dyDescent="0.25">
      <c r="A11" s="5" t="s">
        <v>7</v>
      </c>
      <c r="B11" s="1" t="s">
        <v>92</v>
      </c>
      <c r="C11" s="1" t="s">
        <v>92</v>
      </c>
      <c r="D11" s="1" t="s">
        <v>92</v>
      </c>
      <c r="E11" s="1" t="s">
        <v>92</v>
      </c>
      <c r="F11" s="1" t="s">
        <v>92</v>
      </c>
      <c r="G11" s="1" t="s">
        <v>92</v>
      </c>
      <c r="H11" s="1" t="s">
        <v>92</v>
      </c>
      <c r="I11" s="1" t="s">
        <v>92</v>
      </c>
      <c r="J11" s="1" t="s">
        <v>92</v>
      </c>
      <c r="K11" s="1" t="s">
        <v>92</v>
      </c>
      <c r="L11" s="1" t="s">
        <v>92</v>
      </c>
      <c r="M11" s="1" t="s">
        <v>92</v>
      </c>
      <c r="N11" s="1" t="s">
        <v>92</v>
      </c>
      <c r="O11" s="1" t="s">
        <v>92</v>
      </c>
      <c r="P11" s="1" t="s">
        <v>92</v>
      </c>
      <c r="Q11" s="1" t="s">
        <v>92</v>
      </c>
      <c r="R11" s="1" t="s">
        <v>92</v>
      </c>
      <c r="S11" s="1" t="s">
        <v>92</v>
      </c>
      <c r="T11" s="1" t="s">
        <v>92</v>
      </c>
      <c r="U11" s="1" t="s">
        <v>92</v>
      </c>
      <c r="V11" s="1" t="s">
        <v>92</v>
      </c>
      <c r="W11" s="1" t="s">
        <v>92</v>
      </c>
      <c r="X11" s="1" t="s">
        <v>92</v>
      </c>
      <c r="Y11" s="1" t="s">
        <v>92</v>
      </c>
      <c r="Z11" s="1">
        <v>327572000</v>
      </c>
      <c r="AA11" s="1">
        <v>406028000</v>
      </c>
      <c r="AB11" s="1" t="s">
        <v>92</v>
      </c>
      <c r="AC11" s="1" t="s">
        <v>92</v>
      </c>
      <c r="AD11" s="1">
        <v>433000000</v>
      </c>
      <c r="AE11" s="1">
        <v>423000000</v>
      </c>
      <c r="AF11" s="1">
        <v>428000000</v>
      </c>
      <c r="AG11" s="1">
        <v>429000000</v>
      </c>
      <c r="AH11" s="1">
        <v>456000000</v>
      </c>
      <c r="AI11" s="1">
        <v>521000000</v>
      </c>
      <c r="AJ11" s="1">
        <v>521000000</v>
      </c>
      <c r="AK11" s="1">
        <v>526000000</v>
      </c>
      <c r="AL11" s="1">
        <v>609000000</v>
      </c>
      <c r="AM11" s="1">
        <v>703000000</v>
      </c>
    </row>
    <row r="12" spans="1:48" ht="20" x14ac:dyDescent="0.25">
      <c r="A12" s="5" t="s">
        <v>8</v>
      </c>
      <c r="B12" s="1">
        <v>64300000</v>
      </c>
      <c r="C12" s="1">
        <v>56400000</v>
      </c>
      <c r="D12" s="1">
        <v>69300000</v>
      </c>
      <c r="E12" s="1">
        <v>100100000</v>
      </c>
      <c r="F12" s="1">
        <v>161200000</v>
      </c>
      <c r="G12" s="1">
        <v>206200000</v>
      </c>
      <c r="H12" s="1">
        <v>215900000</v>
      </c>
      <c r="I12" s="1">
        <v>235600000</v>
      </c>
      <c r="J12" s="1">
        <v>311800000</v>
      </c>
      <c r="K12" s="1">
        <v>242000000</v>
      </c>
      <c r="L12" s="1">
        <v>386200000</v>
      </c>
      <c r="M12" s="1">
        <v>539700000</v>
      </c>
      <c r="N12" s="1">
        <v>566600000</v>
      </c>
      <c r="O12" s="1">
        <v>593700000</v>
      </c>
      <c r="P12" s="1">
        <v>658000000</v>
      </c>
      <c r="Q12" s="1">
        <v>960753000</v>
      </c>
      <c r="R12" s="1">
        <v>901924000</v>
      </c>
      <c r="S12" s="1">
        <v>708955000</v>
      </c>
      <c r="T12" s="1">
        <v>625865000</v>
      </c>
      <c r="U12" s="1">
        <v>751621000</v>
      </c>
      <c r="V12" s="1">
        <v>697402000</v>
      </c>
      <c r="W12" s="1">
        <v>906742000</v>
      </c>
      <c r="X12" s="1">
        <v>952443000</v>
      </c>
      <c r="Y12" s="1">
        <v>965164000</v>
      </c>
      <c r="Z12" s="1">
        <v>734518000</v>
      </c>
      <c r="AA12" s="1">
        <v>941848000</v>
      </c>
      <c r="AB12" s="1">
        <v>901000000</v>
      </c>
      <c r="AC12" s="1">
        <v>1076000000</v>
      </c>
      <c r="AD12" s="1">
        <v>902000000</v>
      </c>
      <c r="AE12" s="1">
        <v>890000000</v>
      </c>
      <c r="AF12" s="1">
        <v>883000000</v>
      </c>
      <c r="AG12" s="1">
        <v>819000000</v>
      </c>
      <c r="AH12" s="1">
        <v>890000000</v>
      </c>
      <c r="AI12" s="1">
        <v>1002000000</v>
      </c>
      <c r="AJ12" s="1">
        <v>982000000</v>
      </c>
      <c r="AK12" s="1">
        <v>1093000000</v>
      </c>
      <c r="AL12" s="1">
        <v>1229000000</v>
      </c>
      <c r="AM12" s="1">
        <v>1438000000</v>
      </c>
      <c r="AS12" s="18" t="s">
        <v>118</v>
      </c>
      <c r="AT12" s="19" t="s">
        <v>119</v>
      </c>
      <c r="AU12" s="19" t="s">
        <v>120</v>
      </c>
      <c r="AV12" s="19" t="s">
        <v>121</v>
      </c>
    </row>
    <row r="13" spans="1:48" ht="19" x14ac:dyDescent="0.25">
      <c r="A13" s="14" t="s">
        <v>101</v>
      </c>
      <c r="B13" s="15">
        <f>B12/B3</f>
        <v>0.36827033218785798</v>
      </c>
      <c r="C13" s="15">
        <f t="shared" ref="C13:AM13" si="2">C12/C3</f>
        <v>0.37776289350301406</v>
      </c>
      <c r="D13" s="15">
        <f t="shared" si="2"/>
        <v>0.39736238532110091</v>
      </c>
      <c r="E13" s="15">
        <f t="shared" si="2"/>
        <v>0.27590959206174198</v>
      </c>
      <c r="F13" s="15">
        <f t="shared" si="2"/>
        <v>0.32124352331606215</v>
      </c>
      <c r="G13" s="15">
        <f t="shared" si="2"/>
        <v>0.36360430259213544</v>
      </c>
      <c r="H13" s="15">
        <f t="shared" si="2"/>
        <v>0.33808330723457564</v>
      </c>
      <c r="I13" s="15">
        <f t="shared" si="2"/>
        <v>0.31354804365184991</v>
      </c>
      <c r="J13" s="15">
        <f t="shared" si="2"/>
        <v>0.28870370370370368</v>
      </c>
      <c r="K13" s="15">
        <f t="shared" si="2"/>
        <v>0.14580069887938304</v>
      </c>
      <c r="L13" s="15">
        <f t="shared" si="2"/>
        <v>0.12613083379600901</v>
      </c>
      <c r="M13" s="15">
        <f t="shared" si="2"/>
        <v>0.13021134916039376</v>
      </c>
      <c r="N13" s="15">
        <f t="shared" si="2"/>
        <v>0.13906683356650223</v>
      </c>
      <c r="O13" s="15">
        <f t="shared" si="2"/>
        <v>0.14689363386693718</v>
      </c>
      <c r="P13" s="15">
        <f t="shared" si="2"/>
        <v>0.13541602354345456</v>
      </c>
      <c r="Q13" s="15">
        <f t="shared" si="2"/>
        <v>0.10045081704970468</v>
      </c>
      <c r="R13" s="15">
        <f t="shared" si="2"/>
        <v>0.12282357888498387</v>
      </c>
      <c r="S13" s="15">
        <f t="shared" si="2"/>
        <v>0.14004569453640944</v>
      </c>
      <c r="T13" s="15">
        <f t="shared" si="2"/>
        <v>0.13978653609961916</v>
      </c>
      <c r="U13" s="15">
        <f t="shared" si="2"/>
        <v>9.3799462203155021E-2</v>
      </c>
      <c r="V13" s="15">
        <f t="shared" si="2"/>
        <v>9.9745373989015451E-2</v>
      </c>
      <c r="W13" s="15">
        <f t="shared" si="2"/>
        <v>9.8913561166155087E-2</v>
      </c>
      <c r="X13" s="15">
        <f t="shared" si="2"/>
        <v>9.7838427193992397E-2</v>
      </c>
      <c r="Y13" s="15">
        <f t="shared" si="2"/>
        <v>0.11872745791734529</v>
      </c>
      <c r="Z13" s="15">
        <f t="shared" si="2"/>
        <v>0.14650490156089219</v>
      </c>
      <c r="AA13" s="15">
        <f t="shared" si="2"/>
        <v>9.8636595034678656E-2</v>
      </c>
      <c r="AB13" s="15">
        <f t="shared" si="2"/>
        <v>8.5670818674526958E-2</v>
      </c>
      <c r="AC13" s="15">
        <f t="shared" si="2"/>
        <v>0.1234086477807088</v>
      </c>
      <c r="AD13" s="15">
        <f t="shared" si="2"/>
        <v>0.12012251964309495</v>
      </c>
      <c r="AE13" s="15">
        <f t="shared" si="2"/>
        <v>9.8104056437389772E-2</v>
      </c>
      <c r="AF13" s="15">
        <f t="shared" si="2"/>
        <v>9.1417330986644577E-2</v>
      </c>
      <c r="AG13" s="15">
        <f t="shared" si="2"/>
        <v>7.5658198614318703E-2</v>
      </c>
      <c r="AH13" s="15">
        <f t="shared" si="2"/>
        <v>6.1223085918690238E-2</v>
      </c>
      <c r="AI13" s="15">
        <f t="shared" si="2"/>
        <v>5.8076856198921924E-2</v>
      </c>
      <c r="AJ13" s="15">
        <f t="shared" si="2"/>
        <v>6.7223439211391012E-2</v>
      </c>
      <c r="AK13" s="15">
        <f t="shared" si="2"/>
        <v>6.3539123357749097E-2</v>
      </c>
      <c r="AL13" s="15">
        <f t="shared" si="2"/>
        <v>5.3288817586610589E-2</v>
      </c>
      <c r="AM13" s="15">
        <f t="shared" si="2"/>
        <v>5.5768857863098702E-2</v>
      </c>
      <c r="AS13" s="17">
        <f>AM28/AM72</f>
        <v>0.53509922912907992</v>
      </c>
      <c r="AT13" s="20">
        <f>AM28/AM54</f>
        <v>0.24414427897927113</v>
      </c>
      <c r="AU13" s="20">
        <f>AM22/(AM72+AM56+AM61)</f>
        <v>0.44122146054047928</v>
      </c>
      <c r="AV13" s="21">
        <f>AM67/AM72</f>
        <v>1.1917336394948335</v>
      </c>
    </row>
    <row r="14" spans="1:48" ht="19" x14ac:dyDescent="0.25">
      <c r="A14" s="5" t="s">
        <v>9</v>
      </c>
      <c r="B14" s="1">
        <v>5200000</v>
      </c>
      <c r="C14" s="1">
        <v>7800000</v>
      </c>
      <c r="D14" s="1">
        <v>9300000</v>
      </c>
      <c r="E14" s="1">
        <v>11400000</v>
      </c>
      <c r="F14" s="1">
        <v>11700000</v>
      </c>
      <c r="G14" s="1">
        <v>16000000</v>
      </c>
      <c r="H14" s="1">
        <v>24500000</v>
      </c>
      <c r="I14" s="1">
        <v>28900000</v>
      </c>
      <c r="J14" s="1">
        <v>38900000</v>
      </c>
      <c r="K14" s="1">
        <v>-2000000</v>
      </c>
      <c r="L14" s="1" t="s">
        <v>92</v>
      </c>
      <c r="M14" s="1">
        <v>-100000</v>
      </c>
      <c r="N14" s="1">
        <v>16300000</v>
      </c>
      <c r="O14" s="1">
        <v>237200000</v>
      </c>
      <c r="P14" s="1">
        <v>48300000</v>
      </c>
      <c r="Q14" s="1">
        <v>-160791000</v>
      </c>
      <c r="R14" s="1">
        <v>221164000</v>
      </c>
      <c r="S14" s="1">
        <v>85479000</v>
      </c>
      <c r="T14" s="1" t="s">
        <v>92</v>
      </c>
      <c r="U14" s="1">
        <v>26627000</v>
      </c>
      <c r="V14" s="1" t="s">
        <v>92</v>
      </c>
      <c r="W14" s="1">
        <v>572656000</v>
      </c>
      <c r="X14" s="1" t="s">
        <v>92</v>
      </c>
      <c r="Y14" s="1" t="s">
        <v>92</v>
      </c>
      <c r="Z14" s="1" t="s">
        <v>92</v>
      </c>
      <c r="AA14" s="1" t="s">
        <v>92</v>
      </c>
      <c r="AB14" s="1" t="s">
        <v>92</v>
      </c>
      <c r="AC14" s="1" t="s">
        <v>92</v>
      </c>
      <c r="AD14" s="1" t="s">
        <v>92</v>
      </c>
      <c r="AE14" s="1" t="s">
        <v>92</v>
      </c>
      <c r="AF14" s="1" t="s">
        <v>92</v>
      </c>
      <c r="AG14" s="1" t="s">
        <v>92</v>
      </c>
      <c r="AH14" s="1" t="s">
        <v>92</v>
      </c>
      <c r="AI14" s="1" t="s">
        <v>92</v>
      </c>
      <c r="AJ14" s="1" t="s">
        <v>92</v>
      </c>
      <c r="AK14" s="1" t="s">
        <v>92</v>
      </c>
      <c r="AL14" s="1" t="s">
        <v>92</v>
      </c>
      <c r="AM14" s="1" t="s">
        <v>92</v>
      </c>
    </row>
    <row r="15" spans="1:48" ht="20" x14ac:dyDescent="0.25">
      <c r="A15" s="5" t="s">
        <v>10</v>
      </c>
      <c r="B15" s="1">
        <v>69500000</v>
      </c>
      <c r="C15" s="1">
        <v>64200000</v>
      </c>
      <c r="D15" s="1">
        <v>78600000</v>
      </c>
      <c r="E15" s="1">
        <v>111500000</v>
      </c>
      <c r="F15" s="1">
        <v>172900000</v>
      </c>
      <c r="G15" s="1">
        <v>222200000</v>
      </c>
      <c r="H15" s="1">
        <v>240400000</v>
      </c>
      <c r="I15" s="1">
        <v>264500000</v>
      </c>
      <c r="J15" s="1">
        <v>350700000</v>
      </c>
      <c r="K15" s="1">
        <v>429100000</v>
      </c>
      <c r="L15" s="1">
        <v>715900000</v>
      </c>
      <c r="M15" s="1">
        <v>1021000000</v>
      </c>
      <c r="N15" s="1">
        <v>1150500000</v>
      </c>
      <c r="O15" s="1">
        <v>1474800000</v>
      </c>
      <c r="P15" s="1">
        <v>1388100000</v>
      </c>
      <c r="Q15" s="1">
        <v>1907884000</v>
      </c>
      <c r="R15" s="1">
        <v>2321887000</v>
      </c>
      <c r="S15" s="1">
        <v>1846703000</v>
      </c>
      <c r="T15" s="1">
        <v>1546483000</v>
      </c>
      <c r="U15" s="1">
        <v>1770121000</v>
      </c>
      <c r="V15" s="1">
        <v>1637909000</v>
      </c>
      <c r="W15" s="1">
        <v>2631724000</v>
      </c>
      <c r="X15" s="1">
        <v>2094516000</v>
      </c>
      <c r="Y15" s="1">
        <v>2069286000</v>
      </c>
      <c r="Z15" s="1">
        <v>1668633000</v>
      </c>
      <c r="AA15" s="1">
        <v>2085369000</v>
      </c>
      <c r="AB15" s="1">
        <v>2019000000</v>
      </c>
      <c r="AC15" s="1">
        <v>2313000000</v>
      </c>
      <c r="AD15" s="1">
        <v>2222000000</v>
      </c>
      <c r="AE15" s="1">
        <v>2318000000</v>
      </c>
      <c r="AF15" s="1">
        <v>2334000000</v>
      </c>
      <c r="AG15" s="1">
        <v>2359000000</v>
      </c>
      <c r="AH15" s="1">
        <v>2664000000</v>
      </c>
      <c r="AI15" s="1">
        <v>3021000000</v>
      </c>
      <c r="AJ15" s="1">
        <v>3036000000</v>
      </c>
      <c r="AK15" s="1">
        <v>3327000000</v>
      </c>
      <c r="AL15" s="1">
        <v>3714000000</v>
      </c>
      <c r="AM15" s="1">
        <v>4209000000</v>
      </c>
      <c r="AS15" s="18" t="s">
        <v>122</v>
      </c>
      <c r="AT15" s="19" t="s">
        <v>123</v>
      </c>
      <c r="AU15" s="19" t="s">
        <v>124</v>
      </c>
      <c r="AV15" s="19" t="s">
        <v>125</v>
      </c>
    </row>
    <row r="16" spans="1:48" ht="19" x14ac:dyDescent="0.25">
      <c r="A16" s="5" t="s">
        <v>11</v>
      </c>
      <c r="B16" s="1">
        <v>158500000</v>
      </c>
      <c r="C16" s="1">
        <v>145300000</v>
      </c>
      <c r="D16" s="1">
        <v>172400000</v>
      </c>
      <c r="E16" s="1">
        <v>292200000</v>
      </c>
      <c r="F16" s="1">
        <v>418300000</v>
      </c>
      <c r="G16" s="1">
        <v>508200000</v>
      </c>
      <c r="H16" s="1">
        <v>585900000</v>
      </c>
      <c r="I16" s="1">
        <v>678800000</v>
      </c>
      <c r="J16" s="1">
        <v>916200000</v>
      </c>
      <c r="K16" s="1">
        <v>1320600000</v>
      </c>
      <c r="L16" s="1">
        <v>2367900000</v>
      </c>
      <c r="M16" s="1">
        <v>3216100000</v>
      </c>
      <c r="N16" s="1">
        <v>3323900000</v>
      </c>
      <c r="O16" s="1">
        <v>3653300000</v>
      </c>
      <c r="P16" s="1">
        <v>3925400000</v>
      </c>
      <c r="Q16" s="1">
        <v>6616568000</v>
      </c>
      <c r="R16" s="1">
        <v>6413102000</v>
      </c>
      <c r="S16" s="1">
        <v>4852354000</v>
      </c>
      <c r="T16" s="1">
        <v>4419319000</v>
      </c>
      <c r="U16" s="1">
        <v>6081929000</v>
      </c>
      <c r="V16" s="1">
        <v>5543858000</v>
      </c>
      <c r="W16" s="1">
        <v>7506936000</v>
      </c>
      <c r="X16" s="1">
        <v>7336929000</v>
      </c>
      <c r="Y16" s="1">
        <v>6755698000</v>
      </c>
      <c r="Z16" s="1">
        <v>5251435000</v>
      </c>
      <c r="AA16" s="1">
        <v>7919034000</v>
      </c>
      <c r="AB16" s="1">
        <v>8176000000</v>
      </c>
      <c r="AC16" s="1">
        <v>7719000000</v>
      </c>
      <c r="AD16" s="1">
        <v>6740000000</v>
      </c>
      <c r="AE16" s="1">
        <v>7547000000</v>
      </c>
      <c r="AF16" s="1">
        <v>8041000000</v>
      </c>
      <c r="AG16" s="1">
        <v>8673000000</v>
      </c>
      <c r="AH16" s="1">
        <v>10669000000</v>
      </c>
      <c r="AI16" s="1">
        <v>12457000000</v>
      </c>
      <c r="AJ16" s="1">
        <v>11258000000</v>
      </c>
      <c r="AK16" s="1">
        <v>12837000000</v>
      </c>
      <c r="AL16" s="1">
        <v>15863000000</v>
      </c>
      <c r="AM16" s="1">
        <v>18001000000</v>
      </c>
      <c r="AS16" s="29">
        <f>(AM35+AL35+AK35+AJ35+AI35)/5</f>
        <v>-4.1153774213629021E-2</v>
      </c>
      <c r="AT16" s="30">
        <f>AU101/AM3</f>
        <v>4.0245103742485941</v>
      </c>
      <c r="AU16" s="30">
        <f>AU101/AM28</f>
        <v>15.90375478927203</v>
      </c>
      <c r="AV16" s="31">
        <f>AU101/AM106</f>
        <v>22.50043365134432</v>
      </c>
    </row>
    <row r="17" spans="1:45" ht="19" x14ac:dyDescent="0.25">
      <c r="A17" s="5" t="s">
        <v>12</v>
      </c>
      <c r="B17" s="1" t="s">
        <v>92</v>
      </c>
      <c r="C17" s="1" t="s">
        <v>92</v>
      </c>
      <c r="D17" s="1" t="s">
        <v>92</v>
      </c>
      <c r="E17" s="1" t="s">
        <v>92</v>
      </c>
      <c r="F17" s="1" t="s">
        <v>92</v>
      </c>
      <c r="G17" s="1" t="s">
        <v>92</v>
      </c>
      <c r="H17" s="1" t="s">
        <v>92</v>
      </c>
      <c r="I17" s="1" t="s">
        <v>92</v>
      </c>
      <c r="J17" s="1" t="s">
        <v>92</v>
      </c>
      <c r="K17" s="1" t="s">
        <v>92</v>
      </c>
      <c r="L17" s="1" t="s">
        <v>92</v>
      </c>
      <c r="M17" s="1" t="s">
        <v>92</v>
      </c>
      <c r="N17" s="1" t="s">
        <v>92</v>
      </c>
      <c r="O17" s="1" t="s">
        <v>92</v>
      </c>
      <c r="P17" s="1" t="s">
        <v>92</v>
      </c>
      <c r="Q17" s="1" t="s">
        <v>92</v>
      </c>
      <c r="R17" s="1" t="s">
        <v>92</v>
      </c>
      <c r="S17" s="1" t="s">
        <v>92</v>
      </c>
      <c r="T17" s="1" t="s">
        <v>92</v>
      </c>
      <c r="U17" s="1" t="s">
        <v>92</v>
      </c>
      <c r="V17" s="1" t="s">
        <v>92</v>
      </c>
      <c r="W17" s="1" t="s">
        <v>92</v>
      </c>
      <c r="X17" s="1" t="s">
        <v>92</v>
      </c>
      <c r="Y17" s="1" t="s">
        <v>92</v>
      </c>
      <c r="Z17" s="1">
        <v>21304000</v>
      </c>
      <c r="AA17" s="1">
        <v>21507000</v>
      </c>
      <c r="AB17" s="1">
        <v>59000000</v>
      </c>
      <c r="AC17" s="1">
        <v>95000000</v>
      </c>
      <c r="AD17" s="1">
        <v>95000000</v>
      </c>
      <c r="AE17" s="1">
        <v>95000000</v>
      </c>
      <c r="AF17" s="1">
        <v>103000000</v>
      </c>
      <c r="AG17" s="1">
        <v>155000000</v>
      </c>
      <c r="AH17" s="1">
        <v>198000000</v>
      </c>
      <c r="AI17" s="1">
        <v>234000000</v>
      </c>
      <c r="AJ17" s="1">
        <v>237000000</v>
      </c>
      <c r="AK17" s="1">
        <v>240000000</v>
      </c>
      <c r="AL17" s="1">
        <v>236000000</v>
      </c>
      <c r="AM17" s="1">
        <v>228000000</v>
      </c>
    </row>
    <row r="18" spans="1:45" ht="20" x14ac:dyDescent="0.25">
      <c r="A18" s="5" t="s">
        <v>13</v>
      </c>
      <c r="B18" s="1">
        <v>5200000</v>
      </c>
      <c r="C18" s="1">
        <v>7800000</v>
      </c>
      <c r="D18" s="1">
        <v>9300000</v>
      </c>
      <c r="E18" s="1">
        <v>11400000</v>
      </c>
      <c r="F18" s="1">
        <v>11700000</v>
      </c>
      <c r="G18" s="1">
        <v>16000000</v>
      </c>
      <c r="H18" s="1">
        <v>24500000</v>
      </c>
      <c r="I18" s="1">
        <v>28900000</v>
      </c>
      <c r="J18" s="1">
        <v>38900000</v>
      </c>
      <c r="K18" s="1">
        <v>59100000</v>
      </c>
      <c r="L18" s="1">
        <v>83200000</v>
      </c>
      <c r="M18" s="1">
        <v>148900000</v>
      </c>
      <c r="N18" s="1">
        <v>219400000</v>
      </c>
      <c r="O18" s="1">
        <v>284500000</v>
      </c>
      <c r="P18" s="1">
        <v>275400000</v>
      </c>
      <c r="Q18" s="1">
        <v>361970000</v>
      </c>
      <c r="R18" s="1">
        <v>386971000</v>
      </c>
      <c r="S18" s="1">
        <v>387526000</v>
      </c>
      <c r="T18" s="1">
        <v>384391000</v>
      </c>
      <c r="U18" s="1">
        <v>356985000</v>
      </c>
      <c r="V18" s="1">
        <v>300584000</v>
      </c>
      <c r="W18" s="1">
        <v>270413000</v>
      </c>
      <c r="X18" s="1">
        <v>268334000</v>
      </c>
      <c r="Y18" s="1">
        <v>320051000</v>
      </c>
      <c r="Z18" s="1">
        <v>291203000</v>
      </c>
      <c r="AA18" s="1">
        <v>304515000</v>
      </c>
      <c r="AB18" s="1">
        <v>246000000</v>
      </c>
      <c r="AC18" s="1">
        <v>422000000</v>
      </c>
      <c r="AD18" s="1">
        <v>410000000</v>
      </c>
      <c r="AE18" s="1">
        <v>375000000</v>
      </c>
      <c r="AF18" s="1">
        <v>371000000</v>
      </c>
      <c r="AG18" s="1">
        <v>389000000</v>
      </c>
      <c r="AH18" s="1">
        <v>407000000</v>
      </c>
      <c r="AI18" s="1">
        <v>457000000</v>
      </c>
      <c r="AJ18" s="1">
        <v>363000000</v>
      </c>
      <c r="AK18" s="1">
        <v>376000000</v>
      </c>
      <c r="AL18" s="1">
        <v>394000000</v>
      </c>
      <c r="AM18" s="1">
        <v>444000000</v>
      </c>
      <c r="AS18" s="18" t="s">
        <v>126</v>
      </c>
    </row>
    <row r="19" spans="1:45" ht="19" x14ac:dyDescent="0.25">
      <c r="A19" s="6" t="s">
        <v>14</v>
      </c>
      <c r="B19" s="10">
        <v>21200000</v>
      </c>
      <c r="C19" s="10">
        <v>9900000</v>
      </c>
      <c r="D19" s="10">
        <v>9800000</v>
      </c>
      <c r="E19" s="10">
        <v>78100000</v>
      </c>
      <c r="F19" s="10">
        <v>96100000</v>
      </c>
      <c r="G19" s="10">
        <v>70100000</v>
      </c>
      <c r="H19" s="10">
        <v>64800000</v>
      </c>
      <c r="I19" s="10">
        <v>87800000</v>
      </c>
      <c r="J19" s="10">
        <v>189300000</v>
      </c>
      <c r="K19" s="10">
        <v>396900000</v>
      </c>
      <c r="L19" s="10">
        <v>781800000</v>
      </c>
      <c r="M19" s="10">
        <v>1071400000</v>
      </c>
      <c r="N19" s="10">
        <v>1018300000</v>
      </c>
      <c r="O19" s="10">
        <v>664300000</v>
      </c>
      <c r="P19" s="10">
        <v>1352000000</v>
      </c>
      <c r="Q19" s="10">
        <v>3309814000</v>
      </c>
      <c r="R19" s="10">
        <v>1490773000</v>
      </c>
      <c r="S19" s="10">
        <v>728037000</v>
      </c>
      <c r="T19" s="10">
        <v>172835000</v>
      </c>
      <c r="U19" s="10">
        <v>2186235000</v>
      </c>
      <c r="V19" s="10">
        <v>1882153000</v>
      </c>
      <c r="W19" s="10">
        <v>2437384000</v>
      </c>
      <c r="X19" s="10">
        <v>2707987000</v>
      </c>
      <c r="Y19" s="10">
        <v>1728769000</v>
      </c>
      <c r="Z19" s="10">
        <v>-173296000</v>
      </c>
      <c r="AA19" s="10">
        <v>1712988000</v>
      </c>
      <c r="AB19" s="10">
        <v>2683000000</v>
      </c>
      <c r="AC19" s="10">
        <v>833000000</v>
      </c>
      <c r="AD19" s="10">
        <v>855000000</v>
      </c>
      <c r="AE19" s="10">
        <v>1918000000</v>
      </c>
      <c r="AF19" s="10">
        <v>2072000000</v>
      </c>
      <c r="AG19" s="10">
        <v>2557000000</v>
      </c>
      <c r="AH19" s="10">
        <v>4336000000</v>
      </c>
      <c r="AI19" s="10">
        <v>5385000000</v>
      </c>
      <c r="AJ19" s="10">
        <v>3869000000</v>
      </c>
      <c r="AK19" s="10">
        <v>4782000000</v>
      </c>
      <c r="AL19" s="10">
        <v>7401000000</v>
      </c>
      <c r="AM19" s="10">
        <v>8271000000</v>
      </c>
      <c r="AS19" s="32">
        <f>AM40-AM56-AM61</f>
        <v>-2876000000</v>
      </c>
    </row>
    <row r="20" spans="1:45" ht="19" customHeight="1" x14ac:dyDescent="0.25">
      <c r="A20" s="14" t="s">
        <v>102</v>
      </c>
      <c r="B20" s="1"/>
      <c r="C20" s="15">
        <f>(C19/B19)-1</f>
        <v>-0.53301886792452824</v>
      </c>
      <c r="D20" s="15">
        <f>(D19/C19)-1</f>
        <v>-1.0101010101010055E-2</v>
      </c>
      <c r="E20" s="15">
        <f>(E19/D19)-1</f>
        <v>6.9693877551020407</v>
      </c>
      <c r="F20" s="15">
        <f t="shared" ref="F20:AK20" si="3">(F19/E19)-1</f>
        <v>0.2304737516005122</v>
      </c>
      <c r="G20" s="15">
        <f t="shared" si="3"/>
        <v>-0.27055150884495316</v>
      </c>
      <c r="H20" s="15">
        <f t="shared" si="3"/>
        <v>-7.5606276747503531E-2</v>
      </c>
      <c r="I20" s="15">
        <f t="shared" si="3"/>
        <v>0.35493827160493829</v>
      </c>
      <c r="J20" s="15">
        <f t="shared" si="3"/>
        <v>1.1560364464692481</v>
      </c>
      <c r="K20" s="15">
        <f t="shared" si="3"/>
        <v>1.0966719492868462</v>
      </c>
      <c r="L20" s="15">
        <f t="shared" si="3"/>
        <v>0.9697656840513984</v>
      </c>
      <c r="M20" s="15">
        <f t="shared" si="3"/>
        <v>0.37042721923765676</v>
      </c>
      <c r="N20" s="15">
        <f t="shared" si="3"/>
        <v>-4.9561321635243627E-2</v>
      </c>
      <c r="O20" s="15">
        <f t="shared" si="3"/>
        <v>-0.34763822056368454</v>
      </c>
      <c r="P20" s="15">
        <f t="shared" si="3"/>
        <v>1.0352250489236789</v>
      </c>
      <c r="Q20" s="15">
        <f t="shared" si="3"/>
        <v>1.4480872781065091</v>
      </c>
      <c r="R20" s="15">
        <f t="shared" si="3"/>
        <v>-0.54959009781214285</v>
      </c>
      <c r="S20" s="15">
        <f t="shared" si="3"/>
        <v>-0.51163792207130121</v>
      </c>
      <c r="T20" s="15">
        <f t="shared" si="3"/>
        <v>-0.76260135130494744</v>
      </c>
      <c r="U20" s="15">
        <f t="shared" si="3"/>
        <v>11.649260855729453</v>
      </c>
      <c r="V20" s="15">
        <f t="shared" si="3"/>
        <v>-0.13908934766848025</v>
      </c>
      <c r="W20" s="15">
        <f t="shared" si="3"/>
        <v>0.29499780304789258</v>
      </c>
      <c r="X20" s="15">
        <f t="shared" si="3"/>
        <v>0.11102189888831626</v>
      </c>
      <c r="Y20" s="15">
        <f t="shared" si="3"/>
        <v>-0.36160365614753687</v>
      </c>
      <c r="Z20" s="15">
        <f t="shared" si="3"/>
        <v>-1.1002424268366682</v>
      </c>
      <c r="AA20" s="15">
        <f t="shared" si="3"/>
        <v>-10.884752100452404</v>
      </c>
      <c r="AB20" s="15">
        <f t="shared" si="3"/>
        <v>0.56626899896555027</v>
      </c>
      <c r="AC20" s="15">
        <f t="shared" si="3"/>
        <v>-0.68952664927320162</v>
      </c>
      <c r="AD20" s="15">
        <f t="shared" si="3"/>
        <v>2.6410564225690214E-2</v>
      </c>
      <c r="AE20" s="15">
        <f t="shared" si="3"/>
        <v>1.2432748538011698</v>
      </c>
      <c r="AF20" s="15">
        <f t="shared" si="3"/>
        <v>8.0291970802919721E-2</v>
      </c>
      <c r="AG20" s="15">
        <f t="shared" si="3"/>
        <v>0.23407335907335902</v>
      </c>
      <c r="AH20" s="15">
        <f t="shared" si="3"/>
        <v>0.69573719202190065</v>
      </c>
      <c r="AI20" s="15">
        <f t="shared" si="3"/>
        <v>0.24192804428044279</v>
      </c>
      <c r="AJ20" s="15">
        <f t="shared" si="3"/>
        <v>-0.28152274837511604</v>
      </c>
      <c r="AK20" s="15">
        <f t="shared" si="3"/>
        <v>0.23597828896355644</v>
      </c>
      <c r="AL20" s="15">
        <f t="shared" ref="AL20" si="4">(AL19/AK19)-1</f>
        <v>0.54767879548306153</v>
      </c>
      <c r="AM20" s="15">
        <f t="shared" ref="AM20" si="5">(AM19/AL19)-1</f>
        <v>0.11755168220510748</v>
      </c>
    </row>
    <row r="21" spans="1:45" ht="19" x14ac:dyDescent="0.25">
      <c r="A21" s="5" t="s">
        <v>15</v>
      </c>
      <c r="B21" s="2">
        <v>0.12139999999999999</v>
      </c>
      <c r="C21" s="2">
        <v>6.6299999999999998E-2</v>
      </c>
      <c r="D21" s="2">
        <v>5.62E-2</v>
      </c>
      <c r="E21" s="2">
        <v>0.21529999999999999</v>
      </c>
      <c r="F21" s="2">
        <v>0.1915</v>
      </c>
      <c r="G21" s="2">
        <v>0.1236</v>
      </c>
      <c r="H21" s="2">
        <v>0.10150000000000001</v>
      </c>
      <c r="I21" s="2">
        <v>0.1168</v>
      </c>
      <c r="J21" s="2">
        <v>0.17530000000000001</v>
      </c>
      <c r="K21" s="2">
        <v>0.23910000000000001</v>
      </c>
      <c r="L21" s="2">
        <v>0.25530000000000003</v>
      </c>
      <c r="M21" s="2">
        <v>0.25850000000000001</v>
      </c>
      <c r="N21" s="2">
        <v>0.24990000000000001</v>
      </c>
      <c r="O21" s="2">
        <v>0.16439999999999999</v>
      </c>
      <c r="P21" s="2">
        <v>0.2782</v>
      </c>
      <c r="Q21" s="2">
        <v>0.34610000000000002</v>
      </c>
      <c r="R21" s="2">
        <v>0.20300000000000001</v>
      </c>
      <c r="S21" s="2">
        <v>0.14380000000000001</v>
      </c>
      <c r="T21" s="2">
        <v>3.8600000000000002E-2</v>
      </c>
      <c r="U21" s="2">
        <v>0.27279999999999999</v>
      </c>
      <c r="V21" s="2">
        <v>0.26919999999999999</v>
      </c>
      <c r="W21" s="2">
        <v>0.26590000000000003</v>
      </c>
      <c r="X21" s="2">
        <v>0.2782</v>
      </c>
      <c r="Y21" s="2">
        <v>0.2127</v>
      </c>
      <c r="Z21" s="2">
        <v>-3.4599999999999999E-2</v>
      </c>
      <c r="AA21" s="2">
        <v>0.1794</v>
      </c>
      <c r="AB21" s="2">
        <v>0.25509999999999999</v>
      </c>
      <c r="AC21" s="2">
        <v>9.5500000000000002E-2</v>
      </c>
      <c r="AD21" s="2">
        <v>0.1139</v>
      </c>
      <c r="AE21" s="2">
        <v>0.2114</v>
      </c>
      <c r="AF21" s="2">
        <v>0.2145</v>
      </c>
      <c r="AG21" s="2">
        <v>0.23619999999999999</v>
      </c>
      <c r="AH21" s="2">
        <v>0.29830000000000001</v>
      </c>
      <c r="AI21" s="2">
        <v>0.31209999999999999</v>
      </c>
      <c r="AJ21" s="2">
        <v>0.26490000000000002</v>
      </c>
      <c r="AK21" s="2">
        <v>0.27800000000000002</v>
      </c>
      <c r="AL21" s="2">
        <v>0.32090000000000002</v>
      </c>
      <c r="AM21" s="2">
        <v>0.32079999999999997</v>
      </c>
    </row>
    <row r="22" spans="1:45" ht="19" x14ac:dyDescent="0.25">
      <c r="A22" s="6" t="s">
        <v>16</v>
      </c>
      <c r="B22" s="10">
        <v>16100000</v>
      </c>
      <c r="C22" s="10">
        <v>4000000</v>
      </c>
      <c r="D22" s="10">
        <v>2000000</v>
      </c>
      <c r="E22" s="10">
        <v>70600000</v>
      </c>
      <c r="F22" s="10">
        <v>83500000</v>
      </c>
      <c r="G22" s="10">
        <v>58900000</v>
      </c>
      <c r="H22" s="10">
        <v>52700000</v>
      </c>
      <c r="I22" s="10">
        <v>72600000</v>
      </c>
      <c r="J22" s="10">
        <v>163800000</v>
      </c>
      <c r="K22" s="10">
        <v>339200000</v>
      </c>
      <c r="L22" s="10">
        <v>693900000</v>
      </c>
      <c r="M22" s="10">
        <v>903600000</v>
      </c>
      <c r="N22" s="10">
        <v>690900000</v>
      </c>
      <c r="O22" s="10">
        <v>388400000</v>
      </c>
      <c r="P22" s="10">
        <v>933700000</v>
      </c>
      <c r="Q22" s="10">
        <v>2947844000</v>
      </c>
      <c r="R22" s="10">
        <v>930146000</v>
      </c>
      <c r="S22" s="10">
        <v>209958000</v>
      </c>
      <c r="T22" s="10">
        <v>-313782000</v>
      </c>
      <c r="U22" s="10">
        <v>1763665000</v>
      </c>
      <c r="V22" s="10">
        <v>1447965000</v>
      </c>
      <c r="W22" s="10">
        <v>1447965000</v>
      </c>
      <c r="X22" s="10">
        <v>2371506000</v>
      </c>
      <c r="Y22" s="10">
        <v>1333594000</v>
      </c>
      <c r="Z22" s="10">
        <v>-393616000</v>
      </c>
      <c r="AA22" s="10">
        <v>1383708000</v>
      </c>
      <c r="AB22" s="10">
        <v>2398000000</v>
      </c>
      <c r="AC22" s="10">
        <v>411000000</v>
      </c>
      <c r="AD22" s="10">
        <v>432000000</v>
      </c>
      <c r="AE22" s="10">
        <v>1520000000</v>
      </c>
      <c r="AF22" s="10">
        <v>1693000000</v>
      </c>
      <c r="AG22" s="10">
        <v>2152000000</v>
      </c>
      <c r="AH22" s="10">
        <v>3868000000</v>
      </c>
      <c r="AI22" s="10">
        <v>4796000000</v>
      </c>
      <c r="AJ22" s="10">
        <v>3350000000</v>
      </c>
      <c r="AK22" s="10">
        <v>4365000000</v>
      </c>
      <c r="AL22" s="10">
        <v>6889000000</v>
      </c>
      <c r="AM22" s="10">
        <v>7788000000</v>
      </c>
    </row>
    <row r="23" spans="1:45" ht="19" x14ac:dyDescent="0.25">
      <c r="A23" s="5" t="s">
        <v>17</v>
      </c>
      <c r="B23" s="2">
        <v>9.2200000000000004E-2</v>
      </c>
      <c r="C23" s="2">
        <v>2.6800000000000001E-2</v>
      </c>
      <c r="D23" s="2">
        <v>1.15E-2</v>
      </c>
      <c r="E23" s="2">
        <v>0.1946</v>
      </c>
      <c r="F23" s="2">
        <v>0.16639999999999999</v>
      </c>
      <c r="G23" s="2">
        <v>0.10390000000000001</v>
      </c>
      <c r="H23" s="2">
        <v>8.2500000000000004E-2</v>
      </c>
      <c r="I23" s="2">
        <v>9.6600000000000005E-2</v>
      </c>
      <c r="J23" s="2">
        <v>0.1517</v>
      </c>
      <c r="K23" s="2">
        <v>0.2044</v>
      </c>
      <c r="L23" s="2">
        <v>0.2266</v>
      </c>
      <c r="M23" s="2">
        <v>0.218</v>
      </c>
      <c r="N23" s="2">
        <v>0.1696</v>
      </c>
      <c r="O23" s="2">
        <v>9.6100000000000005E-2</v>
      </c>
      <c r="P23" s="2">
        <v>0.19220000000000001</v>
      </c>
      <c r="Q23" s="2">
        <v>0.30819999999999997</v>
      </c>
      <c r="R23" s="2">
        <v>0.12670000000000001</v>
      </c>
      <c r="S23" s="2">
        <v>4.1500000000000002E-2</v>
      </c>
      <c r="T23" s="2">
        <v>-7.0099999999999996E-2</v>
      </c>
      <c r="U23" s="2">
        <v>0.22009999999999999</v>
      </c>
      <c r="V23" s="2">
        <v>0.20710000000000001</v>
      </c>
      <c r="W23" s="2">
        <v>0.158</v>
      </c>
      <c r="X23" s="2">
        <v>0.24360000000000001</v>
      </c>
      <c r="Y23" s="2">
        <v>0.16400000000000001</v>
      </c>
      <c r="Z23" s="2">
        <v>-7.85E-2</v>
      </c>
      <c r="AA23" s="2">
        <v>0.1449</v>
      </c>
      <c r="AB23" s="2">
        <v>0.22800000000000001</v>
      </c>
      <c r="AC23" s="2">
        <v>4.7100000000000003E-2</v>
      </c>
      <c r="AD23" s="2">
        <v>5.7500000000000002E-2</v>
      </c>
      <c r="AE23" s="2">
        <v>0.16750000000000001</v>
      </c>
      <c r="AF23" s="2">
        <v>0.17530000000000001</v>
      </c>
      <c r="AG23" s="2">
        <v>0.1988</v>
      </c>
      <c r="AH23" s="2">
        <v>0.2661</v>
      </c>
      <c r="AI23" s="2">
        <v>0.27800000000000002</v>
      </c>
      <c r="AJ23" s="2">
        <v>0.2293</v>
      </c>
      <c r="AK23" s="2">
        <v>0.25369999999999998</v>
      </c>
      <c r="AL23" s="2">
        <v>0.29870000000000002</v>
      </c>
      <c r="AM23" s="2">
        <v>0.30199999999999999</v>
      </c>
    </row>
    <row r="24" spans="1:45" ht="19" x14ac:dyDescent="0.25">
      <c r="A24" s="5" t="s">
        <v>18</v>
      </c>
      <c r="B24" s="1">
        <v>-100000</v>
      </c>
      <c r="C24" s="1">
        <v>-1900000</v>
      </c>
      <c r="D24" s="1">
        <v>-1500000</v>
      </c>
      <c r="E24" s="1">
        <v>-3900000</v>
      </c>
      <c r="F24" s="1">
        <v>900000</v>
      </c>
      <c r="G24" s="1">
        <v>-4800000</v>
      </c>
      <c r="H24" s="1">
        <v>-12400000</v>
      </c>
      <c r="I24" s="1">
        <v>-13700000</v>
      </c>
      <c r="J24" s="1">
        <v>-13400000</v>
      </c>
      <c r="K24" s="1">
        <v>-4700000</v>
      </c>
      <c r="L24" s="1">
        <v>4600000</v>
      </c>
      <c r="M24" s="1">
        <v>-304000000</v>
      </c>
      <c r="N24" s="1">
        <v>108000000</v>
      </c>
      <c r="O24" s="1">
        <v>49400000</v>
      </c>
      <c r="P24" s="1">
        <v>88100000</v>
      </c>
      <c r="Q24" s="1" t="s">
        <v>92</v>
      </c>
      <c r="R24" s="1">
        <v>173656000</v>
      </c>
      <c r="S24" s="1">
        <v>130553000</v>
      </c>
      <c r="T24" s="1">
        <v>102226000</v>
      </c>
      <c r="U24" s="1">
        <v>65585000</v>
      </c>
      <c r="V24" s="1">
        <v>133604000</v>
      </c>
      <c r="W24" s="1">
        <v>719006000</v>
      </c>
      <c r="X24" s="1">
        <v>68147000</v>
      </c>
      <c r="Y24" s="1">
        <v>75124000</v>
      </c>
      <c r="Z24" s="1">
        <v>-92187000</v>
      </c>
      <c r="AA24" s="1">
        <v>3258000</v>
      </c>
      <c r="AB24" s="1">
        <v>-20000000</v>
      </c>
      <c r="AC24" s="1">
        <v>-95000000</v>
      </c>
      <c r="AD24" s="1">
        <v>-82000000</v>
      </c>
      <c r="AE24" s="1">
        <v>-72000000</v>
      </c>
      <c r="AF24" s="1">
        <v>-95000000</v>
      </c>
      <c r="AG24" s="1">
        <v>-139000000</v>
      </c>
      <c r="AH24" s="1">
        <v>-137000000</v>
      </c>
      <c r="AI24" s="1">
        <v>-102000000</v>
      </c>
      <c r="AJ24" s="1">
        <v>-81000000</v>
      </c>
      <c r="AK24" s="1">
        <v>-199000000</v>
      </c>
      <c r="AL24" s="1">
        <v>-118000000</v>
      </c>
      <c r="AM24" s="1">
        <v>-189000000</v>
      </c>
    </row>
    <row r="25" spans="1:45" ht="19" x14ac:dyDescent="0.25">
      <c r="A25" s="6" t="s">
        <v>19</v>
      </c>
      <c r="B25" s="10">
        <v>16000000</v>
      </c>
      <c r="C25" s="10">
        <v>2100000</v>
      </c>
      <c r="D25" s="10">
        <v>500000</v>
      </c>
      <c r="E25" s="10">
        <v>66700000</v>
      </c>
      <c r="F25" s="10">
        <v>84400000</v>
      </c>
      <c r="G25" s="10">
        <v>54100000</v>
      </c>
      <c r="H25" s="10">
        <v>40300000</v>
      </c>
      <c r="I25" s="10">
        <v>58900000</v>
      </c>
      <c r="J25" s="10">
        <v>150400000</v>
      </c>
      <c r="K25" s="10">
        <v>334500000</v>
      </c>
      <c r="L25" s="10">
        <v>698500000</v>
      </c>
      <c r="M25" s="10">
        <v>599600000</v>
      </c>
      <c r="N25" s="10">
        <v>798900000</v>
      </c>
      <c r="O25" s="10">
        <v>437800000</v>
      </c>
      <c r="P25" s="10">
        <v>1021800000</v>
      </c>
      <c r="Q25" s="10">
        <v>2947844000</v>
      </c>
      <c r="R25" s="10">
        <v>1103802000</v>
      </c>
      <c r="S25" s="10">
        <v>340511000</v>
      </c>
      <c r="T25" s="10">
        <v>-211556000</v>
      </c>
      <c r="U25" s="10">
        <v>1829250000</v>
      </c>
      <c r="V25" s="10">
        <v>1581569000</v>
      </c>
      <c r="W25" s="10">
        <v>2166971000</v>
      </c>
      <c r="X25" s="10">
        <v>2439653000</v>
      </c>
      <c r="Y25" s="10">
        <v>1408718000</v>
      </c>
      <c r="Z25" s="10">
        <v>-485803000</v>
      </c>
      <c r="AA25" s="10">
        <v>1386966000</v>
      </c>
      <c r="AB25" s="10">
        <v>2378000000</v>
      </c>
      <c r="AC25" s="10">
        <v>316000000</v>
      </c>
      <c r="AD25" s="10">
        <v>350000000</v>
      </c>
      <c r="AE25" s="10">
        <v>1448000000</v>
      </c>
      <c r="AF25" s="10">
        <v>1598000000</v>
      </c>
      <c r="AG25" s="10">
        <v>2013000000</v>
      </c>
      <c r="AH25" s="10">
        <v>3731000000</v>
      </c>
      <c r="AI25" s="10">
        <v>4694000000</v>
      </c>
      <c r="AJ25" s="10">
        <v>3269000000</v>
      </c>
      <c r="AK25" s="10">
        <v>4166000000</v>
      </c>
      <c r="AL25" s="10">
        <v>6771000000</v>
      </c>
      <c r="AM25" s="10">
        <v>7599000000</v>
      </c>
    </row>
    <row r="26" spans="1:45" ht="19" x14ac:dyDescent="0.25">
      <c r="A26" s="5" t="s">
        <v>20</v>
      </c>
      <c r="B26" s="2">
        <v>9.1600000000000001E-2</v>
      </c>
      <c r="C26" s="2">
        <v>1.41E-2</v>
      </c>
      <c r="D26" s="2">
        <v>2.8999999999999998E-3</v>
      </c>
      <c r="E26" s="2">
        <v>0.18379999999999999</v>
      </c>
      <c r="F26" s="2">
        <v>0.16819999999999999</v>
      </c>
      <c r="G26" s="2">
        <v>9.5399999999999999E-2</v>
      </c>
      <c r="H26" s="2">
        <v>6.3100000000000003E-2</v>
      </c>
      <c r="I26" s="2">
        <v>7.8399999999999997E-2</v>
      </c>
      <c r="J26" s="2">
        <v>0.13930000000000001</v>
      </c>
      <c r="K26" s="2">
        <v>0.20150000000000001</v>
      </c>
      <c r="L26" s="2">
        <v>0.2281</v>
      </c>
      <c r="M26" s="2">
        <v>0.1447</v>
      </c>
      <c r="N26" s="2">
        <v>0.1961</v>
      </c>
      <c r="O26" s="2">
        <v>0.10829999999999999</v>
      </c>
      <c r="P26" s="2">
        <v>0.21029999999999999</v>
      </c>
      <c r="Q26" s="2">
        <v>0.30819999999999997</v>
      </c>
      <c r="R26" s="2">
        <v>0.15029999999999999</v>
      </c>
      <c r="S26" s="2">
        <v>6.7299999999999999E-2</v>
      </c>
      <c r="T26" s="2">
        <v>-4.7300000000000002E-2</v>
      </c>
      <c r="U26" s="2">
        <v>0.2283</v>
      </c>
      <c r="V26" s="2">
        <v>0.22620000000000001</v>
      </c>
      <c r="W26" s="2">
        <v>0.2364</v>
      </c>
      <c r="X26" s="2">
        <v>0.25059999999999999</v>
      </c>
      <c r="Y26" s="2">
        <v>0.17330000000000001</v>
      </c>
      <c r="Z26" s="2">
        <v>-9.69E-2</v>
      </c>
      <c r="AA26" s="2">
        <v>0.14530000000000001</v>
      </c>
      <c r="AB26" s="2">
        <v>0.2261</v>
      </c>
      <c r="AC26" s="2">
        <v>3.6200000000000003E-2</v>
      </c>
      <c r="AD26" s="2">
        <v>4.6600000000000003E-2</v>
      </c>
      <c r="AE26" s="2">
        <v>0.15959999999999999</v>
      </c>
      <c r="AF26" s="2">
        <v>0.16539999999999999</v>
      </c>
      <c r="AG26" s="2">
        <v>0.186</v>
      </c>
      <c r="AH26" s="2">
        <v>0.25669999999999998</v>
      </c>
      <c r="AI26" s="2">
        <v>0.27210000000000001</v>
      </c>
      <c r="AJ26" s="2">
        <v>0.2238</v>
      </c>
      <c r="AK26" s="2">
        <v>0.2422</v>
      </c>
      <c r="AL26" s="2">
        <v>0.29360000000000003</v>
      </c>
      <c r="AM26" s="2">
        <v>0.29470000000000002</v>
      </c>
    </row>
    <row r="27" spans="1:45" ht="19" x14ac:dyDescent="0.25">
      <c r="A27" s="5" t="s">
        <v>21</v>
      </c>
      <c r="B27" s="1">
        <v>6700000</v>
      </c>
      <c r="C27" s="1">
        <v>900000</v>
      </c>
      <c r="D27" s="1">
        <v>200000</v>
      </c>
      <c r="E27" s="1">
        <v>26700000</v>
      </c>
      <c r="F27" s="1">
        <v>32900000</v>
      </c>
      <c r="G27" s="1">
        <v>20000000</v>
      </c>
      <c r="H27" s="1">
        <v>14100000</v>
      </c>
      <c r="I27" s="1">
        <v>19400000</v>
      </c>
      <c r="J27" s="1">
        <v>50700000</v>
      </c>
      <c r="K27" s="1">
        <v>117100000</v>
      </c>
      <c r="L27" s="1">
        <v>244500000</v>
      </c>
      <c r="M27" s="1">
        <v>322900000</v>
      </c>
      <c r="N27" s="1">
        <v>300400000</v>
      </c>
      <c r="O27" s="1">
        <v>148900000</v>
      </c>
      <c r="P27" s="1">
        <v>329900000</v>
      </c>
      <c r="Q27" s="1">
        <v>884292000</v>
      </c>
      <c r="R27" s="1">
        <v>328574000</v>
      </c>
      <c r="S27" s="1">
        <v>71507000</v>
      </c>
      <c r="T27" s="1">
        <v>-62409000</v>
      </c>
      <c r="U27" s="1">
        <v>477947000</v>
      </c>
      <c r="V27" s="1">
        <v>371669000</v>
      </c>
      <c r="W27" s="1">
        <v>650308000</v>
      </c>
      <c r="X27" s="1">
        <v>729457000</v>
      </c>
      <c r="Y27" s="1">
        <v>447972000</v>
      </c>
      <c r="Z27" s="1">
        <v>-180476000</v>
      </c>
      <c r="AA27" s="1">
        <v>449100000</v>
      </c>
      <c r="AB27" s="1">
        <v>452000000</v>
      </c>
      <c r="AC27" s="1">
        <v>207000000</v>
      </c>
      <c r="AD27" s="1">
        <v>94000000</v>
      </c>
      <c r="AE27" s="1">
        <v>376000000</v>
      </c>
      <c r="AF27" s="1">
        <v>221000000</v>
      </c>
      <c r="AG27" s="1">
        <v>292000000</v>
      </c>
      <c r="AH27" s="1">
        <v>297000000</v>
      </c>
      <c r="AI27" s="1">
        <v>1381000000</v>
      </c>
      <c r="AJ27" s="1">
        <v>563000000</v>
      </c>
      <c r="AK27" s="1">
        <v>547000000</v>
      </c>
      <c r="AL27" s="1">
        <v>883000000</v>
      </c>
      <c r="AM27" s="1">
        <v>1074000000</v>
      </c>
    </row>
    <row r="28" spans="1:45" ht="20" thickBot="1" x14ac:dyDescent="0.3">
      <c r="A28" s="7" t="s">
        <v>22</v>
      </c>
      <c r="B28" s="11">
        <v>9300000</v>
      </c>
      <c r="C28" s="11">
        <v>1200000</v>
      </c>
      <c r="D28" s="11">
        <v>300000</v>
      </c>
      <c r="E28" s="11">
        <v>40000000</v>
      </c>
      <c r="F28" s="11">
        <v>51500000</v>
      </c>
      <c r="G28" s="11">
        <v>34100000</v>
      </c>
      <c r="H28" s="11">
        <v>26200000</v>
      </c>
      <c r="I28" s="11">
        <v>39500000</v>
      </c>
      <c r="J28" s="11">
        <v>99700000</v>
      </c>
      <c r="K28" s="11">
        <v>220700000</v>
      </c>
      <c r="L28" s="11">
        <v>454100000</v>
      </c>
      <c r="M28" s="11">
        <v>599600000</v>
      </c>
      <c r="N28" s="11">
        <v>498500000</v>
      </c>
      <c r="O28" s="11">
        <v>230900000</v>
      </c>
      <c r="P28" s="11">
        <v>746700000</v>
      </c>
      <c r="Q28" s="11">
        <v>2063552000</v>
      </c>
      <c r="R28" s="11">
        <v>775228000</v>
      </c>
      <c r="S28" s="11">
        <v>269004000</v>
      </c>
      <c r="T28" s="11">
        <v>-149147000</v>
      </c>
      <c r="U28" s="11">
        <v>1351303000</v>
      </c>
      <c r="V28" s="11">
        <v>1209900000</v>
      </c>
      <c r="W28" s="11">
        <v>1516663000</v>
      </c>
      <c r="X28" s="11">
        <v>1710196000</v>
      </c>
      <c r="Y28" s="11">
        <v>960746000</v>
      </c>
      <c r="Z28" s="11">
        <v>-305327000</v>
      </c>
      <c r="AA28" s="11">
        <v>937866000</v>
      </c>
      <c r="AB28" s="11">
        <v>1926000000</v>
      </c>
      <c r="AC28" s="11">
        <v>109000000</v>
      </c>
      <c r="AD28" s="11">
        <v>256000000</v>
      </c>
      <c r="AE28" s="11">
        <v>1072000000</v>
      </c>
      <c r="AF28" s="11">
        <v>1377000000</v>
      </c>
      <c r="AG28" s="11">
        <v>1721000000</v>
      </c>
      <c r="AH28" s="11">
        <v>3434000000</v>
      </c>
      <c r="AI28" s="11">
        <v>3313000000</v>
      </c>
      <c r="AJ28" s="11">
        <v>2706000000</v>
      </c>
      <c r="AK28" s="11">
        <v>3619000000</v>
      </c>
      <c r="AL28" s="11">
        <v>5888000000</v>
      </c>
      <c r="AM28" s="11">
        <v>6525000000</v>
      </c>
    </row>
    <row r="29" spans="1:45" ht="20" customHeight="1" thickTop="1" x14ac:dyDescent="0.25">
      <c r="A29" s="14" t="s">
        <v>103</v>
      </c>
      <c r="B29" s="1"/>
      <c r="C29" s="15">
        <f>(C28/B28)-1</f>
        <v>-0.87096774193548387</v>
      </c>
      <c r="D29" s="15">
        <f>(D28/C28)-1</f>
        <v>-0.75</v>
      </c>
      <c r="E29" s="15">
        <f>(E28/D28)-1</f>
        <v>132.33333333333334</v>
      </c>
      <c r="F29" s="15">
        <f t="shared" ref="F29:AK29" si="6">(F28/E28)-1</f>
        <v>0.28750000000000009</v>
      </c>
      <c r="G29" s="15">
        <f t="shared" si="6"/>
        <v>-0.3378640776699029</v>
      </c>
      <c r="H29" s="15">
        <f t="shared" si="6"/>
        <v>-0.23167155425219943</v>
      </c>
      <c r="I29" s="15">
        <f t="shared" si="6"/>
        <v>0.50763358778625944</v>
      </c>
      <c r="J29" s="15">
        <f t="shared" si="6"/>
        <v>1.5240506329113925</v>
      </c>
      <c r="K29" s="15">
        <f t="shared" si="6"/>
        <v>1.2136409227683047</v>
      </c>
      <c r="L29" s="15">
        <f t="shared" si="6"/>
        <v>1.0575441776166743</v>
      </c>
      <c r="M29" s="15">
        <f t="shared" si="6"/>
        <v>0.32041400572561107</v>
      </c>
      <c r="N29" s="15">
        <f t="shared" si="6"/>
        <v>-0.16861240827218149</v>
      </c>
      <c r="O29" s="15">
        <f t="shared" si="6"/>
        <v>-0.53681043129388162</v>
      </c>
      <c r="P29" s="15">
        <f t="shared" si="6"/>
        <v>2.233867475097445</v>
      </c>
      <c r="Q29" s="15">
        <f t="shared" si="6"/>
        <v>1.7635623409669212</v>
      </c>
      <c r="R29" s="15">
        <f t="shared" si="6"/>
        <v>-0.62432349657289954</v>
      </c>
      <c r="S29" s="15">
        <f t="shared" si="6"/>
        <v>-0.65300014963339814</v>
      </c>
      <c r="T29" s="15">
        <f t="shared" si="6"/>
        <v>-1.554441569642087</v>
      </c>
      <c r="U29" s="15">
        <f t="shared" si="6"/>
        <v>-10.060209055495585</v>
      </c>
      <c r="V29" s="15">
        <f t="shared" si="6"/>
        <v>-0.10464196408947513</v>
      </c>
      <c r="W29" s="15">
        <f t="shared" si="6"/>
        <v>0.25354409455326876</v>
      </c>
      <c r="X29" s="15">
        <f t="shared" si="6"/>
        <v>0.12760448431853355</v>
      </c>
      <c r="Y29" s="15">
        <f t="shared" si="6"/>
        <v>-0.43822462454595845</v>
      </c>
      <c r="Z29" s="15">
        <f t="shared" si="6"/>
        <v>-1.3178019996960695</v>
      </c>
      <c r="AA29" s="15">
        <f t="shared" si="6"/>
        <v>-4.0716772509473449</v>
      </c>
      <c r="AB29" s="15">
        <f t="shared" si="6"/>
        <v>1.053598275233349</v>
      </c>
      <c r="AC29" s="15">
        <f t="shared" si="6"/>
        <v>-0.94340602284527519</v>
      </c>
      <c r="AD29" s="15">
        <f t="shared" si="6"/>
        <v>1.3486238532110093</v>
      </c>
      <c r="AE29" s="15">
        <f t="shared" si="6"/>
        <v>3.1875</v>
      </c>
      <c r="AF29" s="15">
        <f t="shared" si="6"/>
        <v>0.28451492537313428</v>
      </c>
      <c r="AG29" s="15">
        <f t="shared" si="6"/>
        <v>0.24981844589687729</v>
      </c>
      <c r="AH29" s="15">
        <f t="shared" si="6"/>
        <v>0.9953515398024404</v>
      </c>
      <c r="AI29" s="15">
        <f t="shared" si="6"/>
        <v>-3.5235876528829313E-2</v>
      </c>
      <c r="AJ29" s="15">
        <f t="shared" si="6"/>
        <v>-0.18321762752792037</v>
      </c>
      <c r="AK29" s="15">
        <f t="shared" si="6"/>
        <v>0.33739837398373984</v>
      </c>
      <c r="AL29" s="15">
        <f t="shared" ref="AL29" si="7">(AL28/AK28)-1</f>
        <v>0.62696877590494604</v>
      </c>
      <c r="AM29" s="15">
        <f t="shared" ref="AM29" si="8">(AM28/AL28)-1</f>
        <v>0.10818614130434789</v>
      </c>
    </row>
    <row r="30" spans="1:45" ht="19" x14ac:dyDescent="0.25">
      <c r="A30" s="5" t="s">
        <v>23</v>
      </c>
      <c r="B30" s="2">
        <v>5.33E-2</v>
      </c>
      <c r="C30" s="2">
        <v>8.0000000000000002E-3</v>
      </c>
      <c r="D30" s="2">
        <v>1.6999999999999999E-3</v>
      </c>
      <c r="E30" s="2">
        <v>0.1103</v>
      </c>
      <c r="F30" s="2">
        <v>0.1026</v>
      </c>
      <c r="G30" s="2">
        <v>6.0100000000000001E-2</v>
      </c>
      <c r="H30" s="2">
        <v>4.1000000000000002E-2</v>
      </c>
      <c r="I30" s="2">
        <v>5.2600000000000001E-2</v>
      </c>
      <c r="J30" s="2">
        <v>9.2299999999999993E-2</v>
      </c>
      <c r="K30" s="2">
        <v>0.13300000000000001</v>
      </c>
      <c r="L30" s="2">
        <v>0.14829999999999999</v>
      </c>
      <c r="M30" s="2">
        <v>0.1447</v>
      </c>
      <c r="N30" s="2">
        <v>0.12239999999999999</v>
      </c>
      <c r="O30" s="2">
        <v>5.7099999999999998E-2</v>
      </c>
      <c r="P30" s="2">
        <v>0.1537</v>
      </c>
      <c r="Q30" s="2">
        <v>0.21579999999999999</v>
      </c>
      <c r="R30" s="2">
        <v>0.1056</v>
      </c>
      <c r="S30" s="2">
        <v>5.3100000000000001E-2</v>
      </c>
      <c r="T30" s="2">
        <v>-3.3300000000000003E-2</v>
      </c>
      <c r="U30" s="2">
        <v>0.1686</v>
      </c>
      <c r="V30" s="2">
        <v>0.17299999999999999</v>
      </c>
      <c r="W30" s="2">
        <v>0.16539999999999999</v>
      </c>
      <c r="X30" s="2">
        <v>0.1757</v>
      </c>
      <c r="Y30" s="2">
        <v>0.1182</v>
      </c>
      <c r="Z30" s="2">
        <v>-6.0900000000000003E-2</v>
      </c>
      <c r="AA30" s="2">
        <v>9.8199999999999996E-2</v>
      </c>
      <c r="AB30" s="2">
        <v>0.18310000000000001</v>
      </c>
      <c r="AC30" s="2">
        <v>1.2500000000000001E-2</v>
      </c>
      <c r="AD30" s="2">
        <v>3.4099999999999998E-2</v>
      </c>
      <c r="AE30" s="2">
        <v>0.1182</v>
      </c>
      <c r="AF30" s="2">
        <v>0.1426</v>
      </c>
      <c r="AG30" s="2">
        <v>0.159</v>
      </c>
      <c r="AH30" s="2">
        <v>0.23619999999999999</v>
      </c>
      <c r="AI30" s="2">
        <v>0.192</v>
      </c>
      <c r="AJ30" s="2">
        <v>0.1852</v>
      </c>
      <c r="AK30" s="2">
        <v>0.2104</v>
      </c>
      <c r="AL30" s="2">
        <v>0.25530000000000003</v>
      </c>
      <c r="AM30" s="2">
        <v>0.25309999999999999</v>
      </c>
    </row>
    <row r="31" spans="1:45" ht="19" x14ac:dyDescent="0.25">
      <c r="A31" s="5" t="s">
        <v>24</v>
      </c>
      <c r="B31" s="12">
        <v>0.01</v>
      </c>
      <c r="C31" s="12">
        <v>0.01</v>
      </c>
      <c r="D31" s="12">
        <v>0.01</v>
      </c>
      <c r="E31" s="12">
        <v>0.04</v>
      </c>
      <c r="F31" s="12">
        <v>0.05</v>
      </c>
      <c r="G31" s="12">
        <v>0.04</v>
      </c>
      <c r="H31" s="12">
        <v>0.03</v>
      </c>
      <c r="I31" s="12">
        <v>0.04</v>
      </c>
      <c r="J31" s="12">
        <v>0.08</v>
      </c>
      <c r="K31" s="12">
        <v>0.17</v>
      </c>
      <c r="L31" s="12">
        <v>0.32</v>
      </c>
      <c r="M31" s="12">
        <v>0.41</v>
      </c>
      <c r="N31" s="12">
        <v>0.33</v>
      </c>
      <c r="O31" s="12">
        <v>0.16</v>
      </c>
      <c r="P31" s="12">
        <v>0.5</v>
      </c>
      <c r="Q31" s="12">
        <v>1.28</v>
      </c>
      <c r="R31" s="12">
        <v>0.31</v>
      </c>
      <c r="S31" s="12">
        <v>0.16</v>
      </c>
      <c r="T31" s="12">
        <v>-0.09</v>
      </c>
      <c r="U31" s="12">
        <v>0.8</v>
      </c>
      <c r="V31" s="12">
        <v>0.74</v>
      </c>
      <c r="W31" s="12">
        <v>0.98</v>
      </c>
      <c r="X31" s="12">
        <v>1.22</v>
      </c>
      <c r="Y31" s="12">
        <v>0.71</v>
      </c>
      <c r="Z31" s="12">
        <v>-0.23</v>
      </c>
      <c r="AA31" s="12">
        <v>0.7</v>
      </c>
      <c r="AB31" s="12">
        <v>1.46</v>
      </c>
      <c r="AC31" s="12">
        <v>0.09</v>
      </c>
      <c r="AD31" s="12">
        <v>0.21</v>
      </c>
      <c r="AE31" s="12">
        <v>0.91</v>
      </c>
      <c r="AF31" s="12">
        <v>1.1299999999999999</v>
      </c>
      <c r="AG31" s="12">
        <v>1.56</v>
      </c>
      <c r="AH31" s="12">
        <v>3.2</v>
      </c>
      <c r="AI31" s="12">
        <v>3.27</v>
      </c>
      <c r="AJ31" s="12">
        <v>2.89</v>
      </c>
      <c r="AK31" s="12">
        <v>3.95</v>
      </c>
      <c r="AL31" s="12">
        <v>6.47</v>
      </c>
      <c r="AM31" s="12">
        <v>7.49</v>
      </c>
    </row>
    <row r="32" spans="1:45" ht="19" x14ac:dyDescent="0.25">
      <c r="A32" s="5" t="s">
        <v>25</v>
      </c>
      <c r="B32" s="12">
        <v>0.01</v>
      </c>
      <c r="C32" s="12">
        <v>0.01</v>
      </c>
      <c r="D32" s="12">
        <v>0.01</v>
      </c>
      <c r="E32" s="12">
        <v>0.04</v>
      </c>
      <c r="F32" s="12">
        <v>0.05</v>
      </c>
      <c r="G32" s="12">
        <v>0.04</v>
      </c>
      <c r="H32" s="12">
        <v>0.03</v>
      </c>
      <c r="I32" s="12">
        <v>0.04</v>
      </c>
      <c r="J32" s="12">
        <v>0.08</v>
      </c>
      <c r="K32" s="12">
        <v>0.17</v>
      </c>
      <c r="L32" s="12">
        <v>0.32</v>
      </c>
      <c r="M32" s="12">
        <v>0.41</v>
      </c>
      <c r="N32" s="12">
        <v>0.33</v>
      </c>
      <c r="O32" s="12">
        <v>0.15</v>
      </c>
      <c r="P32" s="12">
        <v>0.47</v>
      </c>
      <c r="Q32" s="12">
        <v>1.2</v>
      </c>
      <c r="R32" s="12">
        <v>0.3</v>
      </c>
      <c r="S32" s="12">
        <v>0.16</v>
      </c>
      <c r="T32" s="12">
        <v>-0.09</v>
      </c>
      <c r="U32" s="12">
        <v>0.78</v>
      </c>
      <c r="V32" s="12">
        <v>0.73</v>
      </c>
      <c r="W32" s="12">
        <v>0.97</v>
      </c>
      <c r="X32" s="12">
        <v>1.2</v>
      </c>
      <c r="Y32" s="12">
        <v>0.7</v>
      </c>
      <c r="Z32" s="12">
        <v>-0.23</v>
      </c>
      <c r="AA32" s="12">
        <v>0.7</v>
      </c>
      <c r="AB32" s="12">
        <v>1.45</v>
      </c>
      <c r="AC32" s="12">
        <v>0.09</v>
      </c>
      <c r="AD32" s="12">
        <v>0.21</v>
      </c>
      <c r="AE32" s="12">
        <v>0.9</v>
      </c>
      <c r="AF32" s="12">
        <v>1.1200000000000001</v>
      </c>
      <c r="AG32" s="12">
        <v>1.54</v>
      </c>
      <c r="AH32" s="12">
        <v>3.17</v>
      </c>
      <c r="AI32" s="12">
        <v>3.23</v>
      </c>
      <c r="AJ32" s="12">
        <v>2.86</v>
      </c>
      <c r="AK32" s="12">
        <v>3.92</v>
      </c>
      <c r="AL32" s="12">
        <v>6.4</v>
      </c>
      <c r="AM32" s="12">
        <v>7.44</v>
      </c>
    </row>
    <row r="33" spans="1:39" ht="19" x14ac:dyDescent="0.25">
      <c r="A33" s="5" t="s">
        <v>26</v>
      </c>
      <c r="B33" s="1">
        <v>620000000</v>
      </c>
      <c r="C33" s="1">
        <v>840448000</v>
      </c>
      <c r="D33" s="1">
        <v>990272000</v>
      </c>
      <c r="E33" s="1">
        <v>1000000000</v>
      </c>
      <c r="F33" s="1">
        <v>1030000000</v>
      </c>
      <c r="G33" s="1">
        <v>974285714</v>
      </c>
      <c r="H33" s="1">
        <v>1048000000</v>
      </c>
      <c r="I33" s="1">
        <v>1128571429</v>
      </c>
      <c r="J33" s="1">
        <v>1246250000</v>
      </c>
      <c r="K33" s="1">
        <v>1360336000</v>
      </c>
      <c r="L33" s="1">
        <v>2837568000</v>
      </c>
      <c r="M33" s="1">
        <v>1468856000</v>
      </c>
      <c r="N33" s="1">
        <v>3022704000</v>
      </c>
      <c r="O33" s="1">
        <v>1467396000</v>
      </c>
      <c r="P33" s="1">
        <v>1501572000</v>
      </c>
      <c r="Q33" s="1">
        <v>1613160000</v>
      </c>
      <c r="R33" s="1">
        <v>1626404000</v>
      </c>
      <c r="S33" s="1">
        <v>1643612000</v>
      </c>
      <c r="T33" s="1">
        <v>1659557000</v>
      </c>
      <c r="U33" s="1">
        <v>1688121000</v>
      </c>
      <c r="V33" s="1">
        <v>1645531000</v>
      </c>
      <c r="W33" s="1">
        <v>1551339000</v>
      </c>
      <c r="X33" s="1">
        <v>1406685000</v>
      </c>
      <c r="Y33" s="1">
        <v>1354176000</v>
      </c>
      <c r="Z33" s="1">
        <v>1333091000</v>
      </c>
      <c r="AA33" s="1">
        <v>1339949000</v>
      </c>
      <c r="AB33" s="1">
        <v>1319000000</v>
      </c>
      <c r="AC33" s="1">
        <v>1266000000</v>
      </c>
      <c r="AD33" s="1">
        <v>1202000000</v>
      </c>
      <c r="AE33" s="1">
        <v>1215000000</v>
      </c>
      <c r="AF33" s="1">
        <v>1214000000</v>
      </c>
      <c r="AG33" s="1">
        <v>1107000000</v>
      </c>
      <c r="AH33" s="1">
        <v>1073000000</v>
      </c>
      <c r="AI33" s="1">
        <v>1013000000</v>
      </c>
      <c r="AJ33" s="1">
        <v>937000000</v>
      </c>
      <c r="AK33" s="1">
        <v>916000000</v>
      </c>
      <c r="AL33" s="1">
        <v>910000000</v>
      </c>
      <c r="AM33" s="1">
        <v>871000000</v>
      </c>
    </row>
    <row r="34" spans="1:39" ht="19" x14ac:dyDescent="0.25">
      <c r="A34" s="5" t="s">
        <v>27</v>
      </c>
      <c r="B34" s="1">
        <v>620000000</v>
      </c>
      <c r="C34" s="1">
        <v>840448000</v>
      </c>
      <c r="D34" s="1">
        <v>990272000</v>
      </c>
      <c r="E34" s="1">
        <v>1000000000</v>
      </c>
      <c r="F34" s="1">
        <v>1030000000</v>
      </c>
      <c r="G34" s="1">
        <v>974285714</v>
      </c>
      <c r="H34" s="1">
        <v>1048000000</v>
      </c>
      <c r="I34" s="1">
        <v>1128571429</v>
      </c>
      <c r="J34" s="1">
        <v>1246250000</v>
      </c>
      <c r="K34" s="1">
        <v>1360336000</v>
      </c>
      <c r="L34" s="1">
        <v>2837568000</v>
      </c>
      <c r="M34" s="1">
        <v>1468856000</v>
      </c>
      <c r="N34" s="1">
        <v>3022704000</v>
      </c>
      <c r="O34" s="1">
        <v>1514032000</v>
      </c>
      <c r="P34" s="1">
        <v>1584172000</v>
      </c>
      <c r="Q34" s="1">
        <v>1718338000</v>
      </c>
      <c r="R34" s="1">
        <v>1694658000</v>
      </c>
      <c r="S34" s="1">
        <v>1701557000</v>
      </c>
      <c r="T34" s="1">
        <v>1659557000</v>
      </c>
      <c r="U34" s="1">
        <v>1721645000</v>
      </c>
      <c r="V34" s="1">
        <v>1657493000</v>
      </c>
      <c r="W34" s="1">
        <v>1565072000</v>
      </c>
      <c r="X34" s="1">
        <v>1427002000</v>
      </c>
      <c r="Y34" s="1">
        <v>1374507000</v>
      </c>
      <c r="Z34" s="1">
        <v>1333091000</v>
      </c>
      <c r="AA34" s="1">
        <v>1348804000</v>
      </c>
      <c r="AB34" s="1">
        <v>1330000000</v>
      </c>
      <c r="AC34" s="1">
        <v>1277000000</v>
      </c>
      <c r="AD34" s="1">
        <v>1219000000</v>
      </c>
      <c r="AE34" s="1">
        <v>1231000000</v>
      </c>
      <c r="AF34" s="1">
        <v>1226000000</v>
      </c>
      <c r="AG34" s="1">
        <v>1116000000</v>
      </c>
      <c r="AH34" s="1">
        <v>1084000000</v>
      </c>
      <c r="AI34" s="1">
        <v>1026000000</v>
      </c>
      <c r="AJ34" s="1">
        <v>945000000</v>
      </c>
      <c r="AK34" s="1">
        <v>923000000</v>
      </c>
      <c r="AL34" s="1">
        <v>919000000</v>
      </c>
      <c r="AM34" s="1">
        <v>877000000</v>
      </c>
    </row>
    <row r="35" spans="1:39" ht="20" customHeight="1" x14ac:dyDescent="0.25">
      <c r="A35" s="14" t="s">
        <v>104</v>
      </c>
      <c r="B35" s="1"/>
      <c r="C35" s="22">
        <f>(C34-B34)/B34</f>
        <v>0.35556129032258066</v>
      </c>
      <c r="D35" s="22">
        <f t="shared" ref="D35:AK35" si="9">(D34-C34)/C34</f>
        <v>0.17826682911970759</v>
      </c>
      <c r="E35" s="22">
        <f t="shared" si="9"/>
        <v>9.8235636269630965E-3</v>
      </c>
      <c r="F35" s="22">
        <f t="shared" si="9"/>
        <v>0.03</v>
      </c>
      <c r="G35" s="22">
        <f t="shared" si="9"/>
        <v>-5.4091539805825241E-2</v>
      </c>
      <c r="H35" s="22">
        <f t="shared" si="9"/>
        <v>7.5659824362363584E-2</v>
      </c>
      <c r="I35" s="22">
        <f t="shared" si="9"/>
        <v>7.6881134541984739E-2</v>
      </c>
      <c r="J35" s="22">
        <f t="shared" si="9"/>
        <v>0.10427215147939033</v>
      </c>
      <c r="K35" s="22">
        <f t="shared" si="9"/>
        <v>9.1543430290872613E-2</v>
      </c>
      <c r="L35" s="22">
        <f t="shared" si="9"/>
        <v>1.0859317109890498</v>
      </c>
      <c r="M35" s="22">
        <f t="shared" si="9"/>
        <v>-0.48235390306064913</v>
      </c>
      <c r="N35" s="22">
        <f t="shared" si="9"/>
        <v>1.0578627176523772</v>
      </c>
      <c r="O35" s="22">
        <f t="shared" si="9"/>
        <v>-0.49911337663231331</v>
      </c>
      <c r="P35" s="22">
        <f t="shared" si="9"/>
        <v>4.6326629820241577E-2</v>
      </c>
      <c r="Q35" s="22">
        <f t="shared" si="9"/>
        <v>8.4691561269862117E-2</v>
      </c>
      <c r="R35" s="22">
        <f t="shared" si="9"/>
        <v>-1.3780757918407206E-2</v>
      </c>
      <c r="S35" s="22">
        <f t="shared" si="9"/>
        <v>4.0710279006147551E-3</v>
      </c>
      <c r="T35" s="22">
        <f t="shared" si="9"/>
        <v>-2.4683275376610952E-2</v>
      </c>
      <c r="U35" s="22">
        <f t="shared" si="9"/>
        <v>3.7412393789426936E-2</v>
      </c>
      <c r="V35" s="22">
        <f t="shared" si="9"/>
        <v>-3.7262037179557922E-2</v>
      </c>
      <c r="W35" s="22">
        <f t="shared" si="9"/>
        <v>-5.5759511503216001E-2</v>
      </c>
      <c r="X35" s="22">
        <f t="shared" si="9"/>
        <v>-8.8219583507979191E-2</v>
      </c>
      <c r="Y35" s="22">
        <f t="shared" si="9"/>
        <v>-3.6786914103834473E-2</v>
      </c>
      <c r="Z35" s="22">
        <f t="shared" si="9"/>
        <v>-3.0131530796132722E-2</v>
      </c>
      <c r="AA35" s="22">
        <f t="shared" si="9"/>
        <v>1.1786892267669649E-2</v>
      </c>
      <c r="AB35" s="22">
        <f t="shared" si="9"/>
        <v>-1.3941239794662531E-2</v>
      </c>
      <c r="AC35" s="22">
        <f t="shared" si="9"/>
        <v>-3.9849624060150378E-2</v>
      </c>
      <c r="AD35" s="22">
        <f t="shared" si="9"/>
        <v>-4.541895066562255E-2</v>
      </c>
      <c r="AE35" s="22">
        <f t="shared" si="9"/>
        <v>9.8441345365053324E-3</v>
      </c>
      <c r="AF35" s="22">
        <f t="shared" si="9"/>
        <v>-4.0617384240454911E-3</v>
      </c>
      <c r="AG35" s="22">
        <f t="shared" si="9"/>
        <v>-8.9722675367047311E-2</v>
      </c>
      <c r="AH35" s="22">
        <f t="shared" si="9"/>
        <v>-2.8673835125448029E-2</v>
      </c>
      <c r="AI35" s="22">
        <f t="shared" si="9"/>
        <v>-5.350553505535055E-2</v>
      </c>
      <c r="AJ35" s="22">
        <f t="shared" si="9"/>
        <v>-7.8947368421052627E-2</v>
      </c>
      <c r="AK35" s="22">
        <f t="shared" si="9"/>
        <v>-2.328042328042328E-2</v>
      </c>
      <c r="AL35" s="22">
        <f t="shared" ref="AL35" si="10">(AL34-AK34)/AK34</f>
        <v>-4.3336944745395447E-3</v>
      </c>
      <c r="AM35" s="22">
        <f t="shared" ref="AM35" si="11">(AM34-AL34)/AL34</f>
        <v>-4.5701849836779107E-2</v>
      </c>
    </row>
    <row r="36" spans="1:39" ht="19" x14ac:dyDescent="0.25">
      <c r="A36" s="5" t="s">
        <v>28</v>
      </c>
      <c r="B36" s="13" t="s">
        <v>93</v>
      </c>
      <c r="C36" s="13" t="s">
        <v>93</v>
      </c>
      <c r="D36" s="13" t="s">
        <v>93</v>
      </c>
      <c r="E36" s="13" t="s">
        <v>93</v>
      </c>
      <c r="F36" s="13" t="s">
        <v>93</v>
      </c>
      <c r="G36" s="13" t="s">
        <v>93</v>
      </c>
      <c r="H36" s="13" t="s">
        <v>93</v>
      </c>
      <c r="I36" s="13" t="s">
        <v>93</v>
      </c>
      <c r="J36" s="13" t="s">
        <v>93</v>
      </c>
      <c r="K36" s="13" t="s">
        <v>93</v>
      </c>
      <c r="L36" s="13" t="s">
        <v>93</v>
      </c>
      <c r="M36" s="13" t="s">
        <v>93</v>
      </c>
      <c r="N36" s="13" t="s">
        <v>93</v>
      </c>
      <c r="O36" s="13" t="s">
        <v>93</v>
      </c>
      <c r="P36" s="13" t="s">
        <v>93</v>
      </c>
      <c r="Q36" s="13" t="s">
        <v>93</v>
      </c>
      <c r="R36" s="13" t="s">
        <v>93</v>
      </c>
      <c r="S36" s="13" t="s">
        <v>93</v>
      </c>
      <c r="T36" s="13" t="s">
        <v>93</v>
      </c>
      <c r="U36" s="13" t="s">
        <v>93</v>
      </c>
      <c r="V36" s="13" t="s">
        <v>93</v>
      </c>
      <c r="W36" s="13" t="s">
        <v>93</v>
      </c>
      <c r="X36" s="13" t="s">
        <v>93</v>
      </c>
      <c r="Y36" s="13" t="s">
        <v>93</v>
      </c>
      <c r="Z36" s="13" t="s">
        <v>93</v>
      </c>
      <c r="AA36" s="13" t="s">
        <v>93</v>
      </c>
      <c r="AB36" s="13" t="s">
        <v>93</v>
      </c>
      <c r="AC36" s="13" t="s">
        <v>93</v>
      </c>
      <c r="AD36" s="13" t="s">
        <v>93</v>
      </c>
      <c r="AE36" s="13" t="s">
        <v>93</v>
      </c>
      <c r="AF36" s="13" t="s">
        <v>93</v>
      </c>
      <c r="AG36" s="13" t="s">
        <v>93</v>
      </c>
      <c r="AH36" s="13" t="s">
        <v>93</v>
      </c>
      <c r="AI36" s="13" t="s">
        <v>93</v>
      </c>
      <c r="AJ36" s="13" t="s">
        <v>93</v>
      </c>
      <c r="AK36" s="13" t="s">
        <v>93</v>
      </c>
      <c r="AL36" s="13" t="s">
        <v>93</v>
      </c>
      <c r="AM36" s="13" t="s">
        <v>93</v>
      </c>
    </row>
    <row r="37" spans="1:39" ht="21" x14ac:dyDescent="0.25">
      <c r="A37" s="4" t="s">
        <v>29</v>
      </c>
      <c r="B37" s="9" t="s">
        <v>91</v>
      </c>
      <c r="C37" s="9" t="s">
        <v>91</v>
      </c>
      <c r="D37" s="9" t="s">
        <v>91</v>
      </c>
      <c r="E37" s="9" t="s">
        <v>91</v>
      </c>
      <c r="F37" s="9" t="s">
        <v>91</v>
      </c>
      <c r="G37" s="9" t="s">
        <v>91</v>
      </c>
      <c r="H37" s="9" t="s">
        <v>91</v>
      </c>
      <c r="I37" s="9" t="s">
        <v>91</v>
      </c>
      <c r="J37" s="9" t="s">
        <v>91</v>
      </c>
      <c r="K37" s="9" t="s">
        <v>91</v>
      </c>
      <c r="L37" s="9" t="s">
        <v>91</v>
      </c>
      <c r="M37" s="9" t="s">
        <v>91</v>
      </c>
      <c r="N37" s="9" t="s">
        <v>91</v>
      </c>
      <c r="O37" s="9" t="s">
        <v>91</v>
      </c>
      <c r="P37" s="9" t="s">
        <v>91</v>
      </c>
      <c r="Q37" s="9" t="s">
        <v>91</v>
      </c>
      <c r="R37" s="9" t="s">
        <v>91</v>
      </c>
      <c r="S37" s="9" t="s">
        <v>91</v>
      </c>
      <c r="T37" s="9" t="s">
        <v>91</v>
      </c>
      <c r="U37" s="9" t="s">
        <v>91</v>
      </c>
      <c r="V37" s="9" t="s">
        <v>91</v>
      </c>
      <c r="W37" s="9" t="s">
        <v>91</v>
      </c>
      <c r="X37" s="9" t="s">
        <v>91</v>
      </c>
      <c r="Y37" s="9" t="s">
        <v>91</v>
      </c>
      <c r="Z37" s="9" t="s">
        <v>91</v>
      </c>
      <c r="AA37" s="9" t="s">
        <v>91</v>
      </c>
      <c r="AB37" s="9" t="s">
        <v>91</v>
      </c>
      <c r="AC37" s="9" t="s">
        <v>91</v>
      </c>
      <c r="AD37" s="9" t="s">
        <v>91</v>
      </c>
      <c r="AE37" s="9" t="s">
        <v>91</v>
      </c>
      <c r="AF37" s="9" t="s">
        <v>91</v>
      </c>
      <c r="AG37" s="9" t="s">
        <v>91</v>
      </c>
      <c r="AH37" s="9" t="s">
        <v>91</v>
      </c>
      <c r="AI37" s="9" t="s">
        <v>91</v>
      </c>
      <c r="AJ37" s="9" t="s">
        <v>91</v>
      </c>
      <c r="AK37" s="9" t="s">
        <v>91</v>
      </c>
      <c r="AL37" s="9" t="s">
        <v>91</v>
      </c>
      <c r="AM37" s="9" t="s">
        <v>91</v>
      </c>
    </row>
    <row r="38" spans="1:39" ht="19" x14ac:dyDescent="0.25">
      <c r="A38" s="5" t="s">
        <v>30</v>
      </c>
      <c r="B38" s="1">
        <v>35700000</v>
      </c>
      <c r="C38" s="1">
        <v>21800000</v>
      </c>
      <c r="D38" s="1">
        <v>70700000</v>
      </c>
      <c r="E38" s="1">
        <v>100800000</v>
      </c>
      <c r="F38" s="1">
        <v>57400000</v>
      </c>
      <c r="G38" s="1">
        <v>57100000</v>
      </c>
      <c r="H38" s="1">
        <v>125200000</v>
      </c>
      <c r="I38" s="1">
        <v>159500000</v>
      </c>
      <c r="J38" s="1">
        <v>119600000</v>
      </c>
      <c r="K38" s="1">
        <v>160300000</v>
      </c>
      <c r="L38" s="1">
        <v>285800000</v>
      </c>
      <c r="M38" s="1">
        <v>404000000</v>
      </c>
      <c r="N38" s="1">
        <v>448000000</v>
      </c>
      <c r="O38" s="1">
        <v>575000000</v>
      </c>
      <c r="P38" s="1">
        <v>823300000</v>
      </c>
      <c r="Q38" s="1">
        <v>1648000000</v>
      </c>
      <c r="R38" s="1">
        <v>1356000000</v>
      </c>
      <c r="S38" s="1">
        <v>1284791000</v>
      </c>
      <c r="T38" s="1">
        <v>1364857000</v>
      </c>
      <c r="U38" s="1">
        <v>2281844000</v>
      </c>
      <c r="V38" s="1">
        <v>990342000</v>
      </c>
      <c r="W38" s="1">
        <v>861463000</v>
      </c>
      <c r="X38" s="1">
        <v>1202722000</v>
      </c>
      <c r="Y38" s="1">
        <v>1411624000</v>
      </c>
      <c r="Z38" s="1">
        <v>1576381000</v>
      </c>
      <c r="AA38" s="1">
        <v>1857664000</v>
      </c>
      <c r="AB38" s="1">
        <v>5960000000</v>
      </c>
      <c r="AC38" s="1">
        <v>1392000000</v>
      </c>
      <c r="AD38" s="1">
        <v>1711000000</v>
      </c>
      <c r="AE38" s="1">
        <v>3002000000</v>
      </c>
      <c r="AF38" s="1">
        <v>4797000000</v>
      </c>
      <c r="AG38" s="1">
        <v>3406000000</v>
      </c>
      <c r="AH38" s="1">
        <v>5010000000</v>
      </c>
      <c r="AI38" s="1">
        <v>3440000000</v>
      </c>
      <c r="AJ38" s="1">
        <v>3129000000</v>
      </c>
      <c r="AK38" s="1">
        <v>5351000000</v>
      </c>
      <c r="AL38" s="1">
        <v>4995000000</v>
      </c>
      <c r="AM38" s="1">
        <v>1995000000</v>
      </c>
    </row>
    <row r="39" spans="1:39" ht="19" x14ac:dyDescent="0.25">
      <c r="A39" s="5" t="s">
        <v>31</v>
      </c>
      <c r="B39" s="1" t="s">
        <v>92</v>
      </c>
      <c r="C39" s="1" t="s">
        <v>92</v>
      </c>
      <c r="D39" s="1" t="s">
        <v>92</v>
      </c>
      <c r="E39" s="1" t="s">
        <v>92</v>
      </c>
      <c r="F39" s="1" t="s">
        <v>92</v>
      </c>
      <c r="G39" s="1" t="s">
        <v>92</v>
      </c>
      <c r="H39" s="1" t="s">
        <v>92</v>
      </c>
      <c r="I39" s="1" t="s">
        <v>92</v>
      </c>
      <c r="J39" s="1" t="s">
        <v>92</v>
      </c>
      <c r="K39" s="1" t="s">
        <v>92</v>
      </c>
      <c r="L39" s="1">
        <v>483500000</v>
      </c>
      <c r="M39" s="1">
        <v>634000000</v>
      </c>
      <c r="N39" s="1">
        <v>1095000000</v>
      </c>
      <c r="O39" s="1">
        <v>1188000000</v>
      </c>
      <c r="P39" s="1">
        <v>1937200000</v>
      </c>
      <c r="Q39" s="1">
        <v>2580000000</v>
      </c>
      <c r="R39" s="1">
        <v>3485000000</v>
      </c>
      <c r="S39" s="1">
        <v>3644735000</v>
      </c>
      <c r="T39" s="1">
        <v>4128349000</v>
      </c>
      <c r="U39" s="1">
        <v>4296152000</v>
      </c>
      <c r="V39" s="1">
        <v>4944999000</v>
      </c>
      <c r="W39" s="1">
        <v>1035875000</v>
      </c>
      <c r="X39" s="1">
        <v>1166857000</v>
      </c>
      <c r="Y39" s="1">
        <v>689044000</v>
      </c>
      <c r="Z39" s="1">
        <v>638349000</v>
      </c>
      <c r="AA39" s="1">
        <v>726918000</v>
      </c>
      <c r="AB39" s="1">
        <v>283000000</v>
      </c>
      <c r="AC39" s="1">
        <v>545000000</v>
      </c>
      <c r="AD39" s="1">
        <v>180000000</v>
      </c>
      <c r="AE39" s="1">
        <v>160000000</v>
      </c>
      <c r="AF39" s="1">
        <v>168000000</v>
      </c>
      <c r="AG39" s="1">
        <v>343000000</v>
      </c>
      <c r="AH39" s="1">
        <v>2266000000</v>
      </c>
      <c r="AI39" s="1">
        <v>590000000</v>
      </c>
      <c r="AJ39" s="1">
        <v>489000000</v>
      </c>
      <c r="AK39" s="1">
        <v>387000000</v>
      </c>
      <c r="AL39" s="1">
        <v>464000000</v>
      </c>
      <c r="AM39" s="1">
        <v>586000000</v>
      </c>
    </row>
    <row r="40" spans="1:39" ht="19" x14ac:dyDescent="0.25">
      <c r="A40" s="5" t="s">
        <v>32</v>
      </c>
      <c r="B40" s="1">
        <v>35700000</v>
      </c>
      <c r="C40" s="1">
        <v>21800000</v>
      </c>
      <c r="D40" s="1">
        <v>70700000</v>
      </c>
      <c r="E40" s="1">
        <v>100800000</v>
      </c>
      <c r="F40" s="1">
        <v>57400000</v>
      </c>
      <c r="G40" s="1">
        <v>57100000</v>
      </c>
      <c r="H40" s="1">
        <v>125200000</v>
      </c>
      <c r="I40" s="1">
        <v>159500000</v>
      </c>
      <c r="J40" s="1">
        <v>119600000</v>
      </c>
      <c r="K40" s="1">
        <v>160300000</v>
      </c>
      <c r="L40" s="1">
        <v>769300000</v>
      </c>
      <c r="M40" s="1">
        <v>1038000000</v>
      </c>
      <c r="N40" s="1">
        <v>1543000000</v>
      </c>
      <c r="O40" s="1">
        <v>1763000000</v>
      </c>
      <c r="P40" s="1">
        <v>2760500000</v>
      </c>
      <c r="Q40" s="1">
        <v>4228000000</v>
      </c>
      <c r="R40" s="1">
        <v>4841000000</v>
      </c>
      <c r="S40" s="1">
        <v>4929526000</v>
      </c>
      <c r="T40" s="1">
        <v>5493206000</v>
      </c>
      <c r="U40" s="1">
        <v>6577996000</v>
      </c>
      <c r="V40" s="1">
        <v>5935341000</v>
      </c>
      <c r="W40" s="1">
        <v>1897338000</v>
      </c>
      <c r="X40" s="1">
        <v>2369579000</v>
      </c>
      <c r="Y40" s="1">
        <v>2100668000</v>
      </c>
      <c r="Z40" s="1">
        <v>2214730000</v>
      </c>
      <c r="AA40" s="1">
        <v>2584582000</v>
      </c>
      <c r="AB40" s="1">
        <v>6243000000</v>
      </c>
      <c r="AC40" s="1">
        <v>1937000000</v>
      </c>
      <c r="AD40" s="1">
        <v>1891000000</v>
      </c>
      <c r="AE40" s="1">
        <v>3162000000</v>
      </c>
      <c r="AF40" s="1">
        <v>4965000000</v>
      </c>
      <c r="AG40" s="1">
        <v>3749000000</v>
      </c>
      <c r="AH40" s="1">
        <v>7276000000</v>
      </c>
      <c r="AI40" s="1">
        <v>4030000000</v>
      </c>
      <c r="AJ40" s="1">
        <v>3618000000</v>
      </c>
      <c r="AK40" s="1">
        <v>5738000000</v>
      </c>
      <c r="AL40" s="1">
        <v>5459000000</v>
      </c>
      <c r="AM40" s="1">
        <v>2581000000</v>
      </c>
    </row>
    <row r="41" spans="1:39" ht="19" x14ac:dyDescent="0.25">
      <c r="A41" s="5" t="s">
        <v>33</v>
      </c>
      <c r="B41" s="1">
        <v>31900000</v>
      </c>
      <c r="C41" s="1">
        <v>39600000</v>
      </c>
      <c r="D41" s="1">
        <v>49500000</v>
      </c>
      <c r="E41" s="1">
        <v>98600000</v>
      </c>
      <c r="F41" s="1">
        <v>131600000</v>
      </c>
      <c r="G41" s="1">
        <v>147300000</v>
      </c>
      <c r="H41" s="1">
        <v>152800000</v>
      </c>
      <c r="I41" s="1">
        <v>191500000</v>
      </c>
      <c r="J41" s="1">
        <v>256000000</v>
      </c>
      <c r="K41" s="1">
        <v>405800000</v>
      </c>
      <c r="L41" s="1">
        <v>817700000</v>
      </c>
      <c r="M41" s="1">
        <v>822000000</v>
      </c>
      <c r="N41" s="1">
        <v>1111000000</v>
      </c>
      <c r="O41" s="1">
        <v>764000000</v>
      </c>
      <c r="P41" s="1">
        <v>1198100000</v>
      </c>
      <c r="Q41" s="1">
        <v>2351000000</v>
      </c>
      <c r="R41" s="1">
        <v>776000000</v>
      </c>
      <c r="S41" s="1">
        <v>1046016000</v>
      </c>
      <c r="T41" s="1">
        <v>912875000</v>
      </c>
      <c r="U41" s="1">
        <v>1670153000</v>
      </c>
      <c r="V41" s="1">
        <v>1615504000</v>
      </c>
      <c r="W41" s="1">
        <v>2026199000</v>
      </c>
      <c r="X41" s="1">
        <v>2049427000</v>
      </c>
      <c r="Y41" s="1">
        <v>1816632000</v>
      </c>
      <c r="Z41" s="1">
        <v>1226255000</v>
      </c>
      <c r="AA41" s="1">
        <v>1831863000</v>
      </c>
      <c r="AB41" s="1">
        <v>1532000000</v>
      </c>
      <c r="AC41" s="1">
        <v>1220000000</v>
      </c>
      <c r="AD41" s="1">
        <v>1640000000</v>
      </c>
      <c r="AE41" s="1">
        <v>1670000000</v>
      </c>
      <c r="AF41" s="1">
        <v>1739000000</v>
      </c>
      <c r="AG41" s="1">
        <v>2279000000</v>
      </c>
      <c r="AH41" s="1">
        <v>2338000000</v>
      </c>
      <c r="AI41" s="1">
        <v>2565000000</v>
      </c>
      <c r="AJ41" s="1">
        <v>2533000000</v>
      </c>
      <c r="AK41" s="1">
        <v>2963000000</v>
      </c>
      <c r="AL41" s="1">
        <v>4953000000</v>
      </c>
      <c r="AM41" s="1">
        <v>6068000000</v>
      </c>
    </row>
    <row r="42" spans="1:39" ht="19" x14ac:dyDescent="0.25">
      <c r="A42" s="5" t="s">
        <v>34</v>
      </c>
      <c r="B42" s="1">
        <v>30900000</v>
      </c>
      <c r="C42" s="1">
        <v>34000000</v>
      </c>
      <c r="D42" s="1">
        <v>47100000</v>
      </c>
      <c r="E42" s="1">
        <v>53800000</v>
      </c>
      <c r="F42" s="1">
        <v>77000000</v>
      </c>
      <c r="G42" s="1">
        <v>102300000</v>
      </c>
      <c r="H42" s="1">
        <v>101500000</v>
      </c>
      <c r="I42" s="1">
        <v>110700000</v>
      </c>
      <c r="J42" s="1">
        <v>154600000</v>
      </c>
      <c r="K42" s="1">
        <v>245700000</v>
      </c>
      <c r="L42" s="1">
        <v>427400000</v>
      </c>
      <c r="M42" s="1">
        <v>479000000</v>
      </c>
      <c r="N42" s="1">
        <v>686000000</v>
      </c>
      <c r="O42" s="1">
        <v>556000000</v>
      </c>
      <c r="P42" s="1">
        <v>632700000</v>
      </c>
      <c r="Q42" s="1">
        <v>1504000000</v>
      </c>
      <c r="R42" s="1">
        <v>1413000000</v>
      </c>
      <c r="S42" s="1">
        <v>1273816000</v>
      </c>
      <c r="T42" s="1">
        <v>950692000</v>
      </c>
      <c r="U42" s="1">
        <v>1139368000</v>
      </c>
      <c r="V42" s="1">
        <v>1034093000</v>
      </c>
      <c r="W42" s="1">
        <v>1406777000</v>
      </c>
      <c r="X42" s="1">
        <v>1313237000</v>
      </c>
      <c r="Y42" s="1">
        <v>1987017000</v>
      </c>
      <c r="Z42" s="1">
        <v>1627457000</v>
      </c>
      <c r="AA42" s="1">
        <v>1547378000</v>
      </c>
      <c r="AB42" s="1">
        <v>1701000000</v>
      </c>
      <c r="AC42" s="1">
        <v>1272000000</v>
      </c>
      <c r="AD42" s="1">
        <v>1413000000</v>
      </c>
      <c r="AE42" s="1">
        <v>1567000000</v>
      </c>
      <c r="AF42" s="1">
        <v>1833000000</v>
      </c>
      <c r="AG42" s="1">
        <v>2050000000</v>
      </c>
      <c r="AH42" s="1">
        <v>2930000000</v>
      </c>
      <c r="AI42" s="1">
        <v>3722000000</v>
      </c>
      <c r="AJ42" s="1">
        <v>3474000000</v>
      </c>
      <c r="AK42" s="1">
        <v>3904000000</v>
      </c>
      <c r="AL42" s="1">
        <v>4309000000</v>
      </c>
      <c r="AM42" s="1">
        <v>5932000000</v>
      </c>
    </row>
    <row r="43" spans="1:39" ht="19" x14ac:dyDescent="0.25">
      <c r="A43" s="5" t="s">
        <v>35</v>
      </c>
      <c r="B43" s="1">
        <v>10200000</v>
      </c>
      <c r="C43" s="1">
        <v>8800000</v>
      </c>
      <c r="D43" s="1">
        <v>11900000</v>
      </c>
      <c r="E43" s="1">
        <v>23000000</v>
      </c>
      <c r="F43" s="1">
        <v>76900000</v>
      </c>
      <c r="G43" s="1">
        <v>60200000</v>
      </c>
      <c r="H43" s="1">
        <v>54700000</v>
      </c>
      <c r="I43" s="1">
        <v>120100000</v>
      </c>
      <c r="J43" s="1">
        <v>245700000</v>
      </c>
      <c r="K43" s="1">
        <v>418700000</v>
      </c>
      <c r="L43" s="1">
        <v>297200000</v>
      </c>
      <c r="M43" s="1">
        <v>354000000</v>
      </c>
      <c r="N43" s="1">
        <v>430000000</v>
      </c>
      <c r="O43" s="1">
        <v>436000000</v>
      </c>
      <c r="P43" s="1">
        <v>469200000</v>
      </c>
      <c r="Q43" s="1">
        <v>756000000</v>
      </c>
      <c r="R43" s="1">
        <v>752000000</v>
      </c>
      <c r="S43" s="1">
        <v>823435000</v>
      </c>
      <c r="T43" s="1">
        <v>1014000000</v>
      </c>
      <c r="U43" s="1">
        <v>894002000</v>
      </c>
      <c r="V43" s="1">
        <v>863745000</v>
      </c>
      <c r="W43" s="1">
        <v>750705000</v>
      </c>
      <c r="X43" s="1">
        <v>873381000</v>
      </c>
      <c r="Y43" s="1">
        <v>759840000</v>
      </c>
      <c r="Z43" s="1">
        <v>620505000</v>
      </c>
      <c r="AA43" s="1">
        <v>801492000</v>
      </c>
      <c r="AB43" s="1">
        <v>879000000</v>
      </c>
      <c r="AC43" s="1">
        <v>673000000</v>
      </c>
      <c r="AD43" s="1">
        <v>698000000</v>
      </c>
      <c r="AE43" s="1">
        <v>568000000</v>
      </c>
      <c r="AF43" s="1">
        <v>724000000</v>
      </c>
      <c r="AG43" s="1">
        <v>275000000</v>
      </c>
      <c r="AH43" s="1">
        <v>374000000</v>
      </c>
      <c r="AI43" s="1">
        <v>430000000</v>
      </c>
      <c r="AJ43" s="1">
        <v>581000000</v>
      </c>
      <c r="AK43" s="1">
        <v>764000000</v>
      </c>
      <c r="AL43" s="1">
        <v>1386000000</v>
      </c>
      <c r="AM43" s="1">
        <v>1344000000</v>
      </c>
    </row>
    <row r="44" spans="1:39" ht="19" x14ac:dyDescent="0.25">
      <c r="A44" s="6" t="s">
        <v>36</v>
      </c>
      <c r="B44" s="10">
        <v>108700000</v>
      </c>
      <c r="C44" s="10">
        <v>104200000</v>
      </c>
      <c r="D44" s="10">
        <v>179200000</v>
      </c>
      <c r="E44" s="10">
        <v>276200000</v>
      </c>
      <c r="F44" s="10">
        <v>342900000</v>
      </c>
      <c r="G44" s="10">
        <v>366900000</v>
      </c>
      <c r="H44" s="10">
        <v>434200000</v>
      </c>
      <c r="I44" s="10">
        <v>581800000</v>
      </c>
      <c r="J44" s="10">
        <v>775900000</v>
      </c>
      <c r="K44" s="10">
        <v>1230500000</v>
      </c>
      <c r="L44" s="10">
        <v>2311600000</v>
      </c>
      <c r="M44" s="10">
        <v>2693000000</v>
      </c>
      <c r="N44" s="10">
        <v>3770000000</v>
      </c>
      <c r="O44" s="10">
        <v>3519000000</v>
      </c>
      <c r="P44" s="10">
        <v>5060500000</v>
      </c>
      <c r="Q44" s="10">
        <v>8839000000</v>
      </c>
      <c r="R44" s="10">
        <v>7782000000</v>
      </c>
      <c r="S44" s="10">
        <v>8072793000</v>
      </c>
      <c r="T44" s="10">
        <v>8370773000</v>
      </c>
      <c r="U44" s="10">
        <v>10281519000</v>
      </c>
      <c r="V44" s="10">
        <v>9448683000</v>
      </c>
      <c r="W44" s="10">
        <v>6081019000</v>
      </c>
      <c r="X44" s="10">
        <v>6605624000</v>
      </c>
      <c r="Y44" s="10">
        <v>6664157000</v>
      </c>
      <c r="Z44" s="10">
        <v>5688947000</v>
      </c>
      <c r="AA44" s="10">
        <v>6765315000</v>
      </c>
      <c r="AB44" s="10">
        <v>10355000000</v>
      </c>
      <c r="AC44" s="10">
        <v>5102000000</v>
      </c>
      <c r="AD44" s="10">
        <v>5642000000</v>
      </c>
      <c r="AE44" s="10">
        <v>6967000000</v>
      </c>
      <c r="AF44" s="10">
        <v>9261000000</v>
      </c>
      <c r="AG44" s="10">
        <v>8353000000</v>
      </c>
      <c r="AH44" s="10">
        <v>12918000000</v>
      </c>
      <c r="AI44" s="10">
        <v>10747000000</v>
      </c>
      <c r="AJ44" s="10">
        <v>10206000000</v>
      </c>
      <c r="AK44" s="10">
        <v>13369000000</v>
      </c>
      <c r="AL44" s="10">
        <v>16107000000</v>
      </c>
      <c r="AM44" s="10">
        <v>15925000000</v>
      </c>
    </row>
    <row r="45" spans="1:39" ht="19" x14ac:dyDescent="0.25">
      <c r="A45" s="5" t="s">
        <v>37</v>
      </c>
      <c r="B45" s="1">
        <v>35700000</v>
      </c>
      <c r="C45" s="1">
        <v>43400000</v>
      </c>
      <c r="D45" s="1">
        <v>47000000</v>
      </c>
      <c r="E45" s="1">
        <v>56000000</v>
      </c>
      <c r="F45" s="1">
        <v>82100000</v>
      </c>
      <c r="G45" s="1">
        <v>181500000</v>
      </c>
      <c r="H45" s="1">
        <v>213200000</v>
      </c>
      <c r="I45" s="1">
        <v>258500000</v>
      </c>
      <c r="J45" s="1">
        <v>327700000</v>
      </c>
      <c r="K45" s="1">
        <v>452500000</v>
      </c>
      <c r="L45" s="1">
        <v>630700000</v>
      </c>
      <c r="M45" s="1">
        <v>919000000</v>
      </c>
      <c r="N45" s="1">
        <v>1066000000</v>
      </c>
      <c r="O45" s="1">
        <v>1262000000</v>
      </c>
      <c r="P45" s="1">
        <v>1227700000</v>
      </c>
      <c r="Q45" s="1">
        <v>1367000000</v>
      </c>
      <c r="R45" s="1">
        <v>1706000000</v>
      </c>
      <c r="S45" s="1">
        <v>1764937000</v>
      </c>
      <c r="T45" s="1">
        <v>1559830000</v>
      </c>
      <c r="U45" s="1">
        <v>1345528000</v>
      </c>
      <c r="V45" s="1">
        <v>1275024000</v>
      </c>
      <c r="W45" s="1">
        <v>1024294000</v>
      </c>
      <c r="X45" s="1">
        <v>1051242000</v>
      </c>
      <c r="Y45" s="1">
        <v>1094200000</v>
      </c>
      <c r="Z45" s="1">
        <v>1090433000</v>
      </c>
      <c r="AA45" s="1">
        <v>963004000</v>
      </c>
      <c r="AB45" s="1">
        <v>866000000</v>
      </c>
      <c r="AC45" s="1">
        <v>910000000</v>
      </c>
      <c r="AD45" s="1">
        <v>850000000</v>
      </c>
      <c r="AE45" s="1">
        <v>861000000</v>
      </c>
      <c r="AF45" s="1">
        <v>892000000</v>
      </c>
      <c r="AG45" s="1">
        <v>937000000</v>
      </c>
      <c r="AH45" s="1">
        <v>1066000000</v>
      </c>
      <c r="AI45" s="1">
        <v>1407000000</v>
      </c>
      <c r="AJ45" s="1">
        <v>1529000000</v>
      </c>
      <c r="AK45" s="1">
        <v>1856000000</v>
      </c>
      <c r="AL45" s="1">
        <v>2228000000</v>
      </c>
      <c r="AM45" s="1">
        <v>2307000000</v>
      </c>
    </row>
    <row r="46" spans="1:39" ht="19" x14ac:dyDescent="0.25">
      <c r="A46" s="5" t="s">
        <v>38</v>
      </c>
      <c r="B46" s="1" t="s">
        <v>92</v>
      </c>
      <c r="C46" s="1" t="s">
        <v>92</v>
      </c>
      <c r="D46" s="1" t="s">
        <v>92</v>
      </c>
      <c r="E46" s="1" t="s">
        <v>92</v>
      </c>
      <c r="F46" s="1" t="s">
        <v>92</v>
      </c>
      <c r="G46" s="1" t="s">
        <v>92</v>
      </c>
      <c r="H46" s="1" t="s">
        <v>92</v>
      </c>
      <c r="I46" s="1" t="s">
        <v>92</v>
      </c>
      <c r="J46" s="1" t="s">
        <v>92</v>
      </c>
      <c r="K46" s="1" t="s">
        <v>92</v>
      </c>
      <c r="L46" s="1" t="s">
        <v>92</v>
      </c>
      <c r="M46" s="1" t="s">
        <v>92</v>
      </c>
      <c r="N46" s="1">
        <v>13000000</v>
      </c>
      <c r="O46" s="1">
        <v>12000000</v>
      </c>
      <c r="P46" s="1" t="s">
        <v>92</v>
      </c>
      <c r="Q46" s="1">
        <v>100000000</v>
      </c>
      <c r="R46" s="1">
        <v>111000000</v>
      </c>
      <c r="S46" s="1" t="s">
        <v>92</v>
      </c>
      <c r="T46" s="1" t="s">
        <v>92</v>
      </c>
      <c r="U46" s="1" t="s">
        <v>92</v>
      </c>
      <c r="V46" s="1" t="s">
        <v>92</v>
      </c>
      <c r="W46" s="1">
        <v>572558000</v>
      </c>
      <c r="X46" s="1">
        <v>1000176000</v>
      </c>
      <c r="Y46" s="1">
        <v>1174673000</v>
      </c>
      <c r="Z46" s="1">
        <v>1170932000</v>
      </c>
      <c r="AA46" s="1">
        <v>1336426000</v>
      </c>
      <c r="AB46" s="1">
        <v>1335000000</v>
      </c>
      <c r="AC46" s="1">
        <v>3518000000</v>
      </c>
      <c r="AD46" s="1">
        <v>3294000000</v>
      </c>
      <c r="AE46" s="1">
        <v>3304000000</v>
      </c>
      <c r="AF46" s="1">
        <v>3302000000</v>
      </c>
      <c r="AG46" s="1">
        <v>3316000000</v>
      </c>
      <c r="AH46" s="1">
        <v>3368000000</v>
      </c>
      <c r="AI46" s="1">
        <v>3368000000</v>
      </c>
      <c r="AJ46" s="1">
        <v>3399000000</v>
      </c>
      <c r="AK46" s="1">
        <v>3466000000</v>
      </c>
      <c r="AL46" s="1">
        <v>3479000000</v>
      </c>
      <c r="AM46" s="1">
        <v>3700000000</v>
      </c>
    </row>
    <row r="47" spans="1:39" ht="19" x14ac:dyDescent="0.25">
      <c r="A47" s="5" t="s">
        <v>39</v>
      </c>
      <c r="B47" s="1" t="s">
        <v>92</v>
      </c>
      <c r="C47" s="1" t="s">
        <v>92</v>
      </c>
      <c r="D47" s="1" t="s">
        <v>92</v>
      </c>
      <c r="E47" s="1" t="s">
        <v>92</v>
      </c>
      <c r="F47" s="1" t="s">
        <v>92</v>
      </c>
      <c r="G47" s="1" t="s">
        <v>92</v>
      </c>
      <c r="H47" s="1" t="s">
        <v>92</v>
      </c>
      <c r="I47" s="1" t="s">
        <v>92</v>
      </c>
      <c r="J47" s="1" t="s">
        <v>92</v>
      </c>
      <c r="K47" s="1" t="s">
        <v>92</v>
      </c>
      <c r="L47" s="1" t="s">
        <v>92</v>
      </c>
      <c r="M47" s="1" t="s">
        <v>92</v>
      </c>
      <c r="N47" s="1">
        <v>186000000</v>
      </c>
      <c r="O47" s="1">
        <v>91000000</v>
      </c>
      <c r="P47" s="1" t="s">
        <v>92</v>
      </c>
      <c r="Q47" s="1">
        <v>184000000</v>
      </c>
      <c r="R47" s="1">
        <v>138000000</v>
      </c>
      <c r="S47" s="1">
        <v>202290000</v>
      </c>
      <c r="T47" s="1">
        <v>316033000</v>
      </c>
      <c r="U47" s="1">
        <v>307612000</v>
      </c>
      <c r="V47" s="1">
        <v>420075000</v>
      </c>
      <c r="W47" s="1">
        <v>201066000</v>
      </c>
      <c r="X47" s="1">
        <v>373178000</v>
      </c>
      <c r="Y47" s="1">
        <v>388429000</v>
      </c>
      <c r="Z47" s="1">
        <v>306416000</v>
      </c>
      <c r="AA47" s="1">
        <v>286821000</v>
      </c>
      <c r="AB47" s="1">
        <v>211000000</v>
      </c>
      <c r="AC47" s="1">
        <v>1355000000</v>
      </c>
      <c r="AD47" s="1">
        <v>1103000000</v>
      </c>
      <c r="AE47" s="1">
        <v>951000000</v>
      </c>
      <c r="AF47" s="1">
        <v>762000000</v>
      </c>
      <c r="AG47" s="1">
        <v>575000000</v>
      </c>
      <c r="AH47" s="1">
        <v>412000000</v>
      </c>
      <c r="AI47" s="1">
        <v>213000000</v>
      </c>
      <c r="AJ47" s="1">
        <v>156000000</v>
      </c>
      <c r="AK47" s="1">
        <v>153000000</v>
      </c>
      <c r="AL47" s="1">
        <v>104000000</v>
      </c>
      <c r="AM47" s="1">
        <v>339000000</v>
      </c>
    </row>
    <row r="48" spans="1:39" ht="19" x14ac:dyDescent="0.25">
      <c r="A48" s="5" t="s">
        <v>40</v>
      </c>
      <c r="B48" s="1" t="s">
        <v>92</v>
      </c>
      <c r="C48" s="1" t="s">
        <v>92</v>
      </c>
      <c r="D48" s="1" t="s">
        <v>92</v>
      </c>
      <c r="E48" s="1" t="s">
        <v>92</v>
      </c>
      <c r="F48" s="1" t="s">
        <v>92</v>
      </c>
      <c r="G48" s="1" t="s">
        <v>92</v>
      </c>
      <c r="H48" s="1" t="s">
        <v>92</v>
      </c>
      <c r="I48" s="1" t="s">
        <v>92</v>
      </c>
      <c r="J48" s="1" t="s">
        <v>92</v>
      </c>
      <c r="K48" s="1" t="s">
        <v>92</v>
      </c>
      <c r="L48" s="1" t="s">
        <v>92</v>
      </c>
      <c r="M48" s="1" t="s">
        <v>92</v>
      </c>
      <c r="N48" s="1">
        <v>199000000</v>
      </c>
      <c r="O48" s="1">
        <v>103000000</v>
      </c>
      <c r="P48" s="1" t="s">
        <v>92</v>
      </c>
      <c r="Q48" s="1">
        <v>284000000</v>
      </c>
      <c r="R48" s="1">
        <v>249000000</v>
      </c>
      <c r="S48" s="1">
        <v>202290000</v>
      </c>
      <c r="T48" s="1">
        <v>316033000</v>
      </c>
      <c r="U48" s="1">
        <v>307612000</v>
      </c>
      <c r="V48" s="1">
        <v>420075000</v>
      </c>
      <c r="W48" s="1">
        <v>773624000</v>
      </c>
      <c r="X48" s="1">
        <v>1373354000</v>
      </c>
      <c r="Y48" s="1">
        <v>1563102000</v>
      </c>
      <c r="Z48" s="1">
        <v>1477348000</v>
      </c>
      <c r="AA48" s="1">
        <v>1623247000</v>
      </c>
      <c r="AB48" s="1">
        <v>1546000000</v>
      </c>
      <c r="AC48" s="1">
        <v>4873000000</v>
      </c>
      <c r="AD48" s="1">
        <v>4397000000</v>
      </c>
      <c r="AE48" s="1">
        <v>4255000000</v>
      </c>
      <c r="AF48" s="1">
        <v>4064000000</v>
      </c>
      <c r="AG48" s="1">
        <v>3891000000</v>
      </c>
      <c r="AH48" s="1">
        <v>3780000000</v>
      </c>
      <c r="AI48" s="1">
        <v>3581000000</v>
      </c>
      <c r="AJ48" s="1">
        <v>3555000000</v>
      </c>
      <c r="AK48" s="1">
        <v>3619000000</v>
      </c>
      <c r="AL48" s="1">
        <v>3583000000</v>
      </c>
      <c r="AM48" s="1">
        <v>4039000000</v>
      </c>
    </row>
    <row r="49" spans="1:39" ht="19" x14ac:dyDescent="0.25">
      <c r="A49" s="5" t="s">
        <v>41</v>
      </c>
      <c r="B49" s="1" t="s">
        <v>92</v>
      </c>
      <c r="C49" s="1" t="s">
        <v>92</v>
      </c>
      <c r="D49" s="1" t="s">
        <v>92</v>
      </c>
      <c r="E49" s="1" t="s">
        <v>92</v>
      </c>
      <c r="F49" s="1" t="s">
        <v>92</v>
      </c>
      <c r="G49" s="1" t="s">
        <v>92</v>
      </c>
      <c r="H49" s="1" t="s">
        <v>92</v>
      </c>
      <c r="I49" s="1" t="s">
        <v>92</v>
      </c>
      <c r="J49" s="1" t="s">
        <v>92</v>
      </c>
      <c r="K49" s="1" t="s">
        <v>92</v>
      </c>
      <c r="L49" s="1" t="s">
        <v>92</v>
      </c>
      <c r="M49" s="1" t="s">
        <v>92</v>
      </c>
      <c r="N49" s="1" t="s">
        <v>92</v>
      </c>
      <c r="O49" s="1" t="s">
        <v>92</v>
      </c>
      <c r="P49" s="1" t="s">
        <v>92</v>
      </c>
      <c r="Q49" s="1" t="s">
        <v>92</v>
      </c>
      <c r="R49" s="1" t="s">
        <v>92</v>
      </c>
      <c r="S49" s="1" t="s">
        <v>92</v>
      </c>
      <c r="T49" s="1" t="s">
        <v>92</v>
      </c>
      <c r="U49" s="1" t="s">
        <v>92</v>
      </c>
      <c r="V49" s="1" t="s">
        <v>92</v>
      </c>
      <c r="W49" s="1" t="s">
        <v>92</v>
      </c>
      <c r="X49" s="1" t="s">
        <v>92</v>
      </c>
      <c r="Y49" s="1" t="s">
        <v>92</v>
      </c>
      <c r="Z49" s="1">
        <v>1052165000</v>
      </c>
      <c r="AA49" s="1">
        <v>1307283000</v>
      </c>
      <c r="AB49" s="1">
        <v>931000000</v>
      </c>
      <c r="AC49" s="1">
        <v>1055000000</v>
      </c>
      <c r="AD49" s="1">
        <v>1005000000</v>
      </c>
      <c r="AE49" s="1">
        <v>935000000</v>
      </c>
      <c r="AF49" s="1">
        <v>946000000</v>
      </c>
      <c r="AG49" s="1">
        <v>929000000</v>
      </c>
      <c r="AH49" s="1">
        <v>1143000000</v>
      </c>
      <c r="AI49" s="1">
        <v>1568000000</v>
      </c>
      <c r="AJ49" s="1">
        <v>1703000000</v>
      </c>
      <c r="AK49" s="1">
        <v>1538000000</v>
      </c>
      <c r="AL49" s="1">
        <v>2055000000</v>
      </c>
      <c r="AM49" s="1">
        <v>1980000000</v>
      </c>
    </row>
    <row r="50" spans="1:39" ht="19" x14ac:dyDescent="0.25">
      <c r="A50" s="5" t="s">
        <v>42</v>
      </c>
      <c r="B50" s="1" t="s">
        <v>92</v>
      </c>
      <c r="C50" s="1" t="s">
        <v>92</v>
      </c>
      <c r="D50" s="1" t="s">
        <v>92</v>
      </c>
      <c r="E50" s="1" t="s">
        <v>92</v>
      </c>
      <c r="F50" s="1" t="s">
        <v>92</v>
      </c>
      <c r="G50" s="1" t="s">
        <v>92</v>
      </c>
      <c r="H50" s="1" t="s">
        <v>92</v>
      </c>
      <c r="I50" s="1" t="s">
        <v>92</v>
      </c>
      <c r="J50" s="1" t="s">
        <v>92</v>
      </c>
      <c r="K50" s="1" t="s">
        <v>92</v>
      </c>
      <c r="L50" s="1" t="s">
        <v>92</v>
      </c>
      <c r="M50" s="1">
        <v>12000000</v>
      </c>
      <c r="N50" s="1">
        <v>47000000</v>
      </c>
      <c r="O50" s="1">
        <v>11000000</v>
      </c>
      <c r="P50" s="1" t="s">
        <v>92</v>
      </c>
      <c r="Q50" s="1">
        <v>109000000</v>
      </c>
      <c r="R50" s="1">
        <v>124000000</v>
      </c>
      <c r="S50" s="1" t="s">
        <v>92</v>
      </c>
      <c r="T50" s="1" t="s">
        <v>92</v>
      </c>
      <c r="U50" s="1" t="s">
        <v>92</v>
      </c>
      <c r="V50" s="1" t="s">
        <v>92</v>
      </c>
      <c r="W50" s="1">
        <v>142608000</v>
      </c>
      <c r="X50" s="1">
        <v>146370000</v>
      </c>
      <c r="Y50" s="1">
        <v>138270000</v>
      </c>
      <c r="Z50" s="1">
        <v>265350000</v>
      </c>
      <c r="AA50" s="1">
        <v>284496000</v>
      </c>
      <c r="AB50" s="1">
        <v>163000000</v>
      </c>
      <c r="AC50" s="1">
        <v>162000000</v>
      </c>
      <c r="AD50" s="1">
        <v>149000000</v>
      </c>
      <c r="AE50" s="1">
        <v>156000000</v>
      </c>
      <c r="AF50" s="1">
        <v>145000000</v>
      </c>
      <c r="AG50" s="1">
        <v>478000000</v>
      </c>
      <c r="AH50" s="1">
        <v>512000000</v>
      </c>
      <c r="AI50" s="1">
        <v>470000000</v>
      </c>
      <c r="AJ50" s="1">
        <v>1766000000</v>
      </c>
      <c r="AK50" s="1">
        <v>1711000000</v>
      </c>
      <c r="AL50" s="1">
        <v>1623000000</v>
      </c>
      <c r="AM50" s="1">
        <v>2475000000</v>
      </c>
    </row>
    <row r="51" spans="1:39" ht="19" x14ac:dyDescent="0.25">
      <c r="A51" s="5" t="s">
        <v>43</v>
      </c>
      <c r="B51" s="1">
        <v>5200000</v>
      </c>
      <c r="C51" s="1">
        <v>6500000</v>
      </c>
      <c r="D51" s="1">
        <v>6400000</v>
      </c>
      <c r="E51" s="1">
        <v>7000000</v>
      </c>
      <c r="F51" s="1">
        <v>8900000</v>
      </c>
      <c r="G51" s="1">
        <v>9600000</v>
      </c>
      <c r="H51" s="1">
        <v>13400000</v>
      </c>
      <c r="I51" s="1">
        <v>13500000</v>
      </c>
      <c r="J51" s="1">
        <v>16600000</v>
      </c>
      <c r="K51" s="1">
        <v>19700000</v>
      </c>
      <c r="L51" s="1">
        <v>23100000</v>
      </c>
      <c r="M51" s="1">
        <v>14000000</v>
      </c>
      <c r="N51" s="1">
        <v>-11000000</v>
      </c>
      <c r="O51" s="1">
        <v>35000000</v>
      </c>
      <c r="P51" s="1">
        <v>418300000</v>
      </c>
      <c r="Q51" s="1">
        <v>-53000000</v>
      </c>
      <c r="R51" s="1">
        <v>-32000000</v>
      </c>
      <c r="S51" s="1">
        <v>184745000</v>
      </c>
      <c r="T51" s="1">
        <v>64986000</v>
      </c>
      <c r="U51" s="1">
        <v>158786000</v>
      </c>
      <c r="V51" s="1">
        <v>125375000</v>
      </c>
      <c r="W51" s="1">
        <v>1459292000</v>
      </c>
      <c r="X51" s="1">
        <v>1477485000</v>
      </c>
      <c r="Y51" s="1">
        <v>1446589000</v>
      </c>
      <c r="Z51" s="1" t="s">
        <v>92</v>
      </c>
      <c r="AA51" s="1" t="s">
        <v>92</v>
      </c>
      <c r="AB51" s="1" t="s">
        <v>92</v>
      </c>
      <c r="AC51" s="1" t="s">
        <v>92</v>
      </c>
      <c r="AD51" s="1" t="s">
        <v>92</v>
      </c>
      <c r="AE51" s="1" t="s">
        <v>92</v>
      </c>
      <c r="AF51" s="1" t="s">
        <v>92</v>
      </c>
      <c r="AG51" s="1" t="s">
        <v>92</v>
      </c>
      <c r="AH51" s="1" t="s">
        <v>92</v>
      </c>
      <c r="AI51" s="1" t="s">
        <v>92</v>
      </c>
      <c r="AJ51" s="1">
        <v>265000000</v>
      </c>
      <c r="AK51" s="1">
        <v>260000000</v>
      </c>
      <c r="AL51" s="1">
        <v>229000000</v>
      </c>
      <c r="AM51" s="1" t="s">
        <v>92</v>
      </c>
    </row>
    <row r="52" spans="1:39" ht="19" x14ac:dyDescent="0.25">
      <c r="A52" s="5" t="s">
        <v>44</v>
      </c>
      <c r="B52" s="1">
        <v>40900000</v>
      </c>
      <c r="C52" s="1">
        <v>49900000</v>
      </c>
      <c r="D52" s="1">
        <v>53400000</v>
      </c>
      <c r="E52" s="1">
        <v>63000000</v>
      </c>
      <c r="F52" s="1">
        <v>91000000</v>
      </c>
      <c r="G52" s="1">
        <v>191100000</v>
      </c>
      <c r="H52" s="1">
        <v>226600000</v>
      </c>
      <c r="I52" s="1">
        <v>272000000</v>
      </c>
      <c r="J52" s="1">
        <v>344300000</v>
      </c>
      <c r="K52" s="1">
        <v>472200000</v>
      </c>
      <c r="L52" s="1">
        <v>653800000</v>
      </c>
      <c r="M52" s="1">
        <v>945000000</v>
      </c>
      <c r="N52" s="1">
        <v>1301000000</v>
      </c>
      <c r="O52" s="1">
        <v>1411000000</v>
      </c>
      <c r="P52" s="1">
        <v>1646000000</v>
      </c>
      <c r="Q52" s="1">
        <v>1707000000</v>
      </c>
      <c r="R52" s="1">
        <v>2047000000</v>
      </c>
      <c r="S52" s="1">
        <v>2151972000</v>
      </c>
      <c r="T52" s="1">
        <v>1940849000</v>
      </c>
      <c r="U52" s="1">
        <v>1811926000</v>
      </c>
      <c r="V52" s="1">
        <v>1820474000</v>
      </c>
      <c r="W52" s="1">
        <v>3399818000</v>
      </c>
      <c r="X52" s="1">
        <v>4048451000</v>
      </c>
      <c r="Y52" s="1">
        <v>4242161000</v>
      </c>
      <c r="Z52" s="1">
        <v>3885296000</v>
      </c>
      <c r="AA52" s="1">
        <v>4178030000</v>
      </c>
      <c r="AB52" s="1">
        <v>3506000000</v>
      </c>
      <c r="AC52" s="1">
        <v>7000000000</v>
      </c>
      <c r="AD52" s="1">
        <v>6401000000</v>
      </c>
      <c r="AE52" s="1">
        <v>6207000000</v>
      </c>
      <c r="AF52" s="1">
        <v>6047000000</v>
      </c>
      <c r="AG52" s="1">
        <v>6235000000</v>
      </c>
      <c r="AH52" s="1">
        <v>6501000000</v>
      </c>
      <c r="AI52" s="1">
        <v>7026000000</v>
      </c>
      <c r="AJ52" s="1">
        <v>8818000000</v>
      </c>
      <c r="AK52" s="1">
        <v>8984000000</v>
      </c>
      <c r="AL52" s="1">
        <v>9718000000</v>
      </c>
      <c r="AM52" s="1">
        <v>10801000000</v>
      </c>
    </row>
    <row r="53" spans="1:39" ht="19" x14ac:dyDescent="0.25">
      <c r="A53" s="5" t="s">
        <v>45</v>
      </c>
      <c r="B53" s="1" t="s">
        <v>92</v>
      </c>
      <c r="C53" s="1" t="s">
        <v>92</v>
      </c>
      <c r="D53" s="1" t="s">
        <v>92</v>
      </c>
      <c r="E53" s="1" t="s">
        <v>92</v>
      </c>
      <c r="F53" s="1" t="s">
        <v>92</v>
      </c>
      <c r="G53" s="1" t="s">
        <v>92</v>
      </c>
      <c r="H53" s="1" t="s">
        <v>92</v>
      </c>
      <c r="I53" s="1" t="s">
        <v>92</v>
      </c>
      <c r="J53" s="1" t="s">
        <v>92</v>
      </c>
      <c r="K53" s="1" t="s">
        <v>92</v>
      </c>
      <c r="L53" s="1" t="s">
        <v>92</v>
      </c>
      <c r="M53" s="1" t="s">
        <v>92</v>
      </c>
      <c r="N53" s="1" t="s">
        <v>92</v>
      </c>
      <c r="O53" s="1" t="s">
        <v>92</v>
      </c>
      <c r="P53" s="1" t="s">
        <v>92</v>
      </c>
      <c r="Q53" s="1" t="s">
        <v>92</v>
      </c>
      <c r="R53" s="1" t="s">
        <v>92</v>
      </c>
      <c r="S53" s="1" t="s">
        <v>92</v>
      </c>
      <c r="T53" s="1" t="s">
        <v>92</v>
      </c>
      <c r="U53" s="1" t="s">
        <v>92</v>
      </c>
      <c r="V53" s="1" t="s">
        <v>92</v>
      </c>
      <c r="W53" s="1" t="s">
        <v>92</v>
      </c>
      <c r="X53" s="1" t="s">
        <v>92</v>
      </c>
      <c r="Y53" s="1" t="s">
        <v>92</v>
      </c>
      <c r="Z53" s="1" t="s">
        <v>92</v>
      </c>
      <c r="AA53" s="1" t="s">
        <v>92</v>
      </c>
      <c r="AB53" s="1" t="s">
        <v>92</v>
      </c>
      <c r="AC53" s="1" t="s">
        <v>92</v>
      </c>
      <c r="AD53" s="1" t="s">
        <v>92</v>
      </c>
      <c r="AE53" s="1" t="s">
        <v>92</v>
      </c>
      <c r="AF53" s="1" t="s">
        <v>92</v>
      </c>
      <c r="AG53" s="1" t="s">
        <v>92</v>
      </c>
      <c r="AH53" s="1" t="s">
        <v>92</v>
      </c>
      <c r="AI53" s="1" t="s">
        <v>92</v>
      </c>
      <c r="AJ53" s="1" t="s">
        <v>92</v>
      </c>
      <c r="AK53" s="1" t="s">
        <v>92</v>
      </c>
      <c r="AL53" s="1" t="s">
        <v>92</v>
      </c>
      <c r="AM53" s="1" t="s">
        <v>92</v>
      </c>
    </row>
    <row r="54" spans="1:39" ht="20" thickBot="1" x14ac:dyDescent="0.3">
      <c r="A54" s="7" t="s">
        <v>46</v>
      </c>
      <c r="B54" s="11">
        <v>149600000</v>
      </c>
      <c r="C54" s="11">
        <v>154100000</v>
      </c>
      <c r="D54" s="11">
        <v>232600000</v>
      </c>
      <c r="E54" s="11">
        <v>339200000</v>
      </c>
      <c r="F54" s="11">
        <v>433900000</v>
      </c>
      <c r="G54" s="11">
        <v>558000000</v>
      </c>
      <c r="H54" s="11">
        <v>660800000</v>
      </c>
      <c r="I54" s="11">
        <v>853800000</v>
      </c>
      <c r="J54" s="11">
        <v>1120200000</v>
      </c>
      <c r="K54" s="11">
        <v>1702700000</v>
      </c>
      <c r="L54" s="11">
        <v>2965400000</v>
      </c>
      <c r="M54" s="11">
        <v>3638000000</v>
      </c>
      <c r="N54" s="11">
        <v>5071000000</v>
      </c>
      <c r="O54" s="11">
        <v>4930000000</v>
      </c>
      <c r="P54" s="11">
        <v>6706500000</v>
      </c>
      <c r="Q54" s="11">
        <v>10546000000</v>
      </c>
      <c r="R54" s="11">
        <v>9829000000</v>
      </c>
      <c r="S54" s="11">
        <v>10224765000</v>
      </c>
      <c r="T54" s="11">
        <v>10311622000</v>
      </c>
      <c r="U54" s="11">
        <v>12093445000</v>
      </c>
      <c r="V54" s="11">
        <v>11269157000</v>
      </c>
      <c r="W54" s="11">
        <v>9480837000</v>
      </c>
      <c r="X54" s="11">
        <v>10654075000</v>
      </c>
      <c r="Y54" s="11">
        <v>10906318000</v>
      </c>
      <c r="Z54" s="11">
        <v>9574243000</v>
      </c>
      <c r="AA54" s="11">
        <v>10943345000</v>
      </c>
      <c r="AB54" s="11">
        <v>13861000000</v>
      </c>
      <c r="AC54" s="11">
        <v>12102000000</v>
      </c>
      <c r="AD54" s="11">
        <v>12043000000</v>
      </c>
      <c r="AE54" s="11">
        <v>13174000000</v>
      </c>
      <c r="AF54" s="11">
        <v>15308000000</v>
      </c>
      <c r="AG54" s="11">
        <v>14588000000</v>
      </c>
      <c r="AH54" s="11">
        <v>19419000000</v>
      </c>
      <c r="AI54" s="11">
        <v>17773000000</v>
      </c>
      <c r="AJ54" s="11">
        <v>19024000000</v>
      </c>
      <c r="AK54" s="11">
        <v>22353000000</v>
      </c>
      <c r="AL54" s="11">
        <v>25825000000</v>
      </c>
      <c r="AM54" s="11">
        <v>26726000000</v>
      </c>
    </row>
    <row r="55" spans="1:39" ht="20" thickTop="1" x14ac:dyDescent="0.25">
      <c r="A55" s="5" t="s">
        <v>47</v>
      </c>
      <c r="B55" s="1" t="s">
        <v>92</v>
      </c>
      <c r="C55" s="1" t="s">
        <v>92</v>
      </c>
      <c r="D55" s="1" t="s">
        <v>92</v>
      </c>
      <c r="E55" s="1" t="s">
        <v>92</v>
      </c>
      <c r="F55" s="1">
        <v>122900000</v>
      </c>
      <c r="G55" s="1">
        <v>154500000</v>
      </c>
      <c r="H55" s="1">
        <v>147100000</v>
      </c>
      <c r="I55" s="1">
        <v>185700000</v>
      </c>
      <c r="J55" s="1">
        <v>282700000</v>
      </c>
      <c r="K55" s="1">
        <v>378200000</v>
      </c>
      <c r="L55" s="1">
        <v>659600000</v>
      </c>
      <c r="M55" s="1">
        <v>193000000</v>
      </c>
      <c r="N55" s="1">
        <v>348000000</v>
      </c>
      <c r="O55" s="1">
        <v>183000000</v>
      </c>
      <c r="P55" s="1">
        <v>1388800000</v>
      </c>
      <c r="Q55" s="1">
        <v>650000000</v>
      </c>
      <c r="R55" s="1">
        <v>249000000</v>
      </c>
      <c r="S55" s="1">
        <v>1348156000</v>
      </c>
      <c r="T55" s="1">
        <v>1319471000</v>
      </c>
      <c r="U55" s="1">
        <v>1895061000</v>
      </c>
      <c r="V55" s="1">
        <v>347559000</v>
      </c>
      <c r="W55" s="1">
        <v>2023651000</v>
      </c>
      <c r="X55" s="1">
        <v>455894000</v>
      </c>
      <c r="Y55" s="1">
        <v>2771090000</v>
      </c>
      <c r="Z55" s="1">
        <v>477148000</v>
      </c>
      <c r="AA55" s="1">
        <v>657971000</v>
      </c>
      <c r="AB55" s="1">
        <v>484000000</v>
      </c>
      <c r="AC55" s="1">
        <v>396000000</v>
      </c>
      <c r="AD55" s="1">
        <v>582000000</v>
      </c>
      <c r="AE55" s="1">
        <v>613000000</v>
      </c>
      <c r="AF55" s="1">
        <v>658000000</v>
      </c>
      <c r="AG55" s="1">
        <v>813000000</v>
      </c>
      <c r="AH55" s="1">
        <v>945000000</v>
      </c>
      <c r="AI55" s="1">
        <v>996000000</v>
      </c>
      <c r="AJ55" s="1">
        <v>958000000</v>
      </c>
      <c r="AK55" s="1">
        <v>1124000000</v>
      </c>
      <c r="AL55" s="1">
        <v>1472000000</v>
      </c>
      <c r="AM55" s="1">
        <v>4237000000</v>
      </c>
    </row>
    <row r="56" spans="1:39" ht="19" x14ac:dyDescent="0.25">
      <c r="A56" s="5" t="s">
        <v>48</v>
      </c>
      <c r="B56" s="1">
        <v>10000000</v>
      </c>
      <c r="C56" s="1">
        <v>8700000</v>
      </c>
      <c r="D56" s="1">
        <v>4700000</v>
      </c>
      <c r="E56" s="1">
        <v>10500000</v>
      </c>
      <c r="F56" s="1">
        <v>14300000</v>
      </c>
      <c r="G56" s="1">
        <v>27400000</v>
      </c>
      <c r="H56" s="1">
        <v>36700000</v>
      </c>
      <c r="I56" s="1">
        <v>33900000</v>
      </c>
      <c r="J56" s="1">
        <v>48700000</v>
      </c>
      <c r="K56" s="1">
        <v>58500000</v>
      </c>
      <c r="L56" s="1">
        <v>82800000</v>
      </c>
      <c r="M56" s="1">
        <v>78000000</v>
      </c>
      <c r="N56" s="1">
        <v>56000000</v>
      </c>
      <c r="O56" s="1">
        <v>1000000</v>
      </c>
      <c r="P56" s="1">
        <v>42300000</v>
      </c>
      <c r="Q56" s="1">
        <v>95000000</v>
      </c>
      <c r="R56" s="1" t="s">
        <v>92</v>
      </c>
      <c r="S56" s="1">
        <v>49776000</v>
      </c>
      <c r="T56" s="1">
        <v>105292000</v>
      </c>
      <c r="U56" s="1">
        <v>45864000</v>
      </c>
      <c r="V56" s="1">
        <v>7574000</v>
      </c>
      <c r="W56" s="1">
        <v>202535000</v>
      </c>
      <c r="X56" s="1">
        <v>2561000</v>
      </c>
      <c r="Y56" s="1">
        <v>1068000</v>
      </c>
      <c r="Z56" s="1">
        <v>1240000</v>
      </c>
      <c r="AA56" s="1">
        <v>1258000</v>
      </c>
      <c r="AB56" s="1" t="s">
        <v>92</v>
      </c>
      <c r="AC56" s="1" t="s">
        <v>92</v>
      </c>
      <c r="AD56" s="1" t="s">
        <v>92</v>
      </c>
      <c r="AE56" s="1" t="s">
        <v>92</v>
      </c>
      <c r="AF56" s="1">
        <v>1200000000</v>
      </c>
      <c r="AG56" s="1">
        <v>200000000</v>
      </c>
      <c r="AH56" s="1" t="s">
        <v>92</v>
      </c>
      <c r="AI56" s="1" t="s">
        <v>92</v>
      </c>
      <c r="AJ56" s="1">
        <v>600000000</v>
      </c>
      <c r="AK56" s="1">
        <v>64000000</v>
      </c>
      <c r="AL56" s="1">
        <v>73000000</v>
      </c>
      <c r="AM56" s="1">
        <v>0</v>
      </c>
    </row>
    <row r="57" spans="1:39" ht="19" x14ac:dyDescent="0.25">
      <c r="A57" s="5" t="s">
        <v>49</v>
      </c>
      <c r="B57" s="1" t="s">
        <v>92</v>
      </c>
      <c r="C57" s="1" t="s">
        <v>92</v>
      </c>
      <c r="D57" s="1" t="s">
        <v>92</v>
      </c>
      <c r="E57" s="1" t="s">
        <v>92</v>
      </c>
      <c r="F57" s="1" t="s">
        <v>92</v>
      </c>
      <c r="G57" s="1" t="s">
        <v>92</v>
      </c>
      <c r="H57" s="1" t="s">
        <v>92</v>
      </c>
      <c r="I57" s="1" t="s">
        <v>92</v>
      </c>
      <c r="J57" s="1" t="s">
        <v>92</v>
      </c>
      <c r="K57" s="1" t="s">
        <v>92</v>
      </c>
      <c r="L57" s="1" t="s">
        <v>92</v>
      </c>
      <c r="M57" s="1" t="s">
        <v>92</v>
      </c>
      <c r="N57" s="1" t="s">
        <v>92</v>
      </c>
      <c r="O57" s="1" t="s">
        <v>92</v>
      </c>
      <c r="P57" s="1" t="s">
        <v>92</v>
      </c>
      <c r="Q57" s="1" t="s">
        <v>92</v>
      </c>
      <c r="R57" s="1" t="s">
        <v>92</v>
      </c>
      <c r="S57" s="1" t="s">
        <v>92</v>
      </c>
      <c r="T57" s="1" t="s">
        <v>92</v>
      </c>
      <c r="U57" s="1" t="s">
        <v>92</v>
      </c>
      <c r="V57" s="1" t="s">
        <v>92</v>
      </c>
      <c r="W57" s="1" t="s">
        <v>92</v>
      </c>
      <c r="X57" s="1" t="s">
        <v>92</v>
      </c>
      <c r="Y57" s="1" t="s">
        <v>92</v>
      </c>
      <c r="Z57" s="1">
        <v>49389000</v>
      </c>
      <c r="AA57" s="1">
        <v>372055000</v>
      </c>
      <c r="AB57" s="1">
        <v>158000000</v>
      </c>
      <c r="AC57" s="1">
        <v>92000000</v>
      </c>
      <c r="AD57" s="1">
        <v>114000000</v>
      </c>
      <c r="AE57" s="1">
        <v>193000000</v>
      </c>
      <c r="AF57" s="1">
        <v>118000000</v>
      </c>
      <c r="AG57" s="1">
        <v>151000000</v>
      </c>
      <c r="AH57" s="1">
        <v>182000000</v>
      </c>
      <c r="AI57" s="1">
        <v>248000000</v>
      </c>
      <c r="AJ57" s="1">
        <v>215000000</v>
      </c>
      <c r="AK57" s="1">
        <v>255000000</v>
      </c>
      <c r="AL57" s="1">
        <v>758000000</v>
      </c>
      <c r="AM57" s="1">
        <v>964000000</v>
      </c>
    </row>
    <row r="58" spans="1:39" ht="19" x14ac:dyDescent="0.25">
      <c r="A58" s="5" t="s">
        <v>50</v>
      </c>
      <c r="B58" s="1" t="s">
        <v>92</v>
      </c>
      <c r="C58" s="1" t="s">
        <v>92</v>
      </c>
      <c r="D58" s="1" t="s">
        <v>92</v>
      </c>
      <c r="E58" s="1" t="s">
        <v>92</v>
      </c>
      <c r="F58" s="1" t="s">
        <v>92</v>
      </c>
      <c r="G58" s="1" t="s">
        <v>92</v>
      </c>
      <c r="H58" s="1" t="s">
        <v>92</v>
      </c>
      <c r="I58" s="1" t="s">
        <v>92</v>
      </c>
      <c r="J58" s="1" t="s">
        <v>92</v>
      </c>
      <c r="K58" s="1" t="s">
        <v>92</v>
      </c>
      <c r="L58" s="1" t="s">
        <v>92</v>
      </c>
      <c r="M58" s="1" t="s">
        <v>92</v>
      </c>
      <c r="N58" s="1" t="s">
        <v>92</v>
      </c>
      <c r="O58" s="1" t="s">
        <v>92</v>
      </c>
      <c r="P58" s="1" t="s">
        <v>92</v>
      </c>
      <c r="Q58" s="1" t="s">
        <v>92</v>
      </c>
      <c r="R58" s="1" t="s">
        <v>92</v>
      </c>
      <c r="S58" s="1" t="s">
        <v>92</v>
      </c>
      <c r="T58" s="1" t="s">
        <v>92</v>
      </c>
      <c r="U58" s="1" t="s">
        <v>92</v>
      </c>
      <c r="V58" s="1">
        <v>318106000</v>
      </c>
      <c r="W58" s="1" t="s">
        <v>92</v>
      </c>
      <c r="X58" s="1">
        <v>445475000</v>
      </c>
      <c r="Y58" s="1" t="s">
        <v>92</v>
      </c>
      <c r="Z58" s="1">
        <v>864280000</v>
      </c>
      <c r="AA58" s="1">
        <v>847231000</v>
      </c>
      <c r="AB58" s="1">
        <v>1116000000</v>
      </c>
      <c r="AC58" s="1">
        <v>755000000</v>
      </c>
      <c r="AD58" s="1">
        <v>794000000</v>
      </c>
      <c r="AE58" s="1">
        <v>940000000</v>
      </c>
      <c r="AF58" s="1">
        <v>765000000</v>
      </c>
      <c r="AG58" s="1">
        <v>1376000000</v>
      </c>
      <c r="AH58" s="1">
        <v>1665000000</v>
      </c>
      <c r="AI58" s="1">
        <v>1347000000</v>
      </c>
      <c r="AJ58" s="1">
        <v>1336000000</v>
      </c>
      <c r="AK58" s="1">
        <v>1321000000</v>
      </c>
      <c r="AL58" s="1">
        <v>2076000000</v>
      </c>
      <c r="AM58" s="1" t="s">
        <v>92</v>
      </c>
    </row>
    <row r="59" spans="1:39" ht="19" x14ac:dyDescent="0.25">
      <c r="A59" s="5" t="s">
        <v>51</v>
      </c>
      <c r="B59" s="1">
        <v>30600000</v>
      </c>
      <c r="C59" s="1">
        <v>23700000</v>
      </c>
      <c r="D59" s="1">
        <v>43400000</v>
      </c>
      <c r="E59" s="1">
        <v>106500000</v>
      </c>
      <c r="F59" s="1">
        <v>5700000</v>
      </c>
      <c r="G59" s="1">
        <v>13300000</v>
      </c>
      <c r="H59" s="1">
        <v>16200000</v>
      </c>
      <c r="I59" s="1">
        <v>28600000</v>
      </c>
      <c r="J59" s="1">
        <v>49100000</v>
      </c>
      <c r="K59" s="1">
        <v>59700000</v>
      </c>
      <c r="L59" s="1">
        <v>119300000</v>
      </c>
      <c r="M59" s="1">
        <v>664000000</v>
      </c>
      <c r="N59" s="1">
        <v>998000000</v>
      </c>
      <c r="O59" s="1">
        <v>934000000</v>
      </c>
      <c r="P59" s="1">
        <v>238300000</v>
      </c>
      <c r="Q59" s="1">
        <v>2015000000</v>
      </c>
      <c r="R59" s="1">
        <v>1284000000</v>
      </c>
      <c r="S59" s="1">
        <v>103524000</v>
      </c>
      <c r="T59" s="1">
        <v>216114000</v>
      </c>
      <c r="U59" s="1">
        <v>347056000</v>
      </c>
      <c r="V59" s="1">
        <v>1092175000</v>
      </c>
      <c r="W59" s="1">
        <v>209859000</v>
      </c>
      <c r="X59" s="1">
        <v>1469493000</v>
      </c>
      <c r="Y59" s="1">
        <v>173394000</v>
      </c>
      <c r="Z59" s="1">
        <v>547400000</v>
      </c>
      <c r="AA59" s="1">
        <v>1009361000</v>
      </c>
      <c r="AB59" s="1">
        <v>1036000000</v>
      </c>
      <c r="AC59" s="1">
        <v>1022000000</v>
      </c>
      <c r="AD59" s="1">
        <v>953000000</v>
      </c>
      <c r="AE59" s="1">
        <v>1077000000</v>
      </c>
      <c r="AF59" s="1">
        <v>1057000000</v>
      </c>
      <c r="AG59" s="1">
        <v>1092000000</v>
      </c>
      <c r="AH59" s="1">
        <v>1323000000</v>
      </c>
      <c r="AI59" s="1">
        <v>1477000000</v>
      </c>
      <c r="AJ59" s="1">
        <v>1338000000</v>
      </c>
      <c r="AK59" s="1">
        <v>1695000000</v>
      </c>
      <c r="AL59" s="1">
        <v>1965000000</v>
      </c>
      <c r="AM59" s="1">
        <v>2178000000</v>
      </c>
    </row>
    <row r="60" spans="1:39" ht="19" x14ac:dyDescent="0.25">
      <c r="A60" s="6" t="s">
        <v>52</v>
      </c>
      <c r="B60" s="10">
        <v>40600000</v>
      </c>
      <c r="C60" s="10">
        <v>32400000</v>
      </c>
      <c r="D60" s="10">
        <v>48100000</v>
      </c>
      <c r="E60" s="10">
        <v>117000000</v>
      </c>
      <c r="F60" s="10">
        <v>142900000</v>
      </c>
      <c r="G60" s="10">
        <v>195200000</v>
      </c>
      <c r="H60" s="10">
        <v>200000000</v>
      </c>
      <c r="I60" s="10">
        <v>248200000</v>
      </c>
      <c r="J60" s="10">
        <v>380500000</v>
      </c>
      <c r="K60" s="10">
        <v>496400000</v>
      </c>
      <c r="L60" s="10">
        <v>861700000</v>
      </c>
      <c r="M60" s="10">
        <v>935000000</v>
      </c>
      <c r="N60" s="10">
        <v>1402000000</v>
      </c>
      <c r="O60" s="10">
        <v>1118000000</v>
      </c>
      <c r="P60" s="10">
        <v>1669400000</v>
      </c>
      <c r="Q60" s="10">
        <v>2760000000</v>
      </c>
      <c r="R60" s="10">
        <v>1533000000</v>
      </c>
      <c r="S60" s="10">
        <v>1501456000</v>
      </c>
      <c r="T60" s="10">
        <v>1640877000</v>
      </c>
      <c r="U60" s="10">
        <v>2287981000</v>
      </c>
      <c r="V60" s="10">
        <v>1765414000</v>
      </c>
      <c r="W60" s="10">
        <v>2436045000</v>
      </c>
      <c r="X60" s="10">
        <v>2373423000</v>
      </c>
      <c r="Y60" s="10">
        <v>2945552000</v>
      </c>
      <c r="Z60" s="10">
        <v>1939457000</v>
      </c>
      <c r="AA60" s="10">
        <v>2887876000</v>
      </c>
      <c r="AB60" s="10">
        <v>2794000000</v>
      </c>
      <c r="AC60" s="10">
        <v>2265000000</v>
      </c>
      <c r="AD60" s="10">
        <v>2443000000</v>
      </c>
      <c r="AE60" s="10">
        <v>2823000000</v>
      </c>
      <c r="AF60" s="10">
        <v>3798000000</v>
      </c>
      <c r="AG60" s="10">
        <v>3632000000</v>
      </c>
      <c r="AH60" s="10">
        <v>4115000000</v>
      </c>
      <c r="AI60" s="10">
        <v>4068000000</v>
      </c>
      <c r="AJ60" s="10">
        <v>4447000000</v>
      </c>
      <c r="AK60" s="10">
        <v>4459000000</v>
      </c>
      <c r="AL60" s="10">
        <v>6344000000</v>
      </c>
      <c r="AM60" s="10">
        <v>7379000000</v>
      </c>
    </row>
    <row r="61" spans="1:39" ht="19" x14ac:dyDescent="0.25">
      <c r="A61" s="5" t="s">
        <v>53</v>
      </c>
      <c r="B61" s="1">
        <v>16900000</v>
      </c>
      <c r="C61" s="1">
        <v>19600000</v>
      </c>
      <c r="D61" s="1">
        <v>21100000</v>
      </c>
      <c r="E61" s="1">
        <v>11300000</v>
      </c>
      <c r="F61" s="1">
        <v>29400000</v>
      </c>
      <c r="G61" s="1">
        <v>53600000</v>
      </c>
      <c r="H61" s="1">
        <v>124000000</v>
      </c>
      <c r="I61" s="1">
        <v>118400000</v>
      </c>
      <c r="J61" s="1">
        <v>121100000</v>
      </c>
      <c r="K61" s="1">
        <v>209100000</v>
      </c>
      <c r="L61" s="1">
        <v>279800000</v>
      </c>
      <c r="M61" s="1">
        <v>275000000</v>
      </c>
      <c r="N61" s="1">
        <v>623000000</v>
      </c>
      <c r="O61" s="1">
        <v>617000000</v>
      </c>
      <c r="P61" s="1">
        <v>584400000</v>
      </c>
      <c r="Q61" s="1">
        <v>573000000</v>
      </c>
      <c r="R61" s="1">
        <v>565000000</v>
      </c>
      <c r="S61" s="1">
        <v>573853000</v>
      </c>
      <c r="T61" s="1">
        <v>456422000</v>
      </c>
      <c r="U61" s="1">
        <v>410436000</v>
      </c>
      <c r="V61" s="1">
        <v>407380000</v>
      </c>
      <c r="W61" s="1">
        <v>204708000</v>
      </c>
      <c r="X61" s="1">
        <v>202281000</v>
      </c>
      <c r="Y61" s="1">
        <v>201576000</v>
      </c>
      <c r="Z61" s="1">
        <v>200654000</v>
      </c>
      <c r="AA61" s="1">
        <v>204271000</v>
      </c>
      <c r="AB61" s="1">
        <v>1947000000</v>
      </c>
      <c r="AC61" s="1">
        <v>1946000000</v>
      </c>
      <c r="AD61" s="1">
        <v>1946000000</v>
      </c>
      <c r="AE61" s="1">
        <v>1947000000</v>
      </c>
      <c r="AF61" s="1">
        <v>3342000000</v>
      </c>
      <c r="AG61" s="1">
        <v>3143000000</v>
      </c>
      <c r="AH61" s="1">
        <v>5304000000</v>
      </c>
      <c r="AI61" s="1">
        <v>5309000000</v>
      </c>
      <c r="AJ61" s="1">
        <v>4713000000</v>
      </c>
      <c r="AK61" s="1">
        <v>5643000000</v>
      </c>
      <c r="AL61" s="1">
        <v>5680000000</v>
      </c>
      <c r="AM61" s="1">
        <v>5457000000</v>
      </c>
    </row>
    <row r="62" spans="1:39" ht="19" x14ac:dyDescent="0.25">
      <c r="A62" s="5" t="s">
        <v>50</v>
      </c>
      <c r="B62" s="1" t="s">
        <v>92</v>
      </c>
      <c r="C62" s="1" t="s">
        <v>92</v>
      </c>
      <c r="D62" s="1" t="s">
        <v>92</v>
      </c>
      <c r="E62" s="1" t="s">
        <v>92</v>
      </c>
      <c r="F62" s="1" t="s">
        <v>92</v>
      </c>
      <c r="G62" s="1" t="s">
        <v>92</v>
      </c>
      <c r="H62" s="1" t="s">
        <v>92</v>
      </c>
      <c r="I62" s="1" t="s">
        <v>92</v>
      </c>
      <c r="J62" s="1" t="s">
        <v>92</v>
      </c>
      <c r="K62" s="1" t="s">
        <v>92</v>
      </c>
      <c r="L62" s="1" t="s">
        <v>92</v>
      </c>
      <c r="M62" s="1" t="s">
        <v>92</v>
      </c>
      <c r="N62" s="1" t="s">
        <v>92</v>
      </c>
      <c r="O62" s="1" t="s">
        <v>92</v>
      </c>
      <c r="P62" s="1" t="s">
        <v>92</v>
      </c>
      <c r="Q62" s="1" t="s">
        <v>92</v>
      </c>
      <c r="R62" s="1" t="s">
        <v>92</v>
      </c>
      <c r="S62" s="1" t="s">
        <v>92</v>
      </c>
      <c r="T62" s="1" t="s">
        <v>92</v>
      </c>
      <c r="U62" s="1" t="s">
        <v>92</v>
      </c>
      <c r="V62" s="1" t="s">
        <v>92</v>
      </c>
      <c r="W62" s="1" t="s">
        <v>92</v>
      </c>
      <c r="X62" s="1" t="s">
        <v>92</v>
      </c>
      <c r="Y62" s="1" t="s">
        <v>92</v>
      </c>
      <c r="Z62" s="1" t="s">
        <v>92</v>
      </c>
      <c r="AA62" s="1" t="s">
        <v>92</v>
      </c>
      <c r="AB62" s="1" t="s">
        <v>92</v>
      </c>
      <c r="AC62" s="1" t="s">
        <v>92</v>
      </c>
      <c r="AD62" s="1" t="s">
        <v>92</v>
      </c>
      <c r="AE62" s="1" t="s">
        <v>92</v>
      </c>
      <c r="AF62" s="1" t="s">
        <v>92</v>
      </c>
      <c r="AG62" s="1" t="s">
        <v>92</v>
      </c>
      <c r="AH62" s="1" t="s">
        <v>92</v>
      </c>
      <c r="AI62" s="1" t="s">
        <v>92</v>
      </c>
      <c r="AJ62" s="1" t="s">
        <v>92</v>
      </c>
      <c r="AK62" s="1" t="s">
        <v>92</v>
      </c>
      <c r="AL62" s="1" t="s">
        <v>92</v>
      </c>
      <c r="AM62" s="1" t="s">
        <v>92</v>
      </c>
    </row>
    <row r="63" spans="1:39" ht="19" x14ac:dyDescent="0.25">
      <c r="A63" s="5" t="s">
        <v>54</v>
      </c>
      <c r="B63" s="1">
        <v>4700000</v>
      </c>
      <c r="C63" s="1">
        <v>8200000</v>
      </c>
      <c r="D63" s="1">
        <v>8500000</v>
      </c>
      <c r="E63" s="1">
        <v>7000000</v>
      </c>
      <c r="F63" s="1">
        <v>6100000</v>
      </c>
      <c r="G63" s="1">
        <v>7800000</v>
      </c>
      <c r="H63" s="1">
        <v>6500000</v>
      </c>
      <c r="I63" s="1">
        <v>6100000</v>
      </c>
      <c r="J63" s="1">
        <v>7200000</v>
      </c>
      <c r="K63" s="1">
        <v>11600000</v>
      </c>
      <c r="L63" s="1">
        <v>11600000</v>
      </c>
      <c r="M63" s="1" t="s">
        <v>92</v>
      </c>
      <c r="N63" s="1" t="s">
        <v>92</v>
      </c>
      <c r="O63" s="1" t="s">
        <v>92</v>
      </c>
      <c r="P63" s="1">
        <v>33200000</v>
      </c>
      <c r="Q63" s="1" t="s">
        <v>92</v>
      </c>
      <c r="R63" s="1" t="s">
        <v>92</v>
      </c>
      <c r="S63" s="1">
        <v>129807000</v>
      </c>
      <c r="T63" s="1">
        <v>146289000</v>
      </c>
      <c r="U63" s="1">
        <v>133001000</v>
      </c>
      <c r="V63" s="1">
        <v>167814000</v>
      </c>
      <c r="W63" s="1" t="s">
        <v>92</v>
      </c>
      <c r="X63" s="1" t="s">
        <v>92</v>
      </c>
      <c r="Y63" s="1" t="s">
        <v>92</v>
      </c>
      <c r="Z63" s="1" t="s">
        <v>92</v>
      </c>
      <c r="AA63" s="1" t="s">
        <v>92</v>
      </c>
      <c r="AB63" s="1" t="s">
        <v>92</v>
      </c>
      <c r="AC63" s="1">
        <v>341000000</v>
      </c>
      <c r="AD63" s="1">
        <v>71000000</v>
      </c>
      <c r="AE63" s="1">
        <v>32000000</v>
      </c>
      <c r="AF63" s="1">
        <v>56000000</v>
      </c>
      <c r="AG63" s="1">
        <v>1000000</v>
      </c>
      <c r="AH63" s="1" t="s">
        <v>92</v>
      </c>
      <c r="AI63" s="1" t="s">
        <v>92</v>
      </c>
      <c r="AJ63" s="1" t="s">
        <v>92</v>
      </c>
      <c r="AK63" s="1" t="s">
        <v>92</v>
      </c>
      <c r="AL63" s="1" t="s">
        <v>92</v>
      </c>
      <c r="AM63" s="1" t="s">
        <v>92</v>
      </c>
    </row>
    <row r="64" spans="1:39" ht="19" x14ac:dyDescent="0.25">
      <c r="A64" s="5" t="s">
        <v>55</v>
      </c>
      <c r="B64" s="1">
        <v>1000000</v>
      </c>
      <c r="C64" s="1">
        <v>1100000</v>
      </c>
      <c r="D64" s="1">
        <v>1300000</v>
      </c>
      <c r="E64" s="1">
        <v>3100000</v>
      </c>
      <c r="F64" s="1">
        <v>1100000</v>
      </c>
      <c r="G64" s="1">
        <v>1100000</v>
      </c>
      <c r="H64" s="1">
        <v>4800000</v>
      </c>
      <c r="I64" s="1">
        <v>7000000</v>
      </c>
      <c r="J64" s="1">
        <v>12600000</v>
      </c>
      <c r="K64" s="1">
        <v>19300000</v>
      </c>
      <c r="L64" s="1">
        <v>28800000</v>
      </c>
      <c r="M64" s="1">
        <v>58000000</v>
      </c>
      <c r="N64" s="1">
        <v>104000000</v>
      </c>
      <c r="O64" s="1">
        <v>74000000</v>
      </c>
      <c r="P64" s="1">
        <v>82900000</v>
      </c>
      <c r="Q64" s="1">
        <v>108000000</v>
      </c>
      <c r="R64" s="1">
        <v>124000000</v>
      </c>
      <c r="S64" s="1" t="s">
        <v>92</v>
      </c>
      <c r="T64" s="1" t="s">
        <v>92</v>
      </c>
      <c r="U64" s="1" t="s">
        <v>92</v>
      </c>
      <c r="V64" s="1" t="s">
        <v>92</v>
      </c>
      <c r="W64" s="1">
        <v>188684000</v>
      </c>
      <c r="X64" s="1">
        <v>256962000</v>
      </c>
      <c r="Y64" s="1">
        <v>310232000</v>
      </c>
      <c r="Z64" s="1">
        <v>339524000</v>
      </c>
      <c r="AA64" s="1">
        <v>315085000</v>
      </c>
      <c r="AB64" s="1">
        <v>320000000</v>
      </c>
      <c r="AC64" s="1">
        <v>315000000</v>
      </c>
      <c r="AD64" s="1">
        <v>495000000</v>
      </c>
      <c r="AE64" s="1">
        <v>504000000</v>
      </c>
      <c r="AF64" s="1">
        <v>499000000</v>
      </c>
      <c r="AG64" s="1">
        <v>595000000</v>
      </c>
      <c r="AH64" s="1">
        <v>651000000</v>
      </c>
      <c r="AI64" s="1">
        <v>1557000000</v>
      </c>
      <c r="AJ64" s="1">
        <v>1650000000</v>
      </c>
      <c r="AK64" s="1">
        <v>1673000000</v>
      </c>
      <c r="AL64" s="1">
        <v>1554000000</v>
      </c>
      <c r="AM64" s="1">
        <v>1696000000</v>
      </c>
    </row>
    <row r="65" spans="1:39" ht="19" x14ac:dyDescent="0.25">
      <c r="A65" s="5" t="s">
        <v>56</v>
      </c>
      <c r="B65" s="1">
        <v>22600000</v>
      </c>
      <c r="C65" s="1">
        <v>28900000</v>
      </c>
      <c r="D65" s="1">
        <v>30900000</v>
      </c>
      <c r="E65" s="1">
        <v>21400000</v>
      </c>
      <c r="F65" s="1">
        <v>36600000</v>
      </c>
      <c r="G65" s="1">
        <v>62500000</v>
      </c>
      <c r="H65" s="1">
        <v>135300000</v>
      </c>
      <c r="I65" s="1">
        <v>131500000</v>
      </c>
      <c r="J65" s="1">
        <v>140900000</v>
      </c>
      <c r="K65" s="1">
        <v>240000000</v>
      </c>
      <c r="L65" s="1">
        <v>320200000</v>
      </c>
      <c r="M65" s="1">
        <v>333000000</v>
      </c>
      <c r="N65" s="1">
        <v>727000000</v>
      </c>
      <c r="O65" s="1">
        <v>691000000</v>
      </c>
      <c r="P65" s="1">
        <v>700500000</v>
      </c>
      <c r="Q65" s="1">
        <v>681000000</v>
      </c>
      <c r="R65" s="1">
        <v>689000000</v>
      </c>
      <c r="S65" s="1">
        <v>703660000</v>
      </c>
      <c r="T65" s="1">
        <v>602711000</v>
      </c>
      <c r="U65" s="1">
        <v>543437000</v>
      </c>
      <c r="V65" s="1">
        <v>575194000</v>
      </c>
      <c r="W65" s="1">
        <v>393392000</v>
      </c>
      <c r="X65" s="1">
        <v>459243000</v>
      </c>
      <c r="Y65" s="1">
        <v>511808000</v>
      </c>
      <c r="Z65" s="1">
        <v>540178000</v>
      </c>
      <c r="AA65" s="1">
        <v>519356000</v>
      </c>
      <c r="AB65" s="1">
        <v>2267000000</v>
      </c>
      <c r="AC65" s="1">
        <v>2602000000</v>
      </c>
      <c r="AD65" s="1">
        <v>2512000000</v>
      </c>
      <c r="AE65" s="1">
        <v>2483000000</v>
      </c>
      <c r="AF65" s="1">
        <v>3897000000</v>
      </c>
      <c r="AG65" s="1">
        <v>3739000000</v>
      </c>
      <c r="AH65" s="1">
        <v>5955000000</v>
      </c>
      <c r="AI65" s="1">
        <v>6866000000</v>
      </c>
      <c r="AJ65" s="1">
        <v>6363000000</v>
      </c>
      <c r="AK65" s="1">
        <v>7316000000</v>
      </c>
      <c r="AL65" s="1">
        <v>7234000000</v>
      </c>
      <c r="AM65" s="1">
        <v>7153000000</v>
      </c>
    </row>
    <row r="66" spans="1:39" ht="19" x14ac:dyDescent="0.25">
      <c r="A66" s="5" t="s">
        <v>57</v>
      </c>
      <c r="B66" s="1" t="s">
        <v>92</v>
      </c>
      <c r="C66" s="1" t="s">
        <v>92</v>
      </c>
      <c r="D66" s="1" t="s">
        <v>92</v>
      </c>
      <c r="E66" s="1" t="s">
        <v>92</v>
      </c>
      <c r="F66" s="1" t="s">
        <v>92</v>
      </c>
      <c r="G66" s="1" t="s">
        <v>92</v>
      </c>
      <c r="H66" s="1" t="s">
        <v>92</v>
      </c>
      <c r="I66" s="1" t="s">
        <v>92</v>
      </c>
      <c r="J66" s="1" t="s">
        <v>92</v>
      </c>
      <c r="K66" s="1" t="s">
        <v>92</v>
      </c>
      <c r="L66" s="1" t="s">
        <v>92</v>
      </c>
      <c r="M66" s="1" t="s">
        <v>92</v>
      </c>
      <c r="N66" s="1" t="s">
        <v>92</v>
      </c>
      <c r="O66" s="1" t="s">
        <v>92</v>
      </c>
      <c r="P66" s="1" t="s">
        <v>92</v>
      </c>
      <c r="Q66" s="1" t="s">
        <v>92</v>
      </c>
      <c r="R66" s="1" t="s">
        <v>92</v>
      </c>
      <c r="S66" s="1" t="s">
        <v>92</v>
      </c>
      <c r="T66" s="1" t="s">
        <v>92</v>
      </c>
      <c r="U66" s="1" t="s">
        <v>92</v>
      </c>
      <c r="V66" s="1" t="s">
        <v>92</v>
      </c>
      <c r="W66" s="1" t="s">
        <v>92</v>
      </c>
      <c r="X66" s="1" t="s">
        <v>92</v>
      </c>
      <c r="Y66" s="1" t="s">
        <v>92</v>
      </c>
      <c r="Z66" s="1" t="s">
        <v>92</v>
      </c>
      <c r="AA66" s="1" t="s">
        <v>92</v>
      </c>
      <c r="AB66" s="1" t="s">
        <v>92</v>
      </c>
      <c r="AC66" s="1" t="s">
        <v>92</v>
      </c>
      <c r="AD66" s="1" t="s">
        <v>92</v>
      </c>
      <c r="AE66" s="1" t="s">
        <v>92</v>
      </c>
      <c r="AF66" s="1" t="s">
        <v>92</v>
      </c>
      <c r="AG66" s="1" t="s">
        <v>92</v>
      </c>
      <c r="AH66" s="1" t="s">
        <v>92</v>
      </c>
      <c r="AI66" s="1" t="s">
        <v>92</v>
      </c>
      <c r="AJ66" s="1" t="s">
        <v>92</v>
      </c>
      <c r="AK66" s="1" t="s">
        <v>92</v>
      </c>
      <c r="AL66" s="1" t="s">
        <v>92</v>
      </c>
      <c r="AM66" s="1" t="s">
        <v>92</v>
      </c>
    </row>
    <row r="67" spans="1:39" ht="19" x14ac:dyDescent="0.25">
      <c r="A67" s="6" t="s">
        <v>58</v>
      </c>
      <c r="B67" s="10">
        <v>63200000</v>
      </c>
      <c r="C67" s="10">
        <v>61300000</v>
      </c>
      <c r="D67" s="10">
        <v>79000000</v>
      </c>
      <c r="E67" s="10">
        <v>138400000</v>
      </c>
      <c r="F67" s="10">
        <v>179500000</v>
      </c>
      <c r="G67" s="10">
        <v>257700000</v>
      </c>
      <c r="H67" s="10">
        <v>335300000</v>
      </c>
      <c r="I67" s="10">
        <v>379700000</v>
      </c>
      <c r="J67" s="10">
        <v>521400000</v>
      </c>
      <c r="K67" s="10">
        <v>736400000</v>
      </c>
      <c r="L67" s="10">
        <v>1181900000</v>
      </c>
      <c r="M67" s="10">
        <v>1268000000</v>
      </c>
      <c r="N67" s="10">
        <v>2129000000</v>
      </c>
      <c r="O67" s="10">
        <v>1809000000</v>
      </c>
      <c r="P67" s="10">
        <v>2369900000</v>
      </c>
      <c r="Q67" s="10">
        <v>3441000000</v>
      </c>
      <c r="R67" s="10">
        <v>2222000000</v>
      </c>
      <c r="S67" s="10">
        <v>2205116000</v>
      </c>
      <c r="T67" s="10">
        <v>2243588000</v>
      </c>
      <c r="U67" s="10">
        <v>2831418000</v>
      </c>
      <c r="V67" s="10">
        <v>2340608000</v>
      </c>
      <c r="W67" s="10">
        <v>2829437000</v>
      </c>
      <c r="X67" s="10">
        <v>2832666000</v>
      </c>
      <c r="Y67" s="10">
        <v>3457360000</v>
      </c>
      <c r="Z67" s="10">
        <v>2479635000</v>
      </c>
      <c r="AA67" s="10">
        <v>3407232000</v>
      </c>
      <c r="AB67" s="10">
        <v>5061000000</v>
      </c>
      <c r="AC67" s="10">
        <v>4867000000</v>
      </c>
      <c r="AD67" s="10">
        <v>4955000000</v>
      </c>
      <c r="AE67" s="10">
        <v>5306000000</v>
      </c>
      <c r="AF67" s="10">
        <v>7695000000</v>
      </c>
      <c r="AG67" s="10">
        <v>7371000000</v>
      </c>
      <c r="AH67" s="10">
        <v>10070000000</v>
      </c>
      <c r="AI67" s="10">
        <v>10934000000</v>
      </c>
      <c r="AJ67" s="10">
        <v>10810000000</v>
      </c>
      <c r="AK67" s="10">
        <v>11775000000</v>
      </c>
      <c r="AL67" s="10">
        <v>13578000000</v>
      </c>
      <c r="AM67" s="10">
        <v>14532000000</v>
      </c>
    </row>
    <row r="68" spans="1:39" ht="19" x14ac:dyDescent="0.25">
      <c r="A68" s="5" t="s">
        <v>59</v>
      </c>
      <c r="B68" s="1" t="s">
        <v>92</v>
      </c>
      <c r="C68" s="1" t="s">
        <v>92</v>
      </c>
      <c r="D68" s="1" t="s">
        <v>92</v>
      </c>
      <c r="E68" s="1" t="s">
        <v>92</v>
      </c>
      <c r="F68" s="1" t="s">
        <v>92</v>
      </c>
      <c r="G68" s="1" t="s">
        <v>92</v>
      </c>
      <c r="H68" s="1" t="s">
        <v>92</v>
      </c>
      <c r="I68" s="1" t="s">
        <v>92</v>
      </c>
      <c r="J68" s="1" t="s">
        <v>92</v>
      </c>
      <c r="K68" s="1">
        <v>800000</v>
      </c>
      <c r="L68" s="1">
        <v>1800000</v>
      </c>
      <c r="M68" s="1">
        <v>4000000</v>
      </c>
      <c r="N68" s="1">
        <v>4000000</v>
      </c>
      <c r="O68" s="1">
        <v>4000000</v>
      </c>
      <c r="P68" s="1">
        <v>3800000</v>
      </c>
      <c r="Q68" s="1">
        <v>8000000</v>
      </c>
      <c r="R68" s="1">
        <v>8000000</v>
      </c>
      <c r="S68" s="1">
        <v>16480000</v>
      </c>
      <c r="T68" s="1">
        <v>16774000</v>
      </c>
      <c r="U68" s="1">
        <v>16803000</v>
      </c>
      <c r="V68" s="1">
        <v>16067000</v>
      </c>
      <c r="W68" s="1">
        <v>13917000</v>
      </c>
      <c r="X68" s="1">
        <v>13857000</v>
      </c>
      <c r="Y68" s="1">
        <v>13308000</v>
      </c>
      <c r="Z68" s="1">
        <v>13409000</v>
      </c>
      <c r="AA68" s="1">
        <v>13280000</v>
      </c>
      <c r="AB68" s="1">
        <v>13000000</v>
      </c>
      <c r="AC68" s="1">
        <v>12000000</v>
      </c>
      <c r="AD68" s="1">
        <v>12000000</v>
      </c>
      <c r="AE68" s="1">
        <v>12000000</v>
      </c>
      <c r="AF68" s="1">
        <v>11000000</v>
      </c>
      <c r="AG68" s="1">
        <v>11000000</v>
      </c>
      <c r="AH68" s="1">
        <v>11000000</v>
      </c>
      <c r="AI68" s="1">
        <v>10000000</v>
      </c>
      <c r="AJ68" s="1">
        <v>9000000</v>
      </c>
      <c r="AK68" s="1">
        <v>9000000</v>
      </c>
      <c r="AL68" s="1">
        <v>9000000</v>
      </c>
      <c r="AM68" s="1">
        <v>8000000</v>
      </c>
    </row>
    <row r="69" spans="1:39" ht="19" x14ac:dyDescent="0.25">
      <c r="A69" s="5" t="s">
        <v>60</v>
      </c>
      <c r="B69" s="1">
        <v>31700000</v>
      </c>
      <c r="C69" s="1">
        <v>32900000</v>
      </c>
      <c r="D69" s="1">
        <v>34200000</v>
      </c>
      <c r="E69" s="1">
        <v>74300000</v>
      </c>
      <c r="F69" s="1">
        <v>125800000</v>
      </c>
      <c r="G69" s="1">
        <v>159800000</v>
      </c>
      <c r="H69" s="1">
        <v>186100000</v>
      </c>
      <c r="I69" s="1">
        <v>225500000</v>
      </c>
      <c r="J69" s="1">
        <v>325200000</v>
      </c>
      <c r="K69" s="1">
        <v>545900000</v>
      </c>
      <c r="L69" s="1">
        <v>1000000000</v>
      </c>
      <c r="M69" s="1">
        <v>1600000000</v>
      </c>
      <c r="N69" s="1">
        <v>2098000000</v>
      </c>
      <c r="O69" s="1">
        <v>2329000000</v>
      </c>
      <c r="P69" s="1">
        <v>3075600000</v>
      </c>
      <c r="Q69" s="1">
        <v>5185000000</v>
      </c>
      <c r="R69" s="1">
        <v>5693000000</v>
      </c>
      <c r="S69" s="1">
        <v>5962014000</v>
      </c>
      <c r="T69" s="1">
        <v>5812867000</v>
      </c>
      <c r="U69" s="1">
        <v>7164170000</v>
      </c>
      <c r="V69" s="1">
        <v>8227793000</v>
      </c>
      <c r="W69" s="1">
        <v>9472303000</v>
      </c>
      <c r="X69" s="1">
        <v>10863291000</v>
      </c>
      <c r="Y69" s="1">
        <v>11501288000</v>
      </c>
      <c r="Z69" s="1">
        <v>10934004000</v>
      </c>
      <c r="AA69" s="1">
        <v>11510843000</v>
      </c>
      <c r="AB69" s="1">
        <v>13029000000</v>
      </c>
      <c r="AC69" s="1">
        <v>12700000000</v>
      </c>
      <c r="AD69" s="1">
        <v>12487000000</v>
      </c>
      <c r="AE69" s="1">
        <v>13072000000</v>
      </c>
      <c r="AF69" s="1">
        <v>13967000000</v>
      </c>
      <c r="AG69" s="1">
        <v>15252000000</v>
      </c>
      <c r="AH69" s="1">
        <v>18258000000</v>
      </c>
      <c r="AI69" s="1">
        <v>20874000000</v>
      </c>
      <c r="AJ69" s="1">
        <v>24386000000</v>
      </c>
      <c r="AK69" s="1">
        <v>27209000000</v>
      </c>
      <c r="AL69" s="1">
        <v>32246000000</v>
      </c>
      <c r="AM69" s="1">
        <v>39644000000</v>
      </c>
    </row>
    <row r="70" spans="1:39" ht="19" x14ac:dyDescent="0.25">
      <c r="A70" s="5" t="s">
        <v>61</v>
      </c>
      <c r="B70" s="1">
        <v>-15100000</v>
      </c>
      <c r="C70" s="1">
        <v>-21600000</v>
      </c>
      <c r="D70" s="1">
        <v>-27000000</v>
      </c>
      <c r="E70" s="1">
        <v>-33700000</v>
      </c>
      <c r="F70" s="1">
        <v>-39000000</v>
      </c>
      <c r="G70" s="1">
        <v>-55300000</v>
      </c>
      <c r="H70" s="1">
        <v>-72600000</v>
      </c>
      <c r="I70" s="1">
        <v>-85600000</v>
      </c>
      <c r="J70" s="1">
        <v>-121900000</v>
      </c>
      <c r="K70" s="1">
        <v>-170100000</v>
      </c>
      <c r="L70" s="1">
        <v>-228900000</v>
      </c>
      <c r="M70" s="1">
        <v>12000000</v>
      </c>
      <c r="N70" s="1">
        <v>-20000000</v>
      </c>
      <c r="O70" s="1">
        <v>-8000000</v>
      </c>
      <c r="P70" s="1">
        <v>-931200000</v>
      </c>
      <c r="Q70" s="1">
        <v>-38000000</v>
      </c>
      <c r="R70" s="1">
        <v>48000000</v>
      </c>
      <c r="S70" s="1">
        <v>18609000</v>
      </c>
      <c r="T70" s="1">
        <v>14840000</v>
      </c>
      <c r="U70" s="1">
        <v>10321000</v>
      </c>
      <c r="V70" s="1">
        <v>-37248000</v>
      </c>
      <c r="W70" s="1">
        <v>-19010000</v>
      </c>
      <c r="X70" s="1">
        <v>11353000</v>
      </c>
      <c r="Y70" s="1">
        <v>-26570000</v>
      </c>
      <c r="Z70" s="1">
        <v>-1680000</v>
      </c>
      <c r="AA70" s="1">
        <v>1666000</v>
      </c>
      <c r="AB70" s="1">
        <v>6000000</v>
      </c>
      <c r="AC70" s="1">
        <v>-61000000</v>
      </c>
      <c r="AD70" s="1">
        <v>-38000000</v>
      </c>
      <c r="AE70" s="1">
        <v>-76000000</v>
      </c>
      <c r="AF70" s="1">
        <v>-92000000</v>
      </c>
      <c r="AG70" s="1">
        <v>-115000000</v>
      </c>
      <c r="AH70" s="1">
        <v>-64000000</v>
      </c>
      <c r="AI70" s="1">
        <v>-125000000</v>
      </c>
      <c r="AJ70" s="1">
        <v>-180000000</v>
      </c>
      <c r="AK70" s="1">
        <v>-299000000</v>
      </c>
      <c r="AL70" s="1">
        <v>-260000000</v>
      </c>
      <c r="AM70" s="1">
        <v>-202000000</v>
      </c>
    </row>
    <row r="71" spans="1:39" ht="19" x14ac:dyDescent="0.25">
      <c r="A71" s="5" t="s">
        <v>62</v>
      </c>
      <c r="B71" s="1">
        <v>69800000</v>
      </c>
      <c r="C71" s="1">
        <v>81500000</v>
      </c>
      <c r="D71" s="1">
        <v>146400000</v>
      </c>
      <c r="E71" s="1">
        <v>160200000</v>
      </c>
      <c r="F71" s="1">
        <v>167600000</v>
      </c>
      <c r="G71" s="1">
        <v>195800000</v>
      </c>
      <c r="H71" s="1">
        <v>212000000</v>
      </c>
      <c r="I71" s="1">
        <v>334200000</v>
      </c>
      <c r="J71" s="1">
        <v>395500000</v>
      </c>
      <c r="K71" s="1">
        <v>589700000</v>
      </c>
      <c r="L71" s="1">
        <v>1010600000</v>
      </c>
      <c r="M71" s="1">
        <v>754000000</v>
      </c>
      <c r="N71" s="1">
        <v>860000000</v>
      </c>
      <c r="O71" s="1">
        <v>796000000</v>
      </c>
      <c r="P71" s="1">
        <v>2188400000</v>
      </c>
      <c r="Q71" s="1">
        <v>1949000000</v>
      </c>
      <c r="R71" s="1">
        <v>1858000000</v>
      </c>
      <c r="S71" s="1">
        <v>2022546000</v>
      </c>
      <c r="T71" s="1">
        <v>2223553000</v>
      </c>
      <c r="U71" s="1">
        <v>2070733000</v>
      </c>
      <c r="V71" s="1">
        <v>721937000</v>
      </c>
      <c r="W71" s="1">
        <v>-2815810000</v>
      </c>
      <c r="X71" s="1">
        <v>-3067092000</v>
      </c>
      <c r="Y71" s="1">
        <v>-4039068000</v>
      </c>
      <c r="Z71" s="1">
        <v>-3851125000</v>
      </c>
      <c r="AA71" s="1">
        <v>-3989676000</v>
      </c>
      <c r="AB71" s="1">
        <v>-4248000000</v>
      </c>
      <c r="AC71" s="1">
        <v>-5416000000</v>
      </c>
      <c r="AD71" s="1">
        <v>-5373000000</v>
      </c>
      <c r="AE71" s="1">
        <v>-5140000000</v>
      </c>
      <c r="AF71" s="1">
        <v>-6273000000</v>
      </c>
      <c r="AG71" s="1">
        <v>-7931000000</v>
      </c>
      <c r="AH71" s="1">
        <v>-8856000000</v>
      </c>
      <c r="AI71" s="1">
        <v>-13920000000</v>
      </c>
      <c r="AJ71" s="1">
        <v>-16001000000</v>
      </c>
      <c r="AK71" s="1">
        <v>-16341000000</v>
      </c>
      <c r="AL71" s="1">
        <v>-19748000000</v>
      </c>
      <c r="AM71" s="1" t="s">
        <v>92</v>
      </c>
    </row>
    <row r="72" spans="1:39" ht="19" x14ac:dyDescent="0.25">
      <c r="A72" s="6" t="s">
        <v>63</v>
      </c>
      <c r="B72" s="10">
        <v>86400000</v>
      </c>
      <c r="C72" s="10">
        <v>92800000</v>
      </c>
      <c r="D72" s="10">
        <v>153600000</v>
      </c>
      <c r="E72" s="10">
        <v>200800000</v>
      </c>
      <c r="F72" s="10">
        <v>254400000</v>
      </c>
      <c r="G72" s="10">
        <v>300300000</v>
      </c>
      <c r="H72" s="10">
        <v>325500000</v>
      </c>
      <c r="I72" s="10">
        <v>474100000</v>
      </c>
      <c r="J72" s="10">
        <v>598800000</v>
      </c>
      <c r="K72" s="10">
        <v>966300000</v>
      </c>
      <c r="L72" s="10">
        <v>1783500000</v>
      </c>
      <c r="M72" s="10">
        <v>2370000000</v>
      </c>
      <c r="N72" s="10">
        <v>2942000000</v>
      </c>
      <c r="O72" s="10">
        <v>3121000000</v>
      </c>
      <c r="P72" s="10">
        <v>4336600000</v>
      </c>
      <c r="Q72" s="10">
        <v>7104000000</v>
      </c>
      <c r="R72" s="10">
        <v>7607000000</v>
      </c>
      <c r="S72" s="10">
        <v>8019649000</v>
      </c>
      <c r="T72" s="10">
        <v>8068034000</v>
      </c>
      <c r="U72" s="10">
        <v>9262027000</v>
      </c>
      <c r="V72" s="10">
        <v>8928549000</v>
      </c>
      <c r="W72" s="10">
        <v>6651400000</v>
      </c>
      <c r="X72" s="10">
        <v>7821409000</v>
      </c>
      <c r="Y72" s="10">
        <v>7448958000</v>
      </c>
      <c r="Z72" s="10">
        <v>7094608000</v>
      </c>
      <c r="AA72" s="10">
        <v>7536113000</v>
      </c>
      <c r="AB72" s="10">
        <v>8800000000</v>
      </c>
      <c r="AC72" s="10">
        <v>7235000000</v>
      </c>
      <c r="AD72" s="10">
        <v>7088000000</v>
      </c>
      <c r="AE72" s="10">
        <v>7868000000</v>
      </c>
      <c r="AF72" s="10">
        <v>7613000000</v>
      </c>
      <c r="AG72" s="10">
        <v>7217000000</v>
      </c>
      <c r="AH72" s="10">
        <v>9349000000</v>
      </c>
      <c r="AI72" s="10">
        <v>6839000000</v>
      </c>
      <c r="AJ72" s="10">
        <v>8214000000</v>
      </c>
      <c r="AK72" s="10">
        <v>10578000000</v>
      </c>
      <c r="AL72" s="10">
        <v>12247000000</v>
      </c>
      <c r="AM72" s="10">
        <v>12194000000</v>
      </c>
    </row>
    <row r="73" spans="1:39" ht="20" thickBot="1" x14ac:dyDescent="0.3">
      <c r="A73" s="7" t="s">
        <v>64</v>
      </c>
      <c r="B73" s="11">
        <v>149600000</v>
      </c>
      <c r="C73" s="11">
        <v>154100000</v>
      </c>
      <c r="D73" s="11">
        <v>232600000</v>
      </c>
      <c r="E73" s="11">
        <v>339200000</v>
      </c>
      <c r="F73" s="11">
        <v>433900000</v>
      </c>
      <c r="G73" s="11">
        <v>558000000</v>
      </c>
      <c r="H73" s="11">
        <v>660800000</v>
      </c>
      <c r="I73" s="11">
        <v>853800000</v>
      </c>
      <c r="J73" s="11">
        <v>1120200000</v>
      </c>
      <c r="K73" s="11">
        <v>1702700000</v>
      </c>
      <c r="L73" s="11">
        <v>2965400000</v>
      </c>
      <c r="M73" s="11">
        <v>3638000000</v>
      </c>
      <c r="N73" s="11">
        <v>5071000000</v>
      </c>
      <c r="O73" s="11">
        <v>4930000000</v>
      </c>
      <c r="P73" s="11">
        <v>6706500000</v>
      </c>
      <c r="Q73" s="11">
        <v>10545000000</v>
      </c>
      <c r="R73" s="11">
        <v>9829000000</v>
      </c>
      <c r="S73" s="11">
        <v>10224765000</v>
      </c>
      <c r="T73" s="11">
        <v>10311622000</v>
      </c>
      <c r="U73" s="11">
        <v>12093445000</v>
      </c>
      <c r="V73" s="11">
        <v>11269157000</v>
      </c>
      <c r="W73" s="11">
        <v>9480837000</v>
      </c>
      <c r="X73" s="11">
        <v>10654075000</v>
      </c>
      <c r="Y73" s="11">
        <v>10906318000</v>
      </c>
      <c r="Z73" s="11">
        <v>9574243000</v>
      </c>
      <c r="AA73" s="11">
        <v>10943345000</v>
      </c>
      <c r="AB73" s="11">
        <v>13861000000</v>
      </c>
      <c r="AC73" s="11">
        <v>12102000000</v>
      </c>
      <c r="AD73" s="11">
        <v>12043000000</v>
      </c>
      <c r="AE73" s="11">
        <v>13174000000</v>
      </c>
      <c r="AF73" s="11">
        <v>15308000000</v>
      </c>
      <c r="AG73" s="11">
        <v>14588000000</v>
      </c>
      <c r="AH73" s="11">
        <v>19419000000</v>
      </c>
      <c r="AI73" s="11">
        <v>17773000000</v>
      </c>
      <c r="AJ73" s="11">
        <v>19024000000</v>
      </c>
      <c r="AK73" s="11">
        <v>22353000000</v>
      </c>
      <c r="AL73" s="11">
        <v>25825000000</v>
      </c>
      <c r="AM73" s="11">
        <v>26726000000</v>
      </c>
    </row>
    <row r="74" spans="1:39" ht="20" thickTop="1" x14ac:dyDescent="0.25">
      <c r="A74" s="5" t="s">
        <v>28</v>
      </c>
      <c r="B74" s="13" t="s">
        <v>93</v>
      </c>
      <c r="C74" s="13" t="s">
        <v>93</v>
      </c>
      <c r="D74" s="13" t="s">
        <v>93</v>
      </c>
      <c r="E74" s="13" t="s">
        <v>93</v>
      </c>
      <c r="F74" s="13" t="s">
        <v>93</v>
      </c>
      <c r="G74" s="13" t="s">
        <v>93</v>
      </c>
      <c r="H74" s="13" t="s">
        <v>93</v>
      </c>
      <c r="I74" s="13" t="s">
        <v>93</v>
      </c>
      <c r="J74" s="13" t="s">
        <v>93</v>
      </c>
      <c r="K74" s="13" t="s">
        <v>93</v>
      </c>
      <c r="L74" s="13" t="s">
        <v>93</v>
      </c>
      <c r="M74" s="13" t="s">
        <v>93</v>
      </c>
      <c r="N74" s="13" t="s">
        <v>93</v>
      </c>
      <c r="O74" s="13" t="s">
        <v>93</v>
      </c>
      <c r="P74" s="13" t="s">
        <v>93</v>
      </c>
      <c r="Q74" s="13" t="s">
        <v>93</v>
      </c>
      <c r="R74" s="13" t="s">
        <v>93</v>
      </c>
      <c r="S74" s="13" t="s">
        <v>93</v>
      </c>
      <c r="T74" s="13" t="s">
        <v>93</v>
      </c>
      <c r="U74" s="13" t="s">
        <v>93</v>
      </c>
      <c r="V74" s="13" t="s">
        <v>93</v>
      </c>
      <c r="W74" s="13" t="s">
        <v>93</v>
      </c>
      <c r="X74" s="13" t="s">
        <v>93</v>
      </c>
      <c r="Y74" s="13" t="s">
        <v>93</v>
      </c>
      <c r="Z74" s="13" t="s">
        <v>93</v>
      </c>
      <c r="AA74" s="13" t="s">
        <v>93</v>
      </c>
      <c r="AB74" s="13" t="s">
        <v>93</v>
      </c>
      <c r="AC74" s="13" t="s">
        <v>93</v>
      </c>
      <c r="AD74" s="13" t="s">
        <v>93</v>
      </c>
      <c r="AE74" s="13" t="s">
        <v>93</v>
      </c>
      <c r="AF74" s="13" t="s">
        <v>93</v>
      </c>
      <c r="AG74" s="13" t="s">
        <v>93</v>
      </c>
      <c r="AH74" s="13" t="s">
        <v>93</v>
      </c>
      <c r="AI74" s="13" t="s">
        <v>93</v>
      </c>
      <c r="AJ74" s="13" t="s">
        <v>93</v>
      </c>
      <c r="AK74" s="13" t="s">
        <v>93</v>
      </c>
      <c r="AL74" s="13" t="s">
        <v>93</v>
      </c>
      <c r="AM74" s="13" t="s">
        <v>93</v>
      </c>
    </row>
    <row r="75" spans="1:39" ht="21" x14ac:dyDescent="0.25">
      <c r="A75" s="4" t="s">
        <v>65</v>
      </c>
      <c r="B75" s="9" t="s">
        <v>91</v>
      </c>
      <c r="C75" s="9" t="s">
        <v>91</v>
      </c>
      <c r="D75" s="9" t="s">
        <v>91</v>
      </c>
      <c r="E75" s="9" t="s">
        <v>91</v>
      </c>
      <c r="F75" s="9" t="s">
        <v>91</v>
      </c>
      <c r="G75" s="9" t="s">
        <v>91</v>
      </c>
      <c r="H75" s="9" t="s">
        <v>91</v>
      </c>
      <c r="I75" s="9" t="s">
        <v>91</v>
      </c>
      <c r="J75" s="9" t="s">
        <v>91</v>
      </c>
      <c r="K75" s="9" t="s">
        <v>91</v>
      </c>
      <c r="L75" s="9" t="s">
        <v>91</v>
      </c>
      <c r="M75" s="9" t="s">
        <v>91</v>
      </c>
      <c r="N75" s="9" t="s">
        <v>91</v>
      </c>
      <c r="O75" s="9" t="s">
        <v>91</v>
      </c>
      <c r="P75" s="9" t="s">
        <v>91</v>
      </c>
      <c r="Q75" s="9" t="s">
        <v>91</v>
      </c>
      <c r="R75" s="9" t="s">
        <v>91</v>
      </c>
      <c r="S75" s="9" t="s">
        <v>91</v>
      </c>
      <c r="T75" s="9" t="s">
        <v>91</v>
      </c>
      <c r="U75" s="9" t="s">
        <v>91</v>
      </c>
      <c r="V75" s="9" t="s">
        <v>91</v>
      </c>
      <c r="W75" s="9" t="s">
        <v>91</v>
      </c>
      <c r="X75" s="9" t="s">
        <v>91</v>
      </c>
      <c r="Y75" s="9" t="s">
        <v>91</v>
      </c>
      <c r="Z75" s="9" t="s">
        <v>91</v>
      </c>
      <c r="AA75" s="9" t="s">
        <v>91</v>
      </c>
      <c r="AB75" s="9" t="s">
        <v>91</v>
      </c>
      <c r="AC75" s="9" t="s">
        <v>91</v>
      </c>
      <c r="AD75" s="9" t="s">
        <v>91</v>
      </c>
      <c r="AE75" s="9" t="s">
        <v>91</v>
      </c>
      <c r="AF75" s="9" t="s">
        <v>91</v>
      </c>
      <c r="AG75" s="9" t="s">
        <v>91</v>
      </c>
      <c r="AH75" s="9" t="s">
        <v>91</v>
      </c>
      <c r="AI75" s="9" t="s">
        <v>91</v>
      </c>
      <c r="AJ75" s="9" t="s">
        <v>91</v>
      </c>
      <c r="AK75" s="9" t="s">
        <v>91</v>
      </c>
      <c r="AL75" s="9" t="s">
        <v>91</v>
      </c>
      <c r="AM75" s="9" t="s">
        <v>91</v>
      </c>
    </row>
    <row r="76" spans="1:39" ht="19" x14ac:dyDescent="0.25">
      <c r="A76" s="5" t="s">
        <v>66</v>
      </c>
      <c r="B76" s="1" t="s">
        <v>92</v>
      </c>
      <c r="C76" s="1" t="s">
        <v>92</v>
      </c>
      <c r="D76" s="1" t="s">
        <v>92</v>
      </c>
      <c r="E76" s="1" t="s">
        <v>92</v>
      </c>
      <c r="F76" s="1">
        <v>51500000</v>
      </c>
      <c r="G76" s="1">
        <v>34100000</v>
      </c>
      <c r="H76" s="1">
        <v>26200000</v>
      </c>
      <c r="I76" s="1">
        <v>39500000</v>
      </c>
      <c r="J76" s="1">
        <v>99700000</v>
      </c>
      <c r="K76" s="1">
        <v>220700000</v>
      </c>
      <c r="L76" s="1">
        <v>454100000</v>
      </c>
      <c r="M76" s="1">
        <v>599600000</v>
      </c>
      <c r="N76" s="1">
        <v>498500000</v>
      </c>
      <c r="O76" s="1">
        <v>230900000</v>
      </c>
      <c r="P76" s="1">
        <v>746700000</v>
      </c>
      <c r="Q76" s="1">
        <v>2063552000</v>
      </c>
      <c r="R76" s="1">
        <v>507829000</v>
      </c>
      <c r="S76" s="1">
        <v>269004000</v>
      </c>
      <c r="T76" s="1">
        <v>-149147000</v>
      </c>
      <c r="U76" s="1">
        <v>1351303000</v>
      </c>
      <c r="V76" s="1">
        <v>1209900000</v>
      </c>
      <c r="W76" s="1">
        <v>1516663000</v>
      </c>
      <c r="X76" s="1">
        <v>1710196000</v>
      </c>
      <c r="Y76" s="1">
        <v>960746000</v>
      </c>
      <c r="Z76" s="1">
        <v>-305327000</v>
      </c>
      <c r="AA76" s="1">
        <v>937866000</v>
      </c>
      <c r="AB76" s="1">
        <v>1926000000</v>
      </c>
      <c r="AC76" s="1">
        <v>109000000</v>
      </c>
      <c r="AD76" s="1">
        <v>256000000</v>
      </c>
      <c r="AE76" s="1">
        <v>1072000000</v>
      </c>
      <c r="AF76" s="1">
        <v>1377000000</v>
      </c>
      <c r="AG76" s="1">
        <v>1721000000</v>
      </c>
      <c r="AH76" s="1">
        <v>3434000000</v>
      </c>
      <c r="AI76" s="1">
        <v>3313000000</v>
      </c>
      <c r="AJ76" s="1">
        <v>2706000000</v>
      </c>
      <c r="AK76" s="1">
        <v>3619000000</v>
      </c>
      <c r="AL76" s="1">
        <v>5888000000</v>
      </c>
      <c r="AM76" s="1">
        <v>6525000000</v>
      </c>
    </row>
    <row r="77" spans="1:39" ht="19" x14ac:dyDescent="0.25">
      <c r="A77" s="5" t="s">
        <v>13</v>
      </c>
      <c r="B77" s="1" t="s">
        <v>92</v>
      </c>
      <c r="C77" s="1" t="s">
        <v>92</v>
      </c>
      <c r="D77" s="1" t="s">
        <v>92</v>
      </c>
      <c r="E77" s="1" t="s">
        <v>92</v>
      </c>
      <c r="F77" s="1">
        <v>11700000</v>
      </c>
      <c r="G77" s="1">
        <v>16000000</v>
      </c>
      <c r="H77" s="1">
        <v>24500000</v>
      </c>
      <c r="I77" s="1">
        <v>28900000</v>
      </c>
      <c r="J77" s="1">
        <v>38900000</v>
      </c>
      <c r="K77" s="1">
        <v>59100000</v>
      </c>
      <c r="L77" s="1">
        <v>83200000</v>
      </c>
      <c r="M77" s="1">
        <v>148900000</v>
      </c>
      <c r="N77" s="1">
        <v>219400000</v>
      </c>
      <c r="O77" s="1">
        <v>284500000</v>
      </c>
      <c r="P77" s="1">
        <v>275400000</v>
      </c>
      <c r="Q77" s="1">
        <v>361970000</v>
      </c>
      <c r="R77" s="1">
        <v>386971000</v>
      </c>
      <c r="S77" s="1">
        <v>387526000</v>
      </c>
      <c r="T77" s="1">
        <v>384391000</v>
      </c>
      <c r="U77" s="1">
        <v>356985000</v>
      </c>
      <c r="V77" s="1">
        <v>300584000</v>
      </c>
      <c r="W77" s="1">
        <v>270413000</v>
      </c>
      <c r="X77" s="1">
        <v>268334000</v>
      </c>
      <c r="Y77" s="1">
        <v>320051000</v>
      </c>
      <c r="Z77" s="1">
        <v>291203000</v>
      </c>
      <c r="AA77" s="1">
        <v>304515000</v>
      </c>
      <c r="AB77" s="1">
        <v>246000000</v>
      </c>
      <c r="AC77" s="1">
        <v>422000000</v>
      </c>
      <c r="AD77" s="1">
        <v>410000000</v>
      </c>
      <c r="AE77" s="1">
        <v>375000000</v>
      </c>
      <c r="AF77" s="1">
        <v>371000000</v>
      </c>
      <c r="AG77" s="1">
        <v>389000000</v>
      </c>
      <c r="AH77" s="1">
        <v>407000000</v>
      </c>
      <c r="AI77" s="1">
        <v>457000000</v>
      </c>
      <c r="AJ77" s="1">
        <v>363000000</v>
      </c>
      <c r="AK77" s="1">
        <v>376000000</v>
      </c>
      <c r="AL77" s="1">
        <v>394000000</v>
      </c>
      <c r="AM77" s="1">
        <v>444000000</v>
      </c>
    </row>
    <row r="78" spans="1:39" ht="19" x14ac:dyDescent="0.25">
      <c r="A78" s="5" t="s">
        <v>67</v>
      </c>
      <c r="B78" s="1" t="s">
        <v>92</v>
      </c>
      <c r="C78" s="1" t="s">
        <v>92</v>
      </c>
      <c r="D78" s="1" t="s">
        <v>92</v>
      </c>
      <c r="E78" s="1" t="s">
        <v>92</v>
      </c>
      <c r="F78" s="1">
        <v>-3200000</v>
      </c>
      <c r="G78" s="1">
        <v>-6400000</v>
      </c>
      <c r="H78" s="1">
        <v>-1000000</v>
      </c>
      <c r="I78" s="1">
        <v>-9800000</v>
      </c>
      <c r="J78" s="1">
        <v>-23000000</v>
      </c>
      <c r="K78" s="1">
        <v>-32700000</v>
      </c>
      <c r="L78" s="1">
        <v>-99300000</v>
      </c>
      <c r="M78" s="1">
        <v>-85900000</v>
      </c>
      <c r="N78" s="1">
        <v>-52500000</v>
      </c>
      <c r="O78" s="1">
        <v>-49400000</v>
      </c>
      <c r="P78" s="1">
        <v>10300000</v>
      </c>
      <c r="Q78" s="1">
        <v>-237262000</v>
      </c>
      <c r="R78" s="1">
        <v>88230000</v>
      </c>
      <c r="S78" s="1">
        <v>-161000</v>
      </c>
      <c r="T78" s="1">
        <v>-208565000</v>
      </c>
      <c r="U78" s="1">
        <v>78927000</v>
      </c>
      <c r="V78" s="1">
        <v>20310000</v>
      </c>
      <c r="W78" s="1">
        <v>25323000</v>
      </c>
      <c r="X78" s="1">
        <v>31642000</v>
      </c>
      <c r="Y78" s="1">
        <v>-58259000</v>
      </c>
      <c r="Z78" s="1">
        <v>18863000</v>
      </c>
      <c r="AA78" s="1">
        <v>-186057000</v>
      </c>
      <c r="AB78" s="1">
        <v>122000000</v>
      </c>
      <c r="AC78" s="1">
        <v>161000000</v>
      </c>
      <c r="AD78" s="1">
        <v>-91000000</v>
      </c>
      <c r="AE78" s="1">
        <v>36000000</v>
      </c>
      <c r="AF78" s="1">
        <v>-134000000</v>
      </c>
      <c r="AG78" s="1">
        <v>21000000</v>
      </c>
      <c r="AH78" s="1">
        <v>-11000000</v>
      </c>
      <c r="AI78" s="1">
        <v>94000000</v>
      </c>
      <c r="AJ78" s="1">
        <v>49000000</v>
      </c>
      <c r="AK78" s="1">
        <v>80000000</v>
      </c>
      <c r="AL78" s="1">
        <v>80000000</v>
      </c>
      <c r="AM78" s="1">
        <v>-223000000</v>
      </c>
    </row>
    <row r="79" spans="1:39" ht="19" x14ac:dyDescent="0.25">
      <c r="A79" s="5" t="s">
        <v>68</v>
      </c>
      <c r="B79" s="1" t="s">
        <v>92</v>
      </c>
      <c r="C79" s="1" t="s">
        <v>92</v>
      </c>
      <c r="D79" s="1" t="s">
        <v>92</v>
      </c>
      <c r="E79" s="1" t="s">
        <v>92</v>
      </c>
      <c r="F79" s="1" t="s">
        <v>92</v>
      </c>
      <c r="G79" s="1" t="s">
        <v>92</v>
      </c>
      <c r="H79" s="1" t="s">
        <v>92</v>
      </c>
      <c r="I79" s="1" t="s">
        <v>92</v>
      </c>
      <c r="J79" s="1" t="s">
        <v>92</v>
      </c>
      <c r="K79" s="1" t="s">
        <v>92</v>
      </c>
      <c r="L79" s="1" t="s">
        <v>92</v>
      </c>
      <c r="M79" s="1" t="s">
        <v>92</v>
      </c>
      <c r="N79" s="1" t="s">
        <v>92</v>
      </c>
      <c r="O79" s="1" t="s">
        <v>92</v>
      </c>
      <c r="P79" s="1" t="s">
        <v>92</v>
      </c>
      <c r="Q79" s="1" t="s">
        <v>92</v>
      </c>
      <c r="R79" s="1" t="s">
        <v>92</v>
      </c>
      <c r="S79" s="1" t="s">
        <v>92</v>
      </c>
      <c r="T79" s="1" t="s">
        <v>92</v>
      </c>
      <c r="U79" s="1" t="s">
        <v>92</v>
      </c>
      <c r="V79" s="1" t="s">
        <v>92</v>
      </c>
      <c r="W79" s="1" t="s">
        <v>92</v>
      </c>
      <c r="X79" s="1" t="s">
        <v>92</v>
      </c>
      <c r="Y79" s="1" t="s">
        <v>92</v>
      </c>
      <c r="Z79" s="1">
        <v>147160000</v>
      </c>
      <c r="AA79" s="1">
        <v>126070000</v>
      </c>
      <c r="AB79" s="1">
        <v>146000000</v>
      </c>
      <c r="AC79" s="1">
        <v>182000000</v>
      </c>
      <c r="AD79" s="1">
        <v>162000000</v>
      </c>
      <c r="AE79" s="1">
        <v>177000000</v>
      </c>
      <c r="AF79" s="1">
        <v>187000000</v>
      </c>
      <c r="AG79" s="1">
        <v>201000000</v>
      </c>
      <c r="AH79" s="1">
        <v>220000000</v>
      </c>
      <c r="AI79" s="1">
        <v>258000000</v>
      </c>
      <c r="AJ79" s="1">
        <v>263000000</v>
      </c>
      <c r="AK79" s="1">
        <v>307000000</v>
      </c>
      <c r="AL79" s="1">
        <v>346000000</v>
      </c>
      <c r="AM79" s="1">
        <v>413000000</v>
      </c>
    </row>
    <row r="80" spans="1:39" ht="19" x14ac:dyDescent="0.25">
      <c r="A80" s="14" t="s">
        <v>105</v>
      </c>
      <c r="B80" s="15" t="e">
        <f t="shared" ref="B80:AM80" si="12">B79/B3</f>
        <v>#VALUE!</v>
      </c>
      <c r="C80" s="15" t="e">
        <f t="shared" si="12"/>
        <v>#VALUE!</v>
      </c>
      <c r="D80" s="15" t="e">
        <f t="shared" si="12"/>
        <v>#VALUE!</v>
      </c>
      <c r="E80" s="15" t="e">
        <f t="shared" si="12"/>
        <v>#VALUE!</v>
      </c>
      <c r="F80" s="15" t="e">
        <f t="shared" si="12"/>
        <v>#VALUE!</v>
      </c>
      <c r="G80" s="15" t="e">
        <f t="shared" si="12"/>
        <v>#VALUE!</v>
      </c>
      <c r="H80" s="15" t="e">
        <f t="shared" si="12"/>
        <v>#VALUE!</v>
      </c>
      <c r="I80" s="15" t="e">
        <f t="shared" si="12"/>
        <v>#VALUE!</v>
      </c>
      <c r="J80" s="15" t="e">
        <f t="shared" si="12"/>
        <v>#VALUE!</v>
      </c>
      <c r="K80" s="15" t="e">
        <f t="shared" si="12"/>
        <v>#VALUE!</v>
      </c>
      <c r="L80" s="15" t="e">
        <f t="shared" si="12"/>
        <v>#VALUE!</v>
      </c>
      <c r="M80" s="15" t="e">
        <f t="shared" si="12"/>
        <v>#VALUE!</v>
      </c>
      <c r="N80" s="15" t="e">
        <f t="shared" si="12"/>
        <v>#VALUE!</v>
      </c>
      <c r="O80" s="15" t="e">
        <f t="shared" si="12"/>
        <v>#VALUE!</v>
      </c>
      <c r="P80" s="15" t="e">
        <f t="shared" si="12"/>
        <v>#VALUE!</v>
      </c>
      <c r="Q80" s="15" t="e">
        <f t="shared" si="12"/>
        <v>#VALUE!</v>
      </c>
      <c r="R80" s="15" t="e">
        <f t="shared" si="12"/>
        <v>#VALUE!</v>
      </c>
      <c r="S80" s="15" t="e">
        <f t="shared" si="12"/>
        <v>#VALUE!</v>
      </c>
      <c r="T80" s="15" t="e">
        <f t="shared" si="12"/>
        <v>#VALUE!</v>
      </c>
      <c r="U80" s="15" t="e">
        <f t="shared" si="12"/>
        <v>#VALUE!</v>
      </c>
      <c r="V80" s="15" t="e">
        <f t="shared" si="12"/>
        <v>#VALUE!</v>
      </c>
      <c r="W80" s="15" t="e">
        <f t="shared" si="12"/>
        <v>#VALUE!</v>
      </c>
      <c r="X80" s="15" t="e">
        <f t="shared" si="12"/>
        <v>#VALUE!</v>
      </c>
      <c r="Y80" s="15" t="e">
        <f t="shared" si="12"/>
        <v>#VALUE!</v>
      </c>
      <c r="Z80" s="15">
        <f t="shared" si="12"/>
        <v>2.9352121137536307E-2</v>
      </c>
      <c r="AA80" s="15">
        <f t="shared" si="12"/>
        <v>1.3202889995011869E-2</v>
      </c>
      <c r="AB80" s="15">
        <f t="shared" si="12"/>
        <v>1.3882285822953314E-2</v>
      </c>
      <c r="AC80" s="15">
        <f t="shared" si="12"/>
        <v>2.0873953435026953E-2</v>
      </c>
      <c r="AD80" s="15">
        <f t="shared" si="12"/>
        <v>2.1574111066719935E-2</v>
      </c>
      <c r="AE80" s="15">
        <f t="shared" si="12"/>
        <v>1.9510582010582009E-2</v>
      </c>
      <c r="AF80" s="15">
        <f t="shared" si="12"/>
        <v>1.9360182213479658E-2</v>
      </c>
      <c r="AG80" s="15">
        <f t="shared" si="12"/>
        <v>1.8568129330254042E-2</v>
      </c>
      <c r="AH80" s="15">
        <f t="shared" si="12"/>
        <v>1.51337965192268E-2</v>
      </c>
      <c r="AI80" s="15">
        <f t="shared" si="12"/>
        <v>1.4953921057207442E-2</v>
      </c>
      <c r="AJ80" s="15">
        <f t="shared" si="12"/>
        <v>1.8003833515881709E-2</v>
      </c>
      <c r="AK80" s="15">
        <f t="shared" si="12"/>
        <v>1.784676200441809E-2</v>
      </c>
      <c r="AL80" s="15">
        <f t="shared" si="12"/>
        <v>1.5002384772145862E-2</v>
      </c>
      <c r="AM80" s="15">
        <f t="shared" si="12"/>
        <v>1.6017064184603452E-2</v>
      </c>
    </row>
    <row r="81" spans="1:47" ht="19" x14ac:dyDescent="0.25">
      <c r="A81" s="5" t="s">
        <v>69</v>
      </c>
      <c r="B81" s="1" t="s">
        <v>92</v>
      </c>
      <c r="C81" s="1" t="s">
        <v>92</v>
      </c>
      <c r="D81" s="1" t="s">
        <v>92</v>
      </c>
      <c r="E81" s="1" t="s">
        <v>92</v>
      </c>
      <c r="F81" s="1">
        <v>-44700000</v>
      </c>
      <c r="G81" s="1">
        <v>-1300000</v>
      </c>
      <c r="H81" s="1">
        <v>-10600000</v>
      </c>
      <c r="I81" s="1">
        <v>600000</v>
      </c>
      <c r="J81" s="1">
        <v>-1800000</v>
      </c>
      <c r="K81" s="1">
        <v>-132800000</v>
      </c>
      <c r="L81" s="1">
        <v>-295200000</v>
      </c>
      <c r="M81" s="1">
        <v>29400000</v>
      </c>
      <c r="N81" s="1">
        <v>-39500000</v>
      </c>
      <c r="O81" s="1">
        <v>190000000</v>
      </c>
      <c r="P81" s="1">
        <v>-87600000</v>
      </c>
      <c r="Q81" s="1">
        <v>-923215000</v>
      </c>
      <c r="R81" s="1">
        <v>139078000</v>
      </c>
      <c r="S81" s="1">
        <v>-275089000</v>
      </c>
      <c r="T81" s="1">
        <v>561978000</v>
      </c>
      <c r="U81" s="1">
        <v>-360882000</v>
      </c>
      <c r="V81" s="1">
        <v>-390501000</v>
      </c>
      <c r="W81" s="1">
        <v>-326604000</v>
      </c>
      <c r="X81" s="1">
        <v>168000</v>
      </c>
      <c r="Y81" s="1">
        <v>229785000</v>
      </c>
      <c r="Z81" s="1">
        <v>-191272000</v>
      </c>
      <c r="AA81" s="1">
        <v>224362000</v>
      </c>
      <c r="AB81" s="1">
        <v>5000000</v>
      </c>
      <c r="AC81" s="1">
        <v>327000000</v>
      </c>
      <c r="AD81" s="1">
        <v>-455000000</v>
      </c>
      <c r="AE81" s="1">
        <v>114000000</v>
      </c>
      <c r="AF81" s="1">
        <v>-635000000</v>
      </c>
      <c r="AG81" s="1">
        <v>119000000</v>
      </c>
      <c r="AH81" s="1">
        <v>-377000000</v>
      </c>
      <c r="AI81" s="1">
        <v>-339000000</v>
      </c>
      <c r="AJ81" s="1">
        <v>-115000000</v>
      </c>
      <c r="AK81" s="1">
        <v>-638000000</v>
      </c>
      <c r="AL81" s="1">
        <v>-1344000000</v>
      </c>
      <c r="AM81" s="1">
        <v>-1760000000</v>
      </c>
    </row>
    <row r="82" spans="1:47" ht="19" x14ac:dyDescent="0.25">
      <c r="A82" s="5" t="s">
        <v>70</v>
      </c>
      <c r="B82" s="1" t="s">
        <v>92</v>
      </c>
      <c r="C82" s="1" t="s">
        <v>92</v>
      </c>
      <c r="D82" s="1" t="s">
        <v>92</v>
      </c>
      <c r="E82" s="1" t="s">
        <v>92</v>
      </c>
      <c r="F82" s="1" t="s">
        <v>92</v>
      </c>
      <c r="G82" s="1" t="s">
        <v>92</v>
      </c>
      <c r="H82" s="1" t="s">
        <v>92</v>
      </c>
      <c r="I82" s="1" t="s">
        <v>92</v>
      </c>
      <c r="J82" s="1" t="s">
        <v>92</v>
      </c>
      <c r="K82" s="1" t="s">
        <v>92</v>
      </c>
      <c r="L82" s="1" t="s">
        <v>92</v>
      </c>
      <c r="M82" s="1" t="s">
        <v>92</v>
      </c>
      <c r="N82" s="1" t="s">
        <v>92</v>
      </c>
      <c r="O82" s="1" t="s">
        <v>92</v>
      </c>
      <c r="P82" s="1" t="s">
        <v>92</v>
      </c>
      <c r="Q82" s="1" t="s">
        <v>92</v>
      </c>
      <c r="R82" s="1" t="s">
        <v>92</v>
      </c>
      <c r="S82" s="1" t="s">
        <v>92</v>
      </c>
      <c r="T82" s="1" t="s">
        <v>92</v>
      </c>
      <c r="U82" s="1" t="s">
        <v>92</v>
      </c>
      <c r="V82" s="1" t="s">
        <v>92</v>
      </c>
      <c r="W82" s="1" t="s">
        <v>92</v>
      </c>
      <c r="X82" s="1" t="s">
        <v>92</v>
      </c>
      <c r="Y82" s="1" t="s">
        <v>92</v>
      </c>
      <c r="Z82" s="1">
        <v>586993000</v>
      </c>
      <c r="AA82" s="1">
        <v>-766937000</v>
      </c>
      <c r="AB82" s="1">
        <v>292000000</v>
      </c>
      <c r="AC82" s="1">
        <v>493000000</v>
      </c>
      <c r="AD82" s="1">
        <v>-404000000</v>
      </c>
      <c r="AE82" s="1">
        <v>-21000000</v>
      </c>
      <c r="AF82" s="1">
        <v>-61000000</v>
      </c>
      <c r="AG82" s="1">
        <v>-542000000</v>
      </c>
      <c r="AH82" s="1">
        <v>-37000000</v>
      </c>
      <c r="AI82" s="1">
        <v>-226000000</v>
      </c>
      <c r="AJ82" s="1">
        <v>-207000000</v>
      </c>
      <c r="AK82" s="1">
        <v>-427000000</v>
      </c>
      <c r="AL82" s="1">
        <v>-1989000000</v>
      </c>
      <c r="AM82" s="1">
        <v>-1109000000</v>
      </c>
    </row>
    <row r="83" spans="1:47" ht="21" x14ac:dyDescent="0.25">
      <c r="A83" s="5" t="s">
        <v>34</v>
      </c>
      <c r="B83" s="1" t="s">
        <v>92</v>
      </c>
      <c r="C83" s="1" t="s">
        <v>92</v>
      </c>
      <c r="D83" s="1" t="s">
        <v>92</v>
      </c>
      <c r="E83" s="1" t="s">
        <v>92</v>
      </c>
      <c r="F83" s="1">
        <v>-26400000</v>
      </c>
      <c r="G83" s="1">
        <v>-19900000</v>
      </c>
      <c r="H83" s="1">
        <v>-2300000</v>
      </c>
      <c r="I83" s="1">
        <v>-6200000</v>
      </c>
      <c r="J83" s="1">
        <v>-42700000</v>
      </c>
      <c r="K83" s="1">
        <v>-80500000</v>
      </c>
      <c r="L83" s="1">
        <v>-186400000</v>
      </c>
      <c r="M83" s="1">
        <v>-60000000</v>
      </c>
      <c r="N83" s="1">
        <v>-171200000</v>
      </c>
      <c r="O83" s="1">
        <v>133800000</v>
      </c>
      <c r="P83" s="1">
        <v>-48400000</v>
      </c>
      <c r="Q83" s="1">
        <v>-788590000</v>
      </c>
      <c r="R83" s="1">
        <v>321164000</v>
      </c>
      <c r="S83" s="1">
        <v>147015000</v>
      </c>
      <c r="T83" s="1">
        <v>331161000</v>
      </c>
      <c r="U83" s="1">
        <v>-187925000</v>
      </c>
      <c r="V83" s="1">
        <v>130924000</v>
      </c>
      <c r="W83" s="1">
        <v>-222335000</v>
      </c>
      <c r="X83" s="1">
        <v>140933000</v>
      </c>
      <c r="Y83" s="1">
        <v>-638256000</v>
      </c>
      <c r="Z83" s="1">
        <v>359560000</v>
      </c>
      <c r="AA83" s="1">
        <v>144626000</v>
      </c>
      <c r="AB83" s="1">
        <v>-163000000</v>
      </c>
      <c r="AC83" s="1">
        <v>679000000</v>
      </c>
      <c r="AD83" s="1">
        <v>-141000000</v>
      </c>
      <c r="AE83" s="1">
        <v>-154000000</v>
      </c>
      <c r="AF83" s="1">
        <v>-266000000</v>
      </c>
      <c r="AG83" s="1">
        <v>-216000000</v>
      </c>
      <c r="AH83" s="1">
        <v>-879000000</v>
      </c>
      <c r="AI83" s="1">
        <v>-792000000</v>
      </c>
      <c r="AJ83" s="1">
        <v>248000000</v>
      </c>
      <c r="AK83" s="1">
        <v>-421000000</v>
      </c>
      <c r="AL83" s="1">
        <v>-405000000</v>
      </c>
      <c r="AM83" s="1">
        <v>-1590000000</v>
      </c>
      <c r="AT83" s="33" t="s">
        <v>127</v>
      </c>
      <c r="AU83" s="34"/>
    </row>
    <row r="84" spans="1:47" ht="19" x14ac:dyDescent="0.25">
      <c r="A84" s="5" t="s">
        <v>47</v>
      </c>
      <c r="B84" s="1" t="s">
        <v>92</v>
      </c>
      <c r="C84" s="1" t="s">
        <v>92</v>
      </c>
      <c r="D84" s="1" t="s">
        <v>92</v>
      </c>
      <c r="E84" s="1" t="s">
        <v>92</v>
      </c>
      <c r="F84" s="1" t="s">
        <v>92</v>
      </c>
      <c r="G84" s="1" t="s">
        <v>92</v>
      </c>
      <c r="H84" s="1" t="s">
        <v>92</v>
      </c>
      <c r="I84" s="1" t="s">
        <v>92</v>
      </c>
      <c r="J84" s="1" t="s">
        <v>92</v>
      </c>
      <c r="K84" s="1" t="s">
        <v>92</v>
      </c>
      <c r="L84" s="1" t="s">
        <v>92</v>
      </c>
      <c r="M84" s="1" t="s">
        <v>92</v>
      </c>
      <c r="N84" s="1" t="s">
        <v>92</v>
      </c>
      <c r="O84" s="1" t="s">
        <v>92</v>
      </c>
      <c r="P84" s="1" t="s">
        <v>92</v>
      </c>
      <c r="Q84" s="1" t="s">
        <v>92</v>
      </c>
      <c r="R84" s="1" t="s">
        <v>92</v>
      </c>
      <c r="S84" s="1" t="s">
        <v>92</v>
      </c>
      <c r="T84" s="1" t="s">
        <v>92</v>
      </c>
      <c r="U84" s="1" t="s">
        <v>92</v>
      </c>
      <c r="V84" s="1" t="s">
        <v>92</v>
      </c>
      <c r="W84" s="1" t="s">
        <v>92</v>
      </c>
      <c r="X84" s="1" t="s">
        <v>92</v>
      </c>
      <c r="Y84" s="1" t="s">
        <v>92</v>
      </c>
      <c r="Z84" s="1">
        <v>-660006000</v>
      </c>
      <c r="AA84" s="1">
        <v>469049000</v>
      </c>
      <c r="AB84" s="1" t="s">
        <v>92</v>
      </c>
      <c r="AC84" s="1">
        <v>-435000000</v>
      </c>
      <c r="AD84" s="1">
        <v>78000000</v>
      </c>
      <c r="AE84" s="1">
        <v>79000000</v>
      </c>
      <c r="AF84" s="1">
        <v>-133000000</v>
      </c>
      <c r="AG84" s="1">
        <v>107000000</v>
      </c>
      <c r="AH84" s="1">
        <v>245000000</v>
      </c>
      <c r="AI84" s="1">
        <v>179000000</v>
      </c>
      <c r="AJ84" s="1">
        <v>-247000000</v>
      </c>
      <c r="AK84" s="1">
        <v>327000000</v>
      </c>
      <c r="AL84" s="1">
        <v>465000000</v>
      </c>
      <c r="AM84" s="1">
        <v>390000000</v>
      </c>
      <c r="AT84" s="35" t="s">
        <v>128</v>
      </c>
      <c r="AU84" s="36"/>
    </row>
    <row r="85" spans="1:47" ht="20" x14ac:dyDescent="0.25">
      <c r="A85" s="5" t="s">
        <v>71</v>
      </c>
      <c r="B85" s="1" t="s">
        <v>92</v>
      </c>
      <c r="C85" s="1" t="s">
        <v>92</v>
      </c>
      <c r="D85" s="1" t="s">
        <v>92</v>
      </c>
      <c r="E85" s="1" t="s">
        <v>92</v>
      </c>
      <c r="F85" s="1" t="s">
        <v>92</v>
      </c>
      <c r="G85" s="1" t="s">
        <v>92</v>
      </c>
      <c r="H85" s="1" t="s">
        <v>92</v>
      </c>
      <c r="I85" s="1" t="s">
        <v>92</v>
      </c>
      <c r="J85" s="1" t="s">
        <v>92</v>
      </c>
      <c r="K85" s="1" t="s">
        <v>92</v>
      </c>
      <c r="L85" s="1" t="s">
        <v>92</v>
      </c>
      <c r="M85" s="1" t="s">
        <v>92</v>
      </c>
      <c r="N85" s="1" t="s">
        <v>92</v>
      </c>
      <c r="O85" s="1" t="s">
        <v>92</v>
      </c>
      <c r="P85" s="1" t="s">
        <v>92</v>
      </c>
      <c r="Q85" s="1" t="s">
        <v>92</v>
      </c>
      <c r="R85" s="1" t="s">
        <v>92</v>
      </c>
      <c r="S85" s="1" t="s">
        <v>92</v>
      </c>
      <c r="T85" s="1" t="s">
        <v>92</v>
      </c>
      <c r="U85" s="1" t="s">
        <v>92</v>
      </c>
      <c r="V85" s="1" t="s">
        <v>92</v>
      </c>
      <c r="W85" s="1">
        <v>-74443000</v>
      </c>
      <c r="X85" s="1">
        <v>25706000</v>
      </c>
      <c r="Y85" s="1">
        <v>-21226000</v>
      </c>
      <c r="Z85" s="1">
        <v>-367985000</v>
      </c>
      <c r="AA85" s="1">
        <v>-63598000</v>
      </c>
      <c r="AB85" s="1">
        <v>-58000000</v>
      </c>
      <c r="AC85" s="1">
        <v>-413000000</v>
      </c>
      <c r="AD85" s="1">
        <v>-24000000</v>
      </c>
      <c r="AE85" s="1">
        <v>151000000</v>
      </c>
      <c r="AF85" s="1">
        <v>-175000000</v>
      </c>
      <c r="AG85" s="1">
        <v>611000000</v>
      </c>
      <c r="AH85" s="1">
        <v>289000000</v>
      </c>
      <c r="AI85" s="1">
        <v>-318000000</v>
      </c>
      <c r="AJ85" s="1">
        <v>179000000</v>
      </c>
      <c r="AK85" s="1">
        <v>-16000000</v>
      </c>
      <c r="AL85" s="1">
        <v>755000000</v>
      </c>
      <c r="AM85" s="1" t="s">
        <v>92</v>
      </c>
      <c r="AT85" s="23" t="s">
        <v>129</v>
      </c>
      <c r="AU85" s="24">
        <f>AM17</f>
        <v>228000000</v>
      </c>
    </row>
    <row r="86" spans="1:47" ht="20" x14ac:dyDescent="0.25">
      <c r="A86" s="5" t="s">
        <v>72</v>
      </c>
      <c r="B86" s="1" t="s">
        <v>92</v>
      </c>
      <c r="C86" s="1" t="s">
        <v>92</v>
      </c>
      <c r="D86" s="1" t="s">
        <v>92</v>
      </c>
      <c r="E86" s="1" t="s">
        <v>92</v>
      </c>
      <c r="F86" s="1">
        <v>100000</v>
      </c>
      <c r="G86" s="1" t="s">
        <v>92</v>
      </c>
      <c r="H86" s="1">
        <v>-100000</v>
      </c>
      <c r="I86" s="1" t="s">
        <v>92</v>
      </c>
      <c r="J86" s="1">
        <v>3200000</v>
      </c>
      <c r="K86" s="1">
        <v>-3300000</v>
      </c>
      <c r="L86" s="1">
        <v>-100000</v>
      </c>
      <c r="M86" s="1" t="s">
        <v>92</v>
      </c>
      <c r="N86" s="1">
        <v>75800000</v>
      </c>
      <c r="O86" s="1">
        <v>160400000</v>
      </c>
      <c r="P86" s="1">
        <v>-11500000</v>
      </c>
      <c r="Q86" s="1">
        <v>386770000</v>
      </c>
      <c r="R86" s="1">
        <v>458196000</v>
      </c>
      <c r="S86" s="1">
        <v>110858000</v>
      </c>
      <c r="T86" s="1">
        <v>213097000</v>
      </c>
      <c r="U86" s="1">
        <v>200938000</v>
      </c>
      <c r="V86" s="1">
        <v>106847000</v>
      </c>
      <c r="W86" s="1">
        <v>449932000</v>
      </c>
      <c r="X86" s="1">
        <v>198956000</v>
      </c>
      <c r="Y86" s="1">
        <v>258145000</v>
      </c>
      <c r="Z86" s="1">
        <v>372038000</v>
      </c>
      <c r="AA86" s="1">
        <v>316097000</v>
      </c>
      <c r="AB86" s="1">
        <v>-19000000</v>
      </c>
      <c r="AC86" s="1">
        <v>650000000</v>
      </c>
      <c r="AD86" s="1">
        <v>341000000</v>
      </c>
      <c r="AE86" s="1">
        <v>26000000</v>
      </c>
      <c r="AF86" s="1">
        <v>-3000000</v>
      </c>
      <c r="AG86" s="1">
        <v>15000000</v>
      </c>
      <c r="AH86" s="1">
        <v>-64000000</v>
      </c>
      <c r="AI86" s="1">
        <v>4000000</v>
      </c>
      <c r="AJ86" s="1">
        <v>-19000000</v>
      </c>
      <c r="AK86" s="1">
        <v>60000000</v>
      </c>
      <c r="AL86" s="1">
        <v>78000000</v>
      </c>
      <c r="AM86" s="1" t="s">
        <v>92</v>
      </c>
      <c r="AT86" s="23" t="s">
        <v>130</v>
      </c>
      <c r="AU86" s="24">
        <f>AM56</f>
        <v>0</v>
      </c>
    </row>
    <row r="87" spans="1:47" ht="20" x14ac:dyDescent="0.25">
      <c r="A87" s="6" t="s">
        <v>73</v>
      </c>
      <c r="B87" s="10" t="s">
        <v>92</v>
      </c>
      <c r="C87" s="10" t="s">
        <v>92</v>
      </c>
      <c r="D87" s="10" t="s">
        <v>92</v>
      </c>
      <c r="E87" s="10" t="s">
        <v>92</v>
      </c>
      <c r="F87" s="10">
        <v>15400000</v>
      </c>
      <c r="G87" s="10">
        <v>42400000</v>
      </c>
      <c r="H87" s="10">
        <v>39000000</v>
      </c>
      <c r="I87" s="10">
        <v>59200000</v>
      </c>
      <c r="J87" s="10">
        <v>117000000</v>
      </c>
      <c r="K87" s="10">
        <v>111000000</v>
      </c>
      <c r="L87" s="10">
        <v>142700000</v>
      </c>
      <c r="M87" s="10">
        <v>692000000</v>
      </c>
      <c r="N87" s="10">
        <v>701700000</v>
      </c>
      <c r="O87" s="10">
        <v>816400000</v>
      </c>
      <c r="P87" s="10">
        <v>933300000</v>
      </c>
      <c r="Q87" s="10">
        <v>1651815000</v>
      </c>
      <c r="R87" s="10">
        <v>1580304000</v>
      </c>
      <c r="S87" s="10">
        <v>492138000</v>
      </c>
      <c r="T87" s="10">
        <v>801754000</v>
      </c>
      <c r="U87" s="10">
        <v>1627271000</v>
      </c>
      <c r="V87" s="10">
        <v>1247140000</v>
      </c>
      <c r="W87" s="10">
        <v>1935727000</v>
      </c>
      <c r="X87" s="10">
        <v>2209296000</v>
      </c>
      <c r="Y87" s="10">
        <v>1710468000</v>
      </c>
      <c r="Z87" s="10">
        <v>332665000</v>
      </c>
      <c r="AA87" s="10">
        <v>1722853000</v>
      </c>
      <c r="AB87" s="10">
        <v>2426000000</v>
      </c>
      <c r="AC87" s="10">
        <v>1851000000</v>
      </c>
      <c r="AD87" s="10">
        <v>623000000</v>
      </c>
      <c r="AE87" s="10">
        <v>1800000000</v>
      </c>
      <c r="AF87" s="10">
        <v>1163000000</v>
      </c>
      <c r="AG87" s="10">
        <v>2466000000</v>
      </c>
      <c r="AH87" s="10">
        <v>3609000000</v>
      </c>
      <c r="AI87" s="10">
        <v>3787000000</v>
      </c>
      <c r="AJ87" s="10">
        <v>3247000000</v>
      </c>
      <c r="AK87" s="10">
        <v>3804000000</v>
      </c>
      <c r="AL87" s="10">
        <v>5442000000</v>
      </c>
      <c r="AM87" s="10">
        <v>5399000000</v>
      </c>
      <c r="AT87" s="23" t="s">
        <v>131</v>
      </c>
      <c r="AU87" s="24">
        <f>AM61</f>
        <v>5457000000</v>
      </c>
    </row>
    <row r="88" spans="1:47" ht="20" x14ac:dyDescent="0.25">
      <c r="A88" s="5" t="s">
        <v>74</v>
      </c>
      <c r="B88" s="1" t="s">
        <v>92</v>
      </c>
      <c r="C88" s="1" t="s">
        <v>92</v>
      </c>
      <c r="D88" s="1" t="s">
        <v>92</v>
      </c>
      <c r="E88" s="1" t="s">
        <v>92</v>
      </c>
      <c r="F88" s="1">
        <v>-42900000</v>
      </c>
      <c r="G88" s="1">
        <v>-111100000</v>
      </c>
      <c r="H88" s="1">
        <v>-67500000</v>
      </c>
      <c r="I88" s="1">
        <v>-66600000</v>
      </c>
      <c r="J88" s="1">
        <v>-99400000</v>
      </c>
      <c r="K88" s="1">
        <v>-180400000</v>
      </c>
      <c r="L88" s="1">
        <v>-265600000</v>
      </c>
      <c r="M88" s="1">
        <v>-452500000</v>
      </c>
      <c r="N88" s="1">
        <v>-339400000</v>
      </c>
      <c r="O88" s="1">
        <v>-448600000</v>
      </c>
      <c r="P88" s="1">
        <v>-204000000</v>
      </c>
      <c r="Q88" s="1">
        <v>-383255000</v>
      </c>
      <c r="R88" s="1">
        <v>-710620000</v>
      </c>
      <c r="S88" s="1">
        <v>-417080000</v>
      </c>
      <c r="T88" s="1">
        <v>-265280000</v>
      </c>
      <c r="U88" s="1">
        <v>-190577000</v>
      </c>
      <c r="V88" s="1">
        <v>-199650000</v>
      </c>
      <c r="W88" s="1">
        <v>-179482000</v>
      </c>
      <c r="X88" s="1">
        <v>-264784000</v>
      </c>
      <c r="Y88" s="1">
        <v>-287906000</v>
      </c>
      <c r="Z88" s="1">
        <f t="shared" ref="Z88:AE88" si="13">Z93</f>
        <v>-248427000</v>
      </c>
      <c r="AA88" s="1">
        <f t="shared" si="13"/>
        <v>-169081000</v>
      </c>
      <c r="AB88" s="1">
        <f t="shared" si="13"/>
        <v>-79000000</v>
      </c>
      <c r="AC88" s="1">
        <f t="shared" si="13"/>
        <v>-162000000</v>
      </c>
      <c r="AD88" s="1">
        <f t="shared" si="13"/>
        <v>-190000000</v>
      </c>
      <c r="AE88" s="1">
        <f t="shared" si="13"/>
        <v>-216000000</v>
      </c>
      <c r="AF88" s="1">
        <f t="shared" ref="AF88:AG88" si="14">AF93</f>
        <v>-215000000</v>
      </c>
      <c r="AG88" s="1">
        <f t="shared" si="14"/>
        <v>-253000000</v>
      </c>
      <c r="AH88" s="1">
        <f>AH93</f>
        <v>-345000000</v>
      </c>
      <c r="AI88" s="1">
        <f>AI93</f>
        <v>-622000000</v>
      </c>
      <c r="AJ88" s="1">
        <f>AJ93</f>
        <v>-441000000</v>
      </c>
      <c r="AK88" s="1">
        <f>AK93</f>
        <v>-422000000</v>
      </c>
      <c r="AL88" s="1">
        <f>AL93</f>
        <v>-668000000</v>
      </c>
      <c r="AM88" s="1">
        <f>AM93</f>
        <v>-787000000</v>
      </c>
      <c r="AT88" s="37" t="s">
        <v>132</v>
      </c>
      <c r="AU88" s="38">
        <f>AU85/(AU86+AU87)</f>
        <v>4.1781198460692691E-2</v>
      </c>
    </row>
    <row r="89" spans="1:47" ht="20" customHeight="1" x14ac:dyDescent="0.25">
      <c r="A89" s="14" t="s">
        <v>106</v>
      </c>
      <c r="B89" s="15" t="e">
        <f t="shared" ref="B89:AM89" si="15">(-1*B88)/B3</f>
        <v>#VALUE!</v>
      </c>
      <c r="C89" s="15" t="e">
        <f t="shared" si="15"/>
        <v>#VALUE!</v>
      </c>
      <c r="D89" s="15" t="e">
        <f t="shared" si="15"/>
        <v>#VALUE!</v>
      </c>
      <c r="E89" s="15" t="e">
        <f t="shared" si="15"/>
        <v>#VALUE!</v>
      </c>
      <c r="F89" s="15">
        <f t="shared" si="15"/>
        <v>8.549222797927461E-2</v>
      </c>
      <c r="G89" s="15">
        <f t="shared" si="15"/>
        <v>0.19590901075648035</v>
      </c>
      <c r="H89" s="15">
        <f t="shared" si="15"/>
        <v>0.10569996868149076</v>
      </c>
      <c r="I89" s="15">
        <f t="shared" si="15"/>
        <v>8.8634548842161293E-2</v>
      </c>
      <c r="J89" s="15">
        <f t="shared" si="15"/>
        <v>9.2037037037037042E-2</v>
      </c>
      <c r="K89" s="15">
        <f t="shared" si="15"/>
        <v>0.10868779371008555</v>
      </c>
      <c r="L89" s="15">
        <f t="shared" si="15"/>
        <v>8.6743525262092169E-2</v>
      </c>
      <c r="M89" s="15">
        <f t="shared" si="15"/>
        <v>0.10917293958695233</v>
      </c>
      <c r="N89" s="15">
        <f t="shared" si="15"/>
        <v>8.3302653216503444E-2</v>
      </c>
      <c r="O89" s="15">
        <f t="shared" si="15"/>
        <v>0.11099289902763688</v>
      </c>
      <c r="P89" s="15">
        <f t="shared" si="15"/>
        <v>4.1983083287028461E-2</v>
      </c>
      <c r="Q89" s="15">
        <f t="shared" si="15"/>
        <v>4.0070942155147643E-2</v>
      </c>
      <c r="R89" s="15">
        <f t="shared" si="15"/>
        <v>9.6771891675182423E-2</v>
      </c>
      <c r="S89" s="15">
        <f t="shared" si="15"/>
        <v>8.238923242976727E-2</v>
      </c>
      <c r="T89" s="15">
        <f t="shared" si="15"/>
        <v>5.9250113517303207E-2</v>
      </c>
      <c r="U89" s="15">
        <f t="shared" si="15"/>
        <v>2.3783289860568924E-2</v>
      </c>
      <c r="V89" s="15">
        <f t="shared" si="15"/>
        <v>2.8554784639142038E-2</v>
      </c>
      <c r="W89" s="15">
        <f t="shared" si="15"/>
        <v>1.9579112675076095E-2</v>
      </c>
      <c r="X89" s="15">
        <f t="shared" si="15"/>
        <v>2.7199580558767381E-2</v>
      </c>
      <c r="Y89" s="15">
        <f t="shared" si="15"/>
        <v>3.5416102858323778E-2</v>
      </c>
      <c r="Z89" s="15">
        <f t="shared" si="15"/>
        <v>4.9550553124726372E-2</v>
      </c>
      <c r="AA89" s="15">
        <f t="shared" si="15"/>
        <v>1.7707288357631489E-2</v>
      </c>
      <c r="AB89" s="15">
        <f t="shared" si="15"/>
        <v>7.511647808310355E-3</v>
      </c>
      <c r="AC89" s="15">
        <f t="shared" si="15"/>
        <v>1.8580112398210804E-2</v>
      </c>
      <c r="AD89" s="15">
        <f t="shared" si="15"/>
        <v>2.5302969769609801E-2</v>
      </c>
      <c r="AE89" s="15">
        <f t="shared" si="15"/>
        <v>2.3809523809523808E-2</v>
      </c>
      <c r="AF89" s="15">
        <f t="shared" si="15"/>
        <v>2.2259033026193187E-2</v>
      </c>
      <c r="AG89" s="15">
        <f t="shared" si="15"/>
        <v>2.3371824480369514E-2</v>
      </c>
      <c r="AH89" s="15">
        <f t="shared" si="15"/>
        <v>2.3732544541514754E-2</v>
      </c>
      <c r="AI89" s="15">
        <f t="shared" si="15"/>
        <v>3.6051701153422593E-2</v>
      </c>
      <c r="AJ89" s="15">
        <f t="shared" si="15"/>
        <v>3.0188937568455639E-2</v>
      </c>
      <c r="AK89" s="15">
        <f t="shared" si="15"/>
        <v>2.453203115916754E-2</v>
      </c>
      <c r="AL89" s="15">
        <f t="shared" si="15"/>
        <v>2.8964141698824959E-2</v>
      </c>
      <c r="AM89" s="15">
        <f t="shared" si="15"/>
        <v>3.0521621097537328E-2</v>
      </c>
      <c r="AT89" s="23" t="s">
        <v>107</v>
      </c>
      <c r="AU89" s="24">
        <f>AM27</f>
        <v>1074000000</v>
      </c>
    </row>
    <row r="90" spans="1:47" ht="20" x14ac:dyDescent="0.25">
      <c r="A90" s="5" t="s">
        <v>75</v>
      </c>
      <c r="B90" s="1" t="s">
        <v>92</v>
      </c>
      <c r="C90" s="1" t="s">
        <v>92</v>
      </c>
      <c r="D90" s="1" t="s">
        <v>92</v>
      </c>
      <c r="E90" s="1" t="s">
        <v>92</v>
      </c>
      <c r="F90" s="1" t="s">
        <v>92</v>
      </c>
      <c r="G90" s="1" t="s">
        <v>92</v>
      </c>
      <c r="H90" s="1" t="s">
        <v>92</v>
      </c>
      <c r="I90" s="1" t="s">
        <v>92</v>
      </c>
      <c r="J90" s="1" t="s">
        <v>92</v>
      </c>
      <c r="K90" s="1" t="s">
        <v>92</v>
      </c>
      <c r="L90" s="1" t="s">
        <v>92</v>
      </c>
      <c r="M90" s="1" t="s">
        <v>92</v>
      </c>
      <c r="N90" s="1">
        <v>-246300000</v>
      </c>
      <c r="O90" s="1" t="s">
        <v>92</v>
      </c>
      <c r="P90" s="1">
        <v>-36500000</v>
      </c>
      <c r="Q90" s="1" t="s">
        <v>92</v>
      </c>
      <c r="R90" s="1">
        <v>-21017000</v>
      </c>
      <c r="S90" s="1">
        <v>-107462000</v>
      </c>
      <c r="T90" s="1">
        <v>-13498000</v>
      </c>
      <c r="U90" s="1">
        <v>-7400000</v>
      </c>
      <c r="V90" s="1">
        <v>-101793000</v>
      </c>
      <c r="W90" s="1">
        <v>-339093000</v>
      </c>
      <c r="X90" s="1">
        <v>-599653000</v>
      </c>
      <c r="Y90" s="1">
        <v>-235324000</v>
      </c>
      <c r="Z90" s="1" t="s">
        <v>92</v>
      </c>
      <c r="AA90" s="1">
        <v>-322599000</v>
      </c>
      <c r="AB90" s="1" t="s">
        <v>92</v>
      </c>
      <c r="AC90" s="1">
        <v>-4190000000</v>
      </c>
      <c r="AD90" s="1">
        <v>-1000000</v>
      </c>
      <c r="AE90" s="1">
        <v>-12000000</v>
      </c>
      <c r="AF90" s="1">
        <v>-4000000</v>
      </c>
      <c r="AG90" s="1">
        <v>-16000000</v>
      </c>
      <c r="AH90" s="1">
        <v>-68000000</v>
      </c>
      <c r="AI90" s="1">
        <v>-6000000</v>
      </c>
      <c r="AJ90" s="1">
        <v>-28000000</v>
      </c>
      <c r="AK90" s="1">
        <v>-107000000</v>
      </c>
      <c r="AL90" s="1">
        <v>-12000000</v>
      </c>
      <c r="AM90" s="1">
        <v>-441000000</v>
      </c>
      <c r="AT90" s="23" t="s">
        <v>19</v>
      </c>
      <c r="AU90" s="24">
        <f>AM25</f>
        <v>7599000000</v>
      </c>
    </row>
    <row r="91" spans="1:47" ht="20" x14ac:dyDescent="0.25">
      <c r="A91" s="5" t="s">
        <v>76</v>
      </c>
      <c r="B91" s="1" t="s">
        <v>92</v>
      </c>
      <c r="C91" s="1" t="s">
        <v>92</v>
      </c>
      <c r="D91" s="1" t="s">
        <v>92</v>
      </c>
      <c r="E91" s="1" t="s">
        <v>92</v>
      </c>
      <c r="F91" s="1">
        <v>-100600000</v>
      </c>
      <c r="G91" s="1">
        <v>-36500000</v>
      </c>
      <c r="H91" s="1">
        <v>-42700000</v>
      </c>
      <c r="I91" s="1">
        <v>-82600000</v>
      </c>
      <c r="J91" s="1">
        <v>-239000000</v>
      </c>
      <c r="K91" s="1" t="s">
        <v>92</v>
      </c>
      <c r="L91" s="1">
        <v>-572700000</v>
      </c>
      <c r="M91" s="1">
        <v>-857900000</v>
      </c>
      <c r="N91" s="1">
        <v>-1125400000</v>
      </c>
      <c r="O91" s="1">
        <v>-872800000</v>
      </c>
      <c r="P91" s="1">
        <v>-1710700000</v>
      </c>
      <c r="Q91" s="1">
        <v>-2637438000</v>
      </c>
      <c r="R91" s="1">
        <v>-2905680000</v>
      </c>
      <c r="S91" s="1">
        <v>-2356157000</v>
      </c>
      <c r="T91" s="1">
        <v>-2446927000</v>
      </c>
      <c r="U91" s="1">
        <v>-3535327000</v>
      </c>
      <c r="V91" s="1">
        <v>-3123366000</v>
      </c>
      <c r="W91" s="1">
        <v>-821505000</v>
      </c>
      <c r="X91" s="1">
        <v>-3203427000</v>
      </c>
      <c r="Y91" s="1">
        <v>-5534475000</v>
      </c>
      <c r="Z91" s="1">
        <v>-956249000</v>
      </c>
      <c r="AA91" s="1">
        <v>-1777736000</v>
      </c>
      <c r="AB91" s="1">
        <v>-1137000000</v>
      </c>
      <c r="AC91" s="1">
        <v>-1327000000</v>
      </c>
      <c r="AD91" s="1">
        <v>-607000000</v>
      </c>
      <c r="AE91" s="1">
        <v>-811000000</v>
      </c>
      <c r="AF91" s="1">
        <v>-1162000000</v>
      </c>
      <c r="AG91" s="1">
        <v>-1390000000</v>
      </c>
      <c r="AH91" s="1">
        <v>-4856000000</v>
      </c>
      <c r="AI91" s="1">
        <v>-2077000000</v>
      </c>
      <c r="AJ91" s="1">
        <v>-1914000000</v>
      </c>
      <c r="AK91" s="1">
        <v>-1355000000</v>
      </c>
      <c r="AL91" s="1">
        <v>-2007000000</v>
      </c>
      <c r="AM91" s="1">
        <v>-1492000000</v>
      </c>
      <c r="AT91" s="37" t="s">
        <v>133</v>
      </c>
      <c r="AU91" s="38">
        <f>AU89/AU90</f>
        <v>0.14133438610343466</v>
      </c>
    </row>
    <row r="92" spans="1:47" ht="20" x14ac:dyDescent="0.25">
      <c r="A92" s="5" t="s">
        <v>77</v>
      </c>
      <c r="B92" s="1" t="s">
        <v>92</v>
      </c>
      <c r="C92" s="1" t="s">
        <v>92</v>
      </c>
      <c r="D92" s="1" t="s">
        <v>92</v>
      </c>
      <c r="E92" s="1" t="s">
        <v>92</v>
      </c>
      <c r="F92" s="1">
        <v>93500000</v>
      </c>
      <c r="G92" s="1">
        <v>71300000</v>
      </c>
      <c r="H92" s="1">
        <v>42700000</v>
      </c>
      <c r="I92" s="1">
        <v>34400000</v>
      </c>
      <c r="J92" s="1">
        <v>155700000</v>
      </c>
      <c r="K92" s="1">
        <v>151300000</v>
      </c>
      <c r="L92" s="1">
        <v>351200000</v>
      </c>
      <c r="M92" s="1">
        <v>707600000</v>
      </c>
      <c r="N92" s="1">
        <v>664200000</v>
      </c>
      <c r="O92" s="1">
        <v>779400000</v>
      </c>
      <c r="P92" s="1">
        <v>961900000</v>
      </c>
      <c r="Q92" s="1">
        <v>2008257000</v>
      </c>
      <c r="R92" s="1">
        <v>2054004000</v>
      </c>
      <c r="S92" s="1">
        <v>2188117000</v>
      </c>
      <c r="T92" s="1">
        <v>1941111000</v>
      </c>
      <c r="U92" s="1">
        <v>3380542000</v>
      </c>
      <c r="V92" s="1">
        <v>3245686000</v>
      </c>
      <c r="W92" s="1">
        <v>3312388000</v>
      </c>
      <c r="X92" s="1">
        <v>3053640000</v>
      </c>
      <c r="Y92" s="1">
        <v>5939509000</v>
      </c>
      <c r="Z92" s="1">
        <v>1317365000</v>
      </c>
      <c r="AA92" s="1">
        <v>1407804000</v>
      </c>
      <c r="AB92" s="1">
        <v>1926000000</v>
      </c>
      <c r="AC92" s="1">
        <v>1019000000</v>
      </c>
      <c r="AD92" s="1">
        <v>1013000000</v>
      </c>
      <c r="AE92" s="1">
        <v>878000000</v>
      </c>
      <c r="AF92" s="1">
        <v>1100000000</v>
      </c>
      <c r="AG92" s="1">
        <v>1234000000</v>
      </c>
      <c r="AH92" s="1">
        <v>2743000000</v>
      </c>
      <c r="AI92" s="1">
        <v>3276000000</v>
      </c>
      <c r="AJ92" s="1">
        <v>1940000000</v>
      </c>
      <c r="AK92" s="1">
        <v>1754000000</v>
      </c>
      <c r="AL92" s="1">
        <v>1471000000</v>
      </c>
      <c r="AM92" s="1">
        <v>1363000000</v>
      </c>
      <c r="AT92" s="39" t="s">
        <v>134</v>
      </c>
      <c r="AU92" s="40">
        <f>AU88*(1-AU91)</f>
        <v>3.587607842558492E-2</v>
      </c>
    </row>
    <row r="93" spans="1:47" ht="19" x14ac:dyDescent="0.25">
      <c r="A93" s="5" t="s">
        <v>78</v>
      </c>
      <c r="B93" s="1" t="s">
        <v>92</v>
      </c>
      <c r="C93" s="1" t="s">
        <v>92</v>
      </c>
      <c r="D93" s="1" t="s">
        <v>92</v>
      </c>
      <c r="E93" s="1" t="s">
        <v>92</v>
      </c>
      <c r="F93" s="1">
        <v>3800000</v>
      </c>
      <c r="G93" s="1">
        <v>4900000</v>
      </c>
      <c r="H93" s="1">
        <v>4800000</v>
      </c>
      <c r="I93" s="1">
        <v>5600000</v>
      </c>
      <c r="J93" s="1">
        <v>-1900000</v>
      </c>
      <c r="K93" s="1">
        <v>-266800000</v>
      </c>
      <c r="L93" s="1">
        <v>100000</v>
      </c>
      <c r="M93" s="1" t="s">
        <v>92</v>
      </c>
      <c r="N93" s="1" t="s">
        <v>92</v>
      </c>
      <c r="O93" s="1">
        <v>-32300000</v>
      </c>
      <c r="P93" s="1" t="s">
        <v>92</v>
      </c>
      <c r="Q93" s="1" t="s">
        <v>92</v>
      </c>
      <c r="R93" s="1" t="s">
        <v>92</v>
      </c>
      <c r="S93" s="1" t="s">
        <v>92</v>
      </c>
      <c r="T93" s="1">
        <v>53321000</v>
      </c>
      <c r="U93" s="1" t="s">
        <v>92</v>
      </c>
      <c r="V93" s="1" t="s">
        <v>92</v>
      </c>
      <c r="W93" s="1">
        <v>18069000</v>
      </c>
      <c r="X93" s="1">
        <v>37611000</v>
      </c>
      <c r="Y93" s="1">
        <v>42210000</v>
      </c>
      <c r="Z93" s="1">
        <v>-248427000</v>
      </c>
      <c r="AA93" s="1">
        <v>-169081000</v>
      </c>
      <c r="AB93" s="1">
        <v>-79000000</v>
      </c>
      <c r="AC93" s="1">
        <v>-162000000</v>
      </c>
      <c r="AD93" s="1">
        <v>-190000000</v>
      </c>
      <c r="AE93" s="1">
        <v>-216000000</v>
      </c>
      <c r="AF93" s="1">
        <v>-215000000</v>
      </c>
      <c r="AG93" s="1">
        <v>-253000000</v>
      </c>
      <c r="AH93" s="1">
        <v>-345000000</v>
      </c>
      <c r="AI93" s="1">
        <v>-622000000</v>
      </c>
      <c r="AJ93" s="1">
        <v>-441000000</v>
      </c>
      <c r="AK93" s="1">
        <v>-422000000</v>
      </c>
      <c r="AL93" s="1">
        <v>-668000000</v>
      </c>
      <c r="AM93" s="1">
        <v>-787000000</v>
      </c>
      <c r="AT93" s="35" t="s">
        <v>135</v>
      </c>
      <c r="AU93" s="36"/>
    </row>
    <row r="94" spans="1:47" ht="20" x14ac:dyDescent="0.25">
      <c r="A94" s="6" t="s">
        <v>79</v>
      </c>
      <c r="B94" s="10" t="s">
        <v>92</v>
      </c>
      <c r="C94" s="10" t="s">
        <v>92</v>
      </c>
      <c r="D94" s="10" t="s">
        <v>92</v>
      </c>
      <c r="E94" s="10" t="s">
        <v>92</v>
      </c>
      <c r="F94" s="10">
        <v>-46200000</v>
      </c>
      <c r="G94" s="10">
        <v>-71400000</v>
      </c>
      <c r="H94" s="10">
        <v>-62700000</v>
      </c>
      <c r="I94" s="10">
        <v>-109200000</v>
      </c>
      <c r="J94" s="10">
        <v>-184600000</v>
      </c>
      <c r="K94" s="10">
        <v>-295900000</v>
      </c>
      <c r="L94" s="10">
        <v>-487000000</v>
      </c>
      <c r="M94" s="10">
        <v>-602800000</v>
      </c>
      <c r="N94" s="10">
        <v>-1046900000</v>
      </c>
      <c r="O94" s="10">
        <v>-574300000</v>
      </c>
      <c r="P94" s="10">
        <v>-989300000</v>
      </c>
      <c r="Q94" s="10">
        <v>-1012436000</v>
      </c>
      <c r="R94" s="10">
        <v>-1583313000</v>
      </c>
      <c r="S94" s="10">
        <v>-692582000</v>
      </c>
      <c r="T94" s="10">
        <v>-731273000</v>
      </c>
      <c r="U94" s="10">
        <v>-352762000</v>
      </c>
      <c r="V94" s="10">
        <v>-179123000</v>
      </c>
      <c r="W94" s="10">
        <v>1990377000</v>
      </c>
      <c r="X94" s="10">
        <v>-976613000</v>
      </c>
      <c r="Y94" s="10">
        <v>-75986000</v>
      </c>
      <c r="Z94" s="10">
        <v>112689000</v>
      </c>
      <c r="AA94" s="10">
        <v>-861612000</v>
      </c>
      <c r="AB94" s="10">
        <v>710000000</v>
      </c>
      <c r="AC94" s="10">
        <v>-4660000000</v>
      </c>
      <c r="AD94" s="10">
        <v>215000000</v>
      </c>
      <c r="AE94" s="10">
        <v>-161000000</v>
      </c>
      <c r="AF94" s="10">
        <v>-281000000</v>
      </c>
      <c r="AG94" s="10">
        <v>-425000000</v>
      </c>
      <c r="AH94" s="10">
        <v>-2526000000</v>
      </c>
      <c r="AI94" s="10">
        <v>571000000</v>
      </c>
      <c r="AJ94" s="10">
        <v>-443000000</v>
      </c>
      <c r="AK94" s="10">
        <v>-130000000</v>
      </c>
      <c r="AL94" s="10">
        <v>-1216000000</v>
      </c>
      <c r="AM94" s="10">
        <v>-1357000000</v>
      </c>
      <c r="AT94" s="23" t="s">
        <v>136</v>
      </c>
      <c r="AU94" s="41">
        <v>4.095E-2</v>
      </c>
    </row>
    <row r="95" spans="1:47" ht="20" x14ac:dyDescent="0.25">
      <c r="A95" s="5" t="s">
        <v>80</v>
      </c>
      <c r="B95" s="1" t="s">
        <v>92</v>
      </c>
      <c r="C95" s="1" t="s">
        <v>92</v>
      </c>
      <c r="D95" s="1" t="s">
        <v>92</v>
      </c>
      <c r="E95" s="1" t="s">
        <v>92</v>
      </c>
      <c r="F95" s="1" t="s">
        <v>92</v>
      </c>
      <c r="G95" s="1" t="s">
        <v>92</v>
      </c>
      <c r="H95" s="1" t="s">
        <v>92</v>
      </c>
      <c r="I95" s="1" t="s">
        <v>92</v>
      </c>
      <c r="J95" s="1" t="s">
        <v>92</v>
      </c>
      <c r="K95" s="1" t="s">
        <v>92</v>
      </c>
      <c r="L95" s="1" t="s">
        <v>92</v>
      </c>
      <c r="M95" s="1" t="s">
        <v>92</v>
      </c>
      <c r="N95" s="1" t="s">
        <v>92</v>
      </c>
      <c r="O95" s="1" t="s">
        <v>92</v>
      </c>
      <c r="P95" s="1" t="s">
        <v>92</v>
      </c>
      <c r="Q95" s="1" t="s">
        <v>92</v>
      </c>
      <c r="R95" s="1" t="s">
        <v>92</v>
      </c>
      <c r="S95" s="1" t="s">
        <v>92</v>
      </c>
      <c r="T95" s="1" t="s">
        <v>92</v>
      </c>
      <c r="U95" s="1" t="s">
        <v>92</v>
      </c>
      <c r="V95" s="1" t="s">
        <v>92</v>
      </c>
      <c r="W95" s="1" t="s">
        <v>92</v>
      </c>
      <c r="X95" s="1" t="s">
        <v>92</v>
      </c>
      <c r="Y95" s="1" t="s">
        <v>92</v>
      </c>
      <c r="Z95" s="1">
        <v>-750000</v>
      </c>
      <c r="AA95" s="1">
        <v>-6441000</v>
      </c>
      <c r="AB95" s="1" t="s">
        <v>92</v>
      </c>
      <c r="AC95" s="1">
        <v>-1000000</v>
      </c>
      <c r="AD95" s="1" t="s">
        <v>92</v>
      </c>
      <c r="AE95" s="1" t="s">
        <v>92</v>
      </c>
      <c r="AF95" s="1" t="s">
        <v>92</v>
      </c>
      <c r="AG95" s="1">
        <v>-1207000000</v>
      </c>
      <c r="AH95" s="1">
        <v>-205000000</v>
      </c>
      <c r="AI95" s="1" t="s">
        <v>92</v>
      </c>
      <c r="AJ95" s="1" t="s">
        <v>92</v>
      </c>
      <c r="AK95" s="1">
        <v>-2882000000</v>
      </c>
      <c r="AL95" s="1" t="s">
        <v>92</v>
      </c>
      <c r="AM95" s="1" t="s">
        <v>92</v>
      </c>
      <c r="AT95" s="42" t="s">
        <v>137</v>
      </c>
      <c r="AU95" s="43">
        <v>1.61</v>
      </c>
    </row>
    <row r="96" spans="1:47" ht="20" x14ac:dyDescent="0.25">
      <c r="A96" s="5" t="s">
        <v>81</v>
      </c>
      <c r="B96" s="1" t="s">
        <v>92</v>
      </c>
      <c r="C96" s="1" t="s">
        <v>92</v>
      </c>
      <c r="D96" s="1" t="s">
        <v>92</v>
      </c>
      <c r="E96" s="1" t="s">
        <v>92</v>
      </c>
      <c r="F96" s="1">
        <v>5000000</v>
      </c>
      <c r="G96" s="1">
        <v>4500000</v>
      </c>
      <c r="H96" s="1">
        <v>6500000</v>
      </c>
      <c r="I96" s="1">
        <v>102600000</v>
      </c>
      <c r="J96" s="1">
        <v>21600000</v>
      </c>
      <c r="K96" s="1">
        <v>134300000</v>
      </c>
      <c r="L96" s="1">
        <v>370400000</v>
      </c>
      <c r="M96" s="1">
        <v>40400000</v>
      </c>
      <c r="N96" s="1">
        <v>150400000</v>
      </c>
      <c r="O96" s="1">
        <v>94600000</v>
      </c>
      <c r="P96" s="1">
        <v>359200000</v>
      </c>
      <c r="Q96" s="1">
        <v>276358000</v>
      </c>
      <c r="R96" s="1">
        <v>202379000</v>
      </c>
      <c r="S96" s="1">
        <v>199486000</v>
      </c>
      <c r="T96" s="1">
        <v>322721000</v>
      </c>
      <c r="U96" s="1">
        <v>396610000</v>
      </c>
      <c r="V96" s="1">
        <v>266115000</v>
      </c>
      <c r="W96" s="1">
        <v>337106000</v>
      </c>
      <c r="X96" s="1">
        <v>898025000</v>
      </c>
      <c r="Y96" s="1">
        <v>393978000</v>
      </c>
      <c r="Z96" s="1">
        <v>61824000</v>
      </c>
      <c r="AA96" s="1">
        <v>128832000</v>
      </c>
      <c r="AB96" s="1">
        <v>95000000</v>
      </c>
      <c r="AC96" s="1">
        <v>97000000</v>
      </c>
      <c r="AD96" s="1">
        <v>182000000</v>
      </c>
      <c r="AE96" s="1">
        <v>137000000</v>
      </c>
      <c r="AF96" s="1">
        <v>88000000</v>
      </c>
      <c r="AG96" s="1">
        <v>88000000</v>
      </c>
      <c r="AH96" s="1">
        <v>97000000</v>
      </c>
      <c r="AI96" s="1">
        <v>124000000</v>
      </c>
      <c r="AJ96" s="1">
        <v>145000000</v>
      </c>
      <c r="AK96" s="1">
        <v>174000000</v>
      </c>
      <c r="AL96" s="1">
        <v>175000000</v>
      </c>
      <c r="AM96" s="1">
        <v>199000000</v>
      </c>
      <c r="AT96" s="23" t="s">
        <v>138</v>
      </c>
      <c r="AU96" s="41">
        <v>8.4000000000000005E-2</v>
      </c>
    </row>
    <row r="97" spans="1:47" ht="20" x14ac:dyDescent="0.25">
      <c r="A97" s="5" t="s">
        <v>82</v>
      </c>
      <c r="B97" s="1" t="s">
        <v>92</v>
      </c>
      <c r="C97" s="1" t="s">
        <v>92</v>
      </c>
      <c r="D97" s="1" t="s">
        <v>92</v>
      </c>
      <c r="E97" s="1" t="s">
        <v>92</v>
      </c>
      <c r="F97" s="1" t="s">
        <v>92</v>
      </c>
      <c r="G97" s="1" t="s">
        <v>92</v>
      </c>
      <c r="H97" s="1" t="s">
        <v>92</v>
      </c>
      <c r="I97" s="1" t="s">
        <v>92</v>
      </c>
      <c r="J97" s="1" t="s">
        <v>92</v>
      </c>
      <c r="K97" s="1" t="s">
        <v>92</v>
      </c>
      <c r="L97" s="1" t="s">
        <v>92</v>
      </c>
      <c r="M97" s="1">
        <v>-37100000</v>
      </c>
      <c r="N97" s="1">
        <v>-78200000</v>
      </c>
      <c r="O97" s="1">
        <v>-153300000</v>
      </c>
      <c r="P97" s="1">
        <v>-42100000</v>
      </c>
      <c r="Q97" s="1">
        <v>-177154000</v>
      </c>
      <c r="R97" s="1">
        <v>-371400000</v>
      </c>
      <c r="S97" s="1">
        <v>-124995000</v>
      </c>
      <c r="T97" s="1">
        <v>-249937000</v>
      </c>
      <c r="U97" s="1">
        <v>-650000000</v>
      </c>
      <c r="V97" s="1">
        <v>-1677511000</v>
      </c>
      <c r="W97" s="1">
        <v>-4157725000</v>
      </c>
      <c r="X97" s="1">
        <v>-1331997000</v>
      </c>
      <c r="Y97" s="1">
        <v>-1499984000</v>
      </c>
      <c r="Z97" s="1">
        <v>-22906000</v>
      </c>
      <c r="AA97" s="1">
        <v>-350000000</v>
      </c>
      <c r="AB97" s="1">
        <v>-468000000</v>
      </c>
      <c r="AC97" s="1">
        <v>-1416000000</v>
      </c>
      <c r="AD97" s="1">
        <v>-245000000</v>
      </c>
      <c r="AE97" s="1" t="s">
        <v>92</v>
      </c>
      <c r="AF97" s="1">
        <v>-1325000000</v>
      </c>
      <c r="AG97" s="1">
        <v>-1892000000</v>
      </c>
      <c r="AH97" s="1">
        <v>-1172000000</v>
      </c>
      <c r="AI97" s="1">
        <v>-5283000000</v>
      </c>
      <c r="AJ97" s="1">
        <v>-2403000000</v>
      </c>
      <c r="AK97" s="1">
        <v>-649000000</v>
      </c>
      <c r="AL97" s="1">
        <v>-3750000000</v>
      </c>
      <c r="AM97" s="1">
        <v>-6103000000</v>
      </c>
      <c r="AT97" s="39" t="s">
        <v>139</v>
      </c>
      <c r="AU97" s="40">
        <f>(AU94)+((AU95)*(AU96-AU94))</f>
        <v>0.11026050000000001</v>
      </c>
    </row>
    <row r="98" spans="1:47" ht="19" x14ac:dyDescent="0.25">
      <c r="A98" s="5" t="s">
        <v>83</v>
      </c>
      <c r="B98" s="1" t="s">
        <v>92</v>
      </c>
      <c r="C98" s="1" t="s">
        <v>92</v>
      </c>
      <c r="D98" s="1" t="s">
        <v>92</v>
      </c>
      <c r="E98" s="1" t="s">
        <v>92</v>
      </c>
      <c r="F98" s="1" t="s">
        <v>92</v>
      </c>
      <c r="G98" s="1" t="s">
        <v>92</v>
      </c>
      <c r="H98" s="1" t="s">
        <v>92</v>
      </c>
      <c r="I98" s="1" t="s">
        <v>92</v>
      </c>
      <c r="J98" s="1" t="s">
        <v>92</v>
      </c>
      <c r="K98" s="1" t="s">
        <v>92</v>
      </c>
      <c r="L98" s="1" t="s">
        <v>92</v>
      </c>
      <c r="M98" s="1" t="s">
        <v>92</v>
      </c>
      <c r="N98" s="1" t="s">
        <v>92</v>
      </c>
      <c r="O98" s="1" t="s">
        <v>92</v>
      </c>
      <c r="P98" s="1" t="s">
        <v>92</v>
      </c>
      <c r="Q98" s="1" t="s">
        <v>92</v>
      </c>
      <c r="R98" s="1" t="s">
        <v>92</v>
      </c>
      <c r="S98" s="1" t="s">
        <v>92</v>
      </c>
      <c r="T98" s="1" t="s">
        <v>92</v>
      </c>
      <c r="U98" s="1" t="s">
        <v>92</v>
      </c>
      <c r="V98" s="1">
        <v>-98040000</v>
      </c>
      <c r="W98" s="1">
        <v>-250782000</v>
      </c>
      <c r="X98" s="1">
        <v>-305672000</v>
      </c>
      <c r="Y98" s="1">
        <v>-325405000</v>
      </c>
      <c r="Z98" s="1">
        <v>-319507000</v>
      </c>
      <c r="AA98" s="1">
        <v>-348522000</v>
      </c>
      <c r="AB98" s="1">
        <v>-397000000</v>
      </c>
      <c r="AC98" s="1">
        <v>-434000000</v>
      </c>
      <c r="AD98" s="1">
        <v>-456000000</v>
      </c>
      <c r="AE98" s="1">
        <v>-485000000</v>
      </c>
      <c r="AF98" s="1">
        <v>-487000000</v>
      </c>
      <c r="AG98" s="1">
        <v>-444000000</v>
      </c>
      <c r="AH98" s="1">
        <v>-430000000</v>
      </c>
      <c r="AI98" s="1">
        <v>-605000000</v>
      </c>
      <c r="AJ98" s="1">
        <v>-771000000</v>
      </c>
      <c r="AK98" s="1">
        <v>-787000000</v>
      </c>
      <c r="AL98" s="1">
        <v>-838000000</v>
      </c>
      <c r="AM98" s="1">
        <v>-873000000</v>
      </c>
      <c r="AT98" s="35" t="s">
        <v>140</v>
      </c>
      <c r="AU98" s="36"/>
    </row>
    <row r="99" spans="1:47" ht="20" x14ac:dyDescent="0.25">
      <c r="A99" s="5" t="s">
        <v>84</v>
      </c>
      <c r="B99" s="1" t="s">
        <v>92</v>
      </c>
      <c r="C99" s="1" t="s">
        <v>92</v>
      </c>
      <c r="D99" s="1" t="s">
        <v>92</v>
      </c>
      <c r="E99" s="1" t="s">
        <v>92</v>
      </c>
      <c r="F99" s="1">
        <v>24700000</v>
      </c>
      <c r="G99" s="1">
        <v>24400000</v>
      </c>
      <c r="H99" s="1">
        <v>87400000</v>
      </c>
      <c r="I99" s="1">
        <v>-19100000</v>
      </c>
      <c r="J99" s="1">
        <v>6200000</v>
      </c>
      <c r="K99" s="1">
        <v>89900000</v>
      </c>
      <c r="L99" s="1">
        <v>102500000</v>
      </c>
      <c r="M99" s="1">
        <v>27100000</v>
      </c>
      <c r="N99" s="1">
        <v>318500000</v>
      </c>
      <c r="O99" s="1">
        <v>-64300000</v>
      </c>
      <c r="P99" s="1">
        <v>-16600000</v>
      </c>
      <c r="Q99" s="1">
        <v>49938000</v>
      </c>
      <c r="R99" s="1">
        <v>-91604000</v>
      </c>
      <c r="S99" s="1">
        <v>56351000</v>
      </c>
      <c r="T99" s="1">
        <v>-64405000</v>
      </c>
      <c r="U99" s="1">
        <v>-105414000</v>
      </c>
      <c r="V99" s="1">
        <v>-61715000</v>
      </c>
      <c r="W99" s="1">
        <v>15954000</v>
      </c>
      <c r="X99" s="1">
        <v>-152345000</v>
      </c>
      <c r="Y99" s="1">
        <v>5374000</v>
      </c>
      <c r="Z99" s="1" t="s">
        <v>92</v>
      </c>
      <c r="AA99" s="1" t="s">
        <v>92</v>
      </c>
      <c r="AB99" s="1">
        <v>1730000000</v>
      </c>
      <c r="AC99" s="1" t="s">
        <v>92</v>
      </c>
      <c r="AD99" s="1" t="s">
        <v>92</v>
      </c>
      <c r="AE99" s="1" t="s">
        <v>92</v>
      </c>
      <c r="AF99" s="1">
        <v>2637000000</v>
      </c>
      <c r="AG99" s="1">
        <v>23000000</v>
      </c>
      <c r="AH99" s="1">
        <v>2231000000</v>
      </c>
      <c r="AI99" s="1">
        <v>-164000000</v>
      </c>
      <c r="AJ99" s="1">
        <v>-86000000</v>
      </c>
      <c r="AK99" s="1">
        <v>2807000000</v>
      </c>
      <c r="AL99" s="1">
        <v>-178000000</v>
      </c>
      <c r="AM99" s="1">
        <v>-266000000</v>
      </c>
      <c r="AT99" s="23" t="s">
        <v>141</v>
      </c>
      <c r="AU99" s="24">
        <f>AU86+AU87</f>
        <v>5457000000</v>
      </c>
    </row>
    <row r="100" spans="1:47" ht="20" x14ac:dyDescent="0.25">
      <c r="A100" s="6" t="s">
        <v>85</v>
      </c>
      <c r="B100" s="10" t="s">
        <v>92</v>
      </c>
      <c r="C100" s="10" t="s">
        <v>92</v>
      </c>
      <c r="D100" s="10" t="s">
        <v>92</v>
      </c>
      <c r="E100" s="10" t="s">
        <v>92</v>
      </c>
      <c r="F100" s="10">
        <v>29700000</v>
      </c>
      <c r="G100" s="10">
        <v>28900000</v>
      </c>
      <c r="H100" s="10">
        <v>93900000</v>
      </c>
      <c r="I100" s="10">
        <v>83500000</v>
      </c>
      <c r="J100" s="10">
        <v>27800000</v>
      </c>
      <c r="K100" s="10">
        <v>224200000</v>
      </c>
      <c r="L100" s="10">
        <v>472900000</v>
      </c>
      <c r="M100" s="10">
        <v>30400000</v>
      </c>
      <c r="N100" s="10">
        <v>390700000</v>
      </c>
      <c r="O100" s="10">
        <v>-123000000</v>
      </c>
      <c r="P100" s="10">
        <v>300500000</v>
      </c>
      <c r="Q100" s="10">
        <v>149142000</v>
      </c>
      <c r="R100" s="10">
        <v>-260625000</v>
      </c>
      <c r="S100" s="10">
        <v>130842000</v>
      </c>
      <c r="T100" s="10">
        <v>8379000</v>
      </c>
      <c r="U100" s="10">
        <v>-358804000</v>
      </c>
      <c r="V100" s="10">
        <v>-1571151000</v>
      </c>
      <c r="W100" s="10">
        <v>-4055447000</v>
      </c>
      <c r="X100" s="10">
        <v>-891989000</v>
      </c>
      <c r="Y100" s="10">
        <v>-1426037000</v>
      </c>
      <c r="Z100" s="10">
        <v>-281339000</v>
      </c>
      <c r="AA100" s="10">
        <v>-576131000</v>
      </c>
      <c r="AB100" s="10">
        <v>960000000</v>
      </c>
      <c r="AC100" s="10">
        <v>-1754000000</v>
      </c>
      <c r="AD100" s="10">
        <v>-519000000</v>
      </c>
      <c r="AE100" s="10">
        <v>-348000000</v>
      </c>
      <c r="AF100" s="10">
        <v>913000000</v>
      </c>
      <c r="AG100" s="10">
        <v>-3432000000</v>
      </c>
      <c r="AH100" s="10">
        <v>521000000</v>
      </c>
      <c r="AI100" s="10">
        <v>-5928000000</v>
      </c>
      <c r="AJ100" s="10">
        <v>-3115000000</v>
      </c>
      <c r="AK100" s="10">
        <v>-1337000000</v>
      </c>
      <c r="AL100" s="10">
        <v>-4591000000</v>
      </c>
      <c r="AM100" s="10">
        <v>-7043000000</v>
      </c>
      <c r="AT100" s="37" t="s">
        <v>142</v>
      </c>
      <c r="AU100" s="38">
        <f>AU99/AU103</f>
        <v>4.9959259903505478E-2</v>
      </c>
    </row>
    <row r="101" spans="1:47" ht="20" x14ac:dyDescent="0.25">
      <c r="A101" s="5" t="s">
        <v>86</v>
      </c>
      <c r="B101" s="1" t="s">
        <v>92</v>
      </c>
      <c r="C101" s="1" t="s">
        <v>92</v>
      </c>
      <c r="D101" s="1" t="s">
        <v>92</v>
      </c>
      <c r="E101" s="1" t="s">
        <v>92</v>
      </c>
      <c r="F101" s="1">
        <v>300000</v>
      </c>
      <c r="G101" s="1">
        <v>-300000</v>
      </c>
      <c r="H101" s="1">
        <v>-2100000</v>
      </c>
      <c r="I101" s="1">
        <v>800000</v>
      </c>
      <c r="J101" s="1">
        <v>-100000</v>
      </c>
      <c r="K101" s="1">
        <v>1400000</v>
      </c>
      <c r="L101" s="1">
        <v>-3000000</v>
      </c>
      <c r="M101" s="1">
        <v>-1600000</v>
      </c>
      <c r="N101" s="1">
        <v>-1400000</v>
      </c>
      <c r="O101" s="1">
        <v>8000000</v>
      </c>
      <c r="P101" s="1">
        <v>3400000</v>
      </c>
      <c r="Q101" s="1">
        <v>-9038000</v>
      </c>
      <c r="R101" s="1">
        <v>-27666000</v>
      </c>
      <c r="S101" s="1">
        <v>-1911000</v>
      </c>
      <c r="T101" s="1">
        <v>1206000</v>
      </c>
      <c r="U101" s="1">
        <v>1282000</v>
      </c>
      <c r="V101" s="1">
        <v>184000</v>
      </c>
      <c r="W101" s="1">
        <v>464000</v>
      </c>
      <c r="X101" s="1">
        <v>565000</v>
      </c>
      <c r="Y101" s="1">
        <v>457000</v>
      </c>
      <c r="Z101" s="1">
        <v>742000</v>
      </c>
      <c r="AA101" s="1">
        <v>-3827000</v>
      </c>
      <c r="AB101" s="1">
        <v>6000000</v>
      </c>
      <c r="AC101" s="1">
        <v>-5000000</v>
      </c>
      <c r="AD101" s="1" t="s">
        <v>92</v>
      </c>
      <c r="AE101" s="1" t="s">
        <v>92</v>
      </c>
      <c r="AF101" s="1" t="s">
        <v>92</v>
      </c>
      <c r="AG101" s="1" t="s">
        <v>92</v>
      </c>
      <c r="AH101" s="1" t="s">
        <v>92</v>
      </c>
      <c r="AI101" s="1" t="s">
        <v>92</v>
      </c>
      <c r="AJ101" s="1" t="s">
        <v>92</v>
      </c>
      <c r="AK101" s="1" t="s">
        <v>92</v>
      </c>
      <c r="AL101" s="1" t="s">
        <v>92</v>
      </c>
      <c r="AM101" s="1" t="s">
        <v>92</v>
      </c>
      <c r="AT101" s="42" t="s">
        <v>143</v>
      </c>
      <c r="AU101" s="44">
        <v>103772000000</v>
      </c>
    </row>
    <row r="102" spans="1:47" ht="20" x14ac:dyDescent="0.25">
      <c r="A102" s="6" t="s">
        <v>87</v>
      </c>
      <c r="B102" s="10" t="s">
        <v>92</v>
      </c>
      <c r="C102" s="10" t="s">
        <v>92</v>
      </c>
      <c r="D102" s="10" t="s">
        <v>92</v>
      </c>
      <c r="E102" s="10" t="s">
        <v>92</v>
      </c>
      <c r="F102" s="10">
        <v>29700000</v>
      </c>
      <c r="G102" s="10">
        <v>28900000</v>
      </c>
      <c r="H102" s="10">
        <v>93900000</v>
      </c>
      <c r="I102" s="10">
        <v>83500000</v>
      </c>
      <c r="J102" s="10">
        <v>27800000</v>
      </c>
      <c r="K102" s="10">
        <v>40700000</v>
      </c>
      <c r="L102" s="10">
        <v>125500000</v>
      </c>
      <c r="M102" s="10">
        <v>118100000</v>
      </c>
      <c r="N102" s="10">
        <v>44100000</v>
      </c>
      <c r="O102" s="10">
        <v>127200000</v>
      </c>
      <c r="P102" s="10">
        <v>248100000</v>
      </c>
      <c r="Q102" s="10">
        <v>779483000</v>
      </c>
      <c r="R102" s="10">
        <v>-291300000</v>
      </c>
      <c r="S102" s="10">
        <v>-71513000</v>
      </c>
      <c r="T102" s="10">
        <v>80066000</v>
      </c>
      <c r="U102" s="10">
        <v>916987000</v>
      </c>
      <c r="V102" s="10">
        <v>-502950000</v>
      </c>
      <c r="W102" s="10">
        <v>-128879000</v>
      </c>
      <c r="X102" s="10">
        <v>341259000</v>
      </c>
      <c r="Y102" s="10">
        <v>208902000</v>
      </c>
      <c r="Z102" s="10">
        <v>164757000</v>
      </c>
      <c r="AA102" s="10">
        <v>281283000</v>
      </c>
      <c r="AB102" s="10">
        <v>4102000000</v>
      </c>
      <c r="AC102" s="10">
        <v>-4568000000</v>
      </c>
      <c r="AD102" s="10">
        <v>319000000</v>
      </c>
      <c r="AE102" s="10">
        <v>1291000000</v>
      </c>
      <c r="AF102" s="10">
        <v>1795000000</v>
      </c>
      <c r="AG102" s="10">
        <v>-1391000000</v>
      </c>
      <c r="AH102" s="10">
        <v>1604000000</v>
      </c>
      <c r="AI102" s="10">
        <v>-1570000000</v>
      </c>
      <c r="AJ102" s="10">
        <v>-311000000</v>
      </c>
      <c r="AK102" s="10">
        <v>2337000000</v>
      </c>
      <c r="AL102" s="10">
        <v>-365000000</v>
      </c>
      <c r="AM102" s="10">
        <v>-3001000000</v>
      </c>
      <c r="AT102" s="37" t="s">
        <v>144</v>
      </c>
      <c r="AU102" s="38">
        <f>AU101/AU103</f>
        <v>0.95004074009649453</v>
      </c>
    </row>
    <row r="103" spans="1:47" ht="20" x14ac:dyDescent="0.25">
      <c r="A103" s="5" t="s">
        <v>88</v>
      </c>
      <c r="B103" s="1" t="s">
        <v>92</v>
      </c>
      <c r="C103" s="1" t="s">
        <v>92</v>
      </c>
      <c r="D103" s="1" t="s">
        <v>92</v>
      </c>
      <c r="E103" s="1" t="s">
        <v>92</v>
      </c>
      <c r="F103" s="1">
        <v>58200000</v>
      </c>
      <c r="G103" s="1">
        <v>57400000</v>
      </c>
      <c r="H103" s="1">
        <v>57100000</v>
      </c>
      <c r="I103" s="1">
        <v>125200000</v>
      </c>
      <c r="J103" s="1">
        <v>159500000</v>
      </c>
      <c r="K103" s="1">
        <v>119600000</v>
      </c>
      <c r="L103" s="1">
        <v>160300000</v>
      </c>
      <c r="M103" s="1">
        <v>285800000</v>
      </c>
      <c r="N103" s="1">
        <v>403900000</v>
      </c>
      <c r="O103" s="1">
        <v>448000000</v>
      </c>
      <c r="P103" s="1">
        <v>575200000</v>
      </c>
      <c r="Q103" s="1">
        <v>868121000</v>
      </c>
      <c r="R103" s="1">
        <v>1647604000</v>
      </c>
      <c r="S103" s="1">
        <v>1356304000</v>
      </c>
      <c r="T103" s="1">
        <v>1284791000</v>
      </c>
      <c r="U103" s="1">
        <v>1364857000</v>
      </c>
      <c r="V103" s="1">
        <v>1493292000</v>
      </c>
      <c r="W103" s="1">
        <v>990342000</v>
      </c>
      <c r="X103" s="1">
        <v>861463000</v>
      </c>
      <c r="Y103" s="1">
        <v>1202722000</v>
      </c>
      <c r="Z103" s="1">
        <v>1411624000</v>
      </c>
      <c r="AA103" s="1">
        <v>1576381000</v>
      </c>
      <c r="AB103" s="1">
        <v>1858000000</v>
      </c>
      <c r="AC103" s="1">
        <v>5960000000</v>
      </c>
      <c r="AD103" s="1">
        <v>1392000000</v>
      </c>
      <c r="AE103" s="1">
        <v>1711000000</v>
      </c>
      <c r="AF103" s="1">
        <v>3002000000</v>
      </c>
      <c r="AG103" s="1">
        <v>4797000000</v>
      </c>
      <c r="AH103" s="1">
        <v>3406000000</v>
      </c>
      <c r="AI103" s="1">
        <v>5010000000</v>
      </c>
      <c r="AJ103" s="1">
        <v>3440000000</v>
      </c>
      <c r="AK103" s="1">
        <v>3129000000</v>
      </c>
      <c r="AL103" s="1">
        <v>5466000000</v>
      </c>
      <c r="AM103" s="1">
        <v>5101000000</v>
      </c>
      <c r="AT103" s="39" t="s">
        <v>145</v>
      </c>
      <c r="AU103" s="45">
        <f>AU99+AU101</f>
        <v>109229000000</v>
      </c>
    </row>
    <row r="104" spans="1:47" ht="20" thickBot="1" x14ac:dyDescent="0.3">
      <c r="A104" s="7" t="s">
        <v>89</v>
      </c>
      <c r="B104" s="11" t="s">
        <v>92</v>
      </c>
      <c r="C104" s="11" t="s">
        <v>92</v>
      </c>
      <c r="D104" s="11" t="s">
        <v>92</v>
      </c>
      <c r="E104" s="11" t="s">
        <v>92</v>
      </c>
      <c r="F104" s="11" t="s">
        <v>92</v>
      </c>
      <c r="G104" s="11" t="s">
        <v>92</v>
      </c>
      <c r="H104" s="11" t="s">
        <v>92</v>
      </c>
      <c r="I104" s="11" t="s">
        <v>92</v>
      </c>
      <c r="J104" s="11" t="s">
        <v>92</v>
      </c>
      <c r="K104" s="11">
        <v>160300000</v>
      </c>
      <c r="L104" s="11">
        <v>285800000</v>
      </c>
      <c r="M104" s="11">
        <v>403900000</v>
      </c>
      <c r="N104" s="11">
        <v>448000000</v>
      </c>
      <c r="O104" s="11">
        <v>575200000</v>
      </c>
      <c r="P104" s="11">
        <v>823300000</v>
      </c>
      <c r="Q104" s="11">
        <v>1647604000</v>
      </c>
      <c r="R104" s="11">
        <v>1356304000</v>
      </c>
      <c r="S104" s="11">
        <v>1284791000</v>
      </c>
      <c r="T104" s="11">
        <v>1364857000</v>
      </c>
      <c r="U104" s="11">
        <v>2281844000</v>
      </c>
      <c r="V104" s="11">
        <v>990342000</v>
      </c>
      <c r="W104" s="11">
        <v>861463000</v>
      </c>
      <c r="X104" s="11">
        <v>1202722000</v>
      </c>
      <c r="Y104" s="11">
        <v>1411624000</v>
      </c>
      <c r="Z104" s="11">
        <v>1576381000</v>
      </c>
      <c r="AA104" s="11">
        <v>1857664000</v>
      </c>
      <c r="AB104" s="11">
        <v>5960000000</v>
      </c>
      <c r="AC104" s="11">
        <v>1392000000</v>
      </c>
      <c r="AD104" s="11">
        <v>1711000000</v>
      </c>
      <c r="AE104" s="11">
        <v>3002000000</v>
      </c>
      <c r="AF104" s="11">
        <v>4797000000</v>
      </c>
      <c r="AG104" s="11">
        <v>3406000000</v>
      </c>
      <c r="AH104" s="11">
        <v>5010000000</v>
      </c>
      <c r="AI104" s="11">
        <v>3440000000</v>
      </c>
      <c r="AJ104" s="11">
        <v>3129000000</v>
      </c>
      <c r="AK104" s="11">
        <v>5466000000</v>
      </c>
      <c r="AL104" s="11">
        <v>5101000000</v>
      </c>
      <c r="AM104" s="11">
        <v>2100000000</v>
      </c>
      <c r="AT104" s="35" t="s">
        <v>146</v>
      </c>
      <c r="AU104" s="36"/>
    </row>
    <row r="105" spans="1:47" ht="21" thickTop="1" x14ac:dyDescent="0.25">
      <c r="A105" s="14" t="s">
        <v>108</v>
      </c>
      <c r="B105" s="1"/>
      <c r="C105" s="15" t="e">
        <f>(C106/B106)-1</f>
        <v>#VALUE!</v>
      </c>
      <c r="D105" s="15" t="e">
        <f>(D106/C106)-1</f>
        <v>#VALUE!</v>
      </c>
      <c r="E105" s="15" t="e">
        <f>(E106/D106)-1</f>
        <v>#VALUE!</v>
      </c>
      <c r="F105" s="15" t="e">
        <f>(F106/E106)-1</f>
        <v>#VALUE!</v>
      </c>
      <c r="G105" s="15">
        <f>(G106/F106)-1</f>
        <v>1.4981818181818181</v>
      </c>
      <c r="H105" s="15">
        <f t="shared" ref="H105:AK105" si="16">(H106/G106)-1</f>
        <v>-0.58515283842794763</v>
      </c>
      <c r="I105" s="15">
        <f t="shared" si="16"/>
        <v>-0.74035087719298254</v>
      </c>
      <c r="J105" s="15">
        <f t="shared" si="16"/>
        <v>-3.3783783783783785</v>
      </c>
      <c r="K105" s="15">
        <f t="shared" si="16"/>
        <v>-4.9431818181818183</v>
      </c>
      <c r="L105" s="15">
        <f t="shared" si="16"/>
        <v>0.77089337175792516</v>
      </c>
      <c r="M105" s="15">
        <f t="shared" si="16"/>
        <v>-2.9487388120423108</v>
      </c>
      <c r="N105" s="15">
        <f t="shared" si="16"/>
        <v>0.5127348643006262</v>
      </c>
      <c r="O105" s="15">
        <f t="shared" si="16"/>
        <v>1.5180789401048944E-2</v>
      </c>
      <c r="P105" s="15">
        <f t="shared" si="16"/>
        <v>0.9828711256117455</v>
      </c>
      <c r="Q105" s="15">
        <f t="shared" si="16"/>
        <v>0.73942136295077465</v>
      </c>
      <c r="R105" s="15">
        <f t="shared" si="16"/>
        <v>-0.31443211200100907</v>
      </c>
      <c r="S105" s="15">
        <f t="shared" si="16"/>
        <v>-0.91369508925080833</v>
      </c>
      <c r="T105" s="15">
        <f t="shared" si="16"/>
        <v>6.1474592981427696</v>
      </c>
      <c r="U105" s="15">
        <f t="shared" si="16"/>
        <v>1.6780309949783212</v>
      </c>
      <c r="V105" s="15">
        <f t="shared" si="16"/>
        <v>-0.27090250255099557</v>
      </c>
      <c r="W105" s="15">
        <f t="shared" si="16"/>
        <v>0.67662221119056021</v>
      </c>
      <c r="X105" s="15">
        <f t="shared" si="16"/>
        <v>0.10719859700668177</v>
      </c>
      <c r="Y105" s="15">
        <f t="shared" si="16"/>
        <v>-0.26842210282065626</v>
      </c>
      <c r="Z105" s="15">
        <f t="shared" si="16"/>
        <v>-0.94078430325005169</v>
      </c>
      <c r="AA105" s="15">
        <f t="shared" si="16"/>
        <v>17.445024810655525</v>
      </c>
      <c r="AB105" s="15">
        <f t="shared" si="16"/>
        <v>0.42685027146840082</v>
      </c>
      <c r="AC105" s="15">
        <f t="shared" si="16"/>
        <v>-0.23815967523680648</v>
      </c>
      <c r="AD105" s="15">
        <f t="shared" si="16"/>
        <v>-0.74777975133214913</v>
      </c>
      <c r="AE105" s="15">
        <f t="shared" si="16"/>
        <v>2.65962441314554</v>
      </c>
      <c r="AF105" s="15">
        <f t="shared" si="16"/>
        <v>-0.39191789608723537</v>
      </c>
      <c r="AG105" s="15">
        <f t="shared" si="16"/>
        <v>1.3343881856540083</v>
      </c>
      <c r="AH105" s="15">
        <f t="shared" si="16"/>
        <v>0.4749209218255761</v>
      </c>
      <c r="AI105" s="15">
        <f t="shared" si="16"/>
        <v>-3.0330882352941124E-2</v>
      </c>
      <c r="AJ105" s="15">
        <f t="shared" si="16"/>
        <v>-0.11342812006319114</v>
      </c>
      <c r="AK105" s="15">
        <f t="shared" si="16"/>
        <v>0.2052744119743406</v>
      </c>
      <c r="AL105" s="15">
        <f t="shared" ref="AL105" si="17">(AL106/AK106)-1</f>
        <v>0.41159077468953287</v>
      </c>
      <c r="AM105" s="15">
        <f t="shared" ref="AM105" si="18">(AM106/AL106)-1</f>
        <v>-3.3933808127356468E-2</v>
      </c>
      <c r="AN105" s="15"/>
      <c r="AO105" s="15"/>
      <c r="AP105" s="15"/>
      <c r="AQ105" s="15"/>
      <c r="AR105" s="15"/>
      <c r="AS105" s="15"/>
      <c r="AT105" s="25" t="s">
        <v>109</v>
      </c>
      <c r="AU105" s="26">
        <f>(AU100*AU92)+(AU102*AU97)</f>
        <v>0.10654430934979188</v>
      </c>
    </row>
    <row r="106" spans="1:47" ht="19" x14ac:dyDescent="0.25">
      <c r="A106" s="5" t="s">
        <v>90</v>
      </c>
      <c r="B106" s="1" t="s">
        <v>92</v>
      </c>
      <c r="C106" s="1" t="s">
        <v>92</v>
      </c>
      <c r="D106" s="1" t="s">
        <v>92</v>
      </c>
      <c r="E106" s="1" t="s">
        <v>92</v>
      </c>
      <c r="F106" s="1">
        <v>-27500000</v>
      </c>
      <c r="G106" s="1">
        <v>-68700000</v>
      </c>
      <c r="H106" s="1">
        <v>-28500000</v>
      </c>
      <c r="I106" s="1">
        <v>-7400000</v>
      </c>
      <c r="J106" s="1">
        <v>17600000</v>
      </c>
      <c r="K106" s="1">
        <v>-69400000</v>
      </c>
      <c r="L106" s="1">
        <v>-122900000</v>
      </c>
      <c r="M106" s="1">
        <v>239500000</v>
      </c>
      <c r="N106" s="1">
        <v>362300000</v>
      </c>
      <c r="O106" s="1">
        <v>367800000</v>
      </c>
      <c r="P106" s="1">
        <v>729300000</v>
      </c>
      <c r="Q106" s="1">
        <v>1268560000</v>
      </c>
      <c r="R106" s="1">
        <v>869684000</v>
      </c>
      <c r="S106" s="1">
        <v>75058000</v>
      </c>
      <c r="T106" s="1">
        <v>536474000</v>
      </c>
      <c r="U106" s="1">
        <v>1436694000</v>
      </c>
      <c r="V106" s="1">
        <v>1047490000</v>
      </c>
      <c r="W106" s="1">
        <v>1756245000</v>
      </c>
      <c r="X106" s="1">
        <v>1944512000</v>
      </c>
      <c r="Y106" s="1">
        <v>1422562000</v>
      </c>
      <c r="Z106" s="1">
        <v>84238000</v>
      </c>
      <c r="AA106" s="1">
        <v>1553772000</v>
      </c>
      <c r="AB106" s="1">
        <v>2217000000</v>
      </c>
      <c r="AC106" s="1">
        <v>1689000000</v>
      </c>
      <c r="AD106" s="1">
        <v>426000000</v>
      </c>
      <c r="AE106" s="1">
        <v>1559000000</v>
      </c>
      <c r="AF106" s="1">
        <v>948000000</v>
      </c>
      <c r="AG106" s="1">
        <v>2213000000</v>
      </c>
      <c r="AH106" s="1">
        <v>3264000000</v>
      </c>
      <c r="AI106" s="1">
        <v>3165000000</v>
      </c>
      <c r="AJ106" s="1">
        <v>2806000000</v>
      </c>
      <c r="AK106" s="1">
        <v>3382000000</v>
      </c>
      <c r="AL106" s="1">
        <v>4774000000</v>
      </c>
      <c r="AM106" s="1">
        <v>4612000000</v>
      </c>
      <c r="AN106" s="46">
        <f>AM106*(1+$AU$106)</f>
        <v>4848440637.3117809</v>
      </c>
      <c r="AO106" s="46">
        <f t="shared" ref="AO106:AR106" si="19">AN106*(1+$AU$106)</f>
        <v>5097002734.9384794</v>
      </c>
      <c r="AP106" s="46">
        <f t="shared" si="19"/>
        <v>5358307716.5145302</v>
      </c>
      <c r="AQ106" s="46">
        <f t="shared" si="19"/>
        <v>5633008863.8270473</v>
      </c>
      <c r="AR106" s="46">
        <f t="shared" si="19"/>
        <v>5921792950.0686302</v>
      </c>
      <c r="AS106" s="47" t="s">
        <v>147</v>
      </c>
      <c r="AT106" s="48" t="s">
        <v>148</v>
      </c>
      <c r="AU106" s="49">
        <f>(SUM(AN4:AR4)/5)</f>
        <v>5.1266400110967239E-2</v>
      </c>
    </row>
    <row r="107" spans="1:47" ht="19" x14ac:dyDescent="0.25">
      <c r="A107" s="5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47"/>
      <c r="AO107" s="47"/>
      <c r="AP107" s="47"/>
      <c r="AQ107" s="47"/>
      <c r="AR107" s="50">
        <f>AR106*(1+AU107)/(AU108-AU107)</f>
        <v>74436068221.305481</v>
      </c>
      <c r="AS107" s="51" t="s">
        <v>149</v>
      </c>
      <c r="AT107" s="52" t="s">
        <v>150</v>
      </c>
      <c r="AU107" s="53">
        <v>2.5000000000000001E-2</v>
      </c>
    </row>
    <row r="108" spans="1:47" ht="19" x14ac:dyDescent="0.25">
      <c r="AN108" s="50">
        <f t="shared" ref="AN108:AP108" si="20">AN107+AN106</f>
        <v>4848440637.3117809</v>
      </c>
      <c r="AO108" s="50">
        <f t="shared" si="20"/>
        <v>5097002734.9384794</v>
      </c>
      <c r="AP108" s="50">
        <f t="shared" si="20"/>
        <v>5358307716.5145302</v>
      </c>
      <c r="AQ108" s="50">
        <f>AQ107+AQ106</f>
        <v>5633008863.8270473</v>
      </c>
      <c r="AR108" s="50">
        <f>AR107+AR106</f>
        <v>80357861171.374115</v>
      </c>
      <c r="AS108" s="51" t="s">
        <v>145</v>
      </c>
      <c r="AT108" s="54" t="s">
        <v>151</v>
      </c>
      <c r="AU108" s="55">
        <f>AU105</f>
        <v>0.10654430934979188</v>
      </c>
    </row>
    <row r="109" spans="1:47" ht="19" x14ac:dyDescent="0.25">
      <c r="AN109" s="56" t="s">
        <v>152</v>
      </c>
      <c r="AO109" s="57"/>
    </row>
    <row r="110" spans="1:47" ht="20" x14ac:dyDescent="0.25">
      <c r="AN110" s="58" t="s">
        <v>153</v>
      </c>
      <c r="AO110" s="59">
        <f>NPV(AU108,AN108,AO108,AP108,AQ108,AR108)</f>
        <v>64694093958.938171</v>
      </c>
    </row>
    <row r="111" spans="1:47" ht="20" x14ac:dyDescent="0.25">
      <c r="AN111" s="58" t="s">
        <v>154</v>
      </c>
      <c r="AO111" s="59">
        <f>AM40</f>
        <v>2581000000</v>
      </c>
    </row>
    <row r="112" spans="1:47" ht="20" x14ac:dyDescent="0.25">
      <c r="AN112" s="58" t="s">
        <v>141</v>
      </c>
      <c r="AO112" s="59">
        <f>AU99</f>
        <v>5457000000</v>
      </c>
    </row>
    <row r="113" spans="40:41" ht="20" x14ac:dyDescent="0.25">
      <c r="AN113" s="58" t="s">
        <v>155</v>
      </c>
      <c r="AO113" s="59">
        <f>AO110+AO111-AO112</f>
        <v>61818093958.938171</v>
      </c>
    </row>
    <row r="114" spans="40:41" ht="20" x14ac:dyDescent="0.25">
      <c r="AN114" s="58" t="s">
        <v>156</v>
      </c>
      <c r="AO114" s="60">
        <f>AM34*(1+(5*AS16))</f>
        <v>696540700.0732367</v>
      </c>
    </row>
    <row r="115" spans="40:41" ht="20" x14ac:dyDescent="0.25">
      <c r="AN115" s="61" t="s">
        <v>157</v>
      </c>
      <c r="AO115" s="62">
        <f>AO113/AO114</f>
        <v>88.750153368551764</v>
      </c>
    </row>
    <row r="116" spans="40:41" ht="20" x14ac:dyDescent="0.25">
      <c r="AN116" s="63" t="s">
        <v>158</v>
      </c>
      <c r="AO116" s="64">
        <v>122.602</v>
      </c>
    </row>
    <row r="117" spans="40:41" ht="20" x14ac:dyDescent="0.25">
      <c r="AN117" s="65" t="s">
        <v>159</v>
      </c>
      <c r="AO117" s="66">
        <f>AO115/AO116-1</f>
        <v>-0.27611169990251572</v>
      </c>
    </row>
    <row r="118" spans="40:41" ht="20" x14ac:dyDescent="0.25">
      <c r="AN118" s="65" t="s">
        <v>160</v>
      </c>
      <c r="AO118" s="67" t="str">
        <f>IF(AO115&gt;AO116,"BUY","SELL")</f>
        <v>SELL</v>
      </c>
    </row>
  </sheetData>
  <mergeCells count="6">
    <mergeCell ref="AT83:AU83"/>
    <mergeCell ref="AT84:AU84"/>
    <mergeCell ref="AT93:AU93"/>
    <mergeCell ref="AT98:AU98"/>
    <mergeCell ref="AT104:AU104"/>
    <mergeCell ref="AN109:AO109"/>
  </mergeCells>
  <hyperlinks>
    <hyperlink ref="A1" r:id="rId1" tooltip="https://roic.ai/company/AMAT" display="ROIC.AI | AMAT" xr:uid="{00000000-0004-0000-0000-000000000000}"/>
    <hyperlink ref="B36" r:id="rId2" tooltip="https://sec.gov" xr:uid="{00000000-0004-0000-0000-000001000000}"/>
    <hyperlink ref="B74" r:id="rId3" tooltip="https://sec.gov" xr:uid="{00000000-0004-0000-0000-000002000000}"/>
    <hyperlink ref="C36" r:id="rId4" tooltip="https://sec.gov" xr:uid="{00000000-0004-0000-0000-000004000000}"/>
    <hyperlink ref="C74" r:id="rId5" tooltip="https://sec.gov" xr:uid="{00000000-0004-0000-0000-000005000000}"/>
    <hyperlink ref="D36" r:id="rId6" tooltip="https://sec.gov" xr:uid="{00000000-0004-0000-0000-000007000000}"/>
    <hyperlink ref="D74" r:id="rId7" tooltip="https://sec.gov" xr:uid="{00000000-0004-0000-0000-000008000000}"/>
    <hyperlink ref="E36" r:id="rId8" tooltip="https://sec.gov" xr:uid="{00000000-0004-0000-0000-00000A000000}"/>
    <hyperlink ref="E74" r:id="rId9" tooltip="https://sec.gov" xr:uid="{00000000-0004-0000-0000-00000B000000}"/>
    <hyperlink ref="F36" r:id="rId10" tooltip="https://sec.gov" xr:uid="{00000000-0004-0000-0000-00000D000000}"/>
    <hyperlink ref="F74" r:id="rId11" tooltip="https://sec.gov" xr:uid="{00000000-0004-0000-0000-00000E000000}"/>
    <hyperlink ref="G36" r:id="rId12" tooltip="https://sec.gov" xr:uid="{00000000-0004-0000-0000-000010000000}"/>
    <hyperlink ref="G74" r:id="rId13" tooltip="https://sec.gov" xr:uid="{00000000-0004-0000-0000-000011000000}"/>
    <hyperlink ref="H36" r:id="rId14" tooltip="https://sec.gov" xr:uid="{00000000-0004-0000-0000-000013000000}"/>
    <hyperlink ref="H74" r:id="rId15" tooltip="https://sec.gov" xr:uid="{00000000-0004-0000-0000-000014000000}"/>
    <hyperlink ref="I36" r:id="rId16" tooltip="https://sec.gov" xr:uid="{00000000-0004-0000-0000-000016000000}"/>
    <hyperlink ref="I74" r:id="rId17" tooltip="https://sec.gov" xr:uid="{00000000-0004-0000-0000-000017000000}"/>
    <hyperlink ref="J36" r:id="rId18" tooltip="https://sec.gov" xr:uid="{00000000-0004-0000-0000-000019000000}"/>
    <hyperlink ref="J74" r:id="rId19" tooltip="https://sec.gov" xr:uid="{00000000-0004-0000-0000-00001A000000}"/>
    <hyperlink ref="K36" r:id="rId20" tooltip="https://www.sec.gov/Archives/edgar/data/6951/000089161894000267/0000891618-94-000267-index.html" xr:uid="{00000000-0004-0000-0000-00001C000000}"/>
    <hyperlink ref="K74" r:id="rId21" tooltip="https://www.sec.gov/Archives/edgar/data/6951/000089161894000267/0000891618-94-000267-index.html" xr:uid="{00000000-0004-0000-0000-00001D000000}"/>
    <hyperlink ref="L36" r:id="rId22" tooltip="https://www.sec.gov/Archives/edgar/data/6951/000089161896000013/0000891618-96-000013-index.html" xr:uid="{00000000-0004-0000-0000-00001F000000}"/>
    <hyperlink ref="L74" r:id="rId23" tooltip="https://www.sec.gov/Archives/edgar/data/6951/000089161896000013/0000891618-96-000013-index.html" xr:uid="{00000000-0004-0000-0000-000020000000}"/>
    <hyperlink ref="M36" r:id="rId24" tooltip="https://www.sec.gov/Archives/edgar/data/6951/000089161897000148/0000891618-97-000148-index.html" xr:uid="{00000000-0004-0000-0000-000022000000}"/>
    <hyperlink ref="M74" r:id="rId25" tooltip="https://www.sec.gov/Archives/edgar/data/6951/000089161897000148/0000891618-97-000148-index.html" xr:uid="{00000000-0004-0000-0000-000023000000}"/>
    <hyperlink ref="N36" r:id="rId26" tooltip="https://www.sec.gov/Archives/edgar/data/6951/0000891618-98-000207-index.html" xr:uid="{00000000-0004-0000-0000-000025000000}"/>
    <hyperlink ref="N74" r:id="rId27" tooltip="https://www.sec.gov/Archives/edgar/data/6951/0000891618-98-000207-index.html" xr:uid="{00000000-0004-0000-0000-000026000000}"/>
    <hyperlink ref="O36" r:id="rId28" tooltip="https://sec.gov" xr:uid="{00000000-0004-0000-0000-000028000000}"/>
    <hyperlink ref="O74" r:id="rId29" tooltip="https://sec.gov" xr:uid="{00000000-0004-0000-0000-000029000000}"/>
    <hyperlink ref="P36" r:id="rId30" tooltip="https://sec.gov" xr:uid="{00000000-0004-0000-0000-00002B000000}"/>
    <hyperlink ref="P74" r:id="rId31" tooltip="https://sec.gov" xr:uid="{00000000-0004-0000-0000-00002C000000}"/>
    <hyperlink ref="Q36" r:id="rId32" tooltip="https://www.sec.gov/Archives/edgar/data/6951/000000695101500003/0000006951-01-500003-index.htm" xr:uid="{00000000-0004-0000-0000-00002E000000}"/>
    <hyperlink ref="Q74" r:id="rId33" tooltip="https://www.sec.gov/Archives/edgar/data/6951/000000695101500003/0000006951-01-500003-index.htm" xr:uid="{00000000-0004-0000-0000-00002F000000}"/>
    <hyperlink ref="R36" r:id="rId34" tooltip="https://www.sec.gov/Archives/edgar/data/6951/000000695102000002/0000006951-02-000002-index.html" xr:uid="{00000000-0004-0000-0000-000031000000}"/>
    <hyperlink ref="R74" r:id="rId35" tooltip="https://www.sec.gov/Archives/edgar/data/6951/000000695102000002/0000006951-02-000002-index.html" xr:uid="{00000000-0004-0000-0000-000032000000}"/>
    <hyperlink ref="S36" r:id="rId36" tooltip="https://sec.gov" xr:uid="{00000000-0004-0000-0000-000034000000}"/>
    <hyperlink ref="S74" r:id="rId37" tooltip="https://sec.gov" xr:uid="{00000000-0004-0000-0000-000035000000}"/>
    <hyperlink ref="T36" r:id="rId38" tooltip="https://www.sec.gov/Archives/edgar/data/6951/000089161804000093/f95058e10vk.htm" xr:uid="{00000000-0004-0000-0000-000037000000}"/>
    <hyperlink ref="T74" r:id="rId39" tooltip="https://www.sec.gov/Archives/edgar/data/6951/000089161804000093/f95058e10vk.htm" xr:uid="{00000000-0004-0000-0000-000038000000}"/>
    <hyperlink ref="U36" r:id="rId40" tooltip="https://www.sec.gov/Archives/edgar/data/6951/000095013404019339/f03874e10vk.htm" xr:uid="{00000000-0004-0000-0000-00003A000000}"/>
    <hyperlink ref="U74" r:id="rId41" tooltip="https://www.sec.gov/Archives/edgar/data/6951/000095013404019339/f03874e10vk.htm" xr:uid="{00000000-0004-0000-0000-00003B000000}"/>
    <hyperlink ref="V36" r:id="rId42" tooltip="https://www.sec.gov/Archives/edgar/data/6951/000095013405023162/f15204e10vk.htm" xr:uid="{00000000-0004-0000-0000-00003D000000}"/>
    <hyperlink ref="V74" r:id="rId43" tooltip="https://www.sec.gov/Archives/edgar/data/6951/000095013405023162/f15204e10vk.htm" xr:uid="{00000000-0004-0000-0000-00003E000000}"/>
    <hyperlink ref="W36" r:id="rId44" tooltip="https://www.sec.gov/Archives/edgar/data/6951/000089161806000507/f25754e10vk.htm" xr:uid="{00000000-0004-0000-0000-000040000000}"/>
    <hyperlink ref="W74" r:id="rId45" tooltip="https://www.sec.gov/Archives/edgar/data/6951/000089161806000507/f25754e10vk.htm" xr:uid="{00000000-0004-0000-0000-000041000000}"/>
    <hyperlink ref="X36" r:id="rId46" tooltip="https://www.sec.gov/Archives/edgar/data/6951/000089161807000682/0000891618-07-000682-index.html" xr:uid="{00000000-0004-0000-0000-000043000000}"/>
    <hyperlink ref="X74" r:id="rId47" tooltip="https://www.sec.gov/Archives/edgar/data/6951/000089161807000682/0000891618-07-000682-index.html" xr:uid="{00000000-0004-0000-0000-000044000000}"/>
    <hyperlink ref="Y36" r:id="rId48" tooltip="https://www.sec.gov/Archives/edgar/data/6951/000095013408022104/0000950134-08-022104-index.html" xr:uid="{00000000-0004-0000-0000-000046000000}"/>
    <hyperlink ref="Y74" r:id="rId49" tooltip="https://www.sec.gov/Archives/edgar/data/6951/000095013408022104/0000950134-08-022104-index.html" xr:uid="{00000000-0004-0000-0000-000047000000}"/>
    <hyperlink ref="Z36" r:id="rId50" tooltip="https://www.sec.gov/Archives/edgar/data/6951/000095012309070205/0000950123-09-070205-index.html" xr:uid="{00000000-0004-0000-0000-000049000000}"/>
    <hyperlink ref="Z74" r:id="rId51" tooltip="https://www.sec.gov/Archives/edgar/data/6951/000095012309070205/0000950123-09-070205-index.html" xr:uid="{00000000-0004-0000-0000-00004A000000}"/>
    <hyperlink ref="AA36" r:id="rId52" tooltip="https://www.sec.gov/Archives/edgar/data/6951/000095012310112754/0000950123-10-112754-index.html" xr:uid="{00000000-0004-0000-0000-00004C000000}"/>
    <hyperlink ref="AA74" r:id="rId53" tooltip="https://www.sec.gov/Archives/edgar/data/6951/000095012310112754/0000950123-10-112754-index.html" xr:uid="{00000000-0004-0000-0000-00004D000000}"/>
    <hyperlink ref="AB36" r:id="rId54" tooltip="https://www.sec.gov/Archives/edgar/data/6951/000119312511332050/0001193125-11-332050-index.html" xr:uid="{00000000-0004-0000-0000-00004F000000}"/>
    <hyperlink ref="AB74" r:id="rId55" tooltip="https://www.sec.gov/Archives/edgar/data/6951/000119312511332050/0001193125-11-332050-index.html" xr:uid="{00000000-0004-0000-0000-000050000000}"/>
    <hyperlink ref="AC36" r:id="rId56" tooltip="https://www.sec.gov/Archives/edgar/data/6951/000000695112000018/0000006951-12-000018-index.html" xr:uid="{00000000-0004-0000-0000-000052000000}"/>
    <hyperlink ref="AC74" r:id="rId57" tooltip="https://www.sec.gov/Archives/edgar/data/6951/000000695112000018/0000006951-12-000018-index.html" xr:uid="{00000000-0004-0000-0000-000053000000}"/>
    <hyperlink ref="AD36" r:id="rId58" tooltip="https://www.sec.gov/Archives/edgar/data/6951/000000695113000044/0000006951-13-000044-index.html" xr:uid="{00000000-0004-0000-0000-000055000000}"/>
    <hyperlink ref="AD74" r:id="rId59" tooltip="https://www.sec.gov/Archives/edgar/data/6951/000000695113000044/0000006951-13-000044-index.html" xr:uid="{00000000-0004-0000-0000-000056000000}"/>
    <hyperlink ref="AE36" r:id="rId60" tooltip="https://www.sec.gov/Archives/edgar/data/6951/000000695114000037/0000006951-14-000037-index.html" xr:uid="{00000000-0004-0000-0000-000058000000}"/>
    <hyperlink ref="AE74" r:id="rId61" tooltip="https://www.sec.gov/Archives/edgar/data/6951/000000695114000037/0000006951-14-000037-index.html" xr:uid="{00000000-0004-0000-0000-000059000000}"/>
    <hyperlink ref="AF36" r:id="rId62" tooltip="https://www.sec.gov/Archives/edgar/data/6951/000000695115000034/0000006951-15-000034-index.html" xr:uid="{00000000-0004-0000-0000-00005B000000}"/>
    <hyperlink ref="AF74" r:id="rId63" tooltip="https://www.sec.gov/Archives/edgar/data/6951/000000695115000034/0000006951-15-000034-index.html" xr:uid="{00000000-0004-0000-0000-00005C000000}"/>
    <hyperlink ref="AG36" r:id="rId64" tooltip="https://www.sec.gov/Archives/edgar/data/6951/000000695116000068/0000006951-16-000068-index.html" xr:uid="{00000000-0004-0000-0000-00005E000000}"/>
    <hyperlink ref="AG74" r:id="rId65" tooltip="https://www.sec.gov/Archives/edgar/data/6951/000000695116000068/0000006951-16-000068-index.html" xr:uid="{00000000-0004-0000-0000-00005F000000}"/>
    <hyperlink ref="AH36" r:id="rId66" tooltip="https://www.sec.gov/Archives/edgar/data/6951/000000695117000038/0000006951-17-000038-index.html" xr:uid="{00000000-0004-0000-0000-000061000000}"/>
    <hyperlink ref="AH74" r:id="rId67" tooltip="https://www.sec.gov/Archives/edgar/data/6951/000000695117000038/0000006951-17-000038-index.html" xr:uid="{00000000-0004-0000-0000-000062000000}"/>
    <hyperlink ref="AI36" r:id="rId68" tooltip="https://www.sec.gov/Archives/edgar/data/6951/000000695118000041/0000006951-18-000041-index.html" xr:uid="{00000000-0004-0000-0000-000064000000}"/>
    <hyperlink ref="AI74" r:id="rId69" tooltip="https://www.sec.gov/Archives/edgar/data/6951/000000695118000041/0000006951-18-000041-index.html" xr:uid="{00000000-0004-0000-0000-000065000000}"/>
    <hyperlink ref="AJ36" r:id="rId70" tooltip="https://www.sec.gov/Archives/edgar/data/6951/000000695119000046/0000006951-19-000046-index.html" xr:uid="{00000000-0004-0000-0000-000067000000}"/>
    <hyperlink ref="AJ74" r:id="rId71" tooltip="https://www.sec.gov/Archives/edgar/data/6951/000000695119000046/0000006951-19-000046-index.html" xr:uid="{00000000-0004-0000-0000-000068000000}"/>
    <hyperlink ref="AK36" r:id="rId72" tooltip="https://www.sec.gov/Archives/edgar/data/6951/000000695120000048/0000006951-20-000048-index.htm" xr:uid="{00000000-0004-0000-0000-00006A000000}"/>
    <hyperlink ref="AK74" r:id="rId73" tooltip="https://www.sec.gov/Archives/edgar/data/6951/000000695120000048/0000006951-20-000048-index.htm" xr:uid="{00000000-0004-0000-0000-00006B000000}"/>
    <hyperlink ref="AL36" r:id="rId74" tooltip="https://www.sec.gov/Archives/edgar/data/6951/000000695121000043/0000006951-21-000043-index.htm" xr:uid="{00000000-0004-0000-0000-00006D000000}"/>
    <hyperlink ref="AL74" r:id="rId75" tooltip="https://www.sec.gov/Archives/edgar/data/6951/000000695121000043/0000006951-21-000043-index.htm" xr:uid="{00000000-0004-0000-0000-00006E000000}"/>
    <hyperlink ref="AM36" r:id="rId76" tooltip="https://www.sec.gov/Archives/edgar/data/6951/000000695122000043/0000006951-22-000043-index.htm" xr:uid="{00000000-0004-0000-0000-000070000000}"/>
    <hyperlink ref="AM74" r:id="rId77" tooltip="https://www.sec.gov/Archives/edgar/data/6951/000000695122000043/0000006951-22-000043-index.htm" xr:uid="{00000000-0004-0000-0000-000071000000}"/>
    <hyperlink ref="AN1" r:id="rId78" display="https://finbox.com/NASDAQGS:AMAT/explorer/revenue_proj" xr:uid="{40CFEA40-73ED-3A4F-B8E4-2817D57A8D56}"/>
  </hyperlinks>
  <pageMargins left="0.7" right="0.7" top="0.75" bottom="0.75" header="0.3" footer="0.3"/>
  <drawing r:id="rId7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Bina Desai</cp:lastModifiedBy>
  <dcterms:created xsi:type="dcterms:W3CDTF">2023-03-12T20:17:15Z</dcterms:created>
  <dcterms:modified xsi:type="dcterms:W3CDTF">2023-03-19T02:55:53Z</dcterms:modified>
</cp:coreProperties>
</file>