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"/>
    </mc:Choice>
  </mc:AlternateContent>
  <xr:revisionPtr revIDLastSave="0" documentId="13_ncr:1_{B73888EE-F079-C546-8AD9-AD162F4AE18B}" xr6:coauthVersionLast="47" xr6:coauthVersionMax="47" xr10:uidLastSave="{00000000-0000-0000-0000-000000000000}"/>
  <bookViews>
    <workbookView xWindow="0" yWindow="500" windowWidth="28360" windowHeight="283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10" hidden="1">'Sheet 1'!$B$3:$AM$3</definedName>
    <definedName name="_xlchart.v1.11" hidden="1">'Sheet 1'!$A$106</definedName>
    <definedName name="_xlchart.v1.12" hidden="1">'Sheet 1'!$A$19</definedName>
    <definedName name="_xlchart.v1.13" hidden="1">'Sheet 1'!$A$3</definedName>
    <definedName name="_xlchart.v1.14" hidden="1">'Sheet 1'!$B$106:$AM$106</definedName>
    <definedName name="_xlchart.v1.15" hidden="1">'Sheet 1'!$B$19:$AM$19</definedName>
    <definedName name="_xlchart.v1.16" hidden="1">'Sheet 1'!$B$3:$AM$3</definedName>
    <definedName name="_xlchart.v1.2" hidden="1">'Sheet 1'!$B$106:$AM$106</definedName>
    <definedName name="_xlchart.v1.3" hidden="1">'Sheet 1'!$B$19:$AM$19</definedName>
    <definedName name="_xlchart.v1.4" hidden="1">'Sheet 1'!$B$3:$AM$3</definedName>
    <definedName name="_xlchart.v1.5" hidden="1">'Sheet 1'!$A$106</definedName>
    <definedName name="_xlchart.v1.6" hidden="1">'Sheet 1'!$A$19</definedName>
    <definedName name="_xlchart.v1.7" hidden="1">'Sheet 1'!$A$3</definedName>
    <definedName name="_xlchart.v1.8" hidden="1">'Sheet 1'!$B$106:$AM$106</definedName>
    <definedName name="_xlchart.v1.9" hidden="1">'Sheet 1'!$B$19:$AM$19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14" i="1" l="1"/>
  <c r="AO111" i="1"/>
  <c r="AU97" i="1"/>
  <c r="AU91" i="1"/>
  <c r="AU90" i="1"/>
  <c r="AU89" i="1"/>
  <c r="AU88" i="1"/>
  <c r="AU92" i="1" s="1"/>
  <c r="AU87" i="1"/>
  <c r="AU86" i="1"/>
  <c r="AU99" i="1" s="1"/>
  <c r="AU85" i="1"/>
  <c r="AL9" i="1"/>
  <c r="AM9" i="1"/>
  <c r="AL13" i="1"/>
  <c r="AM13" i="1"/>
  <c r="AT10" i="1" s="1"/>
  <c r="AL20" i="1"/>
  <c r="AM20" i="1"/>
  <c r="AL29" i="1"/>
  <c r="AM29" i="1"/>
  <c r="AU4" i="1" s="1"/>
  <c r="AL35" i="1"/>
  <c r="AM35" i="1"/>
  <c r="AS16" i="1" s="1"/>
  <c r="AL80" i="1"/>
  <c r="AM80" i="1"/>
  <c r="AL89" i="1"/>
  <c r="AM89" i="1"/>
  <c r="AL105" i="1"/>
  <c r="AM105" i="1"/>
  <c r="AS19" i="1"/>
  <c r="AV16" i="1"/>
  <c r="AU16" i="1"/>
  <c r="AT16" i="1"/>
  <c r="AV13" i="1"/>
  <c r="AU13" i="1"/>
  <c r="AT13" i="1"/>
  <c r="AS13" i="1"/>
  <c r="AV10" i="1"/>
  <c r="AU10" i="1"/>
  <c r="AS10" i="1"/>
  <c r="AV7" i="1"/>
  <c r="AU7" i="1"/>
  <c r="AT7" i="1"/>
  <c r="AS7" i="1"/>
  <c r="AV4" i="1"/>
  <c r="AT4" i="1"/>
  <c r="AS4" i="1"/>
  <c r="AR4" i="1"/>
  <c r="AQ4" i="1"/>
  <c r="AP4" i="1"/>
  <c r="AO4" i="1"/>
  <c r="AU106" i="1" s="1"/>
  <c r="AN106" i="1" s="1"/>
  <c r="AO106" i="1" s="1"/>
  <c r="AP106" i="1" s="1"/>
  <c r="AQ106" i="1" s="1"/>
  <c r="AR106" i="1" s="1"/>
  <c r="AN4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O108" i="1" l="1"/>
  <c r="AO112" i="1"/>
  <c r="AU103" i="1"/>
  <c r="AU102" i="1" s="1"/>
  <c r="AN108" i="1"/>
  <c r="AU100" i="1" l="1"/>
  <c r="AU105" i="1" s="1"/>
  <c r="AU108" i="1" s="1"/>
  <c r="AP108" i="1"/>
  <c r="AR107" i="1" l="1"/>
  <c r="AR108" i="1" s="1"/>
  <c r="AQ108" i="1"/>
  <c r="AO110" i="1" l="1"/>
  <c r="AO113" i="1" s="1"/>
  <c r="AO115" i="1" s="1"/>
  <c r="AO118" i="1" s="1"/>
  <c r="AO117" i="1" l="1"/>
</calcChain>
</file>

<file path=xl/sharedStrings.xml><?xml version="1.0" encoding="utf-8"?>
<sst xmlns="http://schemas.openxmlformats.org/spreadsheetml/2006/main" count="1112" uniqueCount="161">
  <si>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</si>
  <si>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</si>
  <si>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</si>
  <si>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</si>
  <si>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</si>
  <si>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</si>
  <si>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</si>
  <si>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</si>
  <si>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</si>
  <si>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</si>
  <si>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</si>
  <si>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</si>
  <si>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</si>
  <si>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</si>
  <si>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</si>
  <si>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</si>
  <si>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</si>
  <si>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</si>
  <si>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</si>
  <si>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</si>
  <si>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</si>
  <si>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</si>
  <si>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</si>
  <si>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</si>
  <si>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</si>
  <si>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</si>
  <si>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</si>
  <si>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</si>
  <si>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</si>
  <si>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</si>
  <si>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</si>
  <si>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</si>
  <si>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</si>
  <si>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</si>
  <si>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</si>
  <si>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</si>
  <si>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</si>
  <si>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</si>
  <si>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</si>
  <si>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</si>
  <si>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</si>
  <si>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</si>
  <si>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</si>
  <si>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</si>
  <si>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</si>
  <si>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</si>
  <si>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</si>
  <si>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</si>
  <si>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</si>
  <si>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</si>
  <si>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</si>
  <si>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</si>
  <si>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</si>
  <si>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</si>
  <si>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</si>
  <si>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</si>
  <si>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</si>
  <si>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</si>
  <si>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</si>
  <si>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</si>
  <si>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</si>
  <si>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</si>
  <si>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</si>
  <si>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</si>
  <si>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</si>
  <si>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</si>
  <si>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</si>
  <si>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</si>
  <si>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</si>
  <si>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</si>
  <si>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</si>
  <si>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</si>
  <si>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</si>
  <si>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</si>
  <si>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</si>
  <si>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</si>
  <si>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</si>
  <si>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</si>
  <si>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</si>
  <si>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</si>
  <si>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</si>
  <si>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</si>
  <si>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</si>
  <si>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</si>
  <si>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</si>
  <si>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</si>
  <si>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</si>
  <si>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</si>
  <si>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</si>
  <si>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</si>
  <si>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</si>
  <si>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</si>
  <si>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</si>
  <si>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</si>
  <si>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</si>
  <si>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</si>
  <si>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</si>
  <si>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</si>
  <si>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</si>
  <si>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</si>
  <si>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</si>
  <si>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</si>
  <si>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</si>
  <si>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</si>
  <si>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</si>
  <si>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</si>
  <si>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</si>
  <si>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</si>
  <si>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</si>
  <si>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</si>
  <si>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</si>
  <si>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</si>
  <si>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</si>
  <si>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</si>
  <si>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</si>
  <si>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</si>
  <si>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</si>
  <si>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</si>
  <si>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</si>
  <si>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</si>
  <si>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</si>
  <si>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</si>
  <si>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</si>
  <si>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</si>
  <si>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</si>
  <si>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</si>
  <si>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</si>
  <si>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</si>
  <si>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</si>
  <si>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</si>
  <si>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</si>
  <si>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</si>
  <si>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</si>
  <si>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</si>
  <si>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</si>
  <si>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</si>
  <si>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</si>
  <si>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</si>
  <si>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</si>
  <si>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</si>
  <si>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</si>
  <si>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</si>
  <si>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</si>
  <si>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</si>
  <si>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</si>
  <si>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</si>
  <si>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</si>
  <si>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</si>
  <si>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</si>
  <si>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</si>
  <si>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</si>
  <si>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</si>
  <si>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</si>
  <si>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</si>
  <si>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</si>
  <si>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</si>
  <si>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</si>
  <si>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</si>
  <si>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</si>
  <si>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</si>
  <si>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Autodesk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</si>
</sst>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8" borderId="0" xfId="0" applyNumberFormat="1" applyFont="1" applyFill="1"/>
    <xf numFmtId="0" fontId="0" fillId="8" borderId="0" xfId="0" applyFill="1"/>
    <xf numFmtId="9" fontId="16" fillId="8" borderId="9" xfId="0" applyNumberFormat="1" applyFont="1" applyFill="1" applyBorder="1" applyAlignment="1">
      <alignment wrapText="1"/>
    </xf>
    <xf numFmtId="10" fontId="1" fillId="8" borderId="10" xfId="0" applyNumberFormat="1" applyFont="1" applyFill="1" applyBorder="1" applyAlignment="1">
      <alignment horizontal="right" vertical="center"/>
    </xf>
    <xf numFmtId="164" fontId="1" fillId="8" borderId="0" xfId="0" applyNumberFormat="1" applyFont="1" applyFill="1"/>
    <xf numFmtId="0" fontId="0" fillId="8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8" borderId="11" xfId="0" applyFont="1" applyFill="1" applyBorder="1"/>
    <xf numFmtId="10" fontId="1" fillId="8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8" borderId="9" xfId="0" applyNumberFormat="1" applyFont="1" applyFill="1" applyBorder="1" applyAlignment="1">
      <alignment wrapText="1"/>
    </xf>
    <xf numFmtId="164" fontId="1" fillId="8" borderId="10" xfId="0" applyNumberFormat="1" applyFont="1" applyFill="1" applyBorder="1"/>
    <xf numFmtId="164" fontId="1" fillId="8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ADSK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84779050736497E-2"/>
          <c:y val="0.12309314586994728"/>
          <c:w val="0.86279541734860898"/>
          <c:h val="0.706150588821388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1'!$B$3:$AM$3</c:f>
              <c:numCache>
                <c:formatCode>#,###,,;\(#,###,,\);\ \-\ \-</c:formatCode>
                <c:ptCount val="38"/>
                <c:pt idx="0">
                  <c:v>29500000</c:v>
                </c:pt>
                <c:pt idx="1">
                  <c:v>52400000</c:v>
                </c:pt>
                <c:pt idx="2">
                  <c:v>79300000</c:v>
                </c:pt>
                <c:pt idx="3">
                  <c:v>117300000</c:v>
                </c:pt>
                <c:pt idx="4">
                  <c:v>178600000</c:v>
                </c:pt>
                <c:pt idx="5">
                  <c:v>237900000</c:v>
                </c:pt>
                <c:pt idx="6">
                  <c:v>274000000</c:v>
                </c:pt>
                <c:pt idx="7">
                  <c:v>353200000</c:v>
                </c:pt>
                <c:pt idx="8">
                  <c:v>405600000</c:v>
                </c:pt>
                <c:pt idx="9">
                  <c:v>454600000</c:v>
                </c:pt>
                <c:pt idx="10">
                  <c:v>534200000</c:v>
                </c:pt>
                <c:pt idx="11">
                  <c:v>496700000</c:v>
                </c:pt>
                <c:pt idx="12">
                  <c:v>617100000</c:v>
                </c:pt>
                <c:pt idx="13">
                  <c:v>740200000</c:v>
                </c:pt>
                <c:pt idx="14">
                  <c:v>820182000</c:v>
                </c:pt>
                <c:pt idx="15">
                  <c:v>936324000</c:v>
                </c:pt>
                <c:pt idx="16">
                  <c:v>947491000</c:v>
                </c:pt>
                <c:pt idx="17">
                  <c:v>824945000</c:v>
                </c:pt>
                <c:pt idx="18">
                  <c:v>951643000</c:v>
                </c:pt>
                <c:pt idx="19">
                  <c:v>1233767000</c:v>
                </c:pt>
                <c:pt idx="20">
                  <c:v>1523200000</c:v>
                </c:pt>
                <c:pt idx="21">
                  <c:v>1839800000</c:v>
                </c:pt>
                <c:pt idx="22">
                  <c:v>2171900000</c:v>
                </c:pt>
                <c:pt idx="23">
                  <c:v>2315200000</c:v>
                </c:pt>
                <c:pt idx="24">
                  <c:v>1713700000</c:v>
                </c:pt>
                <c:pt idx="25">
                  <c:v>1951800000</c:v>
                </c:pt>
                <c:pt idx="26">
                  <c:v>2215600000</c:v>
                </c:pt>
                <c:pt idx="27">
                  <c:v>2312200000</c:v>
                </c:pt>
                <c:pt idx="28">
                  <c:v>2273900000</c:v>
                </c:pt>
                <c:pt idx="29">
                  <c:v>2512200000</c:v>
                </c:pt>
                <c:pt idx="30">
                  <c:v>2504100000</c:v>
                </c:pt>
                <c:pt idx="31">
                  <c:v>2031000000</c:v>
                </c:pt>
                <c:pt idx="32">
                  <c:v>2056600000</c:v>
                </c:pt>
                <c:pt idx="33">
                  <c:v>2569800000</c:v>
                </c:pt>
                <c:pt idx="34">
                  <c:v>3274300000</c:v>
                </c:pt>
                <c:pt idx="35">
                  <c:v>3790400000</c:v>
                </c:pt>
                <c:pt idx="36">
                  <c:v>4386400000</c:v>
                </c:pt>
                <c:pt idx="37">
                  <c:v>5005000000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6-C44B-8907-D25055D167A9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1'!$B$19:$AM$19</c:f>
              <c:numCache>
                <c:formatCode>#,###,,;\(#,###,,\);\ \-\ \-</c:formatCode>
                <c:ptCount val="38"/>
                <c:pt idx="0">
                  <c:v>13400000</c:v>
                </c:pt>
                <c:pt idx="1">
                  <c:v>23900000</c:v>
                </c:pt>
                <c:pt idx="2">
                  <c:v>37600000</c:v>
                </c:pt>
                <c:pt idx="3">
                  <c:v>58100000</c:v>
                </c:pt>
                <c:pt idx="4">
                  <c:v>84300000</c:v>
                </c:pt>
                <c:pt idx="5">
                  <c:v>105500000</c:v>
                </c:pt>
                <c:pt idx="6">
                  <c:v>107100000</c:v>
                </c:pt>
                <c:pt idx="7">
                  <c:v>86200000</c:v>
                </c:pt>
                <c:pt idx="8">
                  <c:v>117400000</c:v>
                </c:pt>
                <c:pt idx="9">
                  <c:v>114100000</c:v>
                </c:pt>
                <c:pt idx="10">
                  <c:v>163500000</c:v>
                </c:pt>
                <c:pt idx="11">
                  <c:v>101300000</c:v>
                </c:pt>
                <c:pt idx="12">
                  <c:v>98900000</c:v>
                </c:pt>
                <c:pt idx="13">
                  <c:v>209700000</c:v>
                </c:pt>
                <c:pt idx="14">
                  <c:v>103668000</c:v>
                </c:pt>
                <c:pt idx="15">
                  <c:v>213617000</c:v>
                </c:pt>
                <c:pt idx="16">
                  <c:v>188389000</c:v>
                </c:pt>
                <c:pt idx="17">
                  <c:v>87310000</c:v>
                </c:pt>
                <c:pt idx="18">
                  <c:v>173488000</c:v>
                </c:pt>
                <c:pt idx="19">
                  <c:v>298277000</c:v>
                </c:pt>
                <c:pt idx="20">
                  <c:v>426700000</c:v>
                </c:pt>
                <c:pt idx="21">
                  <c:v>420000000</c:v>
                </c:pt>
                <c:pt idx="22">
                  <c:v>531300000</c:v>
                </c:pt>
                <c:pt idx="23">
                  <c:v>344300000</c:v>
                </c:pt>
                <c:pt idx="24">
                  <c:v>196200000</c:v>
                </c:pt>
                <c:pt idx="25">
                  <c:v>377400000</c:v>
                </c:pt>
                <c:pt idx="26">
                  <c:v>478400000</c:v>
                </c:pt>
                <c:pt idx="27">
                  <c:v>442700000</c:v>
                </c:pt>
                <c:pt idx="28">
                  <c:v>418600000</c:v>
                </c:pt>
                <c:pt idx="29">
                  <c:v>242100000</c:v>
                </c:pt>
                <c:pt idx="30">
                  <c:v>159400000</c:v>
                </c:pt>
                <c:pt idx="31">
                  <c:v>-354900000</c:v>
                </c:pt>
                <c:pt idx="32">
                  <c:v>-414400000</c:v>
                </c:pt>
                <c:pt idx="33">
                  <c:v>104600000</c:v>
                </c:pt>
                <c:pt idx="34">
                  <c:v>476100000</c:v>
                </c:pt>
                <c:pt idx="35">
                  <c:v>721600000</c:v>
                </c:pt>
                <c:pt idx="36">
                  <c:v>712800000</c:v>
                </c:pt>
                <c:pt idx="37">
                  <c:v>1139000000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6-C44B-8907-D25055D167A9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1'!$B$106:$AM$106</c:f>
              <c:numCache>
                <c:formatCode>#,###,,;\(#,###,,\);\ \-\ \-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38700000</c:v>
                </c:pt>
                <c:pt idx="5">
                  <c:v>37300000</c:v>
                </c:pt>
                <c:pt idx="6">
                  <c:v>63000000</c:v>
                </c:pt>
                <c:pt idx="7">
                  <c:v>57600000</c:v>
                </c:pt>
                <c:pt idx="8">
                  <c:v>67400000</c:v>
                </c:pt>
                <c:pt idx="9">
                  <c:v>84400000</c:v>
                </c:pt>
                <c:pt idx="10">
                  <c:v>90300000</c:v>
                </c:pt>
                <c:pt idx="11">
                  <c:v>96800000</c:v>
                </c:pt>
                <c:pt idx="12">
                  <c:v>143600000</c:v>
                </c:pt>
                <c:pt idx="13">
                  <c:v>40800000</c:v>
                </c:pt>
                <c:pt idx="14">
                  <c:v>88673000</c:v>
                </c:pt>
                <c:pt idx="15">
                  <c:v>163707000</c:v>
                </c:pt>
                <c:pt idx="16">
                  <c:v>165088000</c:v>
                </c:pt>
                <c:pt idx="17">
                  <c:v>50131000</c:v>
                </c:pt>
                <c:pt idx="18">
                  <c:v>189081000</c:v>
                </c:pt>
                <c:pt idx="19">
                  <c:v>332297000</c:v>
                </c:pt>
                <c:pt idx="20">
                  <c:v>394700000</c:v>
                </c:pt>
                <c:pt idx="21">
                  <c:v>541300000</c:v>
                </c:pt>
                <c:pt idx="22">
                  <c:v>665200000</c:v>
                </c:pt>
                <c:pt idx="23">
                  <c:v>515500000</c:v>
                </c:pt>
                <c:pt idx="24">
                  <c:v>207800000</c:v>
                </c:pt>
                <c:pt idx="25">
                  <c:v>512500000</c:v>
                </c:pt>
                <c:pt idx="26">
                  <c:v>510500000</c:v>
                </c:pt>
                <c:pt idx="27">
                  <c:v>502700000</c:v>
                </c:pt>
                <c:pt idx="28">
                  <c:v>499300000</c:v>
                </c:pt>
                <c:pt idx="29">
                  <c:v>632600000</c:v>
                </c:pt>
                <c:pt idx="30">
                  <c:v>341600000</c:v>
                </c:pt>
                <c:pt idx="31">
                  <c:v>93700000</c:v>
                </c:pt>
                <c:pt idx="32">
                  <c:v>-49800000</c:v>
                </c:pt>
                <c:pt idx="33">
                  <c:v>310100000</c:v>
                </c:pt>
                <c:pt idx="34">
                  <c:v>1361900000</c:v>
                </c:pt>
                <c:pt idx="35">
                  <c:v>1341300000</c:v>
                </c:pt>
                <c:pt idx="36">
                  <c:v>1464800000</c:v>
                </c:pt>
                <c:pt idx="37">
                  <c:v>2031000000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6-C44B-8907-D25055D16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4451632"/>
        <c:axId val="114453632"/>
      </c:barChart>
      <c:catAx>
        <c:axId val="1144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3632"/>
        <c:crosses val="autoZero"/>
        <c:auto val="1"/>
        <c:lblAlgn val="ctr"/>
        <c:lblOffset val="100"/>
        <c:noMultiLvlLbl val="0"/>
      </c:catAx>
      <c:valAx>
        <c:axId val="114453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043568694666028"/>
          <c:y val="0.91213004349851701"/>
          <c:w val="0.30007778651236516"/>
          <c:h val="4.8033986964283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15874</xdr:colOff>
      <xdr:row>108</xdr:row>
      <xdr:rowOff>25399</xdr:rowOff>
    </xdr:from>
    <xdr:to>
      <xdr:col>46</xdr:col>
      <xdr:colOff>1619249</xdr:colOff>
      <xdr:row>132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C1D46-ACF7-4C81-5F4E-551FA1DDC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769397/000089843095000671/0000898430-95-000671-index.html" TargetMode="External"/><Relationship Id="rId42" Type="http://schemas.openxmlformats.org/officeDocument/2006/relationships/hyperlink" Target="https://www.sec.gov/Archives/edgar/data/769397/000119312506068809/d10k.htm" TargetMode="External"/><Relationship Id="rId47" Type="http://schemas.openxmlformats.org/officeDocument/2006/relationships/hyperlink" Target="https://www.sec.gov/Archives/edgar/data/769397/000119312508068567/d10k.htm" TargetMode="External"/><Relationship Id="rId63" Type="http://schemas.openxmlformats.org/officeDocument/2006/relationships/hyperlink" Target="https://www.sec.gov/Archives/edgar/data/769397/000076939716000067/0000769397-16-000067-index.html" TargetMode="External"/><Relationship Id="rId68" Type="http://schemas.openxmlformats.org/officeDocument/2006/relationships/hyperlink" Target="https://www.sec.gov/Archives/edgar/data/769397/000076939719000016/0000769397-19-000016-index.html" TargetMode="External"/><Relationship Id="rId1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769397/000092962497000492/0000929624-97-000492-index.html" TargetMode="External"/><Relationship Id="rId32" Type="http://schemas.openxmlformats.org/officeDocument/2006/relationships/hyperlink" Target="https://www.sec.gov/Archives/edgar/data/769397/000101287001500493/0001012870-01-500493-index.html" TargetMode="External"/><Relationship Id="rId37" Type="http://schemas.openxmlformats.org/officeDocument/2006/relationships/hyperlink" Target="https://www.sec.gov/Archives/edgar/data/769397/000119312503002078/d10k.htm" TargetMode="External"/><Relationship Id="rId40" Type="http://schemas.openxmlformats.org/officeDocument/2006/relationships/hyperlink" Target="https://www.sec.gov/Archives/edgar/data/769397/000119312505067261/d10k.htm" TargetMode="External"/><Relationship Id="rId45" Type="http://schemas.openxmlformats.org/officeDocument/2006/relationships/hyperlink" Target="https://www.sec.gov/Archives/edgar/data/769397/000119312507128970/d10k.htm" TargetMode="External"/><Relationship Id="rId53" Type="http://schemas.openxmlformats.org/officeDocument/2006/relationships/hyperlink" Target="https://www.sec.gov/Archives/edgar/data/769397/000119312511071209/d10k.htm" TargetMode="External"/><Relationship Id="rId58" Type="http://schemas.openxmlformats.org/officeDocument/2006/relationships/hyperlink" Target="https://www.sec.gov/Archives/edgar/data/769397/000076939714000018/adsk-0131201410xk.htm" TargetMode="External"/><Relationship Id="rId66" Type="http://schemas.openxmlformats.org/officeDocument/2006/relationships/hyperlink" Target="https://www.sec.gov/Archives/edgar/data/769397/000076939718000011/0000769397-18-000011-index.html" TargetMode="External"/><Relationship Id="rId74" Type="http://schemas.openxmlformats.org/officeDocument/2006/relationships/hyperlink" Target="https://www.sec.gov/Archives/edgar/data/769397/000076939722000019/0000769397-22-000019-index.htm" TargetMode="External"/><Relationship Id="rId79" Type="http://schemas.openxmlformats.org/officeDocument/2006/relationships/drawing" Target="../drawings/drawing1.xml"/><Relationship Id="rId5" Type="http://schemas.openxmlformats.org/officeDocument/2006/relationships/hyperlink" Target="https://sec.gov/" TargetMode="External"/><Relationship Id="rId61" Type="http://schemas.openxmlformats.org/officeDocument/2006/relationships/hyperlink" Target="https://www.sec.gov/Archives/edgar/data/769397/000076939715000012/adsk-0131201510xk.htm" TargetMode="External"/><Relationship Id="rId1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sec.gov/" TargetMode="External"/><Relationship Id="rId27" Type="http://schemas.openxmlformats.org/officeDocument/2006/relationships/hyperlink" Target="https://sec.gov/" TargetMode="External"/><Relationship Id="rId30" Type="http://schemas.openxmlformats.org/officeDocument/2006/relationships/hyperlink" Target="https://sec.gov/" TargetMode="External"/><Relationship Id="rId35" Type="http://schemas.openxmlformats.org/officeDocument/2006/relationships/hyperlink" Target="https://www.sec.gov/Archives/edgar/data/769397/000089843002001691/0000898430-02-001691-index.html" TargetMode="External"/><Relationship Id="rId43" Type="http://schemas.openxmlformats.org/officeDocument/2006/relationships/hyperlink" Target="https://www.sec.gov/Archives/edgar/data/769397/000119312506068809/d10k.htm" TargetMode="External"/><Relationship Id="rId48" Type="http://schemas.openxmlformats.org/officeDocument/2006/relationships/hyperlink" Target="https://www.sec.gov/Archives/edgar/data/769397/000119312509059920/0001193125-09-059920-index.html" TargetMode="External"/><Relationship Id="rId56" Type="http://schemas.openxmlformats.org/officeDocument/2006/relationships/hyperlink" Target="https://www.sec.gov/Archives/edgar/data/769397/000076939713000007/0000769397-13-000007-index.html" TargetMode="External"/><Relationship Id="rId64" Type="http://schemas.openxmlformats.org/officeDocument/2006/relationships/hyperlink" Target="https://www.sec.gov/Archives/edgar/data/769397/000076939717000014/0000769397-17-000014-index.html" TargetMode="External"/><Relationship Id="rId69" Type="http://schemas.openxmlformats.org/officeDocument/2006/relationships/hyperlink" Target="https://www.sec.gov/Archives/edgar/data/769397/000076939719000016/0000769397-19-000016-index.html" TargetMode="External"/><Relationship Id="rId77" Type="http://schemas.openxmlformats.org/officeDocument/2006/relationships/hyperlink" Target="https://sec.gov/" TargetMode="Externa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769397/000119312510061070/0001193125-10-061070-index.html" TargetMode="External"/><Relationship Id="rId72" Type="http://schemas.openxmlformats.org/officeDocument/2006/relationships/hyperlink" Target="https://www.sec.gov/Archives/edgar/data/769397/000076939721000014/0000769397-21-000014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www.sec.gov/Archives/edgar/data/769397/000092962497000492/0000929624-97-000492-index.html" TargetMode="External"/><Relationship Id="rId33" Type="http://schemas.openxmlformats.org/officeDocument/2006/relationships/hyperlink" Target="https://www.sec.gov/Archives/edgar/data/769397/000101287001500493/0001012870-01-500493-index.html" TargetMode="External"/><Relationship Id="rId38" Type="http://schemas.openxmlformats.org/officeDocument/2006/relationships/hyperlink" Target="https://www.sec.gov/Archives/edgar/data/769397/000119312504059372/d10k.htm" TargetMode="External"/><Relationship Id="rId46" Type="http://schemas.openxmlformats.org/officeDocument/2006/relationships/hyperlink" Target="https://www.sec.gov/Archives/edgar/data/769397/000119312508068567/d10k.htm" TargetMode="External"/><Relationship Id="rId59" Type="http://schemas.openxmlformats.org/officeDocument/2006/relationships/hyperlink" Target="https://www.sec.gov/Archives/edgar/data/769397/000076939714000018/adsk-0131201410xk.htm" TargetMode="External"/><Relationship Id="rId67" Type="http://schemas.openxmlformats.org/officeDocument/2006/relationships/hyperlink" Target="https://www.sec.gov/Archives/edgar/data/769397/000076939718000011/0000769397-18-000011-index.html" TargetMode="External"/><Relationship Id="rId20" Type="http://schemas.openxmlformats.org/officeDocument/2006/relationships/hyperlink" Target="https://www.sec.gov/Archives/edgar/data/769397/000089843095000671/0000898430-95-000671-index.html" TargetMode="External"/><Relationship Id="rId41" Type="http://schemas.openxmlformats.org/officeDocument/2006/relationships/hyperlink" Target="https://www.sec.gov/Archives/edgar/data/769397/000119312505067261/d10k.htm" TargetMode="External"/><Relationship Id="rId54" Type="http://schemas.openxmlformats.org/officeDocument/2006/relationships/hyperlink" Target="https://www.sec.gov/Archives/edgar/data/769397/000076939712000005/0000769397-12-000005-index.html" TargetMode="External"/><Relationship Id="rId62" Type="http://schemas.openxmlformats.org/officeDocument/2006/relationships/hyperlink" Target="https://www.sec.gov/Archives/edgar/data/769397/000076939716000067/0000769397-16-000067-index.html" TargetMode="External"/><Relationship Id="rId70" Type="http://schemas.openxmlformats.org/officeDocument/2006/relationships/hyperlink" Target="https://www.sec.gov/Archives/edgar/data/769397/000076939720000013/0000769397-20-000013-index.html" TargetMode="External"/><Relationship Id="rId75" Type="http://schemas.openxmlformats.org/officeDocument/2006/relationships/hyperlink" Target="https://www.sec.gov/Archives/edgar/data/769397/000076939722000019/0000769397-22-000019-index.htm" TargetMode="External"/><Relationship Id="rId1" Type="http://schemas.openxmlformats.org/officeDocument/2006/relationships/hyperlink" Target="https://roic.ai/company/ADSK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sec.gov/" TargetMode="External"/><Relationship Id="rId28" Type="http://schemas.openxmlformats.org/officeDocument/2006/relationships/hyperlink" Target="https://sec.gov/" TargetMode="External"/><Relationship Id="rId36" Type="http://schemas.openxmlformats.org/officeDocument/2006/relationships/hyperlink" Target="https://www.sec.gov/Archives/edgar/data/769397/000119312503002078/d10k.htm" TargetMode="External"/><Relationship Id="rId49" Type="http://schemas.openxmlformats.org/officeDocument/2006/relationships/hyperlink" Target="https://www.sec.gov/Archives/edgar/data/769397/000119312509059920/0001193125-09-059920-index.html" TargetMode="External"/><Relationship Id="rId57" Type="http://schemas.openxmlformats.org/officeDocument/2006/relationships/hyperlink" Target="https://www.sec.gov/Archives/edgar/data/769397/000076939713000007/0000769397-13-000007-index.html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sec.gov/" TargetMode="External"/><Relationship Id="rId44" Type="http://schemas.openxmlformats.org/officeDocument/2006/relationships/hyperlink" Target="https://www.sec.gov/Archives/edgar/data/769397/000119312507128970/d10k.htm" TargetMode="External"/><Relationship Id="rId52" Type="http://schemas.openxmlformats.org/officeDocument/2006/relationships/hyperlink" Target="https://www.sec.gov/Archives/edgar/data/769397/000119312511071209/d10k.htm" TargetMode="External"/><Relationship Id="rId60" Type="http://schemas.openxmlformats.org/officeDocument/2006/relationships/hyperlink" Target="https://www.sec.gov/Archives/edgar/data/769397/000076939715000012/adsk-0131201510xk.htm" TargetMode="External"/><Relationship Id="rId65" Type="http://schemas.openxmlformats.org/officeDocument/2006/relationships/hyperlink" Target="https://www.sec.gov/Archives/edgar/data/769397/000076939717000014/0000769397-17-000014-index.html" TargetMode="External"/><Relationship Id="rId73" Type="http://schemas.openxmlformats.org/officeDocument/2006/relationships/hyperlink" Target="https://www.sec.gov/Archives/edgar/data/769397/000076939721000014/0000769397-21-000014-index.htm" TargetMode="External"/><Relationship Id="rId78" Type="http://schemas.openxmlformats.org/officeDocument/2006/relationships/hyperlink" Target="https://finbox.com/NASDAQGS:ADSK/explorer/revenue_proj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39" Type="http://schemas.openxmlformats.org/officeDocument/2006/relationships/hyperlink" Target="https://www.sec.gov/Archives/edgar/data/769397/000119312504059372/d10k.htm" TargetMode="External"/><Relationship Id="rId34" Type="http://schemas.openxmlformats.org/officeDocument/2006/relationships/hyperlink" Target="https://www.sec.gov/Archives/edgar/data/769397/000089843002001691/0000898430-02-001691-index.html" TargetMode="External"/><Relationship Id="rId50" Type="http://schemas.openxmlformats.org/officeDocument/2006/relationships/hyperlink" Target="https://www.sec.gov/Archives/edgar/data/769397/000119312510061070/0001193125-10-061070-index.html" TargetMode="External"/><Relationship Id="rId55" Type="http://schemas.openxmlformats.org/officeDocument/2006/relationships/hyperlink" Target="https://www.sec.gov/Archives/edgar/data/769397/000076939712000005/0000769397-12-000005-index.html" TargetMode="External"/><Relationship Id="rId76" Type="http://schemas.openxmlformats.org/officeDocument/2006/relationships/hyperlink" Target="https://sec.gov/" TargetMode="External"/><Relationship Id="rId7" Type="http://schemas.openxmlformats.org/officeDocument/2006/relationships/hyperlink" Target="https://sec.gov/" TargetMode="External"/><Relationship Id="rId71" Type="http://schemas.openxmlformats.org/officeDocument/2006/relationships/hyperlink" Target="https://www.sec.gov/Archives/edgar/data/769397/000076939720000013/0000769397-20-000013-index.html" TargetMode="External"/><Relationship Id="rId2" Type="http://schemas.openxmlformats.org/officeDocument/2006/relationships/hyperlink" Target="https://sec.gov/" TargetMode="External"/><Relationship Id="rId29" Type="http://schemas.openxmlformats.org/officeDocument/2006/relationships/hyperlink" Target="https://se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18"/>
  <sheetViews>
    <sheetView tabSelected="1" zoomScale="80" zoomScaleNormal="80" workbookViewId="0">
      <pane xSplit="1" ySplit="1" topLeftCell="B2" activePane="bottomRight" state="frozen"/>
      <selection pane="topRight"/>
      <selection pane="bottomLeft"/>
      <selection pane="bottomRight" activeCell="F13" sqref="F13"/>
    </sheetView>
  </sheetViews>
  <sheetFormatPr baseColWidth="10" defaultRowHeight="16" x14ac:dyDescent="0.2"/>
  <cols>
    <col min="1" max="1" width="50" customWidth="1"/>
    <col min="2" max="39" width="15" customWidth="1"/>
    <col min="40" max="48" width="21.33203125" customWidth="1"/>
  </cols>
  <sheetData>
    <row r="1" spans="1:48" ht="22" thickBot="1" x14ac:dyDescent="0.3">
      <c r="A1" s="3" t="s">
        <v>160</v>
      </c>
      <c r="B1" s="8">
        <v>1986</v>
      </c>
      <c r="C1" s="8">
        <v>1987</v>
      </c>
      <c r="D1" s="8">
        <v>1988</v>
      </c>
      <c r="E1" s="8">
        <v>1989</v>
      </c>
      <c r="F1" s="8">
        <v>1990</v>
      </c>
      <c r="G1" s="8">
        <v>1991</v>
      </c>
      <c r="H1" s="8">
        <v>1992</v>
      </c>
      <c r="I1" s="8">
        <v>1993</v>
      </c>
      <c r="J1" s="8">
        <v>1994</v>
      </c>
      <c r="K1" s="8">
        <v>1995</v>
      </c>
      <c r="L1" s="8">
        <v>1996</v>
      </c>
      <c r="M1" s="8">
        <v>1997</v>
      </c>
      <c r="N1" s="8">
        <v>1998</v>
      </c>
      <c r="O1" s="8">
        <v>1999</v>
      </c>
      <c r="P1" s="8">
        <v>2000</v>
      </c>
      <c r="Q1" s="8">
        <v>2001</v>
      </c>
      <c r="R1" s="8">
        <v>2002</v>
      </c>
      <c r="S1" s="8">
        <v>2003</v>
      </c>
      <c r="T1" s="8">
        <v>2004</v>
      </c>
      <c r="U1" s="8">
        <v>2005</v>
      </c>
      <c r="V1" s="8">
        <v>2006</v>
      </c>
      <c r="W1" s="8">
        <v>2007</v>
      </c>
      <c r="X1" s="8">
        <v>2008</v>
      </c>
      <c r="Y1" s="8">
        <v>2009</v>
      </c>
      <c r="Z1" s="8">
        <v>2010</v>
      </c>
      <c r="AA1" s="8">
        <v>2011</v>
      </c>
      <c r="AB1" s="8">
        <v>2012</v>
      </c>
      <c r="AC1" s="8">
        <v>2013</v>
      </c>
      <c r="AD1" s="8">
        <v>2014</v>
      </c>
      <c r="AE1" s="8">
        <v>2015</v>
      </c>
      <c r="AF1" s="8">
        <v>2016</v>
      </c>
      <c r="AG1" s="8">
        <v>2017</v>
      </c>
      <c r="AH1" s="8">
        <v>2018</v>
      </c>
      <c r="AI1" s="8">
        <v>2019</v>
      </c>
      <c r="AJ1" s="8">
        <v>2020</v>
      </c>
      <c r="AK1" s="8">
        <v>2021</v>
      </c>
      <c r="AL1" s="8">
        <v>2022</v>
      </c>
      <c r="AM1" s="8">
        <v>2023</v>
      </c>
      <c r="AN1" s="27">
        <v>2024</v>
      </c>
      <c r="AO1" s="27">
        <v>2025</v>
      </c>
      <c r="AP1" s="27">
        <v>2026</v>
      </c>
      <c r="AQ1" s="27">
        <v>2027</v>
      </c>
      <c r="AR1" s="27">
        <v>2028</v>
      </c>
    </row>
    <row r="2" spans="1:4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 t="s">
        <v>91</v>
      </c>
      <c r="AH2" s="9" t="s">
        <v>91</v>
      </c>
      <c r="AI2" s="9" t="s">
        <v>91</v>
      </c>
      <c r="AJ2" s="9" t="s">
        <v>91</v>
      </c>
      <c r="AK2" s="9" t="s">
        <v>91</v>
      </c>
      <c r="AL2" s="9" t="s">
        <v>91</v>
      </c>
      <c r="AM2" s="9" t="s">
        <v>91</v>
      </c>
      <c r="AN2" s="9" t="s">
        <v>91</v>
      </c>
      <c r="AO2" s="9" t="s">
        <v>91</v>
      </c>
      <c r="AP2" s="9" t="s">
        <v>91</v>
      </c>
      <c r="AQ2" s="9"/>
      <c r="AR2" s="9"/>
    </row>
    <row r="3" spans="1:48" ht="40" x14ac:dyDescent="0.25">
      <c r="A3" s="5" t="s">
        <v>1</v>
      </c>
      <c r="B3" s="1">
        <v>29500000</v>
      </c>
      <c r="C3" s="1">
        <v>52400000</v>
      </c>
      <c r="D3" s="1">
        <v>79300000</v>
      </c>
      <c r="E3" s="1">
        <v>117300000</v>
      </c>
      <c r="F3" s="1">
        <v>178600000</v>
      </c>
      <c r="G3" s="1">
        <v>237900000</v>
      </c>
      <c r="H3" s="1">
        <v>274000000</v>
      </c>
      <c r="I3" s="1">
        <v>353200000</v>
      </c>
      <c r="J3" s="1">
        <v>405600000</v>
      </c>
      <c r="K3" s="1">
        <v>454600000</v>
      </c>
      <c r="L3" s="1">
        <v>534200000</v>
      </c>
      <c r="M3" s="1">
        <v>496700000</v>
      </c>
      <c r="N3" s="1">
        <v>617100000</v>
      </c>
      <c r="O3" s="1">
        <v>740200000</v>
      </c>
      <c r="P3" s="1">
        <v>820182000</v>
      </c>
      <c r="Q3" s="1">
        <v>936324000</v>
      </c>
      <c r="R3" s="1">
        <v>947491000</v>
      </c>
      <c r="S3" s="1">
        <v>824945000</v>
      </c>
      <c r="T3" s="1">
        <v>951643000</v>
      </c>
      <c r="U3" s="1">
        <v>1233767000</v>
      </c>
      <c r="V3" s="1">
        <v>1523200000</v>
      </c>
      <c r="W3" s="1">
        <v>1839800000</v>
      </c>
      <c r="X3" s="1">
        <v>2171900000</v>
      </c>
      <c r="Y3" s="1">
        <v>2315200000</v>
      </c>
      <c r="Z3" s="1">
        <v>1713700000</v>
      </c>
      <c r="AA3" s="1">
        <v>1951800000</v>
      </c>
      <c r="AB3" s="1">
        <v>2215600000</v>
      </c>
      <c r="AC3" s="1">
        <v>2312200000</v>
      </c>
      <c r="AD3" s="1">
        <v>2273900000</v>
      </c>
      <c r="AE3" s="1">
        <v>2512200000</v>
      </c>
      <c r="AF3" s="1">
        <v>2504100000</v>
      </c>
      <c r="AG3" s="1">
        <v>2031000000</v>
      </c>
      <c r="AH3" s="1">
        <v>2056600000</v>
      </c>
      <c r="AI3" s="1">
        <v>2569800000</v>
      </c>
      <c r="AJ3" s="1">
        <v>3274300000</v>
      </c>
      <c r="AK3" s="1">
        <v>3790400000</v>
      </c>
      <c r="AL3" s="1">
        <v>4386400000</v>
      </c>
      <c r="AM3" s="1">
        <v>5005000000</v>
      </c>
      <c r="AN3" s="28">
        <v>5419000000</v>
      </c>
      <c r="AO3" s="28">
        <v>6036000000</v>
      </c>
      <c r="AP3" s="28">
        <v>6688000000</v>
      </c>
      <c r="AQ3" s="28">
        <v>7529000000</v>
      </c>
      <c r="AR3" s="28">
        <v>8377000000</v>
      </c>
      <c r="AS3" s="18" t="s">
        <v>109</v>
      </c>
      <c r="AT3" s="19" t="s">
        <v>110</v>
      </c>
      <c r="AU3" s="19" t="s">
        <v>111</v>
      </c>
      <c r="AV3" s="19" t="s">
        <v>112</v>
      </c>
    </row>
    <row r="4" spans="1:48" ht="19" x14ac:dyDescent="0.25">
      <c r="A4" s="14" t="s">
        <v>94</v>
      </c>
      <c r="B4" s="1"/>
      <c r="C4" s="15">
        <f>(C3/B3)-1</f>
        <v>0.77627118644067794</v>
      </c>
      <c r="D4" s="15">
        <f>(D3/C3)-1</f>
        <v>0.51335877862595414</v>
      </c>
      <c r="E4" s="15">
        <f>(E3/D3)-1</f>
        <v>0.47919293820933162</v>
      </c>
      <c r="F4" s="15">
        <f t="shared" ref="F4:AR4" si="0">(F3/E3)-1</f>
        <v>0.52259164535379377</v>
      </c>
      <c r="G4" s="15">
        <f t="shared" si="0"/>
        <v>0.33202687569988809</v>
      </c>
      <c r="H4" s="16">
        <f t="shared" si="0"/>
        <v>0.15174443043295494</v>
      </c>
      <c r="I4" s="16">
        <f t="shared" si="0"/>
        <v>0.28905109489051095</v>
      </c>
      <c r="J4" s="16">
        <f t="shared" si="0"/>
        <v>0.14835787089467734</v>
      </c>
      <c r="K4" s="16">
        <f t="shared" si="0"/>
        <v>0.12080867850098609</v>
      </c>
      <c r="L4" s="16">
        <f t="shared" si="0"/>
        <v>0.17509898812142533</v>
      </c>
      <c r="M4" s="16">
        <f t="shared" si="0"/>
        <v>-7.0198427555222764E-2</v>
      </c>
      <c r="N4" s="16">
        <f t="shared" si="0"/>
        <v>0.24239983893698414</v>
      </c>
      <c r="O4" s="16">
        <f t="shared" si="0"/>
        <v>0.19948144547075031</v>
      </c>
      <c r="P4" s="16">
        <f t="shared" si="0"/>
        <v>0.1080545798432857</v>
      </c>
      <c r="Q4" s="16">
        <f t="shared" si="0"/>
        <v>0.14160515592880607</v>
      </c>
      <c r="R4" s="16">
        <f t="shared" si="0"/>
        <v>1.1926427176917498E-2</v>
      </c>
      <c r="S4" s="16">
        <f t="shared" si="0"/>
        <v>-0.12933737629170095</v>
      </c>
      <c r="T4" s="16">
        <f t="shared" si="0"/>
        <v>0.15358357223814911</v>
      </c>
      <c r="U4" s="16">
        <f t="shared" si="0"/>
        <v>0.29645991196278443</v>
      </c>
      <c r="V4" s="16">
        <f t="shared" si="0"/>
        <v>0.2345929174633461</v>
      </c>
      <c r="W4" s="16">
        <f t="shared" si="0"/>
        <v>0.2078518907563025</v>
      </c>
      <c r="X4" s="16">
        <f t="shared" si="0"/>
        <v>0.18050875095119046</v>
      </c>
      <c r="Y4" s="16">
        <f t="shared" si="0"/>
        <v>6.5979096643491886E-2</v>
      </c>
      <c r="Z4" s="16">
        <f t="shared" si="0"/>
        <v>-0.2598047684865239</v>
      </c>
      <c r="AA4" s="16">
        <f t="shared" si="0"/>
        <v>0.13893913753865905</v>
      </c>
      <c r="AB4" s="16">
        <f t="shared" si="0"/>
        <v>0.13515729070601501</v>
      </c>
      <c r="AC4" s="16">
        <f t="shared" si="0"/>
        <v>4.3599927784798709E-2</v>
      </c>
      <c r="AD4" s="16">
        <f t="shared" si="0"/>
        <v>-1.6564311045757285E-2</v>
      </c>
      <c r="AE4" s="16">
        <f t="shared" si="0"/>
        <v>0.10479792427107615</v>
      </c>
      <c r="AF4" s="16">
        <f t="shared" si="0"/>
        <v>-3.224265583950281E-3</v>
      </c>
      <c r="AG4" s="16">
        <f t="shared" si="0"/>
        <v>-0.18893015454654372</v>
      </c>
      <c r="AH4" s="16">
        <f t="shared" si="0"/>
        <v>1.2604628261939865E-2</v>
      </c>
      <c r="AI4" s="16">
        <f t="shared" si="0"/>
        <v>0.24953807254692206</v>
      </c>
      <c r="AJ4" s="16">
        <f t="shared" si="0"/>
        <v>0.27414584792590868</v>
      </c>
      <c r="AK4" s="16">
        <f t="shared" si="0"/>
        <v>0.15762147634608925</v>
      </c>
      <c r="AL4" s="16">
        <f t="shared" si="0"/>
        <v>0.15723934149430141</v>
      </c>
      <c r="AM4" s="16">
        <f t="shared" si="0"/>
        <v>0.14102681014043417</v>
      </c>
      <c r="AN4" s="16">
        <f t="shared" si="0"/>
        <v>8.2717282717282625E-2</v>
      </c>
      <c r="AO4" s="16">
        <f t="shared" si="0"/>
        <v>0.11385864550655111</v>
      </c>
      <c r="AP4" s="16">
        <f t="shared" si="0"/>
        <v>0.10801855533465865</v>
      </c>
      <c r="AQ4" s="16">
        <f t="shared" si="0"/>
        <v>0.12574760765550241</v>
      </c>
      <c r="AR4" s="16">
        <f t="shared" si="0"/>
        <v>0.11263115951653613</v>
      </c>
      <c r="AS4" s="17">
        <f>(AM4+AL4+AK4)/3</f>
        <v>0.15196254266027495</v>
      </c>
      <c r="AT4" s="17">
        <f>(AM20+AL20+AK20)/3</f>
        <v>0.36712551080689559</v>
      </c>
      <c r="AU4" s="17">
        <f>(AM29+AL29+AK29)/3</f>
        <v>1.5666417940404853</v>
      </c>
      <c r="AV4" s="17">
        <f>(AM105+AL105+AK105)/3</f>
        <v>0.15449544566391402</v>
      </c>
    </row>
    <row r="5" spans="1:48" ht="19" x14ac:dyDescent="0.25">
      <c r="A5" s="5" t="s">
        <v>2</v>
      </c>
      <c r="B5" s="1">
        <v>4200000</v>
      </c>
      <c r="C5" s="1">
        <v>6900000</v>
      </c>
      <c r="D5" s="1">
        <v>7900000</v>
      </c>
      <c r="E5" s="1">
        <v>10600000</v>
      </c>
      <c r="F5" s="1">
        <v>14600000</v>
      </c>
      <c r="G5" s="1">
        <v>14100000</v>
      </c>
      <c r="H5" s="1">
        <v>24400000</v>
      </c>
      <c r="I5" s="1">
        <v>47300000</v>
      </c>
      <c r="J5" s="1">
        <v>42800000</v>
      </c>
      <c r="K5" s="1">
        <v>36700000</v>
      </c>
      <c r="L5" s="1">
        <v>41600000</v>
      </c>
      <c r="M5" s="1">
        <v>29500000</v>
      </c>
      <c r="N5" s="1">
        <v>27000000</v>
      </c>
      <c r="O5" s="1">
        <v>13200000</v>
      </c>
      <c r="P5" s="1">
        <v>94748000</v>
      </c>
      <c r="Q5" s="1">
        <v>107883000</v>
      </c>
      <c r="R5" s="1">
        <v>151203000</v>
      </c>
      <c r="S5" s="1">
        <v>140162000</v>
      </c>
      <c r="T5" s="1">
        <v>148128000</v>
      </c>
      <c r="U5" s="1">
        <v>169443000</v>
      </c>
      <c r="V5" s="1">
        <v>170900000</v>
      </c>
      <c r="W5" s="1">
        <v>216600000</v>
      </c>
      <c r="X5" s="1">
        <v>206900000</v>
      </c>
      <c r="Y5" s="1">
        <v>219100000</v>
      </c>
      <c r="Z5" s="1">
        <v>191800000</v>
      </c>
      <c r="AA5" s="1">
        <v>196600000</v>
      </c>
      <c r="AB5" s="1">
        <v>229100000</v>
      </c>
      <c r="AC5" s="1">
        <v>238500000</v>
      </c>
      <c r="AD5" s="1">
        <v>274300000</v>
      </c>
      <c r="AE5" s="1">
        <v>342100000</v>
      </c>
      <c r="AF5" s="1">
        <v>370700000</v>
      </c>
      <c r="AG5" s="1">
        <v>341900000</v>
      </c>
      <c r="AH5" s="1">
        <v>303400000</v>
      </c>
      <c r="AI5" s="1">
        <v>285900000</v>
      </c>
      <c r="AJ5" s="1">
        <v>324900000</v>
      </c>
      <c r="AK5" s="1">
        <v>337100000</v>
      </c>
      <c r="AL5" s="1">
        <v>418500000</v>
      </c>
      <c r="AM5" s="1">
        <v>480000000</v>
      </c>
    </row>
    <row r="6" spans="1:48" ht="20" x14ac:dyDescent="0.25">
      <c r="A6" s="6" t="s">
        <v>3</v>
      </c>
      <c r="B6" s="10">
        <v>25300000</v>
      </c>
      <c r="C6" s="10">
        <v>45500000</v>
      </c>
      <c r="D6" s="10">
        <v>71400000</v>
      </c>
      <c r="E6" s="10">
        <v>106700000</v>
      </c>
      <c r="F6" s="10">
        <v>164000000</v>
      </c>
      <c r="G6" s="10">
        <v>223800000</v>
      </c>
      <c r="H6" s="10">
        <v>249600000</v>
      </c>
      <c r="I6" s="10">
        <v>305900000</v>
      </c>
      <c r="J6" s="10">
        <v>362800000</v>
      </c>
      <c r="K6" s="10">
        <v>417900000</v>
      </c>
      <c r="L6" s="10">
        <v>492600000</v>
      </c>
      <c r="M6" s="10">
        <v>467200000</v>
      </c>
      <c r="N6" s="10">
        <v>590100000</v>
      </c>
      <c r="O6" s="10">
        <v>727000000</v>
      </c>
      <c r="P6" s="10">
        <v>725434000</v>
      </c>
      <c r="Q6" s="10">
        <v>828441000</v>
      </c>
      <c r="R6" s="10">
        <v>796288000</v>
      </c>
      <c r="S6" s="10">
        <v>684783000</v>
      </c>
      <c r="T6" s="10">
        <v>803515000</v>
      </c>
      <c r="U6" s="10">
        <v>1064324000</v>
      </c>
      <c r="V6" s="10">
        <v>1352300000</v>
      </c>
      <c r="W6" s="10">
        <v>1623200000</v>
      </c>
      <c r="X6" s="10">
        <v>1965000000</v>
      </c>
      <c r="Y6" s="10">
        <v>2096100000</v>
      </c>
      <c r="Z6" s="10">
        <v>1521900000</v>
      </c>
      <c r="AA6" s="10">
        <v>1755200000</v>
      </c>
      <c r="AB6" s="10">
        <v>1986500000</v>
      </c>
      <c r="AC6" s="10">
        <v>2073700000</v>
      </c>
      <c r="AD6" s="10">
        <v>1999600000</v>
      </c>
      <c r="AE6" s="10">
        <v>2170100000</v>
      </c>
      <c r="AF6" s="10">
        <v>2133400000</v>
      </c>
      <c r="AG6" s="10">
        <v>1689100000</v>
      </c>
      <c r="AH6" s="10">
        <v>1753200000</v>
      </c>
      <c r="AI6" s="10">
        <v>2283900000</v>
      </c>
      <c r="AJ6" s="10">
        <v>2949400000</v>
      </c>
      <c r="AK6" s="10">
        <v>3453300000</v>
      </c>
      <c r="AL6" s="10">
        <v>3967900000</v>
      </c>
      <c r="AM6" s="10">
        <v>4525000000</v>
      </c>
      <c r="AS6" s="18" t="s">
        <v>113</v>
      </c>
      <c r="AT6" s="19" t="s">
        <v>114</v>
      </c>
      <c r="AU6" s="19" t="s">
        <v>115</v>
      </c>
      <c r="AV6" s="19" t="s">
        <v>116</v>
      </c>
    </row>
    <row r="7" spans="1:48" ht="19" x14ac:dyDescent="0.25">
      <c r="A7" s="5" t="s">
        <v>4</v>
      </c>
      <c r="B7" s="2">
        <v>0.85760000000000003</v>
      </c>
      <c r="C7" s="2">
        <v>0.86829999999999996</v>
      </c>
      <c r="D7" s="2">
        <v>0.90039999999999998</v>
      </c>
      <c r="E7" s="2">
        <v>0.90959999999999996</v>
      </c>
      <c r="F7" s="2">
        <v>0.91830000000000001</v>
      </c>
      <c r="G7" s="2">
        <v>0.94069999999999998</v>
      </c>
      <c r="H7" s="2">
        <v>0.91090000000000004</v>
      </c>
      <c r="I7" s="2">
        <v>0.86609999999999998</v>
      </c>
      <c r="J7" s="2">
        <v>0.89449999999999996</v>
      </c>
      <c r="K7" s="2">
        <v>0.91930000000000001</v>
      </c>
      <c r="L7" s="2">
        <v>0.92210000000000003</v>
      </c>
      <c r="M7" s="2">
        <v>0.94059999999999999</v>
      </c>
      <c r="N7" s="2">
        <v>0.95620000000000005</v>
      </c>
      <c r="O7" s="2">
        <v>0.98219999999999996</v>
      </c>
      <c r="P7" s="2">
        <v>0.88449999999999995</v>
      </c>
      <c r="Q7" s="2">
        <v>0.88480000000000003</v>
      </c>
      <c r="R7" s="2">
        <v>0.84040000000000004</v>
      </c>
      <c r="S7" s="2">
        <v>0.83009999999999995</v>
      </c>
      <c r="T7" s="2">
        <v>0.84430000000000005</v>
      </c>
      <c r="U7" s="2">
        <v>0.86270000000000002</v>
      </c>
      <c r="V7" s="2">
        <v>0.88780000000000003</v>
      </c>
      <c r="W7" s="2">
        <v>0.88229999999999997</v>
      </c>
      <c r="X7" s="2">
        <v>0.90469999999999995</v>
      </c>
      <c r="Y7" s="2">
        <v>0.90539999999999998</v>
      </c>
      <c r="Z7" s="2">
        <v>0.8881</v>
      </c>
      <c r="AA7" s="2">
        <v>0.89929999999999999</v>
      </c>
      <c r="AB7" s="2">
        <v>0.89659999999999995</v>
      </c>
      <c r="AC7" s="2">
        <v>0.89690000000000003</v>
      </c>
      <c r="AD7" s="2">
        <v>0.87939999999999996</v>
      </c>
      <c r="AE7" s="2">
        <v>0.86380000000000001</v>
      </c>
      <c r="AF7" s="2">
        <v>0.85199999999999998</v>
      </c>
      <c r="AG7" s="2">
        <v>0.83169999999999999</v>
      </c>
      <c r="AH7" s="2">
        <v>0.85250000000000004</v>
      </c>
      <c r="AI7" s="2">
        <v>0.88870000000000005</v>
      </c>
      <c r="AJ7" s="2">
        <v>0.90080000000000005</v>
      </c>
      <c r="AK7" s="2">
        <v>0.91110000000000002</v>
      </c>
      <c r="AL7" s="2">
        <v>0.90459999999999996</v>
      </c>
      <c r="AM7" s="2">
        <v>0.90410000000000001</v>
      </c>
      <c r="AS7" s="17">
        <f>AM7</f>
        <v>0.90410000000000001</v>
      </c>
      <c r="AT7" s="20">
        <f>AM21</f>
        <v>0.2276</v>
      </c>
      <c r="AU7" s="20">
        <f>AM30</f>
        <v>0.16439999999999999</v>
      </c>
      <c r="AV7" s="20">
        <f>AM106/AM3</f>
        <v>0.40579420579420578</v>
      </c>
    </row>
    <row r="8" spans="1:48" ht="19" x14ac:dyDescent="0.25">
      <c r="A8" s="5" t="s">
        <v>5</v>
      </c>
      <c r="B8" s="1" t="s">
        <v>92</v>
      </c>
      <c r="C8" s="1" t="s">
        <v>92</v>
      </c>
      <c r="D8" s="1" t="s">
        <v>92</v>
      </c>
      <c r="E8" s="1" t="s">
        <v>92</v>
      </c>
      <c r="F8" s="1" t="s">
        <v>92</v>
      </c>
      <c r="G8" s="1" t="s">
        <v>92</v>
      </c>
      <c r="H8" s="1" t="s">
        <v>92</v>
      </c>
      <c r="I8" s="1" t="s">
        <v>92</v>
      </c>
      <c r="J8" s="1">
        <v>56200000</v>
      </c>
      <c r="K8" s="1">
        <v>65200000</v>
      </c>
      <c r="L8" s="1">
        <v>78700000</v>
      </c>
      <c r="M8" s="1">
        <v>93700000</v>
      </c>
      <c r="N8" s="1">
        <v>122400000</v>
      </c>
      <c r="O8" s="1">
        <v>142800000</v>
      </c>
      <c r="P8" s="1">
        <v>163985000</v>
      </c>
      <c r="Q8" s="1">
        <v>170487000</v>
      </c>
      <c r="R8" s="1">
        <v>168574000</v>
      </c>
      <c r="S8" s="1">
        <v>172985000</v>
      </c>
      <c r="T8" s="1">
        <v>209349000</v>
      </c>
      <c r="U8" s="1">
        <v>239404000</v>
      </c>
      <c r="V8" s="1">
        <v>301600000</v>
      </c>
      <c r="W8" s="1">
        <v>406300000</v>
      </c>
      <c r="X8" s="1">
        <v>485300000</v>
      </c>
      <c r="Y8" s="1">
        <v>576100000</v>
      </c>
      <c r="Z8" s="1">
        <v>457500000</v>
      </c>
      <c r="AA8" s="1">
        <v>496200000</v>
      </c>
      <c r="AB8" s="1">
        <v>566500000</v>
      </c>
      <c r="AC8" s="1">
        <v>600000000</v>
      </c>
      <c r="AD8" s="1">
        <v>611100000</v>
      </c>
      <c r="AE8" s="1">
        <v>725200000</v>
      </c>
      <c r="AF8" s="1">
        <v>790000000</v>
      </c>
      <c r="AG8" s="1">
        <v>766100000</v>
      </c>
      <c r="AH8" s="1">
        <v>755500000</v>
      </c>
      <c r="AI8" s="1">
        <v>725000000</v>
      </c>
      <c r="AJ8" s="1">
        <v>851100000</v>
      </c>
      <c r="AK8" s="1">
        <v>932500000</v>
      </c>
      <c r="AL8" s="1">
        <v>1114800000</v>
      </c>
      <c r="AM8" s="1">
        <v>1219000000</v>
      </c>
    </row>
    <row r="9" spans="1:48" ht="19" customHeight="1" x14ac:dyDescent="0.25">
      <c r="A9" s="14" t="s">
        <v>95</v>
      </c>
      <c r="B9" s="15" t="e">
        <f>B8/B3</f>
        <v>#VALUE!</v>
      </c>
      <c r="C9" s="15" t="e">
        <f t="shared" ref="C9:AM9" si="1">C8/C3</f>
        <v>#VALUE!</v>
      </c>
      <c r="D9" s="15" t="e">
        <f t="shared" si="1"/>
        <v>#VALUE!</v>
      </c>
      <c r="E9" s="15" t="e">
        <f t="shared" si="1"/>
        <v>#VALUE!</v>
      </c>
      <c r="F9" s="15" t="e">
        <f t="shared" si="1"/>
        <v>#VALUE!</v>
      </c>
      <c r="G9" s="15" t="e">
        <f t="shared" si="1"/>
        <v>#VALUE!</v>
      </c>
      <c r="H9" s="15" t="e">
        <f t="shared" si="1"/>
        <v>#VALUE!</v>
      </c>
      <c r="I9" s="15" t="e">
        <f t="shared" si="1"/>
        <v>#VALUE!</v>
      </c>
      <c r="J9" s="15">
        <f t="shared" si="1"/>
        <v>0.13856015779092704</v>
      </c>
      <c r="K9" s="15">
        <f t="shared" si="1"/>
        <v>0.14342278926528818</v>
      </c>
      <c r="L9" s="15">
        <f t="shared" si="1"/>
        <v>0.14732309996256085</v>
      </c>
      <c r="M9" s="15">
        <f t="shared" si="1"/>
        <v>0.18864505737869941</v>
      </c>
      <c r="N9" s="15">
        <f t="shared" si="1"/>
        <v>0.19834710743801653</v>
      </c>
      <c r="O9" s="15">
        <f t="shared" si="1"/>
        <v>0.19292083220751149</v>
      </c>
      <c r="P9" s="15">
        <f t="shared" si="1"/>
        <v>0.19993733098263555</v>
      </c>
      <c r="Q9" s="15">
        <f t="shared" si="1"/>
        <v>0.18208120266061747</v>
      </c>
      <c r="R9" s="15">
        <f t="shared" si="1"/>
        <v>0.17791620184255047</v>
      </c>
      <c r="S9" s="15">
        <f t="shared" si="1"/>
        <v>0.20969276739661433</v>
      </c>
      <c r="T9" s="15">
        <f t="shared" si="1"/>
        <v>0.21998690685477643</v>
      </c>
      <c r="U9" s="15">
        <f t="shared" si="1"/>
        <v>0.19404312159427184</v>
      </c>
      <c r="V9" s="15">
        <f t="shared" si="1"/>
        <v>0.19800420168067226</v>
      </c>
      <c r="W9" s="15">
        <f t="shared" si="1"/>
        <v>0.22083922165452766</v>
      </c>
      <c r="X9" s="15">
        <f t="shared" si="1"/>
        <v>0.22344490998664765</v>
      </c>
      <c r="Y9" s="15">
        <f t="shared" si="1"/>
        <v>0.24883379405666897</v>
      </c>
      <c r="Z9" s="15">
        <f t="shared" si="1"/>
        <v>0.2669662134562642</v>
      </c>
      <c r="AA9" s="15">
        <f t="shared" si="1"/>
        <v>0.2542268675069167</v>
      </c>
      <c r="AB9" s="15">
        <f t="shared" si="1"/>
        <v>0.25568694710236506</v>
      </c>
      <c r="AC9" s="15">
        <f t="shared" si="1"/>
        <v>0.25949312343222902</v>
      </c>
      <c r="AD9" s="15">
        <f t="shared" si="1"/>
        <v>0.26874532741105589</v>
      </c>
      <c r="AE9" s="15">
        <f t="shared" si="1"/>
        <v>0.28867128413342885</v>
      </c>
      <c r="AF9" s="15">
        <f t="shared" si="1"/>
        <v>0.31548260852202387</v>
      </c>
      <c r="AG9" s="15">
        <f t="shared" si="1"/>
        <v>0.37720334810438205</v>
      </c>
      <c r="AH9" s="15">
        <f t="shared" si="1"/>
        <v>0.3673538850530001</v>
      </c>
      <c r="AI9" s="15">
        <f t="shared" si="1"/>
        <v>0.28212312242197835</v>
      </c>
      <c r="AJ9" s="15">
        <f t="shared" si="1"/>
        <v>0.25993342088385302</v>
      </c>
      <c r="AK9" s="15">
        <f t="shared" si="1"/>
        <v>0.2460162515829464</v>
      </c>
      <c r="AL9" s="15">
        <f t="shared" si="1"/>
        <v>0.25414918840051065</v>
      </c>
      <c r="AM9" s="15">
        <f t="shared" si="1"/>
        <v>0.24355644355644357</v>
      </c>
      <c r="AS9" s="18" t="s">
        <v>96</v>
      </c>
      <c r="AT9" s="19" t="s">
        <v>97</v>
      </c>
      <c r="AU9" s="19" t="s">
        <v>98</v>
      </c>
      <c r="AV9" s="19" t="s">
        <v>99</v>
      </c>
    </row>
    <row r="10" spans="1:48" ht="19" x14ac:dyDescent="0.25">
      <c r="A10" s="5" t="s">
        <v>6</v>
      </c>
      <c r="B10" s="1">
        <v>12600000</v>
      </c>
      <c r="C10" s="1">
        <v>22900000</v>
      </c>
      <c r="D10" s="1">
        <v>37500000</v>
      </c>
      <c r="E10" s="1">
        <v>55900000</v>
      </c>
      <c r="F10" s="1">
        <v>89100000</v>
      </c>
      <c r="G10" s="1">
        <v>129300000</v>
      </c>
      <c r="H10" s="1">
        <v>154600000</v>
      </c>
      <c r="I10" s="1">
        <v>231300000</v>
      </c>
      <c r="J10" s="1">
        <v>196300000</v>
      </c>
      <c r="K10" s="1">
        <v>220300000</v>
      </c>
      <c r="L10" s="1">
        <v>259700000</v>
      </c>
      <c r="M10" s="1">
        <v>274200000</v>
      </c>
      <c r="N10" s="1">
        <v>320400000</v>
      </c>
      <c r="O10" s="1">
        <v>384200000</v>
      </c>
      <c r="P10" s="1">
        <v>446190000</v>
      </c>
      <c r="Q10" s="1">
        <v>450330000</v>
      </c>
      <c r="R10" s="1">
        <v>475007000</v>
      </c>
      <c r="S10" s="1">
        <v>460650000</v>
      </c>
      <c r="T10" s="1">
        <v>484224000</v>
      </c>
      <c r="U10" s="1">
        <v>563347000</v>
      </c>
      <c r="V10" s="1">
        <v>680900000</v>
      </c>
      <c r="W10" s="1">
        <v>867200000</v>
      </c>
      <c r="X10" s="1">
        <v>1034100000</v>
      </c>
      <c r="Y10" s="1">
        <v>1106400000</v>
      </c>
      <c r="Z10" s="1">
        <v>197700000</v>
      </c>
      <c r="AA10" s="1">
        <v>200800000</v>
      </c>
      <c r="AB10" s="1">
        <v>223100000</v>
      </c>
      <c r="AC10" s="1">
        <v>248400000</v>
      </c>
      <c r="AD10" s="1">
        <v>248300000</v>
      </c>
      <c r="AE10" s="1">
        <v>283300000</v>
      </c>
      <c r="AF10" s="1">
        <v>293400000</v>
      </c>
      <c r="AG10" s="1">
        <v>287800000</v>
      </c>
      <c r="AH10" s="1">
        <v>305200000</v>
      </c>
      <c r="AI10" s="1">
        <v>340100000</v>
      </c>
      <c r="AJ10" s="1">
        <v>405600000</v>
      </c>
      <c r="AK10" s="1">
        <v>413900000</v>
      </c>
      <c r="AL10" s="1">
        <v>571700000</v>
      </c>
      <c r="AM10" s="1">
        <v>532000000</v>
      </c>
      <c r="AS10" s="17">
        <f>AM9</f>
        <v>0.24355644355644357</v>
      </c>
      <c r="AT10" s="20">
        <f>AM13</f>
        <v>0.45494505494505494</v>
      </c>
      <c r="AU10" s="20">
        <f>AM80</f>
        <v>0.13126873126873126</v>
      </c>
      <c r="AV10" s="20">
        <f>AM89</f>
        <v>0</v>
      </c>
    </row>
    <row r="11" spans="1:48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>
        <v>731900000</v>
      </c>
      <c r="AA11" s="1">
        <v>776000000</v>
      </c>
      <c r="AB11" s="1">
        <v>842600000</v>
      </c>
      <c r="AC11" s="1">
        <v>875500000</v>
      </c>
      <c r="AD11" s="1">
        <v>842600000</v>
      </c>
      <c r="AE11" s="1">
        <v>998000000</v>
      </c>
      <c r="AF11" s="1">
        <v>1015500000</v>
      </c>
      <c r="AG11" s="1">
        <v>1022500000</v>
      </c>
      <c r="AH11" s="1">
        <v>1087300000</v>
      </c>
      <c r="AI11" s="1">
        <v>1183900000</v>
      </c>
      <c r="AJ11" s="1">
        <v>1310300000</v>
      </c>
      <c r="AK11" s="1">
        <v>1440300000</v>
      </c>
      <c r="AL11" s="1">
        <v>1623100000</v>
      </c>
      <c r="AM11" s="1">
        <v>1745000000</v>
      </c>
    </row>
    <row r="12" spans="1:48" ht="20" x14ac:dyDescent="0.25">
      <c r="A12" s="5" t="s">
        <v>8</v>
      </c>
      <c r="B12" s="1">
        <v>12600000</v>
      </c>
      <c r="C12" s="1">
        <v>22900000</v>
      </c>
      <c r="D12" s="1">
        <v>37500000</v>
      </c>
      <c r="E12" s="1">
        <v>55900000</v>
      </c>
      <c r="F12" s="1">
        <v>89100000</v>
      </c>
      <c r="G12" s="1">
        <v>129300000</v>
      </c>
      <c r="H12" s="1">
        <v>154600000</v>
      </c>
      <c r="I12" s="1">
        <v>231300000</v>
      </c>
      <c r="J12" s="1">
        <v>196300000</v>
      </c>
      <c r="K12" s="1">
        <v>220300000</v>
      </c>
      <c r="L12" s="1">
        <v>259700000</v>
      </c>
      <c r="M12" s="1">
        <v>274200000</v>
      </c>
      <c r="N12" s="1">
        <v>320400000</v>
      </c>
      <c r="O12" s="1">
        <v>384200000</v>
      </c>
      <c r="P12" s="1">
        <v>446190000</v>
      </c>
      <c r="Q12" s="1">
        <v>450330000</v>
      </c>
      <c r="R12" s="1">
        <v>475007000</v>
      </c>
      <c r="S12" s="1">
        <v>460650000</v>
      </c>
      <c r="T12" s="1">
        <v>484224000</v>
      </c>
      <c r="U12" s="1">
        <v>563347000</v>
      </c>
      <c r="V12" s="1">
        <v>680900000</v>
      </c>
      <c r="W12" s="1">
        <v>867200000</v>
      </c>
      <c r="X12" s="1">
        <v>1034100000</v>
      </c>
      <c r="Y12" s="1">
        <v>1106400000</v>
      </c>
      <c r="Z12" s="1">
        <v>929600000</v>
      </c>
      <c r="AA12" s="1">
        <v>976800000</v>
      </c>
      <c r="AB12" s="1">
        <v>1065700000</v>
      </c>
      <c r="AC12" s="1">
        <v>1123900000</v>
      </c>
      <c r="AD12" s="1">
        <v>1090900000</v>
      </c>
      <c r="AE12" s="1">
        <v>1281300000</v>
      </c>
      <c r="AF12" s="1">
        <v>1308900000</v>
      </c>
      <c r="AG12" s="1">
        <v>1310300000</v>
      </c>
      <c r="AH12" s="1">
        <v>1392500000</v>
      </c>
      <c r="AI12" s="1">
        <v>1524000000</v>
      </c>
      <c r="AJ12" s="1">
        <v>1715900000</v>
      </c>
      <c r="AK12" s="1">
        <v>1854200000</v>
      </c>
      <c r="AL12" s="1">
        <v>2194800000</v>
      </c>
      <c r="AM12" s="1">
        <v>2277000000</v>
      </c>
      <c r="AS12" s="18" t="s">
        <v>117</v>
      </c>
      <c r="AT12" s="19" t="s">
        <v>118</v>
      </c>
      <c r="AU12" s="19" t="s">
        <v>119</v>
      </c>
      <c r="AV12" s="19" t="s">
        <v>120</v>
      </c>
    </row>
    <row r="13" spans="1:48" ht="19" x14ac:dyDescent="0.25">
      <c r="A13" s="14" t="s">
        <v>100</v>
      </c>
      <c r="B13" s="15">
        <f>B12/B3</f>
        <v>0.42711864406779659</v>
      </c>
      <c r="C13" s="15">
        <f t="shared" ref="C13:AM13" si="2">C12/C3</f>
        <v>0.43702290076335876</v>
      </c>
      <c r="D13" s="15">
        <f t="shared" si="2"/>
        <v>0.4728877679697352</v>
      </c>
      <c r="E13" s="15">
        <f t="shared" si="2"/>
        <v>0.47655583972719523</v>
      </c>
      <c r="F13" s="15">
        <f t="shared" si="2"/>
        <v>0.49888017917133259</v>
      </c>
      <c r="G13" s="15">
        <f t="shared" si="2"/>
        <v>0.54350567465321564</v>
      </c>
      <c r="H13" s="15">
        <f t="shared" si="2"/>
        <v>0.56423357664233575</v>
      </c>
      <c r="I13" s="15">
        <f t="shared" si="2"/>
        <v>0.6548697621744054</v>
      </c>
      <c r="J13" s="15">
        <f t="shared" si="2"/>
        <v>0.48397435897435898</v>
      </c>
      <c r="K13" s="15">
        <f t="shared" si="2"/>
        <v>0.48460184777826659</v>
      </c>
      <c r="L13" s="15">
        <f t="shared" si="2"/>
        <v>0.48614751029576936</v>
      </c>
      <c r="M13" s="15">
        <f t="shared" si="2"/>
        <v>0.55204348701429429</v>
      </c>
      <c r="N13" s="15">
        <f t="shared" si="2"/>
        <v>0.51920272241127852</v>
      </c>
      <c r="O13" s="15">
        <f t="shared" si="2"/>
        <v>0.5190489057011618</v>
      </c>
      <c r="P13" s="15">
        <f t="shared" si="2"/>
        <v>0.54401340190347991</v>
      </c>
      <c r="Q13" s="15">
        <f t="shared" si="2"/>
        <v>0.48095531034129213</v>
      </c>
      <c r="R13" s="15">
        <f t="shared" si="2"/>
        <v>0.50133141106353518</v>
      </c>
      <c r="S13" s="15">
        <f t="shared" si="2"/>
        <v>0.5584008630878422</v>
      </c>
      <c r="T13" s="15">
        <f t="shared" si="2"/>
        <v>0.5088294665121269</v>
      </c>
      <c r="U13" s="15">
        <f t="shared" si="2"/>
        <v>0.45660728484389679</v>
      </c>
      <c r="V13" s="15">
        <f t="shared" si="2"/>
        <v>0.44701943277310924</v>
      </c>
      <c r="W13" s="15">
        <f t="shared" si="2"/>
        <v>0.47135558212849221</v>
      </c>
      <c r="X13" s="15">
        <f t="shared" si="2"/>
        <v>0.47612689350338411</v>
      </c>
      <c r="Y13" s="15">
        <f t="shared" si="2"/>
        <v>0.47788527988942642</v>
      </c>
      <c r="Z13" s="15">
        <f t="shared" si="2"/>
        <v>0.54245200443484853</v>
      </c>
      <c r="AA13" s="15">
        <f t="shared" si="2"/>
        <v>0.50046111281893635</v>
      </c>
      <c r="AB13" s="15">
        <f t="shared" si="2"/>
        <v>0.48099837515797073</v>
      </c>
      <c r="AC13" s="15">
        <f t="shared" si="2"/>
        <v>0.48607386904247035</v>
      </c>
      <c r="AD13" s="15">
        <f t="shared" si="2"/>
        <v>0.47974844979990328</v>
      </c>
      <c r="AE13" s="15">
        <f t="shared" si="2"/>
        <v>0.51003104848340097</v>
      </c>
      <c r="AF13" s="15">
        <f t="shared" si="2"/>
        <v>0.52270276746136335</v>
      </c>
      <c r="AG13" s="15">
        <f t="shared" si="2"/>
        <v>0.64515017232890204</v>
      </c>
      <c r="AH13" s="15">
        <f t="shared" si="2"/>
        <v>0.67708839832733636</v>
      </c>
      <c r="AI13" s="15">
        <f t="shared" si="2"/>
        <v>0.59304226009806216</v>
      </c>
      <c r="AJ13" s="15">
        <f t="shared" si="2"/>
        <v>0.52405094218611614</v>
      </c>
      <c r="AK13" s="15">
        <f t="shared" si="2"/>
        <v>0.48918319966230478</v>
      </c>
      <c r="AL13" s="15">
        <f t="shared" si="2"/>
        <v>0.50036476381542949</v>
      </c>
      <c r="AM13" s="15">
        <f t="shared" si="2"/>
        <v>0.45494505494505494</v>
      </c>
      <c r="AS13" s="17">
        <f>AM28/AM72</f>
        <v>0.7187772925764192</v>
      </c>
      <c r="AT13" s="20">
        <f>AM28/AM54</f>
        <v>8.7200678109769017E-2</v>
      </c>
      <c r="AU13" s="20">
        <f>AM22/(AM72+AM56+AM61)</f>
        <v>0.25951193912358961</v>
      </c>
      <c r="AV13" s="21">
        <f>AM67/AM72</f>
        <v>7.2427947598253279</v>
      </c>
    </row>
    <row r="14" spans="1:48" ht="19" x14ac:dyDescent="0.25">
      <c r="A14" s="5" t="s">
        <v>9</v>
      </c>
      <c r="B14" s="1">
        <v>400000</v>
      </c>
      <c r="C14" s="1">
        <v>1000000</v>
      </c>
      <c r="D14" s="1">
        <v>2600000</v>
      </c>
      <c r="E14" s="1">
        <v>3900000</v>
      </c>
      <c r="F14" s="1">
        <v>7900000</v>
      </c>
      <c r="G14" s="1">
        <v>13500000</v>
      </c>
      <c r="H14" s="1">
        <v>14800000</v>
      </c>
      <c r="I14" s="1">
        <v>16400000</v>
      </c>
      <c r="J14" s="1">
        <v>20600000</v>
      </c>
      <c r="K14" s="1">
        <v>25000000</v>
      </c>
      <c r="L14" s="1">
        <v>25200000</v>
      </c>
      <c r="M14" s="1">
        <v>34800000</v>
      </c>
      <c r="N14" s="1">
        <v>43900000</v>
      </c>
      <c r="O14" s="1">
        <v>63200000</v>
      </c>
      <c r="P14" s="1">
        <v>79748000</v>
      </c>
      <c r="Q14" s="1">
        <v>68844000</v>
      </c>
      <c r="R14" s="1">
        <v>20903000</v>
      </c>
      <c r="S14" s="1">
        <v>299000</v>
      </c>
      <c r="T14" s="1">
        <v>522000</v>
      </c>
      <c r="U14" s="1" t="s">
        <v>92</v>
      </c>
      <c r="V14" s="1" t="s">
        <v>92</v>
      </c>
      <c r="W14" s="1" t="s">
        <v>92</v>
      </c>
      <c r="X14" s="1" t="s">
        <v>92</v>
      </c>
      <c r="Y14" s="1">
        <v>128900000</v>
      </c>
      <c r="Z14" s="1" t="s">
        <v>92</v>
      </c>
      <c r="AA14" s="1" t="s">
        <v>92</v>
      </c>
      <c r="AB14" s="1" t="s">
        <v>92</v>
      </c>
      <c r="AC14" s="1" t="s">
        <v>92</v>
      </c>
      <c r="AD14" s="1" t="s">
        <v>92</v>
      </c>
      <c r="AE14" s="1">
        <v>39800000</v>
      </c>
      <c r="AF14" s="1">
        <v>33200000</v>
      </c>
      <c r="AG14" s="1">
        <v>31800000</v>
      </c>
      <c r="AH14" s="1">
        <v>20200000</v>
      </c>
      <c r="AI14" s="1">
        <v>18000000</v>
      </c>
      <c r="AJ14" s="1">
        <v>38900000</v>
      </c>
      <c r="AK14" s="1">
        <v>37500000</v>
      </c>
      <c r="AL14" s="1">
        <v>40700000</v>
      </c>
      <c r="AM14" s="1">
        <v>40000000</v>
      </c>
    </row>
    <row r="15" spans="1:48" ht="20" x14ac:dyDescent="0.25">
      <c r="A15" s="5" t="s">
        <v>10</v>
      </c>
      <c r="B15" s="1">
        <v>13000000</v>
      </c>
      <c r="C15" s="1">
        <v>23900000</v>
      </c>
      <c r="D15" s="1">
        <v>40100000</v>
      </c>
      <c r="E15" s="1">
        <v>59800000</v>
      </c>
      <c r="F15" s="1">
        <v>97000000</v>
      </c>
      <c r="G15" s="1">
        <v>142800000</v>
      </c>
      <c r="H15" s="1">
        <v>169400000</v>
      </c>
      <c r="I15" s="1">
        <v>247700000</v>
      </c>
      <c r="J15" s="1">
        <v>273100000</v>
      </c>
      <c r="K15" s="1">
        <v>310500000</v>
      </c>
      <c r="L15" s="1">
        <v>363600000</v>
      </c>
      <c r="M15" s="1">
        <v>402700000</v>
      </c>
      <c r="N15" s="1">
        <v>486700000</v>
      </c>
      <c r="O15" s="1">
        <v>590200000</v>
      </c>
      <c r="P15" s="1">
        <v>689923000</v>
      </c>
      <c r="Q15" s="1">
        <v>689661000</v>
      </c>
      <c r="R15" s="1">
        <v>664484000</v>
      </c>
      <c r="S15" s="1">
        <v>633934000</v>
      </c>
      <c r="T15" s="1">
        <v>694095000</v>
      </c>
      <c r="U15" s="1">
        <v>802751000</v>
      </c>
      <c r="V15" s="1">
        <v>982500000</v>
      </c>
      <c r="W15" s="1">
        <v>1273500000</v>
      </c>
      <c r="X15" s="1">
        <v>1519400000</v>
      </c>
      <c r="Y15" s="1">
        <v>1811400000</v>
      </c>
      <c r="Z15" s="1">
        <v>1387100000</v>
      </c>
      <c r="AA15" s="1">
        <v>1473000000</v>
      </c>
      <c r="AB15" s="1">
        <v>1632200000</v>
      </c>
      <c r="AC15" s="1">
        <v>1723900000</v>
      </c>
      <c r="AD15" s="1">
        <v>1702000000</v>
      </c>
      <c r="AE15" s="1">
        <v>2046300000</v>
      </c>
      <c r="AF15" s="1">
        <v>2132100000</v>
      </c>
      <c r="AG15" s="1">
        <v>2108200000</v>
      </c>
      <c r="AH15" s="1">
        <v>2168200000</v>
      </c>
      <c r="AI15" s="1">
        <v>2267000000</v>
      </c>
      <c r="AJ15" s="1">
        <v>2605900000</v>
      </c>
      <c r="AK15" s="1">
        <v>2824200000</v>
      </c>
      <c r="AL15" s="1">
        <v>3350300000</v>
      </c>
      <c r="AM15" s="1">
        <v>3536000000</v>
      </c>
      <c r="AS15" s="18" t="s">
        <v>121</v>
      </c>
      <c r="AT15" s="19" t="s">
        <v>122</v>
      </c>
      <c r="AU15" s="19" t="s">
        <v>123</v>
      </c>
      <c r="AV15" s="19" t="s">
        <v>124</v>
      </c>
    </row>
    <row r="16" spans="1:48" ht="19" x14ac:dyDescent="0.25">
      <c r="A16" s="5" t="s">
        <v>11</v>
      </c>
      <c r="B16" s="1">
        <v>17200000</v>
      </c>
      <c r="C16" s="1">
        <v>30800000</v>
      </c>
      <c r="D16" s="1">
        <v>48000000</v>
      </c>
      <c r="E16" s="1">
        <v>70400000</v>
      </c>
      <c r="F16" s="1">
        <v>111600000</v>
      </c>
      <c r="G16" s="1">
        <v>156900000</v>
      </c>
      <c r="H16" s="1">
        <v>193800000</v>
      </c>
      <c r="I16" s="1">
        <v>295000000</v>
      </c>
      <c r="J16" s="1">
        <v>315900000</v>
      </c>
      <c r="K16" s="1">
        <v>347200000</v>
      </c>
      <c r="L16" s="1">
        <v>405200000</v>
      </c>
      <c r="M16" s="1">
        <v>432200000</v>
      </c>
      <c r="N16" s="1">
        <v>513700000</v>
      </c>
      <c r="O16" s="1">
        <v>603400000</v>
      </c>
      <c r="P16" s="1">
        <v>784671000</v>
      </c>
      <c r="Q16" s="1">
        <v>797544000</v>
      </c>
      <c r="R16" s="1">
        <v>815687000</v>
      </c>
      <c r="S16" s="1">
        <v>774096000</v>
      </c>
      <c r="T16" s="1">
        <v>842223000</v>
      </c>
      <c r="U16" s="1">
        <v>972194000</v>
      </c>
      <c r="V16" s="1">
        <v>1153400000</v>
      </c>
      <c r="W16" s="1">
        <v>1490100000</v>
      </c>
      <c r="X16" s="1">
        <v>1726300000</v>
      </c>
      <c r="Y16" s="1">
        <v>2030500000</v>
      </c>
      <c r="Z16" s="1">
        <v>1578900000</v>
      </c>
      <c r="AA16" s="1">
        <v>1669600000</v>
      </c>
      <c r="AB16" s="1">
        <v>1861300000</v>
      </c>
      <c r="AC16" s="1">
        <v>1962400000</v>
      </c>
      <c r="AD16" s="1">
        <v>1976300000</v>
      </c>
      <c r="AE16" s="1">
        <v>2388400000</v>
      </c>
      <c r="AF16" s="1">
        <v>2502800000</v>
      </c>
      <c r="AG16" s="1">
        <v>2450100000</v>
      </c>
      <c r="AH16" s="1">
        <v>2471600000</v>
      </c>
      <c r="AI16" s="1">
        <v>2552900000</v>
      </c>
      <c r="AJ16" s="1">
        <v>2930800000</v>
      </c>
      <c r="AK16" s="1">
        <v>3161300000</v>
      </c>
      <c r="AL16" s="1">
        <v>3768800000</v>
      </c>
      <c r="AM16" s="1">
        <v>4016000000</v>
      </c>
      <c r="AS16" s="29">
        <f>(AM35+AL35+AK35+AJ35+AI35)/5</f>
        <v>-1.310727592946342E-3</v>
      </c>
      <c r="AT16" s="30">
        <f>AU101/AM3</f>
        <v>8.5532467532467535</v>
      </c>
      <c r="AU16" s="30">
        <f>AU101/AM28</f>
        <v>52.015795868772784</v>
      </c>
      <c r="AV16" s="31">
        <f>AU101/AM106</f>
        <v>21.07779419005416</v>
      </c>
    </row>
    <row r="17" spans="1:45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>
        <v>4900000</v>
      </c>
      <c r="AD17" s="1">
        <v>9800000</v>
      </c>
      <c r="AE17" s="1">
        <v>13200000</v>
      </c>
      <c r="AF17" s="1">
        <v>33900000</v>
      </c>
      <c r="AG17" s="1">
        <v>29700000</v>
      </c>
      <c r="AH17" s="1">
        <v>34500000</v>
      </c>
      <c r="AI17" s="1">
        <v>52100000</v>
      </c>
      <c r="AJ17" s="1">
        <v>54000000</v>
      </c>
      <c r="AK17" s="1">
        <v>51100000</v>
      </c>
      <c r="AL17" s="1" t="s">
        <v>92</v>
      </c>
      <c r="AM17" s="1">
        <v>43000000</v>
      </c>
    </row>
    <row r="18" spans="1:45" ht="20" x14ac:dyDescent="0.25">
      <c r="A18" s="5" t="s">
        <v>13</v>
      </c>
      <c r="B18" s="1">
        <v>400000</v>
      </c>
      <c r="C18" s="1">
        <v>1000000</v>
      </c>
      <c r="D18" s="1">
        <v>2600000</v>
      </c>
      <c r="E18" s="1">
        <v>3900000</v>
      </c>
      <c r="F18" s="1">
        <v>7900000</v>
      </c>
      <c r="G18" s="1">
        <v>13500000</v>
      </c>
      <c r="H18" s="1">
        <v>14800000</v>
      </c>
      <c r="I18" s="1">
        <v>16400000</v>
      </c>
      <c r="J18" s="1">
        <v>20600000</v>
      </c>
      <c r="K18" s="1">
        <v>25000000</v>
      </c>
      <c r="L18" s="1">
        <v>25200000</v>
      </c>
      <c r="M18" s="1">
        <v>34800000</v>
      </c>
      <c r="N18" s="1">
        <v>43900000</v>
      </c>
      <c r="O18" s="1">
        <v>63200000</v>
      </c>
      <c r="P18" s="1">
        <v>79748000</v>
      </c>
      <c r="Q18" s="1">
        <v>68844000</v>
      </c>
      <c r="R18" s="1">
        <v>62907000</v>
      </c>
      <c r="S18" s="1">
        <v>48844000</v>
      </c>
      <c r="T18" s="1">
        <v>50292000</v>
      </c>
      <c r="U18" s="1">
        <v>51949000</v>
      </c>
      <c r="V18" s="1">
        <v>43700000</v>
      </c>
      <c r="W18" s="1">
        <v>53500000</v>
      </c>
      <c r="X18" s="1">
        <v>61300000</v>
      </c>
      <c r="Y18" s="1">
        <v>91800000</v>
      </c>
      <c r="Z18" s="1">
        <v>111500000</v>
      </c>
      <c r="AA18" s="1">
        <v>105400000</v>
      </c>
      <c r="AB18" s="1">
        <v>115500000</v>
      </c>
      <c r="AC18" s="1">
        <v>127800000</v>
      </c>
      <c r="AD18" s="1">
        <v>128900000</v>
      </c>
      <c r="AE18" s="1">
        <v>145900000</v>
      </c>
      <c r="AF18" s="1">
        <v>145800000</v>
      </c>
      <c r="AG18" s="1">
        <v>139200000</v>
      </c>
      <c r="AH18" s="1">
        <v>108400000</v>
      </c>
      <c r="AI18" s="1">
        <v>95200000</v>
      </c>
      <c r="AJ18" s="1">
        <v>127300000</v>
      </c>
      <c r="AK18" s="1">
        <v>123800000</v>
      </c>
      <c r="AL18" s="1">
        <v>148100000</v>
      </c>
      <c r="AM18" s="1">
        <v>150000000</v>
      </c>
      <c r="AS18" s="18" t="s">
        <v>125</v>
      </c>
    </row>
    <row r="19" spans="1:45" ht="19" x14ac:dyDescent="0.25">
      <c r="A19" s="6" t="s">
        <v>14</v>
      </c>
      <c r="B19" s="10">
        <v>13400000</v>
      </c>
      <c r="C19" s="10">
        <v>23900000</v>
      </c>
      <c r="D19" s="10">
        <v>37600000</v>
      </c>
      <c r="E19" s="10">
        <v>58100000</v>
      </c>
      <c r="F19" s="10">
        <v>84300000</v>
      </c>
      <c r="G19" s="10">
        <v>105500000</v>
      </c>
      <c r="H19" s="10">
        <v>107100000</v>
      </c>
      <c r="I19" s="10">
        <v>86200000</v>
      </c>
      <c r="J19" s="10">
        <v>117400000</v>
      </c>
      <c r="K19" s="10">
        <v>114100000</v>
      </c>
      <c r="L19" s="10">
        <v>163500000</v>
      </c>
      <c r="M19" s="10">
        <v>101300000</v>
      </c>
      <c r="N19" s="10">
        <v>98900000</v>
      </c>
      <c r="O19" s="10">
        <v>209700000</v>
      </c>
      <c r="P19" s="10">
        <v>103668000</v>
      </c>
      <c r="Q19" s="10">
        <v>213617000</v>
      </c>
      <c r="R19" s="10">
        <v>188389000</v>
      </c>
      <c r="S19" s="10">
        <v>87310000</v>
      </c>
      <c r="T19" s="10">
        <v>173488000</v>
      </c>
      <c r="U19" s="10">
        <v>298277000</v>
      </c>
      <c r="V19" s="10">
        <v>426700000</v>
      </c>
      <c r="W19" s="10">
        <v>420000000</v>
      </c>
      <c r="X19" s="10">
        <v>531300000</v>
      </c>
      <c r="Y19" s="10">
        <v>344300000</v>
      </c>
      <c r="Z19" s="10">
        <v>196200000</v>
      </c>
      <c r="AA19" s="10">
        <v>377400000</v>
      </c>
      <c r="AB19" s="10">
        <v>478400000</v>
      </c>
      <c r="AC19" s="10">
        <v>442700000</v>
      </c>
      <c r="AD19" s="10">
        <v>418600000</v>
      </c>
      <c r="AE19" s="10">
        <v>242100000</v>
      </c>
      <c r="AF19" s="10">
        <v>159400000</v>
      </c>
      <c r="AG19" s="10">
        <v>-354900000</v>
      </c>
      <c r="AH19" s="10">
        <v>-414400000</v>
      </c>
      <c r="AI19" s="10">
        <v>104600000</v>
      </c>
      <c r="AJ19" s="10">
        <v>476100000</v>
      </c>
      <c r="AK19" s="10">
        <v>721600000</v>
      </c>
      <c r="AL19" s="10">
        <v>712800000</v>
      </c>
      <c r="AM19" s="10">
        <v>1139000000</v>
      </c>
      <c r="AS19" s="32">
        <f>AM40-AM56-AM61</f>
        <v>-594000000</v>
      </c>
    </row>
    <row r="20" spans="1:45" ht="19" customHeight="1" x14ac:dyDescent="0.25">
      <c r="A20" s="14" t="s">
        <v>101</v>
      </c>
      <c r="B20" s="1"/>
      <c r="C20" s="15">
        <f>(C19/B19)-1</f>
        <v>0.78358208955223874</v>
      </c>
      <c r="D20" s="15">
        <f>(D19/C19)-1</f>
        <v>0.57322175732217584</v>
      </c>
      <c r="E20" s="15">
        <f>(E19/D19)-1</f>
        <v>0.54521276595744683</v>
      </c>
      <c r="F20" s="15">
        <f t="shared" ref="F20:AK20" si="3">(F19/E19)-1</f>
        <v>0.45094664371772808</v>
      </c>
      <c r="G20" s="15">
        <f t="shared" si="3"/>
        <v>0.25148279952550423</v>
      </c>
      <c r="H20" s="15">
        <f t="shared" si="3"/>
        <v>1.5165876777251119E-2</v>
      </c>
      <c r="I20" s="15">
        <f t="shared" si="3"/>
        <v>-0.19514472455648924</v>
      </c>
      <c r="J20" s="15">
        <f t="shared" si="3"/>
        <v>0.36194895591647325</v>
      </c>
      <c r="K20" s="15">
        <f t="shared" si="3"/>
        <v>-2.8109028960817684E-2</v>
      </c>
      <c r="L20" s="15">
        <f t="shared" si="3"/>
        <v>0.43295354951796661</v>
      </c>
      <c r="M20" s="15">
        <f t="shared" si="3"/>
        <v>-0.38042813455657487</v>
      </c>
      <c r="N20" s="15">
        <f t="shared" si="3"/>
        <v>-2.3692003948667328E-2</v>
      </c>
      <c r="O20" s="15">
        <f t="shared" si="3"/>
        <v>1.1203235591506573</v>
      </c>
      <c r="P20" s="15">
        <f t="shared" si="3"/>
        <v>-0.50563662374821172</v>
      </c>
      <c r="Q20" s="15">
        <f t="shared" si="3"/>
        <v>1.0605876451749818</v>
      </c>
      <c r="R20" s="15">
        <f t="shared" si="3"/>
        <v>-0.11809921495012099</v>
      </c>
      <c r="S20" s="15">
        <f t="shared" si="3"/>
        <v>-0.53654406573632218</v>
      </c>
      <c r="T20" s="15">
        <f t="shared" si="3"/>
        <v>0.98703470392853054</v>
      </c>
      <c r="U20" s="15">
        <f t="shared" si="3"/>
        <v>0.71929470626210468</v>
      </c>
      <c r="V20" s="15">
        <f t="shared" si="3"/>
        <v>0.43054945570727887</v>
      </c>
      <c r="W20" s="15">
        <f t="shared" si="3"/>
        <v>-1.5701898289196103E-2</v>
      </c>
      <c r="X20" s="15">
        <f t="shared" si="3"/>
        <v>0.2649999999999999</v>
      </c>
      <c r="Y20" s="15">
        <f t="shared" si="3"/>
        <v>-0.3519668737060041</v>
      </c>
      <c r="Z20" s="15">
        <f t="shared" si="3"/>
        <v>-0.43014812663374968</v>
      </c>
      <c r="AA20" s="15">
        <f t="shared" si="3"/>
        <v>0.92354740061162088</v>
      </c>
      <c r="AB20" s="15">
        <f t="shared" si="3"/>
        <v>0.26762056173820881</v>
      </c>
      <c r="AC20" s="15">
        <f t="shared" si="3"/>
        <v>-7.4623745819398013E-2</v>
      </c>
      <c r="AD20" s="15">
        <f t="shared" si="3"/>
        <v>-5.4438671786763093E-2</v>
      </c>
      <c r="AE20" s="15">
        <f t="shared" si="3"/>
        <v>-0.42164357381748685</v>
      </c>
      <c r="AF20" s="15">
        <f t="shared" si="3"/>
        <v>-0.34159438248657581</v>
      </c>
      <c r="AG20" s="15">
        <f t="shared" si="3"/>
        <v>-3.2264742785445422</v>
      </c>
      <c r="AH20" s="15">
        <f t="shared" si="3"/>
        <v>0.16765285996055224</v>
      </c>
      <c r="AI20" s="15">
        <f t="shared" si="3"/>
        <v>-1.2524131274131274</v>
      </c>
      <c r="AJ20" s="15">
        <f t="shared" si="3"/>
        <v>3.5516252390057366</v>
      </c>
      <c r="AK20" s="15">
        <f t="shared" si="3"/>
        <v>0.51564797311489174</v>
      </c>
      <c r="AL20" s="15">
        <f t="shared" ref="AL20" si="4">(AL19/AK19)-1</f>
        <v>-1.2195121951219523E-2</v>
      </c>
      <c r="AM20" s="15">
        <f t="shared" ref="AM20" si="5">(AM19/AL19)-1</f>
        <v>0.59792368125701456</v>
      </c>
    </row>
    <row r="21" spans="1:45" ht="19" x14ac:dyDescent="0.25">
      <c r="A21" s="5" t="s">
        <v>15</v>
      </c>
      <c r="B21" s="2">
        <v>0.45419999999999999</v>
      </c>
      <c r="C21" s="2">
        <v>0.45610000000000001</v>
      </c>
      <c r="D21" s="2">
        <v>0.47410000000000002</v>
      </c>
      <c r="E21" s="2">
        <v>0.49530000000000002</v>
      </c>
      <c r="F21" s="2">
        <v>0.47199999999999998</v>
      </c>
      <c r="G21" s="2">
        <v>0.44350000000000001</v>
      </c>
      <c r="H21" s="2">
        <v>0.39090000000000003</v>
      </c>
      <c r="I21" s="2">
        <v>0.24410000000000001</v>
      </c>
      <c r="J21" s="2">
        <v>0.28939999999999999</v>
      </c>
      <c r="K21" s="2">
        <v>0.251</v>
      </c>
      <c r="L21" s="2">
        <v>0.30609999999999998</v>
      </c>
      <c r="M21" s="2">
        <v>0.2039</v>
      </c>
      <c r="N21" s="2">
        <v>0.1603</v>
      </c>
      <c r="O21" s="2">
        <v>0.2833</v>
      </c>
      <c r="P21" s="2">
        <v>0.12640000000000001</v>
      </c>
      <c r="Q21" s="2">
        <v>0.2281</v>
      </c>
      <c r="R21" s="2">
        <v>0.1988</v>
      </c>
      <c r="S21" s="2">
        <v>0.10580000000000001</v>
      </c>
      <c r="T21" s="2">
        <v>0.18229999999999999</v>
      </c>
      <c r="U21" s="2">
        <v>0.24179999999999999</v>
      </c>
      <c r="V21" s="2">
        <v>0.28010000000000002</v>
      </c>
      <c r="W21" s="2">
        <v>0.2283</v>
      </c>
      <c r="X21" s="2">
        <v>0.24460000000000001</v>
      </c>
      <c r="Y21" s="2">
        <v>0.1487</v>
      </c>
      <c r="Z21" s="2">
        <v>0.1145</v>
      </c>
      <c r="AA21" s="2">
        <v>0.19339999999999999</v>
      </c>
      <c r="AB21" s="2">
        <v>0.21590000000000001</v>
      </c>
      <c r="AC21" s="2">
        <v>0.1915</v>
      </c>
      <c r="AD21" s="2">
        <v>0.18410000000000001</v>
      </c>
      <c r="AE21" s="2">
        <v>9.64E-2</v>
      </c>
      <c r="AF21" s="2">
        <v>6.3700000000000007E-2</v>
      </c>
      <c r="AG21" s="2">
        <v>-0.17469999999999999</v>
      </c>
      <c r="AH21" s="2">
        <v>-0.20150000000000001</v>
      </c>
      <c r="AI21" s="2">
        <v>4.07E-2</v>
      </c>
      <c r="AJ21" s="2">
        <v>0.1454</v>
      </c>
      <c r="AK21" s="2">
        <v>0.19040000000000001</v>
      </c>
      <c r="AL21" s="2">
        <v>0.16250000000000001</v>
      </c>
      <c r="AM21" s="2">
        <v>0.2276</v>
      </c>
    </row>
    <row r="22" spans="1:45" ht="19" x14ac:dyDescent="0.25">
      <c r="A22" s="6" t="s">
        <v>16</v>
      </c>
      <c r="B22" s="10">
        <v>12300000</v>
      </c>
      <c r="C22" s="10">
        <v>21600000</v>
      </c>
      <c r="D22" s="10">
        <v>31300000</v>
      </c>
      <c r="E22" s="10">
        <v>46900000</v>
      </c>
      <c r="F22" s="10">
        <v>67000000</v>
      </c>
      <c r="G22" s="10">
        <v>81000000</v>
      </c>
      <c r="H22" s="10">
        <v>80200000</v>
      </c>
      <c r="I22" s="10">
        <v>58200000</v>
      </c>
      <c r="J22" s="10">
        <v>89700000</v>
      </c>
      <c r="K22" s="10">
        <v>107400000</v>
      </c>
      <c r="L22" s="10">
        <v>129000000</v>
      </c>
      <c r="M22" s="10">
        <v>64500000</v>
      </c>
      <c r="N22" s="10">
        <v>103400000</v>
      </c>
      <c r="O22" s="10">
        <v>136800000</v>
      </c>
      <c r="P22" s="10">
        <v>35511000</v>
      </c>
      <c r="Q22" s="10">
        <v>138780000</v>
      </c>
      <c r="R22" s="10">
        <v>98174000</v>
      </c>
      <c r="S22" s="10">
        <v>24962000</v>
      </c>
      <c r="T22" s="10">
        <v>106237000</v>
      </c>
      <c r="U22" s="10">
        <v>234873000</v>
      </c>
      <c r="V22" s="10">
        <v>369800000</v>
      </c>
      <c r="W22" s="10">
        <v>349700000</v>
      </c>
      <c r="X22" s="10">
        <v>445600000</v>
      </c>
      <c r="Y22" s="10">
        <v>244500000</v>
      </c>
      <c r="Z22" s="10">
        <v>65600000</v>
      </c>
      <c r="AA22" s="10">
        <v>271400000</v>
      </c>
      <c r="AB22" s="10">
        <v>355600000</v>
      </c>
      <c r="AC22" s="10">
        <v>305900000</v>
      </c>
      <c r="AD22" s="10">
        <v>284800000</v>
      </c>
      <c r="AE22" s="10">
        <v>120700000</v>
      </c>
      <c r="AF22" s="10">
        <v>1300000</v>
      </c>
      <c r="AG22" s="10">
        <v>-499600000</v>
      </c>
      <c r="AH22" s="10">
        <v>-509100000</v>
      </c>
      <c r="AI22" s="10">
        <v>-25000000</v>
      </c>
      <c r="AJ22" s="10">
        <v>343000000</v>
      </c>
      <c r="AK22" s="10">
        <v>629100000</v>
      </c>
      <c r="AL22" s="10">
        <v>617600000</v>
      </c>
      <c r="AM22" s="10">
        <v>989000000</v>
      </c>
    </row>
    <row r="23" spans="1:45" ht="19" x14ac:dyDescent="0.25">
      <c r="A23" s="5" t="s">
        <v>17</v>
      </c>
      <c r="B23" s="2">
        <v>0.41689999999999999</v>
      </c>
      <c r="C23" s="2">
        <v>0.41220000000000001</v>
      </c>
      <c r="D23" s="2">
        <v>0.3947</v>
      </c>
      <c r="E23" s="2">
        <v>0.39979999999999999</v>
      </c>
      <c r="F23" s="2">
        <v>0.37509999999999999</v>
      </c>
      <c r="G23" s="2">
        <v>0.34050000000000002</v>
      </c>
      <c r="H23" s="2">
        <v>0.29270000000000002</v>
      </c>
      <c r="I23" s="2">
        <v>0.1648</v>
      </c>
      <c r="J23" s="2">
        <v>0.22120000000000001</v>
      </c>
      <c r="K23" s="2">
        <v>0.23630000000000001</v>
      </c>
      <c r="L23" s="2">
        <v>0.24149999999999999</v>
      </c>
      <c r="M23" s="2">
        <v>0.12989999999999999</v>
      </c>
      <c r="N23" s="2">
        <v>0.1676</v>
      </c>
      <c r="O23" s="2">
        <v>0.18479999999999999</v>
      </c>
      <c r="P23" s="2">
        <v>4.3299999999999998E-2</v>
      </c>
      <c r="Q23" s="2">
        <v>0.1482</v>
      </c>
      <c r="R23" s="2">
        <v>0.1036</v>
      </c>
      <c r="S23" s="2">
        <v>3.0300000000000001E-2</v>
      </c>
      <c r="T23" s="2">
        <v>0.1116</v>
      </c>
      <c r="U23" s="2">
        <v>0.19040000000000001</v>
      </c>
      <c r="V23" s="2">
        <v>0.24279999999999999</v>
      </c>
      <c r="W23" s="2">
        <v>0.19009999999999999</v>
      </c>
      <c r="X23" s="2">
        <v>0.20519999999999999</v>
      </c>
      <c r="Y23" s="2">
        <v>0.1056</v>
      </c>
      <c r="Z23" s="2">
        <v>3.8300000000000001E-2</v>
      </c>
      <c r="AA23" s="2">
        <v>0.1391</v>
      </c>
      <c r="AB23" s="2">
        <v>0.1605</v>
      </c>
      <c r="AC23" s="2">
        <v>0.1323</v>
      </c>
      <c r="AD23" s="2">
        <v>0.12520000000000001</v>
      </c>
      <c r="AE23" s="2">
        <v>4.8000000000000001E-2</v>
      </c>
      <c r="AF23" s="2">
        <v>5.0000000000000001E-4</v>
      </c>
      <c r="AG23" s="2">
        <v>-0.246</v>
      </c>
      <c r="AH23" s="2">
        <v>-0.2475</v>
      </c>
      <c r="AI23" s="2">
        <v>-9.7000000000000003E-3</v>
      </c>
      <c r="AJ23" s="2">
        <v>0.1048</v>
      </c>
      <c r="AK23" s="2">
        <v>0.16600000000000001</v>
      </c>
      <c r="AL23" s="2">
        <v>0.14080000000000001</v>
      </c>
      <c r="AM23" s="2">
        <v>0.1976</v>
      </c>
    </row>
    <row r="24" spans="1:45" ht="19" x14ac:dyDescent="0.25">
      <c r="A24" s="5" t="s">
        <v>18</v>
      </c>
      <c r="B24" s="1">
        <v>700000</v>
      </c>
      <c r="C24" s="1">
        <v>1300000</v>
      </c>
      <c r="D24" s="1">
        <v>3700000</v>
      </c>
      <c r="E24" s="1">
        <v>7300000</v>
      </c>
      <c r="F24" s="1">
        <v>9400000</v>
      </c>
      <c r="G24" s="1">
        <v>11000000</v>
      </c>
      <c r="H24" s="1">
        <v>12100000</v>
      </c>
      <c r="I24" s="1">
        <v>11600000</v>
      </c>
      <c r="J24" s="1">
        <v>7100000</v>
      </c>
      <c r="K24" s="1">
        <v>-18300000</v>
      </c>
      <c r="L24" s="1">
        <v>9300000</v>
      </c>
      <c r="M24" s="1">
        <v>2000000</v>
      </c>
      <c r="N24" s="1">
        <v>-48400000</v>
      </c>
      <c r="O24" s="1">
        <v>9700000</v>
      </c>
      <c r="P24" s="1">
        <v>-11591000</v>
      </c>
      <c r="Q24" s="1">
        <v>5993000</v>
      </c>
      <c r="R24" s="1">
        <v>28519000</v>
      </c>
      <c r="S24" s="1">
        <v>13504000</v>
      </c>
      <c r="T24" s="1">
        <v>16959000</v>
      </c>
      <c r="U24" s="1">
        <v>11455000</v>
      </c>
      <c r="V24" s="1">
        <v>13200000</v>
      </c>
      <c r="W24" s="1">
        <v>16800000</v>
      </c>
      <c r="X24" s="1">
        <v>24400000</v>
      </c>
      <c r="Y24" s="1">
        <v>8000000</v>
      </c>
      <c r="Z24" s="1">
        <v>19100000</v>
      </c>
      <c r="AA24" s="1">
        <v>600000</v>
      </c>
      <c r="AB24" s="1">
        <v>7300000</v>
      </c>
      <c r="AC24" s="1">
        <v>4100000</v>
      </c>
      <c r="AD24" s="1">
        <v>-4900000</v>
      </c>
      <c r="AE24" s="1">
        <v>-37700000</v>
      </c>
      <c r="AF24" s="1">
        <v>-21600000</v>
      </c>
      <c r="AG24" s="1">
        <v>-24200000</v>
      </c>
      <c r="AH24" s="1">
        <v>-48200000</v>
      </c>
      <c r="AI24" s="1">
        <v>-17700000</v>
      </c>
      <c r="AJ24" s="1">
        <v>-48200000</v>
      </c>
      <c r="AK24" s="1">
        <v>-82400000</v>
      </c>
      <c r="AL24" s="1">
        <v>-52900000</v>
      </c>
      <c r="AM24" s="1">
        <v>-43000000</v>
      </c>
    </row>
    <row r="25" spans="1:45" ht="19" x14ac:dyDescent="0.25">
      <c r="A25" s="6" t="s">
        <v>19</v>
      </c>
      <c r="B25" s="10">
        <v>13000000</v>
      </c>
      <c r="C25" s="10">
        <v>22900000</v>
      </c>
      <c r="D25" s="10">
        <v>35000000</v>
      </c>
      <c r="E25" s="10">
        <v>54200000</v>
      </c>
      <c r="F25" s="10">
        <v>76400000</v>
      </c>
      <c r="G25" s="10">
        <v>92000000</v>
      </c>
      <c r="H25" s="10">
        <v>92300000</v>
      </c>
      <c r="I25" s="10">
        <v>69800000</v>
      </c>
      <c r="J25" s="10">
        <v>96800000</v>
      </c>
      <c r="K25" s="10">
        <v>89100000</v>
      </c>
      <c r="L25" s="10">
        <v>138300000</v>
      </c>
      <c r="M25" s="10">
        <v>66500000</v>
      </c>
      <c r="N25" s="10">
        <v>55000000</v>
      </c>
      <c r="O25" s="10">
        <v>146500000</v>
      </c>
      <c r="P25" s="10">
        <v>23920000</v>
      </c>
      <c r="Q25" s="10">
        <v>144773000</v>
      </c>
      <c r="R25" s="10">
        <v>126693000</v>
      </c>
      <c r="S25" s="10">
        <v>38466000</v>
      </c>
      <c r="T25" s="10">
        <v>123196000</v>
      </c>
      <c r="U25" s="10">
        <v>246328000</v>
      </c>
      <c r="V25" s="10">
        <v>383000000</v>
      </c>
      <c r="W25" s="10">
        <v>366500000</v>
      </c>
      <c r="X25" s="10">
        <v>470000000</v>
      </c>
      <c r="Y25" s="10">
        <v>252500000</v>
      </c>
      <c r="Z25" s="10">
        <v>84700000</v>
      </c>
      <c r="AA25" s="10">
        <v>272000000</v>
      </c>
      <c r="AB25" s="10">
        <v>362900000</v>
      </c>
      <c r="AC25" s="10">
        <v>310000000</v>
      </c>
      <c r="AD25" s="10">
        <v>279900000</v>
      </c>
      <c r="AE25" s="10">
        <v>83000000</v>
      </c>
      <c r="AF25" s="10">
        <v>-20300000</v>
      </c>
      <c r="AG25" s="10">
        <v>-523800000</v>
      </c>
      <c r="AH25" s="10">
        <v>-557300000</v>
      </c>
      <c r="AI25" s="10">
        <v>-42700000</v>
      </c>
      <c r="AJ25" s="10">
        <v>294800000</v>
      </c>
      <c r="AK25" s="10">
        <v>546700000</v>
      </c>
      <c r="AL25" s="10">
        <v>564700000</v>
      </c>
      <c r="AM25" s="10">
        <v>946000000</v>
      </c>
    </row>
    <row r="26" spans="1:45" ht="19" x14ac:dyDescent="0.25">
      <c r="A26" s="5" t="s">
        <v>20</v>
      </c>
      <c r="B26" s="2">
        <v>0.44069999999999998</v>
      </c>
      <c r="C26" s="2">
        <v>0.437</v>
      </c>
      <c r="D26" s="2">
        <v>0.44140000000000001</v>
      </c>
      <c r="E26" s="2">
        <v>0.46210000000000001</v>
      </c>
      <c r="F26" s="2">
        <v>0.42780000000000001</v>
      </c>
      <c r="G26" s="2">
        <v>0.38669999999999999</v>
      </c>
      <c r="H26" s="2">
        <v>0.33689999999999998</v>
      </c>
      <c r="I26" s="2">
        <v>0.1976</v>
      </c>
      <c r="J26" s="2">
        <v>0.2387</v>
      </c>
      <c r="K26" s="2">
        <v>0.19600000000000001</v>
      </c>
      <c r="L26" s="2">
        <v>0.25890000000000002</v>
      </c>
      <c r="M26" s="2">
        <v>0.13389999999999999</v>
      </c>
      <c r="N26" s="2">
        <v>8.9099999999999999E-2</v>
      </c>
      <c r="O26" s="2">
        <v>0.19789999999999999</v>
      </c>
      <c r="P26" s="2">
        <v>2.92E-2</v>
      </c>
      <c r="Q26" s="2">
        <v>0.15459999999999999</v>
      </c>
      <c r="R26" s="2">
        <v>0.13370000000000001</v>
      </c>
      <c r="S26" s="2">
        <v>4.6600000000000003E-2</v>
      </c>
      <c r="T26" s="2">
        <v>0.1295</v>
      </c>
      <c r="U26" s="2">
        <v>0.19969999999999999</v>
      </c>
      <c r="V26" s="2">
        <v>0.25140000000000001</v>
      </c>
      <c r="W26" s="2">
        <v>0.19919999999999999</v>
      </c>
      <c r="X26" s="2">
        <v>0.21640000000000001</v>
      </c>
      <c r="Y26" s="2">
        <v>0.1091</v>
      </c>
      <c r="Z26" s="2">
        <v>4.9399999999999999E-2</v>
      </c>
      <c r="AA26" s="2">
        <v>0.1394</v>
      </c>
      <c r="AB26" s="2">
        <v>0.1638</v>
      </c>
      <c r="AC26" s="2">
        <v>0.1341</v>
      </c>
      <c r="AD26" s="2">
        <v>0.1231</v>
      </c>
      <c r="AE26" s="2">
        <v>3.3000000000000002E-2</v>
      </c>
      <c r="AF26" s="2">
        <v>-8.0999999999999996E-3</v>
      </c>
      <c r="AG26" s="2">
        <v>-0.25790000000000002</v>
      </c>
      <c r="AH26" s="2">
        <v>-0.27100000000000002</v>
      </c>
      <c r="AI26" s="2">
        <v>-1.66E-2</v>
      </c>
      <c r="AJ26" s="2">
        <v>0.09</v>
      </c>
      <c r="AK26" s="2">
        <v>0.14419999999999999</v>
      </c>
      <c r="AL26" s="2">
        <v>0.12870000000000001</v>
      </c>
      <c r="AM26" s="2">
        <v>0.189</v>
      </c>
    </row>
    <row r="27" spans="1:45" ht="19" x14ac:dyDescent="0.25">
      <c r="A27" s="5" t="s">
        <v>21</v>
      </c>
      <c r="B27" s="1">
        <v>6500000</v>
      </c>
      <c r="C27" s="1">
        <v>11300000</v>
      </c>
      <c r="D27" s="1">
        <v>14500000</v>
      </c>
      <c r="E27" s="1">
        <v>21500000</v>
      </c>
      <c r="F27" s="1">
        <v>30000000</v>
      </c>
      <c r="G27" s="1">
        <v>35200000</v>
      </c>
      <c r="H27" s="1">
        <v>34500000</v>
      </c>
      <c r="I27" s="1">
        <v>25900000</v>
      </c>
      <c r="J27" s="1">
        <v>34600000</v>
      </c>
      <c r="K27" s="1">
        <v>32500000</v>
      </c>
      <c r="L27" s="1">
        <v>50500000</v>
      </c>
      <c r="M27" s="1">
        <v>24900000</v>
      </c>
      <c r="N27" s="1">
        <v>39600000</v>
      </c>
      <c r="O27" s="1">
        <v>55900000</v>
      </c>
      <c r="P27" s="1">
        <v>14112000</v>
      </c>
      <c r="Q27" s="1">
        <v>51540000</v>
      </c>
      <c r="R27" s="1">
        <v>35169000</v>
      </c>
      <c r="S27" s="1">
        <v>6562000</v>
      </c>
      <c r="T27" s="1">
        <v>2880000</v>
      </c>
      <c r="U27" s="1">
        <v>24820000</v>
      </c>
      <c r="V27" s="1">
        <v>54100000</v>
      </c>
      <c r="W27" s="1">
        <v>76800000</v>
      </c>
      <c r="X27" s="1">
        <v>113800000</v>
      </c>
      <c r="Y27" s="1">
        <v>68900000</v>
      </c>
      <c r="Z27" s="1">
        <v>26700000</v>
      </c>
      <c r="AA27" s="1">
        <v>60000000</v>
      </c>
      <c r="AB27" s="1">
        <v>77600000</v>
      </c>
      <c r="AC27" s="1">
        <v>62600000</v>
      </c>
      <c r="AD27" s="1">
        <v>51100000</v>
      </c>
      <c r="AE27" s="1">
        <v>1200000</v>
      </c>
      <c r="AF27" s="1">
        <v>310200000</v>
      </c>
      <c r="AG27" s="1">
        <v>58300000</v>
      </c>
      <c r="AH27" s="1">
        <v>9600000</v>
      </c>
      <c r="AI27" s="1">
        <v>38100000</v>
      </c>
      <c r="AJ27" s="1">
        <v>80300000</v>
      </c>
      <c r="AK27" s="1">
        <v>-661500000</v>
      </c>
      <c r="AL27" s="1">
        <v>67700000</v>
      </c>
      <c r="AM27" s="1">
        <v>123000000</v>
      </c>
    </row>
    <row r="28" spans="1:45" ht="19" x14ac:dyDescent="0.25">
      <c r="A28" s="7" t="s">
        <v>22</v>
      </c>
      <c r="B28" s="11">
        <v>6500000</v>
      </c>
      <c r="C28" s="11">
        <v>11600000</v>
      </c>
      <c r="D28" s="11">
        <v>20500000</v>
      </c>
      <c r="E28" s="11">
        <v>32700000</v>
      </c>
      <c r="F28" s="11">
        <v>46400000</v>
      </c>
      <c r="G28" s="11">
        <v>56800000</v>
      </c>
      <c r="H28" s="11">
        <v>57800000</v>
      </c>
      <c r="I28" s="11">
        <v>43900000</v>
      </c>
      <c r="J28" s="11">
        <v>62200000</v>
      </c>
      <c r="K28" s="11">
        <v>56600000</v>
      </c>
      <c r="L28" s="11">
        <v>87800000</v>
      </c>
      <c r="M28" s="11">
        <v>41600000</v>
      </c>
      <c r="N28" s="11">
        <v>15400000</v>
      </c>
      <c r="O28" s="11">
        <v>90600000</v>
      </c>
      <c r="P28" s="11">
        <v>9808000</v>
      </c>
      <c r="Q28" s="11">
        <v>93233000</v>
      </c>
      <c r="R28" s="11">
        <v>90313000</v>
      </c>
      <c r="S28" s="11">
        <v>31904000</v>
      </c>
      <c r="T28" s="11">
        <v>120316000</v>
      </c>
      <c r="U28" s="11">
        <v>221508000</v>
      </c>
      <c r="V28" s="11">
        <v>328900000</v>
      </c>
      <c r="W28" s="11">
        <v>289700000</v>
      </c>
      <c r="X28" s="11">
        <v>356200000</v>
      </c>
      <c r="Y28" s="11">
        <v>183600000</v>
      </c>
      <c r="Z28" s="11">
        <v>58000000</v>
      </c>
      <c r="AA28" s="11">
        <v>212000000</v>
      </c>
      <c r="AB28" s="11">
        <v>285300000</v>
      </c>
      <c r="AC28" s="11">
        <v>247400000</v>
      </c>
      <c r="AD28" s="11">
        <v>228800000</v>
      </c>
      <c r="AE28" s="11">
        <v>81800000</v>
      </c>
      <c r="AF28" s="11">
        <v>-330500000</v>
      </c>
      <c r="AG28" s="11">
        <v>-582100000</v>
      </c>
      <c r="AH28" s="11">
        <v>-566900000</v>
      </c>
      <c r="AI28" s="11">
        <v>-80800000</v>
      </c>
      <c r="AJ28" s="11">
        <v>214500000</v>
      </c>
      <c r="AK28" s="11">
        <v>1208200000</v>
      </c>
      <c r="AL28" s="11">
        <v>497000000</v>
      </c>
      <c r="AM28" s="11">
        <v>823000000</v>
      </c>
    </row>
    <row r="29" spans="1:45" ht="20" customHeight="1" x14ac:dyDescent="0.25">
      <c r="A29" s="14" t="s">
        <v>102</v>
      </c>
      <c r="B29" s="1"/>
      <c r="C29" s="15">
        <f>(C28/B28)-1</f>
        <v>0.78461538461538471</v>
      </c>
      <c r="D29" s="15">
        <f>(D28/C28)-1</f>
        <v>0.76724137931034475</v>
      </c>
      <c r="E29" s="15">
        <f>(E28/D28)-1</f>
        <v>0.59512195121951228</v>
      </c>
      <c r="F29" s="15">
        <f t="shared" ref="F29:AK29" si="6">(F28/E28)-1</f>
        <v>0.41896024464831805</v>
      </c>
      <c r="G29" s="15">
        <f t="shared" si="6"/>
        <v>0.22413793103448265</v>
      </c>
      <c r="H29" s="15">
        <f t="shared" si="6"/>
        <v>1.7605633802816989E-2</v>
      </c>
      <c r="I29" s="15">
        <f t="shared" si="6"/>
        <v>-0.24048442906574397</v>
      </c>
      <c r="J29" s="15">
        <f t="shared" si="6"/>
        <v>0.41685649202733477</v>
      </c>
      <c r="K29" s="15">
        <f t="shared" si="6"/>
        <v>-9.0032154340836001E-2</v>
      </c>
      <c r="L29" s="15">
        <f t="shared" si="6"/>
        <v>0.55123674911660769</v>
      </c>
      <c r="M29" s="15">
        <f t="shared" si="6"/>
        <v>-0.5261958997722096</v>
      </c>
      <c r="N29" s="15">
        <f t="shared" si="6"/>
        <v>-0.62980769230769229</v>
      </c>
      <c r="O29" s="15">
        <f t="shared" si="6"/>
        <v>4.883116883116883</v>
      </c>
      <c r="P29" s="15">
        <f t="shared" si="6"/>
        <v>-0.89174392935982338</v>
      </c>
      <c r="Q29" s="15">
        <f t="shared" si="6"/>
        <v>8.50581158238173</v>
      </c>
      <c r="R29" s="15">
        <f t="shared" si="6"/>
        <v>-3.1319382622032932E-2</v>
      </c>
      <c r="S29" s="15">
        <f t="shared" si="6"/>
        <v>-0.64673967202949734</v>
      </c>
      <c r="T29" s="15">
        <f t="shared" si="6"/>
        <v>2.7711885656970914</v>
      </c>
      <c r="U29" s="15">
        <f t="shared" si="6"/>
        <v>0.84105189667209679</v>
      </c>
      <c r="V29" s="15">
        <f t="shared" si="6"/>
        <v>0.48482221861061459</v>
      </c>
      <c r="W29" s="15">
        <f t="shared" si="6"/>
        <v>-0.11918516266342349</v>
      </c>
      <c r="X29" s="15">
        <f t="shared" si="6"/>
        <v>0.22954780807732145</v>
      </c>
      <c r="Y29" s="15">
        <f t="shared" si="6"/>
        <v>-0.48455923638405385</v>
      </c>
      <c r="Z29" s="15">
        <f t="shared" si="6"/>
        <v>-0.68409586056644878</v>
      </c>
      <c r="AA29" s="15">
        <f t="shared" si="6"/>
        <v>2.6551724137931036</v>
      </c>
      <c r="AB29" s="15">
        <f t="shared" si="6"/>
        <v>0.34575471698113214</v>
      </c>
      <c r="AC29" s="15">
        <f t="shared" si="6"/>
        <v>-0.13284262180161233</v>
      </c>
      <c r="AD29" s="15">
        <f t="shared" si="6"/>
        <v>-7.5181891673403389E-2</v>
      </c>
      <c r="AE29" s="15">
        <f t="shared" si="6"/>
        <v>-0.6424825174825175</v>
      </c>
      <c r="AF29" s="15">
        <f t="shared" si="6"/>
        <v>-5.0403422982885084</v>
      </c>
      <c r="AG29" s="15">
        <f t="shared" si="6"/>
        <v>0.76127080181543128</v>
      </c>
      <c r="AH29" s="15">
        <f t="shared" si="6"/>
        <v>-2.6112351829582492E-2</v>
      </c>
      <c r="AI29" s="15">
        <f t="shared" si="6"/>
        <v>-0.85747045334274119</v>
      </c>
      <c r="AJ29" s="15">
        <f t="shared" si="6"/>
        <v>-3.6547029702970297</v>
      </c>
      <c r="AK29" s="15">
        <f t="shared" si="6"/>
        <v>4.6326340326340327</v>
      </c>
      <c r="AL29" s="15">
        <f t="shared" ref="AL29" si="7">(AL28/AK28)-1</f>
        <v>-0.58864426419466975</v>
      </c>
      <c r="AM29" s="15">
        <f t="shared" ref="AM29" si="8">(AM28/AL28)-1</f>
        <v>0.65593561368209263</v>
      </c>
    </row>
    <row r="30" spans="1:45" ht="19" x14ac:dyDescent="0.25">
      <c r="A30" s="5" t="s">
        <v>23</v>
      </c>
      <c r="B30" s="2">
        <v>0.2203</v>
      </c>
      <c r="C30" s="2">
        <v>0.22140000000000001</v>
      </c>
      <c r="D30" s="2">
        <v>0.25850000000000001</v>
      </c>
      <c r="E30" s="2">
        <v>0.27879999999999999</v>
      </c>
      <c r="F30" s="2">
        <v>0.25979999999999998</v>
      </c>
      <c r="G30" s="2">
        <v>0.23880000000000001</v>
      </c>
      <c r="H30" s="2">
        <v>0.2109</v>
      </c>
      <c r="I30" s="2">
        <v>0.12429999999999999</v>
      </c>
      <c r="J30" s="2">
        <v>0.15340000000000001</v>
      </c>
      <c r="K30" s="2">
        <v>0.1245</v>
      </c>
      <c r="L30" s="2">
        <v>0.16439999999999999</v>
      </c>
      <c r="M30" s="2">
        <v>8.3799999999999999E-2</v>
      </c>
      <c r="N30" s="2">
        <v>2.5000000000000001E-2</v>
      </c>
      <c r="O30" s="2">
        <v>0.12239999999999999</v>
      </c>
      <c r="P30" s="2">
        <v>1.2E-2</v>
      </c>
      <c r="Q30" s="2">
        <v>9.9599999999999994E-2</v>
      </c>
      <c r="R30" s="2">
        <v>9.5299999999999996E-2</v>
      </c>
      <c r="S30" s="2">
        <v>3.8699999999999998E-2</v>
      </c>
      <c r="T30" s="2">
        <v>0.12640000000000001</v>
      </c>
      <c r="U30" s="2">
        <v>0.17949999999999999</v>
      </c>
      <c r="V30" s="2">
        <v>0.21590000000000001</v>
      </c>
      <c r="W30" s="2">
        <v>0.1575</v>
      </c>
      <c r="X30" s="2">
        <v>0.16400000000000001</v>
      </c>
      <c r="Y30" s="2">
        <v>7.9299999999999995E-2</v>
      </c>
      <c r="Z30" s="2">
        <v>3.3799999999999997E-2</v>
      </c>
      <c r="AA30" s="2">
        <v>0.1086</v>
      </c>
      <c r="AB30" s="2">
        <v>0.1288</v>
      </c>
      <c r="AC30" s="2">
        <v>0.107</v>
      </c>
      <c r="AD30" s="2">
        <v>0.10059999999999999</v>
      </c>
      <c r="AE30" s="2">
        <v>3.2599999999999997E-2</v>
      </c>
      <c r="AF30" s="2">
        <v>-0.13200000000000001</v>
      </c>
      <c r="AG30" s="2">
        <v>-0.28660000000000002</v>
      </c>
      <c r="AH30" s="2">
        <v>-0.27560000000000001</v>
      </c>
      <c r="AI30" s="2">
        <v>-3.1399999999999997E-2</v>
      </c>
      <c r="AJ30" s="2">
        <v>6.5500000000000003E-2</v>
      </c>
      <c r="AK30" s="2">
        <v>0.31879999999999997</v>
      </c>
      <c r="AL30" s="2">
        <v>0.1133</v>
      </c>
      <c r="AM30" s="2">
        <v>0.16439999999999999</v>
      </c>
    </row>
    <row r="31" spans="1:45" ht="19" x14ac:dyDescent="0.25">
      <c r="A31" s="5" t="s">
        <v>24</v>
      </c>
      <c r="B31" s="12">
        <v>0.04</v>
      </c>
      <c r="C31" s="12">
        <v>7.0000000000000007E-2</v>
      </c>
      <c r="D31" s="12">
        <v>0.11</v>
      </c>
      <c r="E31" s="12">
        <v>0.17</v>
      </c>
      <c r="F31" s="12">
        <v>0.24</v>
      </c>
      <c r="G31" s="12">
        <v>0.28999999999999998</v>
      </c>
      <c r="H31" s="12">
        <v>0.28999999999999998</v>
      </c>
      <c r="I31" s="12">
        <v>0.22</v>
      </c>
      <c r="J31" s="12">
        <v>0.33</v>
      </c>
      <c r="K31" s="12">
        <v>0.28000000000000003</v>
      </c>
      <c r="L31" s="12">
        <v>0.44</v>
      </c>
      <c r="M31" s="12">
        <v>0.22</v>
      </c>
      <c r="N31" s="12">
        <v>0.04</v>
      </c>
      <c r="O31" s="12">
        <v>0.48</v>
      </c>
      <c r="P31" s="12">
        <v>0.04</v>
      </c>
      <c r="Q31" s="12">
        <v>0.41</v>
      </c>
      <c r="R31" s="12">
        <v>0.41</v>
      </c>
      <c r="S31" s="12">
        <v>0.14000000000000001</v>
      </c>
      <c r="T31" s="12">
        <v>0.54</v>
      </c>
      <c r="U31" s="12">
        <v>0.98</v>
      </c>
      <c r="V31" s="12">
        <v>1.44</v>
      </c>
      <c r="W31" s="12">
        <v>1.26</v>
      </c>
      <c r="X31" s="12">
        <v>1.55</v>
      </c>
      <c r="Y31" s="12">
        <v>0.81</v>
      </c>
      <c r="Z31" s="12">
        <v>0.25</v>
      </c>
      <c r="AA31" s="12">
        <v>0.93</v>
      </c>
      <c r="AB31" s="12">
        <v>1.25</v>
      </c>
      <c r="AC31" s="12">
        <v>1.0900000000000001</v>
      </c>
      <c r="AD31" s="12">
        <v>1.02</v>
      </c>
      <c r="AE31" s="12">
        <v>0.36</v>
      </c>
      <c r="AF31" s="12">
        <v>-1.44</v>
      </c>
      <c r="AG31" s="12">
        <v>-2.6</v>
      </c>
      <c r="AH31" s="12">
        <v>-2.58</v>
      </c>
      <c r="AI31" s="12">
        <v>-0.37</v>
      </c>
      <c r="AJ31" s="12">
        <v>0.98</v>
      </c>
      <c r="AK31" s="12">
        <v>5.51</v>
      </c>
      <c r="AL31" s="12">
        <v>2.2599999999999998</v>
      </c>
      <c r="AM31" s="12">
        <v>3.81</v>
      </c>
    </row>
    <row r="32" spans="1:45" ht="19" x14ac:dyDescent="0.25">
      <c r="A32" s="5" t="s">
        <v>25</v>
      </c>
      <c r="B32" s="12">
        <v>0.04</v>
      </c>
      <c r="C32" s="12">
        <v>7.0000000000000007E-2</v>
      </c>
      <c r="D32" s="12">
        <v>0.11</v>
      </c>
      <c r="E32" s="12">
        <v>0.17</v>
      </c>
      <c r="F32" s="12">
        <v>0.24</v>
      </c>
      <c r="G32" s="12">
        <v>0.28999999999999998</v>
      </c>
      <c r="H32" s="12">
        <v>0.28999999999999998</v>
      </c>
      <c r="I32" s="12">
        <v>0.22</v>
      </c>
      <c r="J32" s="12">
        <v>0.31</v>
      </c>
      <c r="K32" s="12">
        <v>0.28000000000000003</v>
      </c>
      <c r="L32" s="12">
        <v>0.44</v>
      </c>
      <c r="M32" s="12">
        <v>0.22</v>
      </c>
      <c r="N32" s="12">
        <v>0.04</v>
      </c>
      <c r="O32" s="12">
        <v>0.46</v>
      </c>
      <c r="P32" s="12">
        <v>0.04</v>
      </c>
      <c r="Q32" s="12">
        <v>0.4</v>
      </c>
      <c r="R32" s="12">
        <v>0.4</v>
      </c>
      <c r="S32" s="12">
        <v>0.14000000000000001</v>
      </c>
      <c r="T32" s="12">
        <v>0.52</v>
      </c>
      <c r="U32" s="12">
        <v>0.9</v>
      </c>
      <c r="V32" s="12">
        <v>1.33</v>
      </c>
      <c r="W32" s="12">
        <v>1.19</v>
      </c>
      <c r="X32" s="12">
        <v>1.47</v>
      </c>
      <c r="Y32" s="12">
        <v>0.8</v>
      </c>
      <c r="Z32" s="12">
        <v>0.25</v>
      </c>
      <c r="AA32" s="12">
        <v>0.9</v>
      </c>
      <c r="AB32" s="12">
        <v>1.22</v>
      </c>
      <c r="AC32" s="12">
        <v>1.07</v>
      </c>
      <c r="AD32" s="12">
        <v>1</v>
      </c>
      <c r="AE32" s="12">
        <v>0.35</v>
      </c>
      <c r="AF32" s="12">
        <v>-1.44</v>
      </c>
      <c r="AG32" s="12">
        <v>-2.6</v>
      </c>
      <c r="AH32" s="12">
        <v>-2.58</v>
      </c>
      <c r="AI32" s="12">
        <v>-0.37</v>
      </c>
      <c r="AJ32" s="12">
        <v>0.96</v>
      </c>
      <c r="AK32" s="12">
        <v>5.44</v>
      </c>
      <c r="AL32" s="12">
        <v>2.2400000000000002</v>
      </c>
      <c r="AM32" s="12">
        <v>3.78</v>
      </c>
    </row>
    <row r="33" spans="1:39" ht="19" x14ac:dyDescent="0.25">
      <c r="A33" s="5" t="s">
        <v>26</v>
      </c>
      <c r="B33" s="1">
        <v>152941176</v>
      </c>
      <c r="C33" s="1">
        <v>165714286</v>
      </c>
      <c r="D33" s="1">
        <v>182222222</v>
      </c>
      <c r="E33" s="1">
        <v>192352941</v>
      </c>
      <c r="F33" s="1">
        <v>193333333</v>
      </c>
      <c r="G33" s="1">
        <v>197565217</v>
      </c>
      <c r="H33" s="1">
        <v>199310345</v>
      </c>
      <c r="I33" s="1">
        <v>199545455</v>
      </c>
      <c r="J33" s="1">
        <v>191384615</v>
      </c>
      <c r="K33" s="1">
        <v>199360000</v>
      </c>
      <c r="L33" s="1">
        <v>199200000</v>
      </c>
      <c r="M33" s="1">
        <v>188760000</v>
      </c>
      <c r="N33" s="1">
        <v>374080000</v>
      </c>
      <c r="O33" s="1">
        <v>186560000</v>
      </c>
      <c r="P33" s="1">
        <v>241312000</v>
      </c>
      <c r="Q33" s="1">
        <v>228752000</v>
      </c>
      <c r="R33" s="1">
        <v>217630000</v>
      </c>
      <c r="S33" s="1">
        <v>226070000</v>
      </c>
      <c r="T33" s="1">
        <v>222994000</v>
      </c>
      <c r="U33" s="1">
        <v>227036000</v>
      </c>
      <c r="V33" s="1">
        <v>229000000</v>
      </c>
      <c r="W33" s="1">
        <v>230700000</v>
      </c>
      <c r="X33" s="1">
        <v>230300000</v>
      </c>
      <c r="Y33" s="1">
        <v>225500000</v>
      </c>
      <c r="Z33" s="1">
        <v>228700000</v>
      </c>
      <c r="AA33" s="1">
        <v>227600000</v>
      </c>
      <c r="AB33" s="1">
        <v>227700000</v>
      </c>
      <c r="AC33" s="1">
        <v>226400000</v>
      </c>
      <c r="AD33" s="1">
        <v>224000000</v>
      </c>
      <c r="AE33" s="1">
        <v>227100000</v>
      </c>
      <c r="AF33" s="1">
        <v>226000000</v>
      </c>
      <c r="AG33" s="1">
        <v>222700000</v>
      </c>
      <c r="AH33" s="1">
        <v>219500000</v>
      </c>
      <c r="AI33" s="1">
        <v>218900000</v>
      </c>
      <c r="AJ33" s="1">
        <v>219700000</v>
      </c>
      <c r="AK33" s="1">
        <v>219400000</v>
      </c>
      <c r="AL33" s="1">
        <v>219700000</v>
      </c>
      <c r="AM33" s="1">
        <v>216000000</v>
      </c>
    </row>
    <row r="34" spans="1:39" ht="19" x14ac:dyDescent="0.25">
      <c r="A34" s="5" t="s">
        <v>27</v>
      </c>
      <c r="B34" s="1">
        <v>152941176</v>
      </c>
      <c r="C34" s="1">
        <v>165714286</v>
      </c>
      <c r="D34" s="1">
        <v>182222222</v>
      </c>
      <c r="E34" s="1">
        <v>192352941</v>
      </c>
      <c r="F34" s="1">
        <v>193333333</v>
      </c>
      <c r="G34" s="1">
        <v>197565217</v>
      </c>
      <c r="H34" s="1">
        <v>199310345</v>
      </c>
      <c r="I34" s="1">
        <v>199545455</v>
      </c>
      <c r="J34" s="1">
        <v>199040000</v>
      </c>
      <c r="K34" s="1">
        <v>199360000</v>
      </c>
      <c r="L34" s="1">
        <v>202836879</v>
      </c>
      <c r="M34" s="1">
        <v>192432432</v>
      </c>
      <c r="N34" s="1">
        <v>398880000</v>
      </c>
      <c r="O34" s="1">
        <v>195640000</v>
      </c>
      <c r="P34" s="1">
        <v>245624000</v>
      </c>
      <c r="Q34" s="1">
        <v>234056000</v>
      </c>
      <c r="R34" s="1">
        <v>224550000</v>
      </c>
      <c r="S34" s="1">
        <v>229550000</v>
      </c>
      <c r="T34" s="1">
        <v>231304000</v>
      </c>
      <c r="U34" s="1">
        <v>246977000</v>
      </c>
      <c r="V34" s="1">
        <v>247500000</v>
      </c>
      <c r="W34" s="1">
        <v>243200000</v>
      </c>
      <c r="X34" s="1">
        <v>242000000</v>
      </c>
      <c r="Y34" s="1">
        <v>230100000</v>
      </c>
      <c r="Z34" s="1">
        <v>232100000</v>
      </c>
      <c r="AA34" s="1">
        <v>234200000</v>
      </c>
      <c r="AB34" s="1">
        <v>233300000</v>
      </c>
      <c r="AC34" s="1">
        <v>231700000</v>
      </c>
      <c r="AD34" s="1">
        <v>229600000</v>
      </c>
      <c r="AE34" s="1">
        <v>232400000</v>
      </c>
      <c r="AF34" s="1">
        <v>226000000</v>
      </c>
      <c r="AG34" s="1">
        <v>222700000</v>
      </c>
      <c r="AH34" s="1">
        <v>219500000</v>
      </c>
      <c r="AI34" s="1">
        <v>218900000</v>
      </c>
      <c r="AJ34" s="1">
        <v>222500000</v>
      </c>
      <c r="AK34" s="1">
        <v>222100000</v>
      </c>
      <c r="AL34" s="1">
        <v>222000000</v>
      </c>
      <c r="AM34" s="1">
        <v>218000000</v>
      </c>
    </row>
    <row r="35" spans="1:39" ht="20" customHeight="1" x14ac:dyDescent="0.25">
      <c r="A35" s="14" t="s">
        <v>103</v>
      </c>
      <c r="B35" s="1"/>
      <c r="C35" s="22">
        <f>(C34-B34)/B34</f>
        <v>8.3516488718512277E-2</v>
      </c>
      <c r="D35" s="22">
        <f t="shared" ref="D35:AK35" si="9">(D34-C34)/C34</f>
        <v>9.9616855000660601E-2</v>
      </c>
      <c r="E35" s="22">
        <f t="shared" si="9"/>
        <v>5.5595409214140745E-2</v>
      </c>
      <c r="F35" s="22">
        <f t="shared" si="9"/>
        <v>5.0968391484068863E-3</v>
      </c>
      <c r="G35" s="22">
        <f t="shared" si="9"/>
        <v>2.1889055210153545E-2</v>
      </c>
      <c r="H35" s="22">
        <f t="shared" si="9"/>
        <v>8.8331743132699318E-3</v>
      </c>
      <c r="I35" s="22">
        <f t="shared" si="9"/>
        <v>1.1796176460383931E-3</v>
      </c>
      <c r="J35" s="22">
        <f t="shared" si="9"/>
        <v>-2.5330318848905881E-3</v>
      </c>
      <c r="K35" s="22">
        <f t="shared" si="9"/>
        <v>1.6077170418006431E-3</v>
      </c>
      <c r="L35" s="22">
        <f t="shared" si="9"/>
        <v>1.7440203651685394E-2</v>
      </c>
      <c r="M35" s="22">
        <f t="shared" si="9"/>
        <v>-5.1294651403110972E-2</v>
      </c>
      <c r="N35" s="22">
        <f t="shared" si="9"/>
        <v>1.0728314653322055</v>
      </c>
      <c r="O35" s="22">
        <f t="shared" si="9"/>
        <v>-0.5095266746891296</v>
      </c>
      <c r="P35" s="22">
        <f t="shared" si="9"/>
        <v>0.2554896749131057</v>
      </c>
      <c r="Q35" s="22">
        <f t="shared" si="9"/>
        <v>-4.7096374947073576E-2</v>
      </c>
      <c r="R35" s="22">
        <f t="shared" si="9"/>
        <v>-4.0614211983456952E-2</v>
      </c>
      <c r="S35" s="22">
        <f t="shared" si="9"/>
        <v>2.2266755733689601E-2</v>
      </c>
      <c r="T35" s="22">
        <f t="shared" si="9"/>
        <v>7.6410368111522542E-3</v>
      </c>
      <c r="U35" s="22">
        <f t="shared" si="9"/>
        <v>6.7759312420018675E-2</v>
      </c>
      <c r="V35" s="22">
        <f t="shared" si="9"/>
        <v>2.1176060928750451E-3</v>
      </c>
      <c r="W35" s="22">
        <f t="shared" si="9"/>
        <v>-1.7373737373737375E-2</v>
      </c>
      <c r="X35" s="22">
        <f t="shared" si="9"/>
        <v>-4.9342105263157892E-3</v>
      </c>
      <c r="Y35" s="22">
        <f t="shared" si="9"/>
        <v>-4.9173553719008264E-2</v>
      </c>
      <c r="Z35" s="22">
        <f t="shared" si="9"/>
        <v>8.6918730986527588E-3</v>
      </c>
      <c r="AA35" s="22">
        <f t="shared" si="9"/>
        <v>9.0478242137009904E-3</v>
      </c>
      <c r="AB35" s="22">
        <f t="shared" si="9"/>
        <v>-3.8428693424423571E-3</v>
      </c>
      <c r="AC35" s="22">
        <f t="shared" si="9"/>
        <v>-6.8581225889412772E-3</v>
      </c>
      <c r="AD35" s="22">
        <f t="shared" si="9"/>
        <v>-9.0634441087613302E-3</v>
      </c>
      <c r="AE35" s="22">
        <f t="shared" si="9"/>
        <v>1.2195121951219513E-2</v>
      </c>
      <c r="AF35" s="22">
        <f t="shared" si="9"/>
        <v>-2.7538726333907058E-2</v>
      </c>
      <c r="AG35" s="22">
        <f t="shared" si="9"/>
        <v>-1.4601769911504425E-2</v>
      </c>
      <c r="AH35" s="22">
        <f t="shared" si="9"/>
        <v>-1.4369106421194431E-2</v>
      </c>
      <c r="AI35" s="22">
        <f t="shared" si="9"/>
        <v>-2.733485193621868E-3</v>
      </c>
      <c r="AJ35" s="22">
        <f t="shared" si="9"/>
        <v>1.6445865692096849E-2</v>
      </c>
      <c r="AK35" s="22">
        <f t="shared" si="9"/>
        <v>-1.7977528089887641E-3</v>
      </c>
      <c r="AL35" s="22">
        <f t="shared" ref="AL35" si="10">(AL34-AK34)/AK34</f>
        <v>-4.5024763619990995E-4</v>
      </c>
      <c r="AM35" s="22">
        <f t="shared" ref="AM35" si="11">(AM34-AL34)/AL34</f>
        <v>-1.8018018018018018E-2</v>
      </c>
    </row>
    <row r="36" spans="1:39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  <c r="Z36" s="13" t="s">
        <v>93</v>
      </c>
      <c r="AA36" s="13" t="s">
        <v>93</v>
      </c>
      <c r="AB36" s="13" t="s">
        <v>93</v>
      </c>
      <c r="AC36" s="13" t="s">
        <v>93</v>
      </c>
      <c r="AD36" s="13" t="s">
        <v>93</v>
      </c>
      <c r="AE36" s="13" t="s">
        <v>93</v>
      </c>
      <c r="AF36" s="13" t="s">
        <v>93</v>
      </c>
      <c r="AG36" s="13" t="s">
        <v>93</v>
      </c>
      <c r="AH36" s="13" t="s">
        <v>93</v>
      </c>
      <c r="AI36" s="13" t="s">
        <v>93</v>
      </c>
      <c r="AJ36" s="13" t="s">
        <v>93</v>
      </c>
      <c r="AK36" s="13" t="s">
        <v>93</v>
      </c>
      <c r="AL36" s="13" t="s">
        <v>93</v>
      </c>
      <c r="AM36" s="13" t="s">
        <v>93</v>
      </c>
    </row>
    <row r="37" spans="1:39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  <c r="Z37" s="9" t="s">
        <v>91</v>
      </c>
      <c r="AA37" s="9" t="s">
        <v>91</v>
      </c>
      <c r="AB37" s="9" t="s">
        <v>91</v>
      </c>
      <c r="AC37" s="9" t="s">
        <v>91</v>
      </c>
      <c r="AD37" s="9" t="s">
        <v>91</v>
      </c>
      <c r="AE37" s="9" t="s">
        <v>91</v>
      </c>
      <c r="AF37" s="9" t="s">
        <v>91</v>
      </c>
      <c r="AG37" s="9" t="s">
        <v>91</v>
      </c>
      <c r="AH37" s="9" t="s">
        <v>91</v>
      </c>
      <c r="AI37" s="9" t="s">
        <v>91</v>
      </c>
      <c r="AJ37" s="9" t="s">
        <v>91</v>
      </c>
      <c r="AK37" s="9" t="s">
        <v>91</v>
      </c>
      <c r="AL37" s="9" t="s">
        <v>91</v>
      </c>
      <c r="AM37" s="9" t="s">
        <v>91</v>
      </c>
    </row>
    <row r="38" spans="1:39" ht="19" x14ac:dyDescent="0.25">
      <c r="A38" s="5" t="s">
        <v>30</v>
      </c>
      <c r="B38" s="1">
        <v>16200000</v>
      </c>
      <c r="C38" s="1">
        <v>24300000</v>
      </c>
      <c r="D38" s="1">
        <v>96600000</v>
      </c>
      <c r="E38" s="1">
        <v>107800000</v>
      </c>
      <c r="F38" s="1">
        <v>59500000</v>
      </c>
      <c r="G38" s="1">
        <v>52200000</v>
      </c>
      <c r="H38" s="1">
        <v>73100000</v>
      </c>
      <c r="I38" s="1">
        <v>73100000</v>
      </c>
      <c r="J38" s="1">
        <v>85600000</v>
      </c>
      <c r="K38" s="1">
        <v>195000000</v>
      </c>
      <c r="L38" s="1">
        <v>129300000</v>
      </c>
      <c r="M38" s="1">
        <v>64800000</v>
      </c>
      <c r="N38" s="1">
        <v>96100000</v>
      </c>
      <c r="O38" s="1">
        <v>209200000</v>
      </c>
      <c r="P38" s="1">
        <v>108641000</v>
      </c>
      <c r="Q38" s="1">
        <v>116391000</v>
      </c>
      <c r="R38" s="1">
        <v>136781000</v>
      </c>
      <c r="S38" s="1">
        <v>186377000</v>
      </c>
      <c r="T38" s="1">
        <v>282249000</v>
      </c>
      <c r="U38" s="1">
        <v>517654000</v>
      </c>
      <c r="V38" s="1">
        <v>287200000</v>
      </c>
      <c r="W38" s="1">
        <v>665900000</v>
      </c>
      <c r="X38" s="1">
        <v>917900000</v>
      </c>
      <c r="Y38" s="1">
        <v>917600000</v>
      </c>
      <c r="Z38" s="1">
        <v>838700000</v>
      </c>
      <c r="AA38" s="1">
        <v>1075100000</v>
      </c>
      <c r="AB38" s="1">
        <v>1156900000</v>
      </c>
      <c r="AC38" s="1">
        <v>1612200000</v>
      </c>
      <c r="AD38" s="1">
        <v>1853000000</v>
      </c>
      <c r="AE38" s="1">
        <v>1410600000</v>
      </c>
      <c r="AF38" s="1">
        <v>1353000000</v>
      </c>
      <c r="AG38" s="1">
        <v>1213100000</v>
      </c>
      <c r="AH38" s="1">
        <v>1078000000</v>
      </c>
      <c r="AI38" s="1">
        <v>886000000</v>
      </c>
      <c r="AJ38" s="1">
        <v>1774700000</v>
      </c>
      <c r="AK38" s="1">
        <v>1772200000</v>
      </c>
      <c r="AL38" s="1">
        <v>1528400000</v>
      </c>
      <c r="AM38" s="1">
        <v>1947000000</v>
      </c>
    </row>
    <row r="39" spans="1:39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 t="s">
        <v>92</v>
      </c>
      <c r="N39" s="1" t="s">
        <v>92</v>
      </c>
      <c r="O39" s="1" t="s">
        <v>92</v>
      </c>
      <c r="P39" s="1">
        <v>250290000</v>
      </c>
      <c r="Q39" s="1">
        <v>142961000</v>
      </c>
      <c r="R39" s="1">
        <v>201030000</v>
      </c>
      <c r="S39" s="1">
        <v>60643000</v>
      </c>
      <c r="T39" s="1">
        <v>81275000</v>
      </c>
      <c r="U39" s="1">
        <v>15038000</v>
      </c>
      <c r="V39" s="1">
        <v>82200000</v>
      </c>
      <c r="W39" s="1">
        <v>112000000</v>
      </c>
      <c r="X39" s="1">
        <v>31400000</v>
      </c>
      <c r="Y39" s="1">
        <v>63500000</v>
      </c>
      <c r="Z39" s="1">
        <v>161900000</v>
      </c>
      <c r="AA39" s="1">
        <v>199200000</v>
      </c>
      <c r="AB39" s="1">
        <v>254400000</v>
      </c>
      <c r="AC39" s="1">
        <v>342100000</v>
      </c>
      <c r="AD39" s="1">
        <v>414100000</v>
      </c>
      <c r="AE39" s="1">
        <v>615800000</v>
      </c>
      <c r="AF39" s="1">
        <v>897900000</v>
      </c>
      <c r="AG39" s="1">
        <v>686800000</v>
      </c>
      <c r="AH39" s="1">
        <v>245200000</v>
      </c>
      <c r="AI39" s="1">
        <v>67600000</v>
      </c>
      <c r="AJ39" s="1">
        <v>69000000</v>
      </c>
      <c r="AK39" s="1">
        <v>85000000</v>
      </c>
      <c r="AL39" s="1">
        <v>235700000</v>
      </c>
      <c r="AM39" s="1">
        <v>125000000</v>
      </c>
    </row>
    <row r="40" spans="1:39" ht="19" x14ac:dyDescent="0.25">
      <c r="A40" s="5" t="s">
        <v>32</v>
      </c>
      <c r="B40" s="1">
        <v>16200000</v>
      </c>
      <c r="C40" s="1">
        <v>24300000</v>
      </c>
      <c r="D40" s="1">
        <v>96600000</v>
      </c>
      <c r="E40" s="1">
        <v>107800000</v>
      </c>
      <c r="F40" s="1">
        <v>59500000</v>
      </c>
      <c r="G40" s="1">
        <v>52200000</v>
      </c>
      <c r="H40" s="1">
        <v>73100000</v>
      </c>
      <c r="I40" s="1">
        <v>73100000</v>
      </c>
      <c r="J40" s="1">
        <v>85600000</v>
      </c>
      <c r="K40" s="1">
        <v>195000000</v>
      </c>
      <c r="L40" s="1">
        <v>129300000</v>
      </c>
      <c r="M40" s="1">
        <v>64800000</v>
      </c>
      <c r="N40" s="1">
        <v>96100000</v>
      </c>
      <c r="O40" s="1">
        <v>209200000</v>
      </c>
      <c r="P40" s="1">
        <v>358931000</v>
      </c>
      <c r="Q40" s="1">
        <v>259352000</v>
      </c>
      <c r="R40" s="1">
        <v>337811000</v>
      </c>
      <c r="S40" s="1">
        <v>247020000</v>
      </c>
      <c r="T40" s="1">
        <v>363524000</v>
      </c>
      <c r="U40" s="1">
        <v>532692000</v>
      </c>
      <c r="V40" s="1">
        <v>369400000</v>
      </c>
      <c r="W40" s="1">
        <v>777900000</v>
      </c>
      <c r="X40" s="1">
        <v>949300000</v>
      </c>
      <c r="Y40" s="1">
        <v>981100000</v>
      </c>
      <c r="Z40" s="1">
        <v>1000600000</v>
      </c>
      <c r="AA40" s="1">
        <v>1274300000</v>
      </c>
      <c r="AB40" s="1">
        <v>1411300000</v>
      </c>
      <c r="AC40" s="1">
        <v>1954300000</v>
      </c>
      <c r="AD40" s="1">
        <v>2267100000</v>
      </c>
      <c r="AE40" s="1">
        <v>2026400000</v>
      </c>
      <c r="AF40" s="1">
        <v>2250900000</v>
      </c>
      <c r="AG40" s="1">
        <v>1899900000</v>
      </c>
      <c r="AH40" s="1">
        <v>1323200000</v>
      </c>
      <c r="AI40" s="1">
        <v>953600000</v>
      </c>
      <c r="AJ40" s="1">
        <v>1843700000</v>
      </c>
      <c r="AK40" s="1">
        <v>1857200000</v>
      </c>
      <c r="AL40" s="1">
        <v>1764100000</v>
      </c>
      <c r="AM40" s="1">
        <v>2072000000</v>
      </c>
    </row>
    <row r="41" spans="1:39" ht="19" x14ac:dyDescent="0.25">
      <c r="A41" s="5" t="s">
        <v>33</v>
      </c>
      <c r="B41" s="1">
        <v>4900000</v>
      </c>
      <c r="C41" s="1">
        <v>8100000</v>
      </c>
      <c r="D41" s="1">
        <v>11400000</v>
      </c>
      <c r="E41" s="1">
        <v>16400000</v>
      </c>
      <c r="F41" s="1">
        <v>26400000</v>
      </c>
      <c r="G41" s="1">
        <v>40400000</v>
      </c>
      <c r="H41" s="1">
        <v>50500000</v>
      </c>
      <c r="I41" s="1">
        <v>62700000</v>
      </c>
      <c r="J41" s="1">
        <v>71200000</v>
      </c>
      <c r="K41" s="1">
        <v>86300000</v>
      </c>
      <c r="L41" s="1">
        <v>93900000</v>
      </c>
      <c r="M41" s="1">
        <v>68600000</v>
      </c>
      <c r="N41" s="1">
        <v>60900000</v>
      </c>
      <c r="O41" s="1">
        <v>91800000</v>
      </c>
      <c r="P41" s="1">
        <v>110839000</v>
      </c>
      <c r="Q41" s="1">
        <v>157422000</v>
      </c>
      <c r="R41" s="1">
        <v>140465000</v>
      </c>
      <c r="S41" s="1">
        <v>132803000</v>
      </c>
      <c r="T41" s="1">
        <v>166816000</v>
      </c>
      <c r="U41" s="1">
        <v>196827000</v>
      </c>
      <c r="V41" s="1">
        <v>261400000</v>
      </c>
      <c r="W41" s="1">
        <v>301300000</v>
      </c>
      <c r="X41" s="1">
        <v>386500000</v>
      </c>
      <c r="Y41" s="1">
        <v>316500000</v>
      </c>
      <c r="Z41" s="1">
        <v>277400000</v>
      </c>
      <c r="AA41" s="1">
        <v>318400000</v>
      </c>
      <c r="AB41" s="1">
        <v>395100000</v>
      </c>
      <c r="AC41" s="1">
        <v>495100000</v>
      </c>
      <c r="AD41" s="1">
        <v>423700000</v>
      </c>
      <c r="AE41" s="1">
        <v>458900000</v>
      </c>
      <c r="AF41" s="1">
        <v>653600000</v>
      </c>
      <c r="AG41" s="1">
        <v>452300000</v>
      </c>
      <c r="AH41" s="1">
        <v>438200000</v>
      </c>
      <c r="AI41" s="1">
        <v>474300000</v>
      </c>
      <c r="AJ41" s="1">
        <v>652300000</v>
      </c>
      <c r="AK41" s="1">
        <v>643100000</v>
      </c>
      <c r="AL41" s="1">
        <v>716100000</v>
      </c>
      <c r="AM41" s="1">
        <v>961000000</v>
      </c>
    </row>
    <row r="42" spans="1:39" ht="19" x14ac:dyDescent="0.25">
      <c r="A42" s="5" t="s">
        <v>34</v>
      </c>
      <c r="B42" s="1">
        <v>700000</v>
      </c>
      <c r="C42" s="1">
        <v>1100000</v>
      </c>
      <c r="D42" s="1">
        <v>1700000</v>
      </c>
      <c r="E42" s="1">
        <v>2400000</v>
      </c>
      <c r="F42" s="1">
        <v>4000000</v>
      </c>
      <c r="G42" s="1">
        <v>10600000</v>
      </c>
      <c r="H42" s="1">
        <v>11200000</v>
      </c>
      <c r="I42" s="1">
        <v>16800000</v>
      </c>
      <c r="J42" s="1">
        <v>8800000</v>
      </c>
      <c r="K42" s="1">
        <v>5800000</v>
      </c>
      <c r="L42" s="1">
        <v>9700000</v>
      </c>
      <c r="M42" s="1">
        <v>7300000</v>
      </c>
      <c r="N42" s="1">
        <v>7400000</v>
      </c>
      <c r="O42" s="1">
        <v>7600000</v>
      </c>
      <c r="P42" s="1">
        <v>19264000</v>
      </c>
      <c r="Q42" s="1">
        <v>17255000</v>
      </c>
      <c r="R42" s="1">
        <v>17999000</v>
      </c>
      <c r="S42" s="1">
        <v>12284000</v>
      </c>
      <c r="T42" s="1">
        <v>17365000</v>
      </c>
      <c r="U42" s="1">
        <v>12545000</v>
      </c>
      <c r="V42" s="1">
        <v>14200000</v>
      </c>
      <c r="W42" s="1">
        <v>5500000</v>
      </c>
      <c r="X42" s="1" t="s">
        <v>92</v>
      </c>
      <c r="Y42" s="1" t="s">
        <v>92</v>
      </c>
      <c r="Z42" s="1" t="s">
        <v>92</v>
      </c>
      <c r="AA42" s="1" t="s">
        <v>92</v>
      </c>
      <c r="AB42" s="1" t="s">
        <v>92</v>
      </c>
      <c r="AC42" s="1" t="s">
        <v>92</v>
      </c>
      <c r="AD42" s="1" t="s">
        <v>92</v>
      </c>
      <c r="AE42" s="1" t="s">
        <v>92</v>
      </c>
      <c r="AF42" s="1" t="s">
        <v>92</v>
      </c>
      <c r="AG42" s="1" t="s">
        <v>92</v>
      </c>
      <c r="AH42" s="1" t="s">
        <v>92</v>
      </c>
      <c r="AI42" s="1" t="s">
        <v>92</v>
      </c>
      <c r="AJ42" s="1" t="s">
        <v>92</v>
      </c>
      <c r="AK42" s="1" t="s">
        <v>92</v>
      </c>
      <c r="AL42" s="1" t="s">
        <v>92</v>
      </c>
      <c r="AM42" s="1" t="s">
        <v>92</v>
      </c>
    </row>
    <row r="43" spans="1:39" ht="19" x14ac:dyDescent="0.25">
      <c r="A43" s="5" t="s">
        <v>35</v>
      </c>
      <c r="B43" s="1">
        <v>1000000</v>
      </c>
      <c r="C43" s="1">
        <v>2000000</v>
      </c>
      <c r="D43" s="1">
        <v>3900000</v>
      </c>
      <c r="E43" s="1">
        <v>6500000</v>
      </c>
      <c r="F43" s="1">
        <v>55100000</v>
      </c>
      <c r="G43" s="1">
        <v>84400000</v>
      </c>
      <c r="H43" s="1">
        <v>112700000</v>
      </c>
      <c r="I43" s="1">
        <v>96700000</v>
      </c>
      <c r="J43" s="1">
        <v>114000000</v>
      </c>
      <c r="K43" s="1">
        <v>86000000</v>
      </c>
      <c r="L43" s="1">
        <v>114900000</v>
      </c>
      <c r="M43" s="1">
        <v>169800000</v>
      </c>
      <c r="N43" s="1">
        <v>143300000</v>
      </c>
      <c r="O43" s="1">
        <v>141900000</v>
      </c>
      <c r="P43" s="1">
        <v>56225000</v>
      </c>
      <c r="Q43" s="1">
        <v>57292000</v>
      </c>
      <c r="R43" s="1">
        <v>67595000</v>
      </c>
      <c r="S43" s="1">
        <v>57525000</v>
      </c>
      <c r="T43" s="1">
        <v>49547000</v>
      </c>
      <c r="U43" s="1">
        <v>39733000</v>
      </c>
      <c r="V43" s="1">
        <v>93700000</v>
      </c>
      <c r="W43" s="1">
        <v>105000000</v>
      </c>
      <c r="X43" s="1">
        <v>146000000</v>
      </c>
      <c r="Y43" s="1">
        <v>90400000</v>
      </c>
      <c r="Z43" s="1">
        <v>101600000</v>
      </c>
      <c r="AA43" s="1">
        <v>121600000</v>
      </c>
      <c r="AB43" s="1">
        <v>89500000</v>
      </c>
      <c r="AC43" s="1">
        <v>103000000</v>
      </c>
      <c r="AD43" s="1">
        <v>144200000</v>
      </c>
      <c r="AE43" s="1">
        <v>186000000</v>
      </c>
      <c r="AF43" s="1">
        <v>88600000</v>
      </c>
      <c r="AG43" s="1">
        <v>108400000</v>
      </c>
      <c r="AH43" s="1">
        <v>116500000</v>
      </c>
      <c r="AI43" s="1">
        <v>192100000</v>
      </c>
      <c r="AJ43" s="1">
        <v>163300000</v>
      </c>
      <c r="AK43" s="1">
        <v>198900000</v>
      </c>
      <c r="AL43" s="1">
        <v>283600000</v>
      </c>
      <c r="AM43" s="1">
        <v>308000000</v>
      </c>
    </row>
    <row r="44" spans="1:39" ht="19" x14ac:dyDescent="0.25">
      <c r="A44" s="6" t="s">
        <v>36</v>
      </c>
      <c r="B44" s="10">
        <v>22800000</v>
      </c>
      <c r="C44" s="10">
        <v>35500000</v>
      </c>
      <c r="D44" s="10">
        <v>113600000</v>
      </c>
      <c r="E44" s="10">
        <v>133100000</v>
      </c>
      <c r="F44" s="10">
        <v>145000000</v>
      </c>
      <c r="G44" s="10">
        <v>187600000</v>
      </c>
      <c r="H44" s="10">
        <v>247500000</v>
      </c>
      <c r="I44" s="10">
        <v>249300000</v>
      </c>
      <c r="J44" s="10">
        <v>279600000</v>
      </c>
      <c r="K44" s="10">
        <v>373100000</v>
      </c>
      <c r="L44" s="10">
        <v>347800000</v>
      </c>
      <c r="M44" s="10">
        <v>310500000</v>
      </c>
      <c r="N44" s="10">
        <v>307700000</v>
      </c>
      <c r="O44" s="10">
        <v>450500000</v>
      </c>
      <c r="P44" s="10">
        <v>545259000</v>
      </c>
      <c r="Q44" s="10">
        <v>491321000</v>
      </c>
      <c r="R44" s="10">
        <v>563870000</v>
      </c>
      <c r="S44" s="10">
        <v>449632000</v>
      </c>
      <c r="T44" s="10">
        <v>597252000</v>
      </c>
      <c r="U44" s="10">
        <v>781797000</v>
      </c>
      <c r="V44" s="10">
        <v>738700000</v>
      </c>
      <c r="W44" s="10">
        <v>1189700000</v>
      </c>
      <c r="X44" s="10">
        <v>1481800000</v>
      </c>
      <c r="Y44" s="10">
        <v>1388000000</v>
      </c>
      <c r="Z44" s="10">
        <v>1379600000</v>
      </c>
      <c r="AA44" s="10">
        <v>1714300000</v>
      </c>
      <c r="AB44" s="10">
        <v>1895900000</v>
      </c>
      <c r="AC44" s="10">
        <v>2552400000</v>
      </c>
      <c r="AD44" s="10">
        <v>2835000000</v>
      </c>
      <c r="AE44" s="10">
        <v>2671300000</v>
      </c>
      <c r="AF44" s="10">
        <v>2993100000</v>
      </c>
      <c r="AG44" s="10">
        <v>2460600000</v>
      </c>
      <c r="AH44" s="10">
        <v>1877900000</v>
      </c>
      <c r="AI44" s="10">
        <v>1620000000</v>
      </c>
      <c r="AJ44" s="10">
        <v>2659300000</v>
      </c>
      <c r="AK44" s="10">
        <v>2699200000</v>
      </c>
      <c r="AL44" s="10">
        <v>2763800000</v>
      </c>
      <c r="AM44" s="10">
        <v>3341000000</v>
      </c>
    </row>
    <row r="45" spans="1:39" ht="19" x14ac:dyDescent="0.25">
      <c r="A45" s="5" t="s">
        <v>37</v>
      </c>
      <c r="B45" s="1">
        <v>1600000</v>
      </c>
      <c r="C45" s="1">
        <v>3500000</v>
      </c>
      <c r="D45" s="1">
        <v>7500000</v>
      </c>
      <c r="E45" s="1">
        <v>13400000</v>
      </c>
      <c r="F45" s="1">
        <v>22000000</v>
      </c>
      <c r="G45" s="1">
        <v>33200000</v>
      </c>
      <c r="H45" s="1">
        <v>32200000</v>
      </c>
      <c r="I45" s="1">
        <v>32100000</v>
      </c>
      <c r="J45" s="1">
        <v>41900000</v>
      </c>
      <c r="K45" s="1">
        <v>46500000</v>
      </c>
      <c r="L45" s="1">
        <v>49000000</v>
      </c>
      <c r="M45" s="1">
        <v>44100000</v>
      </c>
      <c r="N45" s="1">
        <v>39100000</v>
      </c>
      <c r="O45" s="1">
        <v>39700000</v>
      </c>
      <c r="P45" s="1">
        <v>41884000</v>
      </c>
      <c r="Q45" s="1">
        <v>53996000</v>
      </c>
      <c r="R45" s="1">
        <v>72820000</v>
      </c>
      <c r="S45" s="1">
        <v>76122000</v>
      </c>
      <c r="T45" s="1">
        <v>66474000</v>
      </c>
      <c r="U45" s="1">
        <v>69566000</v>
      </c>
      <c r="V45" s="1">
        <v>61400000</v>
      </c>
      <c r="W45" s="1">
        <v>65600000</v>
      </c>
      <c r="X45" s="1">
        <v>80200000</v>
      </c>
      <c r="Y45" s="1">
        <v>120600000</v>
      </c>
      <c r="Z45" s="1">
        <v>101600000</v>
      </c>
      <c r="AA45" s="1">
        <v>84500000</v>
      </c>
      <c r="AB45" s="1">
        <v>104500000</v>
      </c>
      <c r="AC45" s="1">
        <v>114900000</v>
      </c>
      <c r="AD45" s="1">
        <v>130300000</v>
      </c>
      <c r="AE45" s="1">
        <v>159200000</v>
      </c>
      <c r="AF45" s="1">
        <v>169300000</v>
      </c>
      <c r="AG45" s="1">
        <v>158600000</v>
      </c>
      <c r="AH45" s="1">
        <v>145000000</v>
      </c>
      <c r="AI45" s="1">
        <v>149700000</v>
      </c>
      <c r="AJ45" s="1">
        <v>600500000</v>
      </c>
      <c r="AK45" s="1">
        <v>609500000</v>
      </c>
      <c r="AL45" s="1">
        <v>467000000</v>
      </c>
      <c r="AM45" s="1">
        <v>245000000</v>
      </c>
    </row>
    <row r="46" spans="1:39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 t="s">
        <v>92</v>
      </c>
      <c r="P46" s="1" t="s">
        <v>92</v>
      </c>
      <c r="Q46" s="1" t="s">
        <v>92</v>
      </c>
      <c r="R46" s="1" t="s">
        <v>92</v>
      </c>
      <c r="S46" s="1" t="s">
        <v>92</v>
      </c>
      <c r="T46" s="1" t="s">
        <v>92</v>
      </c>
      <c r="U46" s="1" t="s">
        <v>92</v>
      </c>
      <c r="V46" s="1" t="s">
        <v>92</v>
      </c>
      <c r="W46" s="1">
        <v>355300000</v>
      </c>
      <c r="X46" s="1">
        <v>443400000</v>
      </c>
      <c r="Y46" s="1">
        <v>542500000</v>
      </c>
      <c r="Z46" s="1">
        <v>542900000</v>
      </c>
      <c r="AA46" s="1">
        <v>554100000</v>
      </c>
      <c r="AB46" s="1">
        <v>682400000</v>
      </c>
      <c r="AC46" s="1">
        <v>871500000</v>
      </c>
      <c r="AD46" s="1">
        <v>1009900000</v>
      </c>
      <c r="AE46" s="1">
        <v>1456200000</v>
      </c>
      <c r="AF46" s="1">
        <v>1535000000</v>
      </c>
      <c r="AG46" s="1">
        <v>1561100000</v>
      </c>
      <c r="AH46" s="1">
        <v>1620200000</v>
      </c>
      <c r="AI46" s="1">
        <v>2450800000</v>
      </c>
      <c r="AJ46" s="1">
        <v>2445000000</v>
      </c>
      <c r="AK46" s="1">
        <v>2706500000</v>
      </c>
      <c r="AL46" s="1">
        <v>3603800000</v>
      </c>
      <c r="AM46" s="1">
        <v>3625000000</v>
      </c>
    </row>
    <row r="47" spans="1:39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 t="s">
        <v>92</v>
      </c>
      <c r="K47" s="1" t="s">
        <v>92</v>
      </c>
      <c r="L47" s="1" t="s">
        <v>92</v>
      </c>
      <c r="M47" s="1" t="s">
        <v>92</v>
      </c>
      <c r="N47" s="1">
        <v>17000000</v>
      </c>
      <c r="O47" s="1">
        <v>70300000</v>
      </c>
      <c r="P47" s="1">
        <v>75489000</v>
      </c>
      <c r="Q47" s="1">
        <v>54273000</v>
      </c>
      <c r="R47" s="1">
        <v>39987000</v>
      </c>
      <c r="S47" s="1">
        <v>155945000</v>
      </c>
      <c r="T47" s="1">
        <v>179472000</v>
      </c>
      <c r="U47" s="1">
        <v>175947000</v>
      </c>
      <c r="V47" s="1">
        <v>368000000</v>
      </c>
      <c r="W47" s="1">
        <v>51300000</v>
      </c>
      <c r="X47" s="1">
        <v>64400000</v>
      </c>
      <c r="Y47" s="1">
        <v>113300000</v>
      </c>
      <c r="Z47" s="1">
        <v>88000000</v>
      </c>
      <c r="AA47" s="1">
        <v>57200000</v>
      </c>
      <c r="AB47" s="1">
        <v>84600000</v>
      </c>
      <c r="AC47" s="1">
        <v>144200000</v>
      </c>
      <c r="AD47" s="1">
        <v>104300000</v>
      </c>
      <c r="AE47" s="1">
        <v>171900000</v>
      </c>
      <c r="AF47" s="1">
        <v>146800000</v>
      </c>
      <c r="AG47" s="1">
        <v>97500000</v>
      </c>
      <c r="AH47" s="1">
        <v>55200000</v>
      </c>
      <c r="AI47" s="1">
        <v>280800000</v>
      </c>
      <c r="AJ47" s="1">
        <v>207100000</v>
      </c>
      <c r="AK47" s="1">
        <v>199300000</v>
      </c>
      <c r="AL47" s="1">
        <v>493800000</v>
      </c>
      <c r="AM47" s="1">
        <v>407000000</v>
      </c>
    </row>
    <row r="48" spans="1:39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 t="s">
        <v>92</v>
      </c>
      <c r="L48" s="1" t="s">
        <v>92</v>
      </c>
      <c r="M48" s="1" t="s">
        <v>92</v>
      </c>
      <c r="N48" s="1">
        <v>17000000</v>
      </c>
      <c r="O48" s="1">
        <v>70300000</v>
      </c>
      <c r="P48" s="1">
        <v>75489000</v>
      </c>
      <c r="Q48" s="1">
        <v>54273000</v>
      </c>
      <c r="R48" s="1">
        <v>39987000</v>
      </c>
      <c r="S48" s="1">
        <v>155945000</v>
      </c>
      <c r="T48" s="1">
        <v>179472000</v>
      </c>
      <c r="U48" s="1">
        <v>175947000</v>
      </c>
      <c r="V48" s="1">
        <v>368000000</v>
      </c>
      <c r="W48" s="1">
        <v>406600000</v>
      </c>
      <c r="X48" s="1">
        <v>507800000</v>
      </c>
      <c r="Y48" s="1">
        <v>655800000</v>
      </c>
      <c r="Z48" s="1">
        <v>630900000</v>
      </c>
      <c r="AA48" s="1">
        <v>611300000</v>
      </c>
      <c r="AB48" s="1">
        <v>767000000</v>
      </c>
      <c r="AC48" s="1">
        <v>1015700000</v>
      </c>
      <c r="AD48" s="1">
        <v>1114200000</v>
      </c>
      <c r="AE48" s="1">
        <v>1628100000</v>
      </c>
      <c r="AF48" s="1">
        <v>1681800000</v>
      </c>
      <c r="AG48" s="1">
        <v>1658600000</v>
      </c>
      <c r="AH48" s="1">
        <v>1675400000</v>
      </c>
      <c r="AI48" s="1">
        <v>2731600000</v>
      </c>
      <c r="AJ48" s="1">
        <v>2652100000</v>
      </c>
      <c r="AK48" s="1">
        <v>2905800000</v>
      </c>
      <c r="AL48" s="1">
        <v>4097600000</v>
      </c>
      <c r="AM48" s="1">
        <v>4032000000</v>
      </c>
    </row>
    <row r="49" spans="1:39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 t="s">
        <v>92</v>
      </c>
      <c r="Y49" s="1" t="s">
        <v>92</v>
      </c>
      <c r="Z49" s="1">
        <v>125600000</v>
      </c>
      <c r="AA49" s="1">
        <v>192600000</v>
      </c>
      <c r="AB49" s="1">
        <v>192800000</v>
      </c>
      <c r="AC49" s="1">
        <v>411100000</v>
      </c>
      <c r="AD49" s="1">
        <v>277300000</v>
      </c>
      <c r="AE49" s="1">
        <v>273000000</v>
      </c>
      <c r="AF49" s="1">
        <v>532300000</v>
      </c>
      <c r="AG49" s="1">
        <v>306200000</v>
      </c>
      <c r="AH49" s="1">
        <v>190800000</v>
      </c>
      <c r="AI49" s="1" t="s">
        <v>92</v>
      </c>
      <c r="AJ49" s="1" t="s">
        <v>92</v>
      </c>
      <c r="AK49" s="1" t="s">
        <v>92</v>
      </c>
      <c r="AL49" s="1">
        <v>45400000</v>
      </c>
      <c r="AM49" s="1">
        <v>102000000</v>
      </c>
    </row>
    <row r="50" spans="1:39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 t="s">
        <v>92</v>
      </c>
      <c r="R50" s="1">
        <v>29459000</v>
      </c>
      <c r="S50" s="1" t="s">
        <v>92</v>
      </c>
      <c r="T50" s="1" t="s">
        <v>92</v>
      </c>
      <c r="U50" s="1">
        <v>105061000</v>
      </c>
      <c r="V50" s="1">
        <v>129200000</v>
      </c>
      <c r="W50" s="1">
        <v>59800000</v>
      </c>
      <c r="X50" s="1">
        <v>51300000</v>
      </c>
      <c r="Y50" s="1">
        <v>125700000</v>
      </c>
      <c r="Z50" s="1">
        <v>101900000</v>
      </c>
      <c r="AA50" s="1">
        <v>90700000</v>
      </c>
      <c r="AB50" s="1">
        <v>135800000</v>
      </c>
      <c r="AC50" s="1">
        <v>122800000</v>
      </c>
      <c r="AD50" s="1">
        <v>131100000</v>
      </c>
      <c r="AE50" s="1">
        <v>100000000</v>
      </c>
      <c r="AF50" s="1">
        <v>9200000</v>
      </c>
      <c r="AG50" s="1">
        <v>63900000</v>
      </c>
      <c r="AH50" s="1">
        <v>81700000</v>
      </c>
      <c r="AI50" s="1">
        <v>65300000</v>
      </c>
      <c r="AJ50" s="1">
        <v>56400000</v>
      </c>
      <c r="AK50" s="1">
        <v>763100000</v>
      </c>
      <c r="AL50" s="1">
        <v>740700000</v>
      </c>
      <c r="AM50" s="1">
        <v>1014000000</v>
      </c>
    </row>
    <row r="51" spans="1:39" ht="19" x14ac:dyDescent="0.25">
      <c r="A51" s="5" t="s">
        <v>43</v>
      </c>
      <c r="B51" s="1">
        <v>300000</v>
      </c>
      <c r="C51" s="1">
        <v>1300000</v>
      </c>
      <c r="D51" s="1">
        <v>4400000</v>
      </c>
      <c r="E51" s="1">
        <v>23400000</v>
      </c>
      <c r="F51" s="1">
        <v>27300000</v>
      </c>
      <c r="G51" s="1">
        <v>44400000</v>
      </c>
      <c r="H51" s="1">
        <v>48300000</v>
      </c>
      <c r="I51" s="1">
        <v>76900000</v>
      </c>
      <c r="J51" s="1">
        <v>83400000</v>
      </c>
      <c r="K51" s="1">
        <v>62500000</v>
      </c>
      <c r="L51" s="1">
        <v>121100000</v>
      </c>
      <c r="M51" s="1">
        <v>137600000</v>
      </c>
      <c r="N51" s="1">
        <v>169900000</v>
      </c>
      <c r="O51" s="1">
        <v>133400000</v>
      </c>
      <c r="P51" s="1">
        <v>244694000</v>
      </c>
      <c r="Q51" s="1">
        <v>208169000</v>
      </c>
      <c r="R51" s="1">
        <v>196308000</v>
      </c>
      <c r="S51" s="1">
        <v>201951000</v>
      </c>
      <c r="T51" s="1">
        <v>173962000</v>
      </c>
      <c r="U51" s="1">
        <v>9833000</v>
      </c>
      <c r="V51" s="1">
        <v>63500000</v>
      </c>
      <c r="W51" s="1">
        <v>75800000</v>
      </c>
      <c r="X51" s="1">
        <v>87800000</v>
      </c>
      <c r="Y51" s="1">
        <v>130600000</v>
      </c>
      <c r="Z51" s="1">
        <v>107600000</v>
      </c>
      <c r="AA51" s="1">
        <v>94200000</v>
      </c>
      <c r="AB51" s="1">
        <v>131800000</v>
      </c>
      <c r="AC51" s="1">
        <v>91500000</v>
      </c>
      <c r="AD51" s="1">
        <v>107100000</v>
      </c>
      <c r="AE51" s="1">
        <v>82200000</v>
      </c>
      <c r="AF51" s="1">
        <v>129600000</v>
      </c>
      <c r="AG51" s="1">
        <v>150200000</v>
      </c>
      <c r="AH51" s="1">
        <v>142800000</v>
      </c>
      <c r="AI51" s="1">
        <v>162600000</v>
      </c>
      <c r="AJ51" s="1">
        <v>211000000</v>
      </c>
      <c r="AK51" s="1">
        <v>302200000</v>
      </c>
      <c r="AL51" s="1">
        <v>492300000</v>
      </c>
      <c r="AM51" s="1">
        <v>704000000</v>
      </c>
    </row>
    <row r="52" spans="1:39" ht="19" x14ac:dyDescent="0.25">
      <c r="A52" s="5" t="s">
        <v>44</v>
      </c>
      <c r="B52" s="1">
        <v>1900000</v>
      </c>
      <c r="C52" s="1">
        <v>4800000</v>
      </c>
      <c r="D52" s="1">
        <v>11900000</v>
      </c>
      <c r="E52" s="1">
        <v>36800000</v>
      </c>
      <c r="F52" s="1">
        <v>49300000</v>
      </c>
      <c r="G52" s="1">
        <v>77600000</v>
      </c>
      <c r="H52" s="1">
        <v>80500000</v>
      </c>
      <c r="I52" s="1">
        <v>109000000</v>
      </c>
      <c r="J52" s="1">
        <v>125300000</v>
      </c>
      <c r="K52" s="1">
        <v>109000000</v>
      </c>
      <c r="L52" s="1">
        <v>170100000</v>
      </c>
      <c r="M52" s="1">
        <v>181700000</v>
      </c>
      <c r="N52" s="1">
        <v>226000000</v>
      </c>
      <c r="O52" s="1">
        <v>243400000</v>
      </c>
      <c r="P52" s="1">
        <v>362067000</v>
      </c>
      <c r="Q52" s="1">
        <v>316438000</v>
      </c>
      <c r="R52" s="1">
        <v>338574000</v>
      </c>
      <c r="S52" s="1">
        <v>434018000</v>
      </c>
      <c r="T52" s="1">
        <v>419908000</v>
      </c>
      <c r="U52" s="1">
        <v>360407000</v>
      </c>
      <c r="V52" s="1">
        <v>622100000</v>
      </c>
      <c r="W52" s="1">
        <v>607800000</v>
      </c>
      <c r="X52" s="1">
        <v>727100000</v>
      </c>
      <c r="Y52" s="1">
        <v>1032700000</v>
      </c>
      <c r="Z52" s="1">
        <v>1067600000</v>
      </c>
      <c r="AA52" s="1">
        <v>1073300000</v>
      </c>
      <c r="AB52" s="1">
        <v>1331900000</v>
      </c>
      <c r="AC52" s="1">
        <v>1756000000</v>
      </c>
      <c r="AD52" s="1">
        <v>1760000000</v>
      </c>
      <c r="AE52" s="1">
        <v>2242500000</v>
      </c>
      <c r="AF52" s="1">
        <v>2522200000</v>
      </c>
      <c r="AG52" s="1">
        <v>2337500000</v>
      </c>
      <c r="AH52" s="1">
        <v>2235700000</v>
      </c>
      <c r="AI52" s="1">
        <v>3109200000</v>
      </c>
      <c r="AJ52" s="1">
        <v>3520000000</v>
      </c>
      <c r="AK52" s="1">
        <v>4580600000</v>
      </c>
      <c r="AL52" s="1">
        <v>5843000000</v>
      </c>
      <c r="AM52" s="1">
        <v>6097000000</v>
      </c>
    </row>
    <row r="53" spans="1:39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 t="s">
        <v>92</v>
      </c>
      <c r="AA53" s="1" t="s">
        <v>92</v>
      </c>
      <c r="AB53" s="1" t="s">
        <v>92</v>
      </c>
      <c r="AC53" s="1" t="s">
        <v>92</v>
      </c>
      <c r="AD53" s="1" t="s">
        <v>92</v>
      </c>
      <c r="AE53" s="1" t="s">
        <v>92</v>
      </c>
      <c r="AF53" s="1" t="s">
        <v>92</v>
      </c>
      <c r="AG53" s="1" t="s">
        <v>92</v>
      </c>
      <c r="AH53" s="1" t="s">
        <v>92</v>
      </c>
      <c r="AI53" s="1" t="s">
        <v>92</v>
      </c>
      <c r="AJ53" s="1" t="s">
        <v>92</v>
      </c>
      <c r="AK53" s="1" t="s">
        <v>92</v>
      </c>
      <c r="AL53" s="1" t="s">
        <v>92</v>
      </c>
      <c r="AM53" s="1" t="s">
        <v>92</v>
      </c>
    </row>
    <row r="54" spans="1:39" ht="19" x14ac:dyDescent="0.25">
      <c r="A54" s="7" t="s">
        <v>46</v>
      </c>
      <c r="B54" s="11">
        <v>24700000</v>
      </c>
      <c r="C54" s="11">
        <v>40300000</v>
      </c>
      <c r="D54" s="11">
        <v>125500000</v>
      </c>
      <c r="E54" s="11">
        <v>169900000</v>
      </c>
      <c r="F54" s="11">
        <v>194300000</v>
      </c>
      <c r="G54" s="11">
        <v>265200000</v>
      </c>
      <c r="H54" s="11">
        <v>328000000</v>
      </c>
      <c r="I54" s="11">
        <v>358300000</v>
      </c>
      <c r="J54" s="11">
        <v>404900000</v>
      </c>
      <c r="K54" s="11">
        <v>482100000</v>
      </c>
      <c r="L54" s="11">
        <v>517900000</v>
      </c>
      <c r="M54" s="11">
        <v>492200000</v>
      </c>
      <c r="N54" s="11">
        <v>533700000</v>
      </c>
      <c r="O54" s="11">
        <v>693900000</v>
      </c>
      <c r="P54" s="11">
        <v>907326000</v>
      </c>
      <c r="Q54" s="11">
        <v>807759000</v>
      </c>
      <c r="R54" s="11">
        <v>902444000</v>
      </c>
      <c r="S54" s="11">
        <v>883650000</v>
      </c>
      <c r="T54" s="11">
        <v>1017160000</v>
      </c>
      <c r="U54" s="11">
        <v>1142204000</v>
      </c>
      <c r="V54" s="11">
        <v>1360800000</v>
      </c>
      <c r="W54" s="11">
        <v>1797500000</v>
      </c>
      <c r="X54" s="11">
        <v>2208900000</v>
      </c>
      <c r="Y54" s="11">
        <v>2420700000</v>
      </c>
      <c r="Z54" s="11">
        <v>2447200000</v>
      </c>
      <c r="AA54" s="11">
        <v>2787600000</v>
      </c>
      <c r="AB54" s="11">
        <v>3227800000</v>
      </c>
      <c r="AC54" s="11">
        <v>4308400000</v>
      </c>
      <c r="AD54" s="11">
        <v>4595000000</v>
      </c>
      <c r="AE54" s="11">
        <v>4913800000</v>
      </c>
      <c r="AF54" s="11">
        <v>5515300000</v>
      </c>
      <c r="AG54" s="11">
        <v>4798100000</v>
      </c>
      <c r="AH54" s="11">
        <v>4113600000</v>
      </c>
      <c r="AI54" s="11">
        <v>4729200000</v>
      </c>
      <c r="AJ54" s="11">
        <v>6179300000</v>
      </c>
      <c r="AK54" s="11">
        <v>7279800000</v>
      </c>
      <c r="AL54" s="11">
        <v>8606800000</v>
      </c>
      <c r="AM54" s="11">
        <v>9438000000</v>
      </c>
    </row>
    <row r="55" spans="1:39" ht="19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 t="s">
        <v>92</v>
      </c>
      <c r="F55" s="1">
        <v>6600000</v>
      </c>
      <c r="G55" s="1">
        <v>8400000</v>
      </c>
      <c r="H55" s="1">
        <v>8300000</v>
      </c>
      <c r="I55" s="1">
        <v>18900000</v>
      </c>
      <c r="J55" s="1">
        <v>17200000</v>
      </c>
      <c r="K55" s="1">
        <v>21500000</v>
      </c>
      <c r="L55" s="1">
        <v>24500000</v>
      </c>
      <c r="M55" s="1">
        <v>24600000</v>
      </c>
      <c r="N55" s="1">
        <v>26400000</v>
      </c>
      <c r="O55" s="1">
        <v>27400000</v>
      </c>
      <c r="P55" s="1">
        <v>45310000</v>
      </c>
      <c r="Q55" s="1">
        <v>47962000</v>
      </c>
      <c r="R55" s="1">
        <v>53769000</v>
      </c>
      <c r="S55" s="1">
        <v>45122000</v>
      </c>
      <c r="T55" s="1">
        <v>52307000</v>
      </c>
      <c r="U55" s="1">
        <v>46234000</v>
      </c>
      <c r="V55" s="1">
        <v>56400000</v>
      </c>
      <c r="W55" s="1">
        <v>61000000</v>
      </c>
      <c r="X55" s="1">
        <v>79300000</v>
      </c>
      <c r="Y55" s="1">
        <v>62400000</v>
      </c>
      <c r="Z55" s="1">
        <v>67800000</v>
      </c>
      <c r="AA55" s="1">
        <v>76800000</v>
      </c>
      <c r="AB55" s="1">
        <v>89300000</v>
      </c>
      <c r="AC55" s="1">
        <v>94200000</v>
      </c>
      <c r="AD55" s="1">
        <v>84500000</v>
      </c>
      <c r="AE55" s="1">
        <v>100500000</v>
      </c>
      <c r="AF55" s="1">
        <v>119900000</v>
      </c>
      <c r="AG55" s="1">
        <v>93500000</v>
      </c>
      <c r="AH55" s="1">
        <v>94700000</v>
      </c>
      <c r="AI55" s="1">
        <v>101600000</v>
      </c>
      <c r="AJ55" s="1">
        <v>83700000</v>
      </c>
      <c r="AK55" s="1">
        <v>122500000</v>
      </c>
      <c r="AL55" s="1">
        <v>120800000</v>
      </c>
      <c r="AM55" s="1">
        <v>102000000</v>
      </c>
    </row>
    <row r="56" spans="1:39" ht="19" x14ac:dyDescent="0.25">
      <c r="A56" s="5" t="s">
        <v>48</v>
      </c>
      <c r="B56" s="1">
        <v>100000</v>
      </c>
      <c r="C56" s="1">
        <v>1500000</v>
      </c>
      <c r="D56" s="1" t="s">
        <v>92</v>
      </c>
      <c r="E56" s="1" t="s">
        <v>92</v>
      </c>
      <c r="F56" s="1" t="s">
        <v>92</v>
      </c>
      <c r="G56" s="1" t="s">
        <v>92</v>
      </c>
      <c r="H56" s="1" t="s">
        <v>92</v>
      </c>
      <c r="I56" s="1" t="s">
        <v>92</v>
      </c>
      <c r="J56" s="1" t="s">
        <v>92</v>
      </c>
      <c r="K56" s="1" t="s">
        <v>92</v>
      </c>
      <c r="L56" s="1" t="s">
        <v>92</v>
      </c>
      <c r="M56" s="1" t="s">
        <v>92</v>
      </c>
      <c r="N56" s="1" t="s">
        <v>92</v>
      </c>
      <c r="O56" s="1" t="s">
        <v>92</v>
      </c>
      <c r="P56" s="1" t="s">
        <v>92</v>
      </c>
      <c r="Q56" s="1" t="s">
        <v>92</v>
      </c>
      <c r="R56" s="1" t="s">
        <v>92</v>
      </c>
      <c r="S56" s="1" t="s">
        <v>92</v>
      </c>
      <c r="T56" s="1" t="s">
        <v>92</v>
      </c>
      <c r="U56" s="1" t="s">
        <v>92</v>
      </c>
      <c r="V56" s="1" t="s">
        <v>92</v>
      </c>
      <c r="W56" s="1" t="s">
        <v>92</v>
      </c>
      <c r="X56" s="1" t="s">
        <v>92</v>
      </c>
      <c r="Y56" s="1">
        <v>52100000</v>
      </c>
      <c r="Z56" s="1" t="s">
        <v>92</v>
      </c>
      <c r="AA56" s="1" t="s">
        <v>92</v>
      </c>
      <c r="AB56" s="1" t="s">
        <v>92</v>
      </c>
      <c r="AC56" s="1" t="s">
        <v>92</v>
      </c>
      <c r="AD56" s="1" t="s">
        <v>92</v>
      </c>
      <c r="AE56" s="1" t="s">
        <v>92</v>
      </c>
      <c r="AF56" s="1" t="s">
        <v>92</v>
      </c>
      <c r="AG56" s="1">
        <v>398700000</v>
      </c>
      <c r="AH56" s="1" t="s">
        <v>92</v>
      </c>
      <c r="AI56" s="1" t="s">
        <v>92</v>
      </c>
      <c r="AJ56" s="1">
        <v>497800000</v>
      </c>
      <c r="AK56" s="1">
        <v>71400000</v>
      </c>
      <c r="AL56" s="1">
        <v>436300000</v>
      </c>
      <c r="AM56" s="1">
        <v>85000000</v>
      </c>
    </row>
    <row r="57" spans="1:39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 t="s">
        <v>92</v>
      </c>
      <c r="Q57" s="1" t="s">
        <v>92</v>
      </c>
      <c r="R57" s="1" t="s">
        <v>92</v>
      </c>
      <c r="S57" s="1" t="s">
        <v>92</v>
      </c>
      <c r="T57" s="1" t="s">
        <v>92</v>
      </c>
      <c r="U57" s="1" t="s">
        <v>92</v>
      </c>
      <c r="V57" s="1" t="s">
        <v>92</v>
      </c>
      <c r="W57" s="1" t="s">
        <v>92</v>
      </c>
      <c r="X57" s="1" t="s">
        <v>92</v>
      </c>
      <c r="Y57" s="1" t="s">
        <v>92</v>
      </c>
      <c r="Z57" s="1">
        <v>8400000</v>
      </c>
      <c r="AA57" s="1">
        <v>28600000</v>
      </c>
      <c r="AB57" s="1">
        <v>14400000</v>
      </c>
      <c r="AC57" s="1">
        <v>13900000</v>
      </c>
      <c r="AD57" s="1">
        <v>24300000</v>
      </c>
      <c r="AE57" s="1">
        <v>28200000</v>
      </c>
      <c r="AF57" s="1">
        <v>29400000</v>
      </c>
      <c r="AG57" s="1">
        <v>50000000</v>
      </c>
      <c r="AH57" s="1">
        <v>28000000</v>
      </c>
      <c r="AI57" s="1">
        <v>13200000</v>
      </c>
      <c r="AJ57" s="1">
        <v>21200000</v>
      </c>
      <c r="AK57" s="1">
        <v>42600000</v>
      </c>
      <c r="AL57" s="1">
        <v>29700000</v>
      </c>
      <c r="AM57" s="1">
        <v>33000000</v>
      </c>
    </row>
    <row r="58" spans="1:39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>
        <v>65474000</v>
      </c>
      <c r="S58" s="1">
        <v>93241000</v>
      </c>
      <c r="T58" s="1">
        <v>127276000</v>
      </c>
      <c r="U58" s="1">
        <v>178701000</v>
      </c>
      <c r="V58" s="1">
        <v>249800000</v>
      </c>
      <c r="W58" s="1">
        <v>311400000</v>
      </c>
      <c r="X58" s="1">
        <v>400700000</v>
      </c>
      <c r="Y58" s="1">
        <v>438800000</v>
      </c>
      <c r="Z58" s="1">
        <v>444600000</v>
      </c>
      <c r="AA58" s="1">
        <v>496200000</v>
      </c>
      <c r="AB58" s="1">
        <v>582300000</v>
      </c>
      <c r="AC58" s="1">
        <v>647000000</v>
      </c>
      <c r="AD58" s="1">
        <v>696200000</v>
      </c>
      <c r="AE58" s="1">
        <v>900800000</v>
      </c>
      <c r="AF58" s="1">
        <v>1068900000</v>
      </c>
      <c r="AG58" s="1">
        <v>1270100000</v>
      </c>
      <c r="AH58" s="1">
        <v>1551600000</v>
      </c>
      <c r="AI58" s="1">
        <v>1763300000</v>
      </c>
      <c r="AJ58" s="1">
        <v>2176100000</v>
      </c>
      <c r="AK58" s="1">
        <v>2500900000</v>
      </c>
      <c r="AL58" s="1">
        <v>2863300000</v>
      </c>
      <c r="AM58" s="1">
        <v>3203000000</v>
      </c>
    </row>
    <row r="59" spans="1:39" ht="19" x14ac:dyDescent="0.25">
      <c r="A59" s="5" t="s">
        <v>51</v>
      </c>
      <c r="B59" s="1">
        <v>3000000</v>
      </c>
      <c r="C59" s="1">
        <v>4000000</v>
      </c>
      <c r="D59" s="1">
        <v>8900000</v>
      </c>
      <c r="E59" s="1">
        <v>18600000</v>
      </c>
      <c r="F59" s="1">
        <v>24500000</v>
      </c>
      <c r="G59" s="1">
        <v>35400000</v>
      </c>
      <c r="H59" s="1">
        <v>48700000</v>
      </c>
      <c r="I59" s="1">
        <v>65200000</v>
      </c>
      <c r="J59" s="1">
        <v>85100000</v>
      </c>
      <c r="K59" s="1">
        <v>133500000</v>
      </c>
      <c r="L59" s="1">
        <v>119800000</v>
      </c>
      <c r="M59" s="1">
        <v>125600000</v>
      </c>
      <c r="N59" s="1">
        <v>173100000</v>
      </c>
      <c r="O59" s="1">
        <v>204200000</v>
      </c>
      <c r="P59" s="1">
        <v>254082000</v>
      </c>
      <c r="Q59" s="1">
        <v>285951000</v>
      </c>
      <c r="R59" s="1">
        <v>251408000</v>
      </c>
      <c r="S59" s="1">
        <v>171665000</v>
      </c>
      <c r="T59" s="1">
        <v>205339000</v>
      </c>
      <c r="U59" s="1">
        <v>252533000</v>
      </c>
      <c r="V59" s="1">
        <v>200700000</v>
      </c>
      <c r="W59" s="1">
        <v>201800000</v>
      </c>
      <c r="X59" s="1">
        <v>266500000</v>
      </c>
      <c r="Y59" s="1">
        <v>246800000</v>
      </c>
      <c r="Z59" s="1">
        <v>183200000</v>
      </c>
      <c r="AA59" s="1">
        <v>268200000</v>
      </c>
      <c r="AB59" s="1">
        <v>268100000</v>
      </c>
      <c r="AC59" s="1">
        <v>288600000</v>
      </c>
      <c r="AD59" s="1">
        <v>266500000</v>
      </c>
      <c r="AE59" s="1">
        <v>370600000</v>
      </c>
      <c r="AF59" s="1">
        <v>372800000</v>
      </c>
      <c r="AG59" s="1">
        <v>373100000</v>
      </c>
      <c r="AH59" s="1">
        <v>448900000</v>
      </c>
      <c r="AI59" s="1">
        <v>423100000</v>
      </c>
      <c r="AJ59" s="1">
        <v>440400000</v>
      </c>
      <c r="AK59" s="1">
        <v>517300000</v>
      </c>
      <c r="AL59" s="1">
        <v>559300000</v>
      </c>
      <c r="AM59" s="1">
        <v>577000000</v>
      </c>
    </row>
    <row r="60" spans="1:39" ht="19" x14ac:dyDescent="0.25">
      <c r="A60" s="6" t="s">
        <v>52</v>
      </c>
      <c r="B60" s="10">
        <v>3100000</v>
      </c>
      <c r="C60" s="10">
        <v>5500000</v>
      </c>
      <c r="D60" s="10">
        <v>8900000</v>
      </c>
      <c r="E60" s="10">
        <v>18600000</v>
      </c>
      <c r="F60" s="10">
        <v>31100000</v>
      </c>
      <c r="G60" s="10">
        <v>43800000</v>
      </c>
      <c r="H60" s="10">
        <v>57000000</v>
      </c>
      <c r="I60" s="10">
        <v>84100000</v>
      </c>
      <c r="J60" s="10">
        <v>102300000</v>
      </c>
      <c r="K60" s="10">
        <v>155000000</v>
      </c>
      <c r="L60" s="10">
        <v>144300000</v>
      </c>
      <c r="M60" s="10">
        <v>150200000</v>
      </c>
      <c r="N60" s="10">
        <v>199500000</v>
      </c>
      <c r="O60" s="10">
        <v>231600000</v>
      </c>
      <c r="P60" s="10">
        <v>299392000</v>
      </c>
      <c r="Q60" s="10">
        <v>333913000</v>
      </c>
      <c r="R60" s="10">
        <v>370651000</v>
      </c>
      <c r="S60" s="10">
        <v>310028000</v>
      </c>
      <c r="T60" s="10">
        <v>384922000</v>
      </c>
      <c r="U60" s="10">
        <v>477468000</v>
      </c>
      <c r="V60" s="10">
        <v>506900000</v>
      </c>
      <c r="W60" s="10">
        <v>574200000</v>
      </c>
      <c r="X60" s="10">
        <v>746500000</v>
      </c>
      <c r="Y60" s="10">
        <v>800100000</v>
      </c>
      <c r="Z60" s="10">
        <v>704000000</v>
      </c>
      <c r="AA60" s="10">
        <v>869800000</v>
      </c>
      <c r="AB60" s="10">
        <v>954100000</v>
      </c>
      <c r="AC60" s="10">
        <v>1043700000</v>
      </c>
      <c r="AD60" s="10">
        <v>1071500000</v>
      </c>
      <c r="AE60" s="10">
        <v>1400100000</v>
      </c>
      <c r="AF60" s="10">
        <v>1591000000</v>
      </c>
      <c r="AG60" s="10">
        <v>2185400000</v>
      </c>
      <c r="AH60" s="10">
        <v>2123200000</v>
      </c>
      <c r="AI60" s="10">
        <v>2301200000</v>
      </c>
      <c r="AJ60" s="10">
        <v>3219200000</v>
      </c>
      <c r="AK60" s="10">
        <v>3254700000</v>
      </c>
      <c r="AL60" s="10">
        <v>4009400000</v>
      </c>
      <c r="AM60" s="10">
        <v>4000000000</v>
      </c>
    </row>
    <row r="61" spans="1:39" ht="19" x14ac:dyDescent="0.25">
      <c r="A61" s="5" t="s">
        <v>53</v>
      </c>
      <c r="B61" s="1">
        <v>200000</v>
      </c>
      <c r="C61" s="1">
        <v>100000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 t="s">
        <v>92</v>
      </c>
      <c r="L61" s="1" t="s">
        <v>92</v>
      </c>
      <c r="M61" s="1" t="s">
        <v>92</v>
      </c>
      <c r="N61" s="1" t="s">
        <v>92</v>
      </c>
      <c r="O61" s="1" t="s">
        <v>92</v>
      </c>
      <c r="P61" s="1" t="s">
        <v>92</v>
      </c>
      <c r="Q61" s="1" t="s">
        <v>92</v>
      </c>
      <c r="R61" s="1" t="s">
        <v>92</v>
      </c>
      <c r="S61" s="1" t="s">
        <v>92</v>
      </c>
      <c r="T61" s="1" t="s">
        <v>92</v>
      </c>
      <c r="U61" s="1" t="s">
        <v>92</v>
      </c>
      <c r="V61" s="1" t="s">
        <v>92</v>
      </c>
      <c r="W61" s="1" t="s">
        <v>92</v>
      </c>
      <c r="X61" s="1" t="s">
        <v>92</v>
      </c>
      <c r="Y61" s="1" t="s">
        <v>92</v>
      </c>
      <c r="Z61" s="1">
        <v>127200000</v>
      </c>
      <c r="AA61" s="1" t="s">
        <v>92</v>
      </c>
      <c r="AB61" s="1" t="s">
        <v>92</v>
      </c>
      <c r="AC61" s="1">
        <v>745600000</v>
      </c>
      <c r="AD61" s="1">
        <v>746400000</v>
      </c>
      <c r="AE61" s="1">
        <v>747200000</v>
      </c>
      <c r="AF61" s="1">
        <v>1487700000</v>
      </c>
      <c r="AG61" s="1">
        <v>1092000000</v>
      </c>
      <c r="AH61" s="1">
        <v>1586000000</v>
      </c>
      <c r="AI61" s="1">
        <v>2087700000</v>
      </c>
      <c r="AJ61" s="1">
        <v>1635100000</v>
      </c>
      <c r="AK61" s="1">
        <v>2033200000</v>
      </c>
      <c r="AL61" s="1">
        <v>2623700000</v>
      </c>
      <c r="AM61" s="1">
        <v>2581000000</v>
      </c>
    </row>
    <row r="62" spans="1:39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 t="s">
        <v>92</v>
      </c>
      <c r="Z62" s="1">
        <v>71900000</v>
      </c>
      <c r="AA62" s="1">
        <v>91700000</v>
      </c>
      <c r="AB62" s="1">
        <v>136900000</v>
      </c>
      <c r="AC62" s="1">
        <v>187600000</v>
      </c>
      <c r="AD62" s="1">
        <v>204400000</v>
      </c>
      <c r="AE62" s="1">
        <v>256300000</v>
      </c>
      <c r="AF62" s="1">
        <v>450300000</v>
      </c>
      <c r="AG62" s="1">
        <v>517900000</v>
      </c>
      <c r="AH62" s="1">
        <v>403500000</v>
      </c>
      <c r="AI62" s="1">
        <v>328100000</v>
      </c>
      <c r="AJ62" s="1">
        <v>831000000</v>
      </c>
      <c r="AK62" s="1">
        <v>859300000</v>
      </c>
      <c r="AL62" s="1">
        <v>926500000</v>
      </c>
      <c r="AM62" s="1">
        <v>1377000000</v>
      </c>
    </row>
    <row r="63" spans="1:39" ht="19" x14ac:dyDescent="0.25">
      <c r="A63" s="5" t="s">
        <v>54</v>
      </c>
      <c r="B63" s="1">
        <v>100000</v>
      </c>
      <c r="C63" s="1" t="s">
        <v>92</v>
      </c>
      <c r="D63" s="1">
        <v>1500000</v>
      </c>
      <c r="E63" s="1">
        <v>3100000</v>
      </c>
      <c r="F63" s="1">
        <v>3600000</v>
      </c>
      <c r="G63" s="1">
        <v>2800000</v>
      </c>
      <c r="H63" s="1">
        <v>3500000</v>
      </c>
      <c r="I63" s="1">
        <v>5600000</v>
      </c>
      <c r="J63" s="1">
        <v>5100000</v>
      </c>
      <c r="K63" s="1">
        <v>2600000</v>
      </c>
      <c r="L63" s="1">
        <v>1900000</v>
      </c>
      <c r="M63" s="1">
        <v>3000000</v>
      </c>
      <c r="N63" s="1">
        <v>500000</v>
      </c>
      <c r="O63" s="1">
        <v>400000</v>
      </c>
      <c r="P63" s="1">
        <v>4380000</v>
      </c>
      <c r="Q63" s="1" t="s">
        <v>92</v>
      </c>
      <c r="R63" s="1" t="s">
        <v>92</v>
      </c>
      <c r="S63" s="1">
        <v>1678000</v>
      </c>
      <c r="T63" s="1">
        <v>7849000</v>
      </c>
      <c r="U63" s="1" t="s">
        <v>92</v>
      </c>
      <c r="V63" s="1" t="s">
        <v>92</v>
      </c>
      <c r="W63" s="1" t="s">
        <v>92</v>
      </c>
      <c r="X63" s="1" t="s">
        <v>92</v>
      </c>
      <c r="Y63" s="1">
        <v>22700000</v>
      </c>
      <c r="Z63" s="1" t="s">
        <v>92</v>
      </c>
      <c r="AA63" s="1" t="s">
        <v>92</v>
      </c>
      <c r="AB63" s="1" t="s">
        <v>92</v>
      </c>
      <c r="AC63" s="1" t="s">
        <v>92</v>
      </c>
      <c r="AD63" s="1" t="s">
        <v>92</v>
      </c>
      <c r="AE63" s="1" t="s">
        <v>92</v>
      </c>
      <c r="AF63" s="1">
        <v>67700000</v>
      </c>
      <c r="AG63" s="1">
        <v>91500000</v>
      </c>
      <c r="AH63" s="1">
        <v>66600000</v>
      </c>
      <c r="AI63" s="1">
        <v>79800000</v>
      </c>
      <c r="AJ63" s="1">
        <v>82500000</v>
      </c>
      <c r="AK63" s="1">
        <v>11400000</v>
      </c>
      <c r="AL63" s="1">
        <v>29400000</v>
      </c>
      <c r="AM63" s="1">
        <v>32000000</v>
      </c>
    </row>
    <row r="64" spans="1:39" ht="19" x14ac:dyDescent="0.25">
      <c r="A64" s="5" t="s">
        <v>55</v>
      </c>
      <c r="B64" s="1">
        <v>100000</v>
      </c>
      <c r="C64" s="1">
        <v>700000</v>
      </c>
      <c r="D64" s="1">
        <v>300000</v>
      </c>
      <c r="E64" s="1">
        <v>500000</v>
      </c>
      <c r="F64" s="1">
        <v>500000</v>
      </c>
      <c r="G64" s="1">
        <v>300000</v>
      </c>
      <c r="H64" s="1">
        <v>200000</v>
      </c>
      <c r="I64" s="1">
        <v>800000</v>
      </c>
      <c r="J64" s="1">
        <v>600000</v>
      </c>
      <c r="K64" s="1">
        <v>1000000</v>
      </c>
      <c r="L64" s="1">
        <v>29400000</v>
      </c>
      <c r="M64" s="1">
        <v>95400000</v>
      </c>
      <c r="N64" s="1">
        <v>30600000</v>
      </c>
      <c r="O64" s="1">
        <v>1700000</v>
      </c>
      <c r="P64" s="1">
        <v>1255000</v>
      </c>
      <c r="Q64" s="1">
        <v>1208000</v>
      </c>
      <c r="R64" s="1">
        <v>2479000</v>
      </c>
      <c r="S64" s="1">
        <v>2736000</v>
      </c>
      <c r="T64" s="1">
        <v>2746000</v>
      </c>
      <c r="U64" s="1">
        <v>16658000</v>
      </c>
      <c r="V64" s="1">
        <v>62600000</v>
      </c>
      <c r="W64" s="1">
        <v>108300000</v>
      </c>
      <c r="X64" s="1">
        <v>231900000</v>
      </c>
      <c r="Y64" s="1">
        <v>287200000</v>
      </c>
      <c r="Z64" s="1">
        <v>70600000</v>
      </c>
      <c r="AA64" s="1">
        <v>216800000</v>
      </c>
      <c r="AB64" s="1">
        <v>253900000</v>
      </c>
      <c r="AC64" s="1">
        <v>288300000</v>
      </c>
      <c r="AD64" s="1">
        <v>311200000</v>
      </c>
      <c r="AE64" s="1">
        <v>291000000</v>
      </c>
      <c r="AF64" s="1">
        <v>299000000</v>
      </c>
      <c r="AG64" s="1">
        <v>177700000</v>
      </c>
      <c r="AH64" s="1">
        <v>190300000</v>
      </c>
      <c r="AI64" s="1">
        <v>143300000</v>
      </c>
      <c r="AJ64" s="1">
        <v>550600000</v>
      </c>
      <c r="AK64" s="1">
        <v>155700000</v>
      </c>
      <c r="AL64" s="1">
        <v>168700000</v>
      </c>
      <c r="AM64" s="1">
        <v>303000000</v>
      </c>
    </row>
    <row r="65" spans="1:39" ht="19" x14ac:dyDescent="0.25">
      <c r="A65" s="5" t="s">
        <v>56</v>
      </c>
      <c r="B65" s="1">
        <v>400000</v>
      </c>
      <c r="C65" s="1">
        <v>800000</v>
      </c>
      <c r="D65" s="1">
        <v>1800000</v>
      </c>
      <c r="E65" s="1">
        <v>3600000</v>
      </c>
      <c r="F65" s="1">
        <v>4100000</v>
      </c>
      <c r="G65" s="1">
        <v>3100000</v>
      </c>
      <c r="H65" s="1">
        <v>3700000</v>
      </c>
      <c r="I65" s="1">
        <v>6400000</v>
      </c>
      <c r="J65" s="1">
        <v>5700000</v>
      </c>
      <c r="K65" s="1">
        <v>3600000</v>
      </c>
      <c r="L65" s="1">
        <v>31300000</v>
      </c>
      <c r="M65" s="1">
        <v>98400000</v>
      </c>
      <c r="N65" s="1">
        <v>31100000</v>
      </c>
      <c r="O65" s="1">
        <v>2100000</v>
      </c>
      <c r="P65" s="1">
        <v>5635000</v>
      </c>
      <c r="Q65" s="1">
        <v>1208000</v>
      </c>
      <c r="R65" s="1">
        <v>2479000</v>
      </c>
      <c r="S65" s="1">
        <v>4414000</v>
      </c>
      <c r="T65" s="1">
        <v>10595000</v>
      </c>
      <c r="U65" s="1">
        <v>16658000</v>
      </c>
      <c r="V65" s="1">
        <v>62600000</v>
      </c>
      <c r="W65" s="1">
        <v>108300000</v>
      </c>
      <c r="X65" s="1">
        <v>231900000</v>
      </c>
      <c r="Y65" s="1">
        <v>309900000</v>
      </c>
      <c r="Z65" s="1">
        <v>269700000</v>
      </c>
      <c r="AA65" s="1">
        <v>308500000</v>
      </c>
      <c r="AB65" s="1">
        <v>390800000</v>
      </c>
      <c r="AC65" s="1">
        <v>1221500000</v>
      </c>
      <c r="AD65" s="1">
        <v>1262000000</v>
      </c>
      <c r="AE65" s="1">
        <v>1294500000</v>
      </c>
      <c r="AF65" s="1">
        <v>2304700000</v>
      </c>
      <c r="AG65" s="1">
        <v>1879100000</v>
      </c>
      <c r="AH65" s="1">
        <v>2246400000</v>
      </c>
      <c r="AI65" s="1">
        <v>2638900000</v>
      </c>
      <c r="AJ65" s="1">
        <v>3099200000</v>
      </c>
      <c r="AK65" s="1">
        <v>3059600000</v>
      </c>
      <c r="AL65" s="1">
        <v>3748300000</v>
      </c>
      <c r="AM65" s="1">
        <v>4293000000</v>
      </c>
    </row>
    <row r="66" spans="1:39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  <c r="Y66" s="1" t="s">
        <v>92</v>
      </c>
      <c r="Z66" s="1" t="s">
        <v>92</v>
      </c>
      <c r="AA66" s="1" t="s">
        <v>92</v>
      </c>
      <c r="AB66" s="1" t="s">
        <v>92</v>
      </c>
      <c r="AC66" s="1" t="s">
        <v>92</v>
      </c>
      <c r="AD66" s="1" t="s">
        <v>92</v>
      </c>
      <c r="AE66" s="1" t="s">
        <v>92</v>
      </c>
      <c r="AF66" s="1" t="s">
        <v>92</v>
      </c>
      <c r="AG66" s="1" t="s">
        <v>92</v>
      </c>
      <c r="AH66" s="1" t="s">
        <v>92</v>
      </c>
      <c r="AI66" s="1" t="s">
        <v>92</v>
      </c>
      <c r="AJ66" s="1" t="s">
        <v>92</v>
      </c>
      <c r="AK66" s="1" t="s">
        <v>92</v>
      </c>
      <c r="AL66" s="1" t="s">
        <v>92</v>
      </c>
      <c r="AM66" s="1" t="s">
        <v>92</v>
      </c>
    </row>
    <row r="67" spans="1:39" ht="19" x14ac:dyDescent="0.25">
      <c r="A67" s="6" t="s">
        <v>58</v>
      </c>
      <c r="B67" s="10">
        <v>3500000</v>
      </c>
      <c r="C67" s="10">
        <v>6300000</v>
      </c>
      <c r="D67" s="10">
        <v>10700000</v>
      </c>
      <c r="E67" s="10">
        <v>22200000</v>
      </c>
      <c r="F67" s="10">
        <v>35200000</v>
      </c>
      <c r="G67" s="10">
        <v>46900000</v>
      </c>
      <c r="H67" s="10">
        <v>60700000</v>
      </c>
      <c r="I67" s="10">
        <v>90500000</v>
      </c>
      <c r="J67" s="10">
        <v>108000000</v>
      </c>
      <c r="K67" s="10">
        <v>158600000</v>
      </c>
      <c r="L67" s="10">
        <v>175600000</v>
      </c>
      <c r="M67" s="10">
        <v>248600000</v>
      </c>
      <c r="N67" s="10">
        <v>230600000</v>
      </c>
      <c r="O67" s="10">
        <v>233700000</v>
      </c>
      <c r="P67" s="10">
        <v>305027000</v>
      </c>
      <c r="Q67" s="10">
        <v>335121000</v>
      </c>
      <c r="R67" s="10">
        <v>373130000</v>
      </c>
      <c r="S67" s="10">
        <v>314442000</v>
      </c>
      <c r="T67" s="10">
        <v>395517000</v>
      </c>
      <c r="U67" s="10">
        <v>494126000</v>
      </c>
      <c r="V67" s="10">
        <v>569500000</v>
      </c>
      <c r="W67" s="10">
        <v>682500000</v>
      </c>
      <c r="X67" s="10">
        <v>978400000</v>
      </c>
      <c r="Y67" s="10">
        <v>1110000000</v>
      </c>
      <c r="Z67" s="10">
        <v>973700000</v>
      </c>
      <c r="AA67" s="10">
        <v>1178300000</v>
      </c>
      <c r="AB67" s="10">
        <v>1344900000</v>
      </c>
      <c r="AC67" s="10">
        <v>2265200000</v>
      </c>
      <c r="AD67" s="10">
        <v>2333500000</v>
      </c>
      <c r="AE67" s="10">
        <v>2694600000</v>
      </c>
      <c r="AF67" s="10">
        <v>3895700000</v>
      </c>
      <c r="AG67" s="10">
        <v>4064500000</v>
      </c>
      <c r="AH67" s="10">
        <v>4369600000</v>
      </c>
      <c r="AI67" s="10">
        <v>4940100000</v>
      </c>
      <c r="AJ67" s="10">
        <v>6318400000</v>
      </c>
      <c r="AK67" s="10">
        <v>6314300000</v>
      </c>
      <c r="AL67" s="10">
        <v>7757700000</v>
      </c>
      <c r="AM67" s="10">
        <v>8293000000</v>
      </c>
    </row>
    <row r="68" spans="1:39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  <c r="F68" s="1" t="s">
        <v>92</v>
      </c>
      <c r="G68" s="1" t="s">
        <v>92</v>
      </c>
      <c r="H68" s="1" t="s">
        <v>92</v>
      </c>
      <c r="I68" s="1" t="s">
        <v>92</v>
      </c>
      <c r="J68" s="1" t="s">
        <v>92</v>
      </c>
      <c r="K68" s="1" t="s">
        <v>92</v>
      </c>
      <c r="L68" s="1" t="s">
        <v>92</v>
      </c>
      <c r="M68" s="1" t="s">
        <v>92</v>
      </c>
      <c r="N68" s="1" t="s">
        <v>92</v>
      </c>
      <c r="O68" s="1" t="s">
        <v>92</v>
      </c>
      <c r="P68" s="1">
        <v>561814000</v>
      </c>
      <c r="Q68" s="1">
        <v>424652000</v>
      </c>
      <c r="R68" s="1">
        <v>458135000</v>
      </c>
      <c r="S68" s="1">
        <v>479874000</v>
      </c>
      <c r="T68" s="1">
        <v>473673000</v>
      </c>
      <c r="U68" s="1">
        <v>625225000</v>
      </c>
      <c r="V68" s="1">
        <v>737700000</v>
      </c>
      <c r="W68" s="1">
        <v>908300000</v>
      </c>
      <c r="X68" s="1">
        <v>998300000</v>
      </c>
      <c r="Y68" s="1">
        <v>1080400000</v>
      </c>
      <c r="Z68" s="1">
        <v>1204300000</v>
      </c>
      <c r="AA68" s="1">
        <v>1267200000</v>
      </c>
      <c r="AB68" s="1">
        <v>1365400000</v>
      </c>
      <c r="AC68" s="1">
        <v>1449800000</v>
      </c>
      <c r="AD68" s="1">
        <v>1637300000</v>
      </c>
      <c r="AE68" s="1">
        <v>1773100000</v>
      </c>
      <c r="AF68" s="1">
        <v>1821500000</v>
      </c>
      <c r="AG68" s="1">
        <v>1876300000</v>
      </c>
      <c r="AH68" s="1">
        <v>1952700000</v>
      </c>
      <c r="AI68" s="1">
        <v>2071500000</v>
      </c>
      <c r="AJ68" s="1">
        <v>2317000000</v>
      </c>
      <c r="AK68" s="1">
        <v>2578900000</v>
      </c>
      <c r="AL68" s="1">
        <v>2923100000</v>
      </c>
      <c r="AM68" s="1">
        <v>3325000000</v>
      </c>
    </row>
    <row r="69" spans="1:39" ht="19" x14ac:dyDescent="0.25">
      <c r="A69" s="5" t="s">
        <v>60</v>
      </c>
      <c r="B69" s="1">
        <v>8300000</v>
      </c>
      <c r="C69" s="1">
        <v>19900000</v>
      </c>
      <c r="D69" s="1">
        <v>40100000</v>
      </c>
      <c r="E69" s="1">
        <v>72800000</v>
      </c>
      <c r="F69" s="1">
        <v>80500000</v>
      </c>
      <c r="G69" s="1">
        <v>127500000</v>
      </c>
      <c r="H69" s="1">
        <v>173900000</v>
      </c>
      <c r="I69" s="1">
        <v>206300000</v>
      </c>
      <c r="J69" s="1">
        <v>257100000</v>
      </c>
      <c r="K69" s="1">
        <v>215100000</v>
      </c>
      <c r="L69" s="1">
        <v>191100000</v>
      </c>
      <c r="M69" s="1">
        <v>106600000</v>
      </c>
      <c r="N69" s="1">
        <v>20500000</v>
      </c>
      <c r="O69" s="1">
        <v>108000000</v>
      </c>
      <c r="P69" s="1">
        <v>56645000</v>
      </c>
      <c r="Q69" s="1">
        <v>52298000</v>
      </c>
      <c r="R69" s="1">
        <v>91864000</v>
      </c>
      <c r="S69" s="1">
        <v>103087000</v>
      </c>
      <c r="T69" s="1">
        <v>153175000</v>
      </c>
      <c r="U69" s="1">
        <v>25965000</v>
      </c>
      <c r="V69" s="1">
        <v>31100000</v>
      </c>
      <c r="W69" s="1">
        <v>210300000</v>
      </c>
      <c r="X69" s="1">
        <v>218400000</v>
      </c>
      <c r="Y69" s="1">
        <v>241500000</v>
      </c>
      <c r="Z69" s="1">
        <v>272700000</v>
      </c>
      <c r="AA69" s="1">
        <v>342700000</v>
      </c>
      <c r="AB69" s="1">
        <v>511600000</v>
      </c>
      <c r="AC69" s="1">
        <v>599100000</v>
      </c>
      <c r="AD69" s="1">
        <v>624800000</v>
      </c>
      <c r="AE69" s="1">
        <v>499400000</v>
      </c>
      <c r="AF69" s="1">
        <v>-80800000</v>
      </c>
      <c r="AG69" s="1">
        <v>-964200000</v>
      </c>
      <c r="AH69" s="1">
        <v>-2084900000</v>
      </c>
      <c r="AI69" s="1">
        <v>-2147400000</v>
      </c>
      <c r="AJ69" s="1">
        <v>-2295800000</v>
      </c>
      <c r="AK69" s="1">
        <v>-1487500000</v>
      </c>
      <c r="AL69" s="1">
        <v>-1950000000</v>
      </c>
      <c r="AM69" s="1">
        <v>-1995000000</v>
      </c>
    </row>
    <row r="70" spans="1:39" ht="19" x14ac:dyDescent="0.25">
      <c r="A70" s="5" t="s">
        <v>61</v>
      </c>
      <c r="B70" s="1">
        <v>-500000</v>
      </c>
      <c r="C70" s="1">
        <v>-1400000</v>
      </c>
      <c r="D70" s="1">
        <v>-3900000</v>
      </c>
      <c r="E70" s="1">
        <v>-7200000</v>
      </c>
      <c r="F70" s="1">
        <v>-12600000</v>
      </c>
      <c r="G70" s="1">
        <v>-22400000</v>
      </c>
      <c r="H70" s="1">
        <v>-31200000</v>
      </c>
      <c r="I70" s="1">
        <v>-39200000</v>
      </c>
      <c r="J70" s="1">
        <v>-51000000</v>
      </c>
      <c r="K70" s="1">
        <v>-65100000</v>
      </c>
      <c r="L70" s="1">
        <v>-78800000</v>
      </c>
      <c r="M70" s="1">
        <v>-77700000</v>
      </c>
      <c r="N70" s="1">
        <v>-98800000</v>
      </c>
      <c r="O70" s="1">
        <v>-99700000</v>
      </c>
      <c r="P70" s="1">
        <v>-123367000</v>
      </c>
      <c r="Q70" s="1">
        <v>-144325000</v>
      </c>
      <c r="R70" s="1">
        <v>-157400000</v>
      </c>
      <c r="S70" s="1">
        <v>-13753000</v>
      </c>
      <c r="T70" s="1">
        <v>-5205000</v>
      </c>
      <c r="U70" s="1">
        <v>-3112000</v>
      </c>
      <c r="V70" s="1">
        <v>-13500000</v>
      </c>
      <c r="W70" s="1">
        <v>-3600000</v>
      </c>
      <c r="X70" s="1">
        <v>13800000</v>
      </c>
      <c r="Y70" s="1">
        <v>-11200000</v>
      </c>
      <c r="Z70" s="1">
        <v>-3500000</v>
      </c>
      <c r="AA70" s="1">
        <v>-600000</v>
      </c>
      <c r="AB70" s="1">
        <v>5900000</v>
      </c>
      <c r="AC70" s="1">
        <v>-5700000</v>
      </c>
      <c r="AD70" s="1">
        <v>-600000</v>
      </c>
      <c r="AE70" s="1">
        <v>-53300000</v>
      </c>
      <c r="AF70" s="1">
        <v>-121100000</v>
      </c>
      <c r="AG70" s="1">
        <v>-178500000</v>
      </c>
      <c r="AH70" s="1">
        <v>-123800000</v>
      </c>
      <c r="AI70" s="1">
        <v>-135000000</v>
      </c>
      <c r="AJ70" s="1">
        <v>-160300000</v>
      </c>
      <c r="AK70" s="1">
        <v>-125900000</v>
      </c>
      <c r="AL70" s="1">
        <v>-124000000</v>
      </c>
      <c r="AM70" s="1">
        <v>-185000000</v>
      </c>
    </row>
    <row r="71" spans="1:39" ht="19" x14ac:dyDescent="0.25">
      <c r="A71" s="5" t="s">
        <v>62</v>
      </c>
      <c r="B71" s="1">
        <v>13400000</v>
      </c>
      <c r="C71" s="1">
        <v>15500000</v>
      </c>
      <c r="D71" s="1">
        <v>78600000</v>
      </c>
      <c r="E71" s="1">
        <v>82100000</v>
      </c>
      <c r="F71" s="1">
        <v>91200000</v>
      </c>
      <c r="G71" s="1">
        <v>113200000</v>
      </c>
      <c r="H71" s="1">
        <v>124600000</v>
      </c>
      <c r="I71" s="1">
        <v>100700000</v>
      </c>
      <c r="J71" s="1">
        <v>90800000</v>
      </c>
      <c r="K71" s="1">
        <v>173500000</v>
      </c>
      <c r="L71" s="1">
        <v>230000000</v>
      </c>
      <c r="M71" s="1">
        <v>214700000</v>
      </c>
      <c r="N71" s="1">
        <v>381400000</v>
      </c>
      <c r="O71" s="1">
        <v>451900000</v>
      </c>
      <c r="P71" s="1">
        <v>107207000</v>
      </c>
      <c r="Q71" s="1">
        <v>140013000</v>
      </c>
      <c r="R71" s="1">
        <v>136715000</v>
      </c>
      <c r="S71" s="1" t="s">
        <v>92</v>
      </c>
      <c r="T71" s="1" t="s">
        <v>92</v>
      </c>
      <c r="U71" s="1" t="s">
        <v>92</v>
      </c>
      <c r="V71" s="1">
        <v>36000000</v>
      </c>
      <c r="W71" s="1" t="s">
        <v>92</v>
      </c>
      <c r="X71" s="1" t="s">
        <v>92</v>
      </c>
      <c r="Y71" s="1" t="s">
        <v>92</v>
      </c>
      <c r="Z71" s="1" t="s">
        <v>92</v>
      </c>
      <c r="AA71" s="1" t="s">
        <v>92</v>
      </c>
      <c r="AB71" s="1" t="s">
        <v>92</v>
      </c>
      <c r="AC71" s="1" t="s">
        <v>92</v>
      </c>
      <c r="AD71" s="1" t="s">
        <v>92</v>
      </c>
      <c r="AE71" s="1" t="s">
        <v>92</v>
      </c>
      <c r="AF71" s="1" t="s">
        <v>92</v>
      </c>
      <c r="AG71" s="1" t="s">
        <v>92</v>
      </c>
      <c r="AH71" s="1" t="s">
        <v>92</v>
      </c>
      <c r="AI71" s="1" t="s">
        <v>92</v>
      </c>
      <c r="AJ71" s="1" t="s">
        <v>92</v>
      </c>
      <c r="AK71" s="1" t="s">
        <v>92</v>
      </c>
      <c r="AL71" s="1" t="s">
        <v>92</v>
      </c>
      <c r="AM71" s="1" t="s">
        <v>92</v>
      </c>
    </row>
    <row r="72" spans="1:39" ht="19" x14ac:dyDescent="0.25">
      <c r="A72" s="6" t="s">
        <v>63</v>
      </c>
      <c r="B72" s="10">
        <v>21200000</v>
      </c>
      <c r="C72" s="10">
        <v>34000000</v>
      </c>
      <c r="D72" s="10">
        <v>114800000</v>
      </c>
      <c r="E72" s="10">
        <v>147700000</v>
      </c>
      <c r="F72" s="10">
        <v>159100000</v>
      </c>
      <c r="G72" s="10">
        <v>218300000</v>
      </c>
      <c r="H72" s="10">
        <v>267300000</v>
      </c>
      <c r="I72" s="10">
        <v>267800000</v>
      </c>
      <c r="J72" s="10">
        <v>296900000</v>
      </c>
      <c r="K72" s="10">
        <v>323500000</v>
      </c>
      <c r="L72" s="10">
        <v>342300000</v>
      </c>
      <c r="M72" s="10">
        <v>243600000</v>
      </c>
      <c r="N72" s="10">
        <v>303100000</v>
      </c>
      <c r="O72" s="10">
        <v>460200000</v>
      </c>
      <c r="P72" s="10">
        <v>602299000</v>
      </c>
      <c r="Q72" s="10">
        <v>472638000</v>
      </c>
      <c r="R72" s="10">
        <v>529314000</v>
      </c>
      <c r="S72" s="10">
        <v>569208000</v>
      </c>
      <c r="T72" s="10">
        <v>621643000</v>
      </c>
      <c r="U72" s="10">
        <v>648078000</v>
      </c>
      <c r="V72" s="10">
        <v>791300000</v>
      </c>
      <c r="W72" s="10">
        <v>1115000000</v>
      </c>
      <c r="X72" s="10">
        <v>1230500000</v>
      </c>
      <c r="Y72" s="10">
        <v>1310700000</v>
      </c>
      <c r="Z72" s="10">
        <v>1473500000</v>
      </c>
      <c r="AA72" s="10">
        <v>1609300000</v>
      </c>
      <c r="AB72" s="10">
        <v>1882900000</v>
      </c>
      <c r="AC72" s="10">
        <v>2043200000</v>
      </c>
      <c r="AD72" s="10">
        <v>2261500000</v>
      </c>
      <c r="AE72" s="10">
        <v>2219200000</v>
      </c>
      <c r="AF72" s="10">
        <v>1619600000</v>
      </c>
      <c r="AG72" s="10">
        <v>733600000</v>
      </c>
      <c r="AH72" s="10">
        <v>-256000000</v>
      </c>
      <c r="AI72" s="10">
        <v>-210900000</v>
      </c>
      <c r="AJ72" s="10">
        <v>-139100000</v>
      </c>
      <c r="AK72" s="10">
        <v>965500000</v>
      </c>
      <c r="AL72" s="10">
        <v>849100000</v>
      </c>
      <c r="AM72" s="10">
        <v>1145000000</v>
      </c>
    </row>
    <row r="73" spans="1:39" ht="19" x14ac:dyDescent="0.25">
      <c r="A73" s="7" t="s">
        <v>64</v>
      </c>
      <c r="B73" s="11">
        <v>24700000</v>
      </c>
      <c r="C73" s="11">
        <v>40300000</v>
      </c>
      <c r="D73" s="11">
        <v>125500000</v>
      </c>
      <c r="E73" s="11">
        <v>169900000</v>
      </c>
      <c r="F73" s="11">
        <v>194300000</v>
      </c>
      <c r="G73" s="11">
        <v>265200000</v>
      </c>
      <c r="H73" s="11">
        <v>328000000</v>
      </c>
      <c r="I73" s="11">
        <v>358300000</v>
      </c>
      <c r="J73" s="11">
        <v>404900000</v>
      </c>
      <c r="K73" s="11">
        <v>482100000</v>
      </c>
      <c r="L73" s="11">
        <v>517900000</v>
      </c>
      <c r="M73" s="11">
        <v>492200000</v>
      </c>
      <c r="N73" s="11">
        <v>533700000</v>
      </c>
      <c r="O73" s="11">
        <v>693900000</v>
      </c>
      <c r="P73" s="11">
        <v>907326000</v>
      </c>
      <c r="Q73" s="11">
        <v>807759000</v>
      </c>
      <c r="R73" s="11">
        <v>902444000</v>
      </c>
      <c r="S73" s="11">
        <v>883650000</v>
      </c>
      <c r="T73" s="11">
        <v>1017160000</v>
      </c>
      <c r="U73" s="11">
        <v>1142204000</v>
      </c>
      <c r="V73" s="11">
        <v>1360800000</v>
      </c>
      <c r="W73" s="11">
        <v>1797500000</v>
      </c>
      <c r="X73" s="11">
        <v>2208900000</v>
      </c>
      <c r="Y73" s="11">
        <v>2420700000</v>
      </c>
      <c r="Z73" s="11">
        <v>2447200000</v>
      </c>
      <c r="AA73" s="11">
        <v>2787600000</v>
      </c>
      <c r="AB73" s="11">
        <v>3227800000</v>
      </c>
      <c r="AC73" s="11">
        <v>4308400000</v>
      </c>
      <c r="AD73" s="11">
        <v>4595000000</v>
      </c>
      <c r="AE73" s="11">
        <v>4913800000</v>
      </c>
      <c r="AF73" s="11">
        <v>5515300000</v>
      </c>
      <c r="AG73" s="11">
        <v>4798100000</v>
      </c>
      <c r="AH73" s="11">
        <v>4113600000</v>
      </c>
      <c r="AI73" s="11">
        <v>4729200000</v>
      </c>
      <c r="AJ73" s="11">
        <v>6179300000</v>
      </c>
      <c r="AK73" s="11">
        <v>7279800000</v>
      </c>
      <c r="AL73" s="11">
        <v>8606800000</v>
      </c>
      <c r="AM73" s="11">
        <v>9438000000</v>
      </c>
    </row>
    <row r="74" spans="1:39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  <c r="Z74" s="13" t="s">
        <v>93</v>
      </c>
      <c r="AA74" s="13" t="s">
        <v>93</v>
      </c>
      <c r="AB74" s="13" t="s">
        <v>93</v>
      </c>
      <c r="AC74" s="13" t="s">
        <v>93</v>
      </c>
      <c r="AD74" s="13" t="s">
        <v>93</v>
      </c>
      <c r="AE74" s="13" t="s">
        <v>93</v>
      </c>
      <c r="AF74" s="13" t="s">
        <v>93</v>
      </c>
      <c r="AG74" s="13" t="s">
        <v>93</v>
      </c>
      <c r="AH74" s="13" t="s">
        <v>93</v>
      </c>
      <c r="AI74" s="13" t="s">
        <v>93</v>
      </c>
      <c r="AJ74" s="13" t="s">
        <v>93</v>
      </c>
      <c r="AK74" s="13" t="s">
        <v>93</v>
      </c>
      <c r="AL74" s="13" t="s">
        <v>93</v>
      </c>
      <c r="AM74" s="13" t="s">
        <v>93</v>
      </c>
    </row>
    <row r="75" spans="1:39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  <c r="Z75" s="9" t="s">
        <v>91</v>
      </c>
      <c r="AA75" s="9" t="s">
        <v>91</v>
      </c>
      <c r="AB75" s="9" t="s">
        <v>91</v>
      </c>
      <c r="AC75" s="9" t="s">
        <v>91</v>
      </c>
      <c r="AD75" s="9" t="s">
        <v>91</v>
      </c>
      <c r="AE75" s="9" t="s">
        <v>91</v>
      </c>
      <c r="AF75" s="9" t="s">
        <v>91</v>
      </c>
      <c r="AG75" s="9" t="s">
        <v>91</v>
      </c>
      <c r="AH75" s="9" t="s">
        <v>91</v>
      </c>
      <c r="AI75" s="9" t="s">
        <v>91</v>
      </c>
      <c r="AJ75" s="9" t="s">
        <v>91</v>
      </c>
      <c r="AK75" s="9" t="s">
        <v>91</v>
      </c>
      <c r="AL75" s="9" t="s">
        <v>91</v>
      </c>
      <c r="AM75" s="9" t="s">
        <v>91</v>
      </c>
    </row>
    <row r="76" spans="1:39" ht="19" x14ac:dyDescent="0.25">
      <c r="A76" s="5" t="s">
        <v>66</v>
      </c>
      <c r="B76" s="1" t="s">
        <v>92</v>
      </c>
      <c r="C76" s="1" t="s">
        <v>92</v>
      </c>
      <c r="D76" s="1" t="s">
        <v>92</v>
      </c>
      <c r="E76" s="1" t="s">
        <v>92</v>
      </c>
      <c r="F76" s="1">
        <v>46400000</v>
      </c>
      <c r="G76" s="1">
        <v>56800000</v>
      </c>
      <c r="H76" s="1">
        <v>57800000</v>
      </c>
      <c r="I76" s="1">
        <v>43900000</v>
      </c>
      <c r="J76" s="1">
        <v>62200000</v>
      </c>
      <c r="K76" s="1">
        <v>56600000</v>
      </c>
      <c r="L76" s="1">
        <v>87800000</v>
      </c>
      <c r="M76" s="1">
        <v>41600000</v>
      </c>
      <c r="N76" s="1">
        <v>15400000</v>
      </c>
      <c r="O76" s="1">
        <v>90600000</v>
      </c>
      <c r="P76" s="1">
        <v>9808000</v>
      </c>
      <c r="Q76" s="1">
        <v>93233000</v>
      </c>
      <c r="R76" s="1">
        <v>90313000</v>
      </c>
      <c r="S76" s="1">
        <v>31904000</v>
      </c>
      <c r="T76" s="1">
        <v>120316000</v>
      </c>
      <c r="U76" s="1">
        <v>221508000</v>
      </c>
      <c r="V76" s="1">
        <v>328900000</v>
      </c>
      <c r="W76" s="1">
        <v>289700000</v>
      </c>
      <c r="X76" s="1">
        <v>356200000</v>
      </c>
      <c r="Y76" s="1">
        <v>183600000</v>
      </c>
      <c r="Z76" s="1">
        <v>58000000</v>
      </c>
      <c r="AA76" s="1">
        <v>212000000</v>
      </c>
      <c r="AB76" s="1">
        <v>285300000</v>
      </c>
      <c r="AC76" s="1">
        <v>247400000</v>
      </c>
      <c r="AD76" s="1">
        <v>228800000</v>
      </c>
      <c r="AE76" s="1">
        <v>81800000</v>
      </c>
      <c r="AF76" s="1">
        <v>-330500000</v>
      </c>
      <c r="AG76" s="1">
        <v>-582100000</v>
      </c>
      <c r="AH76" s="1">
        <v>-566900000</v>
      </c>
      <c r="AI76" s="1">
        <v>-80800000</v>
      </c>
      <c r="AJ76" s="1">
        <v>214500000</v>
      </c>
      <c r="AK76" s="1">
        <v>1208200000</v>
      </c>
      <c r="AL76" s="1">
        <v>497000000</v>
      </c>
      <c r="AM76" s="1">
        <v>823000000</v>
      </c>
    </row>
    <row r="77" spans="1:39" ht="19" x14ac:dyDescent="0.25">
      <c r="A77" s="5" t="s">
        <v>13</v>
      </c>
      <c r="B77" s="1" t="s">
        <v>92</v>
      </c>
      <c r="C77" s="1" t="s">
        <v>92</v>
      </c>
      <c r="D77" s="1" t="s">
        <v>92</v>
      </c>
      <c r="E77" s="1" t="s">
        <v>92</v>
      </c>
      <c r="F77" s="1">
        <v>7900000</v>
      </c>
      <c r="G77" s="1">
        <v>13500000</v>
      </c>
      <c r="H77" s="1">
        <v>14800000</v>
      </c>
      <c r="I77" s="1">
        <v>16400000</v>
      </c>
      <c r="J77" s="1">
        <v>20600000</v>
      </c>
      <c r="K77" s="1">
        <v>25000000</v>
      </c>
      <c r="L77" s="1">
        <v>25200000</v>
      </c>
      <c r="M77" s="1">
        <v>34800000</v>
      </c>
      <c r="N77" s="1">
        <v>43900000</v>
      </c>
      <c r="O77" s="1">
        <v>63200000</v>
      </c>
      <c r="P77" s="1">
        <v>79748000</v>
      </c>
      <c r="Q77" s="1">
        <v>68844000</v>
      </c>
      <c r="R77" s="1">
        <v>62907000</v>
      </c>
      <c r="S77" s="1">
        <v>48844000</v>
      </c>
      <c r="T77" s="1">
        <v>50292000</v>
      </c>
      <c r="U77" s="1">
        <v>51949000</v>
      </c>
      <c r="V77" s="1">
        <v>43700000</v>
      </c>
      <c r="W77" s="1">
        <v>53500000</v>
      </c>
      <c r="X77" s="1">
        <v>61300000</v>
      </c>
      <c r="Y77" s="1">
        <v>91800000</v>
      </c>
      <c r="Z77" s="1">
        <v>111500000</v>
      </c>
      <c r="AA77" s="1">
        <v>105400000</v>
      </c>
      <c r="AB77" s="1">
        <v>115500000</v>
      </c>
      <c r="AC77" s="1">
        <v>127800000</v>
      </c>
      <c r="AD77" s="1">
        <v>128900000</v>
      </c>
      <c r="AE77" s="1">
        <v>145900000</v>
      </c>
      <c r="AF77" s="1">
        <v>145800000</v>
      </c>
      <c r="AG77" s="1">
        <v>139200000</v>
      </c>
      <c r="AH77" s="1">
        <v>108400000</v>
      </c>
      <c r="AI77" s="1">
        <v>95200000</v>
      </c>
      <c r="AJ77" s="1">
        <v>127300000</v>
      </c>
      <c r="AK77" s="1">
        <v>123800000</v>
      </c>
      <c r="AL77" s="1">
        <v>148100000</v>
      </c>
      <c r="AM77" s="1">
        <v>150000000</v>
      </c>
    </row>
    <row r="78" spans="1:39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>
        <v>-500000</v>
      </c>
      <c r="G78" s="1">
        <v>-300000</v>
      </c>
      <c r="H78" s="1">
        <v>-500000</v>
      </c>
      <c r="I78" s="1">
        <v>-2900000</v>
      </c>
      <c r="J78" s="1">
        <v>-9100000</v>
      </c>
      <c r="K78" s="1">
        <v>-18300000</v>
      </c>
      <c r="L78" s="1">
        <v>-4600000</v>
      </c>
      <c r="M78" s="1">
        <v>-800000</v>
      </c>
      <c r="N78" s="1">
        <v>-10900000</v>
      </c>
      <c r="O78" s="1">
        <v>9500000</v>
      </c>
      <c r="P78" s="1">
        <v>-21264000</v>
      </c>
      <c r="Q78" s="1" t="s">
        <v>92</v>
      </c>
      <c r="R78" s="1">
        <v>7789000</v>
      </c>
      <c r="S78" s="1">
        <v>38990000</v>
      </c>
      <c r="T78" s="1">
        <v>9684000</v>
      </c>
      <c r="U78" s="1">
        <v>-101727000</v>
      </c>
      <c r="V78" s="1" t="s">
        <v>92</v>
      </c>
      <c r="W78" s="1">
        <v>40100000</v>
      </c>
      <c r="X78" s="1">
        <v>56500000</v>
      </c>
      <c r="Y78" s="1">
        <v>-13800000</v>
      </c>
      <c r="Z78" s="1" t="s">
        <v>92</v>
      </c>
      <c r="AA78" s="1" t="s">
        <v>92</v>
      </c>
      <c r="AB78" s="1" t="s">
        <v>92</v>
      </c>
      <c r="AC78" s="1">
        <v>-28300000</v>
      </c>
      <c r="AD78" s="1">
        <v>-49400000</v>
      </c>
      <c r="AE78" s="1">
        <v>-18800000</v>
      </c>
      <c r="AF78" s="1">
        <v>235900000</v>
      </c>
      <c r="AG78" s="1">
        <v>-38800000</v>
      </c>
      <c r="AH78" s="1">
        <v>-39100000</v>
      </c>
      <c r="AI78" s="1">
        <v>-6800000</v>
      </c>
      <c r="AJ78" s="1">
        <v>10300000</v>
      </c>
      <c r="AK78" s="1">
        <v>-778600000</v>
      </c>
      <c r="AL78" s="1">
        <v>-7800000</v>
      </c>
      <c r="AM78" s="1">
        <v>-277000000</v>
      </c>
    </row>
    <row r="79" spans="1:39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 t="s">
        <v>92</v>
      </c>
      <c r="R79" s="1" t="s">
        <v>92</v>
      </c>
      <c r="S79" s="1" t="s">
        <v>92</v>
      </c>
      <c r="T79" s="1" t="s">
        <v>92</v>
      </c>
      <c r="U79" s="1" t="s">
        <v>92</v>
      </c>
      <c r="V79" s="1" t="s">
        <v>92</v>
      </c>
      <c r="W79" s="1" t="s">
        <v>92</v>
      </c>
      <c r="X79" s="1" t="s">
        <v>92</v>
      </c>
      <c r="Y79" s="1" t="s">
        <v>92</v>
      </c>
      <c r="Z79" s="1">
        <v>93600000</v>
      </c>
      <c r="AA79" s="1">
        <v>80700000</v>
      </c>
      <c r="AB79" s="1">
        <v>108800000</v>
      </c>
      <c r="AC79" s="1">
        <v>156300000</v>
      </c>
      <c r="AD79" s="1">
        <v>132200000</v>
      </c>
      <c r="AE79" s="1">
        <v>165600000</v>
      </c>
      <c r="AF79" s="1">
        <v>197200000</v>
      </c>
      <c r="AG79" s="1">
        <v>221800000</v>
      </c>
      <c r="AH79" s="1">
        <v>261400000</v>
      </c>
      <c r="AI79" s="1">
        <v>249500000</v>
      </c>
      <c r="AJ79" s="1">
        <v>362400000</v>
      </c>
      <c r="AK79" s="1">
        <v>398400000</v>
      </c>
      <c r="AL79" s="1">
        <v>555400000</v>
      </c>
      <c r="AM79" s="1">
        <v>657000000</v>
      </c>
    </row>
    <row r="80" spans="1:39" ht="19" x14ac:dyDescent="0.25">
      <c r="A80" s="14" t="s">
        <v>104</v>
      </c>
      <c r="B80" s="15" t="e">
        <f t="shared" ref="B80:AM80" si="12">B79/B3</f>
        <v>#VALUE!</v>
      </c>
      <c r="C80" s="15" t="e">
        <f t="shared" si="12"/>
        <v>#VALUE!</v>
      </c>
      <c r="D80" s="15" t="e">
        <f t="shared" si="12"/>
        <v>#VALUE!</v>
      </c>
      <c r="E80" s="15" t="e">
        <f t="shared" si="12"/>
        <v>#VALUE!</v>
      </c>
      <c r="F80" s="15" t="e">
        <f t="shared" si="12"/>
        <v>#VALUE!</v>
      </c>
      <c r="G80" s="15" t="e">
        <f t="shared" si="12"/>
        <v>#VALUE!</v>
      </c>
      <c r="H80" s="15" t="e">
        <f t="shared" si="12"/>
        <v>#VALUE!</v>
      </c>
      <c r="I80" s="15" t="e">
        <f t="shared" si="12"/>
        <v>#VALUE!</v>
      </c>
      <c r="J80" s="15" t="e">
        <f t="shared" si="12"/>
        <v>#VALUE!</v>
      </c>
      <c r="K80" s="15" t="e">
        <f t="shared" si="12"/>
        <v>#VALUE!</v>
      </c>
      <c r="L80" s="15" t="e">
        <f t="shared" si="12"/>
        <v>#VALUE!</v>
      </c>
      <c r="M80" s="15" t="e">
        <f t="shared" si="12"/>
        <v>#VALUE!</v>
      </c>
      <c r="N80" s="15" t="e">
        <f t="shared" si="12"/>
        <v>#VALUE!</v>
      </c>
      <c r="O80" s="15" t="e">
        <f t="shared" si="12"/>
        <v>#VALUE!</v>
      </c>
      <c r="P80" s="15" t="e">
        <f t="shared" si="12"/>
        <v>#VALUE!</v>
      </c>
      <c r="Q80" s="15" t="e">
        <f t="shared" si="12"/>
        <v>#VALUE!</v>
      </c>
      <c r="R80" s="15" t="e">
        <f t="shared" si="12"/>
        <v>#VALUE!</v>
      </c>
      <c r="S80" s="15" t="e">
        <f t="shared" si="12"/>
        <v>#VALUE!</v>
      </c>
      <c r="T80" s="15" t="e">
        <f t="shared" si="12"/>
        <v>#VALUE!</v>
      </c>
      <c r="U80" s="15" t="e">
        <f t="shared" si="12"/>
        <v>#VALUE!</v>
      </c>
      <c r="V80" s="15" t="e">
        <f t="shared" si="12"/>
        <v>#VALUE!</v>
      </c>
      <c r="W80" s="15" t="e">
        <f t="shared" si="12"/>
        <v>#VALUE!</v>
      </c>
      <c r="X80" s="15" t="e">
        <f t="shared" si="12"/>
        <v>#VALUE!</v>
      </c>
      <c r="Y80" s="15" t="e">
        <f t="shared" si="12"/>
        <v>#VALUE!</v>
      </c>
      <c r="Z80" s="15">
        <f t="shared" si="12"/>
        <v>5.4618661375970122E-2</v>
      </c>
      <c r="AA80" s="15">
        <f t="shared" si="12"/>
        <v>4.1346449431294188E-2</v>
      </c>
      <c r="AB80" s="15">
        <f t="shared" si="12"/>
        <v>4.9106336883914067E-2</v>
      </c>
      <c r="AC80" s="15">
        <f t="shared" si="12"/>
        <v>6.7597958654095666E-2</v>
      </c>
      <c r="AD80" s="15">
        <f t="shared" si="12"/>
        <v>5.8138000791591538E-2</v>
      </c>
      <c r="AE80" s="15">
        <f t="shared" si="12"/>
        <v>6.5918318605206597E-2</v>
      </c>
      <c r="AF80" s="15">
        <f t="shared" si="12"/>
        <v>7.8750848608282423E-2</v>
      </c>
      <c r="AG80" s="15">
        <f t="shared" si="12"/>
        <v>0.10920728705071393</v>
      </c>
      <c r="AH80" s="15">
        <f t="shared" si="12"/>
        <v>0.12710298551006516</v>
      </c>
      <c r="AI80" s="15">
        <f t="shared" si="12"/>
        <v>9.708926764728773E-2</v>
      </c>
      <c r="AJ80" s="15">
        <f t="shared" si="12"/>
        <v>0.11068014537458389</v>
      </c>
      <c r="AK80" s="15">
        <f t="shared" si="12"/>
        <v>0.10510764035457999</v>
      </c>
      <c r="AL80" s="15">
        <f t="shared" si="12"/>
        <v>0.12661863943096846</v>
      </c>
      <c r="AM80" s="15">
        <f t="shared" si="12"/>
        <v>0.13126873126873126</v>
      </c>
    </row>
    <row r="81" spans="1:47" ht="19" x14ac:dyDescent="0.25">
      <c r="A81" s="5" t="s">
        <v>69</v>
      </c>
      <c r="B81" s="1" t="s">
        <v>92</v>
      </c>
      <c r="C81" s="1" t="s">
        <v>92</v>
      </c>
      <c r="D81" s="1" t="s">
        <v>92</v>
      </c>
      <c r="E81" s="1" t="s">
        <v>92</v>
      </c>
      <c r="F81" s="1">
        <v>-1700000</v>
      </c>
      <c r="G81" s="1">
        <v>-11600000</v>
      </c>
      <c r="H81" s="1">
        <v>800000</v>
      </c>
      <c r="I81" s="1">
        <v>11400000</v>
      </c>
      <c r="J81" s="1">
        <v>15100000</v>
      </c>
      <c r="K81" s="1">
        <v>41100000</v>
      </c>
      <c r="L81" s="1">
        <v>-1900000</v>
      </c>
      <c r="M81" s="1">
        <v>33800000</v>
      </c>
      <c r="N81" s="1">
        <v>52200000</v>
      </c>
      <c r="O81" s="1">
        <v>-11100000</v>
      </c>
      <c r="P81" s="1">
        <v>21783000</v>
      </c>
      <c r="Q81" s="1">
        <v>-4821000</v>
      </c>
      <c r="R81" s="1">
        <v>10348000</v>
      </c>
      <c r="S81" s="1">
        <v>-63767000</v>
      </c>
      <c r="T81" s="1">
        <v>34237000</v>
      </c>
      <c r="U81" s="1">
        <v>70869000</v>
      </c>
      <c r="V81" s="1">
        <v>-91000000</v>
      </c>
      <c r="W81" s="1">
        <v>92800000</v>
      </c>
      <c r="X81" s="1">
        <v>129700000</v>
      </c>
      <c r="Y81" s="1">
        <v>48100000</v>
      </c>
      <c r="Z81" s="1">
        <v>-85500000</v>
      </c>
      <c r="AA81" s="1">
        <v>131900000</v>
      </c>
      <c r="AB81" s="1">
        <v>96700000</v>
      </c>
      <c r="AC81" s="1">
        <v>18200000</v>
      </c>
      <c r="AD81" s="1">
        <v>135400000</v>
      </c>
      <c r="AE81" s="1">
        <v>314800000</v>
      </c>
      <c r="AF81" s="1">
        <v>190600000</v>
      </c>
      <c r="AG81" s="1">
        <v>356800000</v>
      </c>
      <c r="AH81" s="1">
        <v>135700000</v>
      </c>
      <c r="AI81" s="1">
        <v>86100000</v>
      </c>
      <c r="AJ81" s="1">
        <v>712000000</v>
      </c>
      <c r="AK81" s="1">
        <v>446600000</v>
      </c>
      <c r="AL81" s="1">
        <v>217300000</v>
      </c>
      <c r="AM81" s="1">
        <v>718000000</v>
      </c>
    </row>
    <row r="82" spans="1:47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  <c r="U82" s="1" t="s">
        <v>92</v>
      </c>
      <c r="V82" s="1" t="s">
        <v>92</v>
      </c>
      <c r="W82" s="1" t="s">
        <v>92</v>
      </c>
      <c r="X82" s="1" t="s">
        <v>92</v>
      </c>
      <c r="Y82" s="1" t="s">
        <v>92</v>
      </c>
      <c r="Z82" s="1">
        <v>37300000</v>
      </c>
      <c r="AA82" s="1">
        <v>-40700000</v>
      </c>
      <c r="AB82" s="1">
        <v>-71800000</v>
      </c>
      <c r="AC82" s="1">
        <v>-98100000</v>
      </c>
      <c r="AD82" s="1">
        <v>72300000</v>
      </c>
      <c r="AE82" s="1">
        <v>-17300000</v>
      </c>
      <c r="AF82" s="1">
        <v>-195500000</v>
      </c>
      <c r="AG82" s="1">
        <v>201500000</v>
      </c>
      <c r="AH82" s="1">
        <v>13300000</v>
      </c>
      <c r="AI82" s="1">
        <v>-25400000</v>
      </c>
      <c r="AJ82" s="1">
        <v>-178500000</v>
      </c>
      <c r="AK82" s="1">
        <v>12600000</v>
      </c>
      <c r="AL82" s="1">
        <v>-66200000</v>
      </c>
      <c r="AM82" s="1">
        <v>-247000000</v>
      </c>
    </row>
    <row r="83" spans="1:47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>
        <v>-1400000</v>
      </c>
      <c r="G83" s="1">
        <v>-6500000</v>
      </c>
      <c r="H83" s="1">
        <v>-600000</v>
      </c>
      <c r="I83" s="1">
        <v>-5600000</v>
      </c>
      <c r="J83" s="1">
        <v>8000000</v>
      </c>
      <c r="K83" s="1">
        <v>3000000</v>
      </c>
      <c r="L83" s="1">
        <v>-3900000</v>
      </c>
      <c r="M83" s="1">
        <v>2300000</v>
      </c>
      <c r="N83" s="1">
        <v>500000</v>
      </c>
      <c r="O83" s="1">
        <v>-100000</v>
      </c>
      <c r="P83" s="1">
        <v>1980000</v>
      </c>
      <c r="Q83" s="1">
        <v>2009000</v>
      </c>
      <c r="R83" s="1">
        <v>-357000</v>
      </c>
      <c r="S83" s="1">
        <v>5715000</v>
      </c>
      <c r="T83" s="1">
        <v>-5081000</v>
      </c>
      <c r="U83" s="1">
        <v>4820000</v>
      </c>
      <c r="V83" s="1">
        <v>-1000000</v>
      </c>
      <c r="W83" s="1">
        <v>8700000</v>
      </c>
      <c r="X83" s="1" t="s">
        <v>92</v>
      </c>
      <c r="Y83" s="1" t="s">
        <v>92</v>
      </c>
      <c r="Z83" s="1" t="s">
        <v>92</v>
      </c>
      <c r="AA83" s="1" t="s">
        <v>92</v>
      </c>
      <c r="AB83" s="1" t="s">
        <v>92</v>
      </c>
      <c r="AC83" s="1" t="s">
        <v>92</v>
      </c>
      <c r="AD83" s="1" t="s">
        <v>92</v>
      </c>
      <c r="AE83" s="1" t="s">
        <v>92</v>
      </c>
      <c r="AF83" s="1" t="s">
        <v>92</v>
      </c>
      <c r="AG83" s="1" t="s">
        <v>92</v>
      </c>
      <c r="AH83" s="1" t="s">
        <v>92</v>
      </c>
      <c r="AI83" s="1" t="s">
        <v>92</v>
      </c>
      <c r="AJ83" s="1" t="s">
        <v>92</v>
      </c>
      <c r="AK83" s="1" t="s">
        <v>92</v>
      </c>
      <c r="AL83" s="1" t="s">
        <v>92</v>
      </c>
      <c r="AM83" s="1" t="s">
        <v>92</v>
      </c>
      <c r="AT83" s="33" t="s">
        <v>126</v>
      </c>
      <c r="AU83" s="34"/>
    </row>
    <row r="84" spans="1:47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 t="s">
        <v>92</v>
      </c>
      <c r="T84" s="1" t="s">
        <v>92</v>
      </c>
      <c r="U84" s="1" t="s">
        <v>92</v>
      </c>
      <c r="V84" s="1" t="s">
        <v>92</v>
      </c>
      <c r="W84" s="1" t="s">
        <v>92</v>
      </c>
      <c r="X84" s="1" t="s">
        <v>92</v>
      </c>
      <c r="Y84" s="1" t="s">
        <v>92</v>
      </c>
      <c r="Z84" s="1" t="s">
        <v>92</v>
      </c>
      <c r="AA84" s="1" t="s">
        <v>92</v>
      </c>
      <c r="AB84" s="1" t="s">
        <v>92</v>
      </c>
      <c r="AC84" s="1">
        <v>-28300000</v>
      </c>
      <c r="AD84" s="1">
        <v>-19600000</v>
      </c>
      <c r="AE84" s="1">
        <v>130800000</v>
      </c>
      <c r="AF84" s="1">
        <v>24900000</v>
      </c>
      <c r="AG84" s="1">
        <v>2700000</v>
      </c>
      <c r="AH84" s="1">
        <v>-13900000</v>
      </c>
      <c r="AI84" s="1">
        <v>-58500000</v>
      </c>
      <c r="AJ84" s="1">
        <v>-90800000</v>
      </c>
      <c r="AK84" s="1">
        <v>129600000</v>
      </c>
      <c r="AL84" s="1">
        <v>9900000</v>
      </c>
      <c r="AM84" s="1">
        <v>-5000000</v>
      </c>
      <c r="AT84" s="35" t="s">
        <v>127</v>
      </c>
      <c r="AU84" s="36"/>
    </row>
    <row r="85" spans="1:47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>
        <v>113900000</v>
      </c>
      <c r="G85" s="1">
        <v>143800000</v>
      </c>
      <c r="H85" s="1">
        <v>190500000</v>
      </c>
      <c r="I85" s="1">
        <v>165200000</v>
      </c>
      <c r="J85" s="1">
        <v>177300000</v>
      </c>
      <c r="K85" s="1">
        <v>218100000</v>
      </c>
      <c r="L85" s="1">
        <v>203500000</v>
      </c>
      <c r="M85" s="1">
        <v>160300000</v>
      </c>
      <c r="N85" s="1">
        <v>108200000</v>
      </c>
      <c r="O85" s="1">
        <v>218900000</v>
      </c>
      <c r="P85" s="1">
        <v>245867000</v>
      </c>
      <c r="Q85" s="1">
        <v>157408000</v>
      </c>
      <c r="R85" s="1">
        <v>193219000</v>
      </c>
      <c r="S85" s="1">
        <v>139604000</v>
      </c>
      <c r="T85" s="1">
        <v>212330000</v>
      </c>
      <c r="U85" s="1">
        <v>304329000</v>
      </c>
      <c r="V85" s="1">
        <v>231800000</v>
      </c>
      <c r="W85" s="1">
        <v>107100000</v>
      </c>
      <c r="X85" s="1">
        <v>125600000</v>
      </c>
      <c r="Y85" s="1">
        <v>40800000</v>
      </c>
      <c r="Z85" s="1">
        <v>-47500000</v>
      </c>
      <c r="AA85" s="1">
        <v>69400000</v>
      </c>
      <c r="AB85" s="1">
        <v>95800000</v>
      </c>
      <c r="AC85" s="1">
        <v>113300000</v>
      </c>
      <c r="AD85" s="1">
        <v>66000000</v>
      </c>
      <c r="AE85" s="1">
        <v>245200000</v>
      </c>
      <c r="AF85" s="1">
        <v>360500000</v>
      </c>
      <c r="AG85" s="1">
        <v>267000000</v>
      </c>
      <c r="AH85" s="1">
        <v>168300000</v>
      </c>
      <c r="AI85" s="1">
        <v>197000000</v>
      </c>
      <c r="AJ85" s="1">
        <v>916700000</v>
      </c>
      <c r="AK85" s="1">
        <v>344400000</v>
      </c>
      <c r="AL85" s="1">
        <v>419400000</v>
      </c>
      <c r="AM85" s="1" t="s">
        <v>92</v>
      </c>
      <c r="AT85" s="23" t="s">
        <v>128</v>
      </c>
      <c r="AU85" s="24">
        <f>AM17</f>
        <v>43000000</v>
      </c>
    </row>
    <row r="86" spans="1:47" ht="20" x14ac:dyDescent="0.25">
      <c r="A86" s="5" t="s">
        <v>72</v>
      </c>
      <c r="B86" s="1" t="s">
        <v>92</v>
      </c>
      <c r="C86" s="1" t="s">
        <v>92</v>
      </c>
      <c r="D86" s="1" t="s">
        <v>92</v>
      </c>
      <c r="E86" s="1" t="s">
        <v>92</v>
      </c>
      <c r="F86" s="1" t="s">
        <v>92</v>
      </c>
      <c r="G86" s="1" t="s">
        <v>92</v>
      </c>
      <c r="H86" s="1" t="s">
        <v>92</v>
      </c>
      <c r="I86" s="1">
        <v>-200000</v>
      </c>
      <c r="J86" s="1">
        <v>100000</v>
      </c>
      <c r="K86" s="1" t="s">
        <v>92</v>
      </c>
      <c r="L86" s="1">
        <v>100000</v>
      </c>
      <c r="M86" s="1">
        <v>4800000</v>
      </c>
      <c r="N86" s="1">
        <v>58000000</v>
      </c>
      <c r="O86" s="1">
        <v>-5500000</v>
      </c>
      <c r="P86" s="1">
        <v>13530000</v>
      </c>
      <c r="Q86" s="1">
        <v>38863000</v>
      </c>
      <c r="R86" s="1">
        <v>38799000</v>
      </c>
      <c r="S86" s="1">
        <v>30263000</v>
      </c>
      <c r="T86" s="1">
        <v>5554000</v>
      </c>
      <c r="U86" s="1">
        <v>130533000</v>
      </c>
      <c r="V86" s="1">
        <v>133600000</v>
      </c>
      <c r="W86" s="1">
        <v>100500000</v>
      </c>
      <c r="X86" s="1">
        <v>104800000</v>
      </c>
      <c r="Y86" s="1">
        <v>284200000</v>
      </c>
      <c r="Z86" s="1">
        <v>69200000</v>
      </c>
      <c r="AA86" s="1">
        <v>10800000</v>
      </c>
      <c r="AB86" s="1">
        <v>-32800000</v>
      </c>
      <c r="AC86" s="1">
        <v>37700000</v>
      </c>
      <c r="AD86" s="1">
        <v>-12400000</v>
      </c>
      <c r="AE86" s="1">
        <v>18800000</v>
      </c>
      <c r="AF86" s="1">
        <v>-25000000</v>
      </c>
      <c r="AG86" s="1">
        <v>72800000</v>
      </c>
      <c r="AH86" s="1">
        <v>101400000</v>
      </c>
      <c r="AI86" s="1">
        <v>33900000</v>
      </c>
      <c r="AJ86" s="1">
        <v>-11400000</v>
      </c>
      <c r="AK86" s="1">
        <v>38800000</v>
      </c>
      <c r="AL86" s="1">
        <v>121300000</v>
      </c>
      <c r="AM86" s="1" t="s">
        <v>92</v>
      </c>
      <c r="AT86" s="23" t="s">
        <v>129</v>
      </c>
      <c r="AU86" s="24">
        <f>AM56</f>
        <v>85000000</v>
      </c>
    </row>
    <row r="87" spans="1:47" ht="20" x14ac:dyDescent="0.25">
      <c r="A87" s="6" t="s">
        <v>73</v>
      </c>
      <c r="B87" s="10" t="s">
        <v>92</v>
      </c>
      <c r="C87" s="10" t="s">
        <v>92</v>
      </c>
      <c r="D87" s="10" t="s">
        <v>92</v>
      </c>
      <c r="E87" s="10" t="s">
        <v>92</v>
      </c>
      <c r="F87" s="10">
        <v>52100000</v>
      </c>
      <c r="G87" s="10">
        <v>58400000</v>
      </c>
      <c r="H87" s="10">
        <v>72900000</v>
      </c>
      <c r="I87" s="10">
        <v>68600000</v>
      </c>
      <c r="J87" s="10">
        <v>88900000</v>
      </c>
      <c r="K87" s="10">
        <v>104400000</v>
      </c>
      <c r="L87" s="10">
        <v>106600000</v>
      </c>
      <c r="M87" s="10">
        <v>114200000</v>
      </c>
      <c r="N87" s="10">
        <v>158600000</v>
      </c>
      <c r="O87" s="10">
        <v>146700000</v>
      </c>
      <c r="P87" s="10">
        <v>103605000</v>
      </c>
      <c r="Q87" s="10">
        <v>196119000</v>
      </c>
      <c r="R87" s="10">
        <v>210156000</v>
      </c>
      <c r="S87" s="10">
        <v>86234000</v>
      </c>
      <c r="T87" s="10">
        <v>220083000</v>
      </c>
      <c r="U87" s="10">
        <v>373132000</v>
      </c>
      <c r="V87" s="10">
        <v>415200000</v>
      </c>
      <c r="W87" s="10">
        <v>576600000</v>
      </c>
      <c r="X87" s="10">
        <v>708500000</v>
      </c>
      <c r="Y87" s="10">
        <v>593900000</v>
      </c>
      <c r="Z87" s="10">
        <v>246800000</v>
      </c>
      <c r="AA87" s="10">
        <v>540800000</v>
      </c>
      <c r="AB87" s="10">
        <v>573500000</v>
      </c>
      <c r="AC87" s="10">
        <v>559100000</v>
      </c>
      <c r="AD87" s="10">
        <v>563500000</v>
      </c>
      <c r="AE87" s="10">
        <v>708100000</v>
      </c>
      <c r="AF87" s="10">
        <v>414000000</v>
      </c>
      <c r="AG87" s="10">
        <v>169700000</v>
      </c>
      <c r="AH87" s="10">
        <v>900000</v>
      </c>
      <c r="AI87" s="10">
        <v>377100000</v>
      </c>
      <c r="AJ87" s="10">
        <v>1415100000</v>
      </c>
      <c r="AK87" s="10">
        <v>1437200000</v>
      </c>
      <c r="AL87" s="10">
        <v>1531300000</v>
      </c>
      <c r="AM87" s="10">
        <v>2071000000</v>
      </c>
      <c r="AT87" s="23" t="s">
        <v>130</v>
      </c>
      <c r="AU87" s="24">
        <f>AM61</f>
        <v>2581000000</v>
      </c>
    </row>
    <row r="88" spans="1:47" ht="20" x14ac:dyDescent="0.25">
      <c r="A88" s="5" t="s">
        <v>74</v>
      </c>
      <c r="B88" s="1" t="s">
        <v>92</v>
      </c>
      <c r="C88" s="1" t="s">
        <v>92</v>
      </c>
      <c r="D88" s="1" t="s">
        <v>92</v>
      </c>
      <c r="E88" s="1" t="s">
        <v>92</v>
      </c>
      <c r="F88" s="1">
        <v>-13400000</v>
      </c>
      <c r="G88" s="1">
        <v>-21100000</v>
      </c>
      <c r="H88" s="1">
        <v>-9900000</v>
      </c>
      <c r="I88" s="1">
        <v>-11000000</v>
      </c>
      <c r="J88" s="1">
        <v>-21500000</v>
      </c>
      <c r="K88" s="1">
        <v>-20000000</v>
      </c>
      <c r="L88" s="1">
        <v>-16300000</v>
      </c>
      <c r="M88" s="1">
        <v>-17400000</v>
      </c>
      <c r="N88" s="1">
        <v>-15000000</v>
      </c>
      <c r="O88" s="1">
        <v>-105900000</v>
      </c>
      <c r="P88" s="1">
        <v>-14932000</v>
      </c>
      <c r="Q88" s="1">
        <v>-32412000</v>
      </c>
      <c r="R88" s="1">
        <v>-45068000</v>
      </c>
      <c r="S88" s="1">
        <v>-36103000</v>
      </c>
      <c r="T88" s="1">
        <v>-31002000</v>
      </c>
      <c r="U88" s="1">
        <v>-40835000</v>
      </c>
      <c r="V88" s="1">
        <v>-20500000</v>
      </c>
      <c r="W88" s="1">
        <v>-35300000</v>
      </c>
      <c r="X88" s="1">
        <v>-43300000</v>
      </c>
      <c r="Y88" s="1">
        <v>-78400000</v>
      </c>
      <c r="Z88" s="1" t="s">
        <v>92</v>
      </c>
      <c r="AA88" s="1" t="s">
        <v>92</v>
      </c>
      <c r="AB88" s="1" t="s">
        <v>92</v>
      </c>
      <c r="AC88" s="1" t="s">
        <v>92</v>
      </c>
      <c r="AD88" s="1" t="s">
        <v>92</v>
      </c>
      <c r="AE88" s="1" t="s">
        <v>92</v>
      </c>
      <c r="AF88" s="1" t="s">
        <v>92</v>
      </c>
      <c r="AG88" s="1" t="s">
        <v>92</v>
      </c>
      <c r="AH88" s="1" t="s">
        <v>92</v>
      </c>
      <c r="AI88" s="1" t="s">
        <v>92</v>
      </c>
      <c r="AJ88" s="1" t="s">
        <v>92</v>
      </c>
      <c r="AK88" s="1">
        <v>0</v>
      </c>
      <c r="AL88" s="1">
        <v>0</v>
      </c>
      <c r="AM88" s="1">
        <v>0</v>
      </c>
      <c r="AT88" s="37" t="s">
        <v>131</v>
      </c>
      <c r="AU88" s="38">
        <f>AU85/(AU86+AU87)</f>
        <v>1.6129032258064516E-2</v>
      </c>
    </row>
    <row r="89" spans="1:47" ht="20" customHeight="1" x14ac:dyDescent="0.25">
      <c r="A89" s="14" t="s">
        <v>105</v>
      </c>
      <c r="B89" s="15" t="e">
        <f t="shared" ref="B89:AM89" si="13">(-1*B88)/B3</f>
        <v>#VALUE!</v>
      </c>
      <c r="C89" s="15" t="e">
        <f t="shared" si="13"/>
        <v>#VALUE!</v>
      </c>
      <c r="D89" s="15" t="e">
        <f t="shared" si="13"/>
        <v>#VALUE!</v>
      </c>
      <c r="E89" s="15" t="e">
        <f t="shared" si="13"/>
        <v>#VALUE!</v>
      </c>
      <c r="F89" s="15">
        <f t="shared" si="13"/>
        <v>7.5027995520716692E-2</v>
      </c>
      <c r="G89" s="15">
        <f t="shared" si="13"/>
        <v>8.8692728036990326E-2</v>
      </c>
      <c r="H89" s="15">
        <f t="shared" si="13"/>
        <v>3.6131386861313869E-2</v>
      </c>
      <c r="I89" s="15">
        <f t="shared" si="13"/>
        <v>3.114382785956965E-2</v>
      </c>
      <c r="J89" s="15">
        <f t="shared" si="13"/>
        <v>5.3007889546351085E-2</v>
      </c>
      <c r="K89" s="15">
        <f t="shared" si="13"/>
        <v>4.3994720633523977E-2</v>
      </c>
      <c r="L89" s="15">
        <f t="shared" si="13"/>
        <v>3.051291651067016E-2</v>
      </c>
      <c r="M89" s="15">
        <f t="shared" si="13"/>
        <v>3.5031205959331589E-2</v>
      </c>
      <c r="N89" s="15">
        <f t="shared" si="13"/>
        <v>2.4307243558580455E-2</v>
      </c>
      <c r="O89" s="15">
        <f t="shared" si="13"/>
        <v>0.14306944069170494</v>
      </c>
      <c r="P89" s="15">
        <f t="shared" si="13"/>
        <v>1.8205715316844309E-2</v>
      </c>
      <c r="Q89" s="15">
        <f t="shared" si="13"/>
        <v>3.4616222589616413E-2</v>
      </c>
      <c r="R89" s="15">
        <f t="shared" si="13"/>
        <v>4.756562331462779E-2</v>
      </c>
      <c r="S89" s="15">
        <f t="shared" si="13"/>
        <v>4.3764129729860782E-2</v>
      </c>
      <c r="T89" s="15">
        <f t="shared" si="13"/>
        <v>3.2577342553877869E-2</v>
      </c>
      <c r="U89" s="15">
        <f t="shared" si="13"/>
        <v>3.3097821549773983E-2</v>
      </c>
      <c r="V89" s="15">
        <f t="shared" si="13"/>
        <v>1.3458508403361345E-2</v>
      </c>
      <c r="W89" s="15">
        <f t="shared" si="13"/>
        <v>1.9186868137841071E-2</v>
      </c>
      <c r="X89" s="15">
        <f t="shared" si="13"/>
        <v>1.9936461163036972E-2</v>
      </c>
      <c r="Y89" s="15">
        <f t="shared" si="13"/>
        <v>3.3863165169315826E-2</v>
      </c>
      <c r="Z89" s="15" t="e">
        <f t="shared" si="13"/>
        <v>#VALUE!</v>
      </c>
      <c r="AA89" s="15" t="e">
        <f t="shared" si="13"/>
        <v>#VALUE!</v>
      </c>
      <c r="AB89" s="15" t="e">
        <f t="shared" si="13"/>
        <v>#VALUE!</v>
      </c>
      <c r="AC89" s="15" t="e">
        <f t="shared" si="13"/>
        <v>#VALUE!</v>
      </c>
      <c r="AD89" s="15" t="e">
        <f t="shared" si="13"/>
        <v>#VALUE!</v>
      </c>
      <c r="AE89" s="15" t="e">
        <f t="shared" si="13"/>
        <v>#VALUE!</v>
      </c>
      <c r="AF89" s="15" t="e">
        <f t="shared" si="13"/>
        <v>#VALUE!</v>
      </c>
      <c r="AG89" s="15" t="e">
        <f t="shared" si="13"/>
        <v>#VALUE!</v>
      </c>
      <c r="AH89" s="15" t="e">
        <f t="shared" si="13"/>
        <v>#VALUE!</v>
      </c>
      <c r="AI89" s="15" t="e">
        <f t="shared" si="13"/>
        <v>#VALUE!</v>
      </c>
      <c r="AJ89" s="15" t="e">
        <f t="shared" si="13"/>
        <v>#VALUE!</v>
      </c>
      <c r="AK89" s="15">
        <f t="shared" si="13"/>
        <v>0</v>
      </c>
      <c r="AL89" s="15">
        <f t="shared" si="13"/>
        <v>0</v>
      </c>
      <c r="AM89" s="15">
        <f t="shared" si="13"/>
        <v>0</v>
      </c>
      <c r="AT89" s="23" t="s">
        <v>106</v>
      </c>
      <c r="AU89" s="24">
        <f>AM27</f>
        <v>123000000</v>
      </c>
    </row>
    <row r="90" spans="1:47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 t="s">
        <v>92</v>
      </c>
      <c r="P90" s="1" t="s">
        <v>92</v>
      </c>
      <c r="Q90" s="1" t="s">
        <v>92</v>
      </c>
      <c r="R90" s="1">
        <v>-34271000</v>
      </c>
      <c r="S90" s="1">
        <v>-145231000</v>
      </c>
      <c r="T90" s="1" t="s">
        <v>92</v>
      </c>
      <c r="U90" s="1">
        <v>-11750000</v>
      </c>
      <c r="V90" s="1" t="s">
        <v>92</v>
      </c>
      <c r="W90" s="1">
        <v>-52500000</v>
      </c>
      <c r="X90" s="1">
        <v>-114500000</v>
      </c>
      <c r="Y90" s="1">
        <v>-364500000</v>
      </c>
      <c r="Z90" s="1">
        <v>-18800000</v>
      </c>
      <c r="AA90" s="1">
        <v>-13500000</v>
      </c>
      <c r="AB90" s="1">
        <v>-221700000</v>
      </c>
      <c r="AC90" s="1">
        <v>-263700000</v>
      </c>
      <c r="AD90" s="1">
        <v>-176100000</v>
      </c>
      <c r="AE90" s="1">
        <v>-630000000</v>
      </c>
      <c r="AF90" s="1">
        <v>-148500000</v>
      </c>
      <c r="AG90" s="1">
        <v>-85200000</v>
      </c>
      <c r="AH90" s="1" t="s">
        <v>92</v>
      </c>
      <c r="AI90" s="1">
        <v>-1040200000</v>
      </c>
      <c r="AJ90" s="1" t="s">
        <v>92</v>
      </c>
      <c r="AK90" s="1">
        <v>-246200000</v>
      </c>
      <c r="AL90" s="1">
        <v>-1250300000</v>
      </c>
      <c r="AM90" s="1">
        <v>-96000000</v>
      </c>
      <c r="AT90" s="23" t="s">
        <v>19</v>
      </c>
      <c r="AU90" s="24">
        <f>AM25</f>
        <v>946000000</v>
      </c>
    </row>
    <row r="91" spans="1:47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>
        <v>-58300000</v>
      </c>
      <c r="G91" s="1">
        <v>-104300000</v>
      </c>
      <c r="H91" s="1">
        <v>-138600000</v>
      </c>
      <c r="I91" s="1">
        <v>-231500000</v>
      </c>
      <c r="J91" s="1">
        <v>-438400000</v>
      </c>
      <c r="K91" s="1">
        <v>-74700000</v>
      </c>
      <c r="L91" s="1">
        <v>-224700000</v>
      </c>
      <c r="M91" s="1">
        <v>-683600000</v>
      </c>
      <c r="N91" s="1">
        <v>-1102000000</v>
      </c>
      <c r="O91" s="1">
        <v>-838600000</v>
      </c>
      <c r="P91" s="1">
        <v>-3791568000</v>
      </c>
      <c r="Q91" s="1">
        <v>-2578504000</v>
      </c>
      <c r="R91" s="1">
        <v>-1803753000</v>
      </c>
      <c r="S91" s="1">
        <v>-837560000</v>
      </c>
      <c r="T91" s="1">
        <v>-421540000</v>
      </c>
      <c r="U91" s="1">
        <v>-259615000</v>
      </c>
      <c r="V91" s="1">
        <v>-271300000</v>
      </c>
      <c r="W91" s="1">
        <v>-357500000</v>
      </c>
      <c r="X91" s="1">
        <v>-727000000</v>
      </c>
      <c r="Y91" s="1">
        <v>-118600000</v>
      </c>
      <c r="Z91" s="1">
        <v>-580300000</v>
      </c>
      <c r="AA91" s="1">
        <v>-511200000</v>
      </c>
      <c r="AB91" s="1">
        <v>-614200000</v>
      </c>
      <c r="AC91" s="1">
        <v>-1397700000</v>
      </c>
      <c r="AD91" s="1">
        <v>-1214200000</v>
      </c>
      <c r="AE91" s="1">
        <v>-1355100000</v>
      </c>
      <c r="AF91" s="1">
        <v>-2250100000</v>
      </c>
      <c r="AG91" s="1">
        <v>-1867900000</v>
      </c>
      <c r="AH91" s="1">
        <v>-514000000</v>
      </c>
      <c r="AI91" s="1">
        <v>-138200000</v>
      </c>
      <c r="AJ91" s="1">
        <v>-19900000</v>
      </c>
      <c r="AK91" s="1">
        <v>-21000000</v>
      </c>
      <c r="AL91" s="1">
        <v>-311100000</v>
      </c>
      <c r="AM91" s="1">
        <v>-397000000</v>
      </c>
      <c r="AT91" s="37" t="s">
        <v>132</v>
      </c>
      <c r="AU91" s="38">
        <f>AU89/AU90</f>
        <v>0.13002114164904863</v>
      </c>
    </row>
    <row r="92" spans="1:47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>
        <v>74500000</v>
      </c>
      <c r="G92" s="1">
        <v>64900000</v>
      </c>
      <c r="H92" s="1">
        <v>117900000</v>
      </c>
      <c r="I92" s="1">
        <v>230600000</v>
      </c>
      <c r="J92" s="1">
        <v>426200000</v>
      </c>
      <c r="K92" s="1">
        <v>145800000</v>
      </c>
      <c r="L92" s="1">
        <v>141900000</v>
      </c>
      <c r="M92" s="1">
        <v>604700000</v>
      </c>
      <c r="N92" s="1">
        <v>1126200000</v>
      </c>
      <c r="O92" s="1">
        <v>874800000</v>
      </c>
      <c r="P92" s="1">
        <v>3528305000</v>
      </c>
      <c r="Q92" s="1">
        <v>2708404000</v>
      </c>
      <c r="R92" s="1">
        <v>1741921000</v>
      </c>
      <c r="S92" s="1">
        <v>960565000</v>
      </c>
      <c r="T92" s="1">
        <v>397501000</v>
      </c>
      <c r="U92" s="1">
        <v>490289000</v>
      </c>
      <c r="V92" s="1">
        <v>204000000</v>
      </c>
      <c r="W92" s="1">
        <v>325200000</v>
      </c>
      <c r="X92" s="1">
        <v>799100000</v>
      </c>
      <c r="Y92" s="1">
        <v>83400000</v>
      </c>
      <c r="Z92" s="1">
        <v>355100000</v>
      </c>
      <c r="AA92" s="1">
        <v>410700000</v>
      </c>
      <c r="AB92" s="1">
        <v>559100000</v>
      </c>
      <c r="AC92" s="1">
        <v>1097700000</v>
      </c>
      <c r="AD92" s="1">
        <v>1279100000</v>
      </c>
      <c r="AE92" s="1">
        <v>1159000000</v>
      </c>
      <c r="AF92" s="1">
        <v>1706000000</v>
      </c>
      <c r="AG92" s="1">
        <v>2314900000</v>
      </c>
      <c r="AH92" s="1">
        <v>1083300000</v>
      </c>
      <c r="AI92" s="1">
        <v>531000000</v>
      </c>
      <c r="AJ92" s="1">
        <v>27400000</v>
      </c>
      <c r="AK92" s="1">
        <v>17000000</v>
      </c>
      <c r="AL92" s="1">
        <v>37800000</v>
      </c>
      <c r="AM92" s="1">
        <v>450000000</v>
      </c>
      <c r="AT92" s="39" t="s">
        <v>133</v>
      </c>
      <c r="AU92" s="40">
        <f>AU88*(1-AU91)</f>
        <v>1.4031917070176635E-2</v>
      </c>
    </row>
    <row r="93" spans="1:47" ht="19" x14ac:dyDescent="0.25">
      <c r="A93" s="5" t="s">
        <v>78</v>
      </c>
      <c r="B93" s="1" t="s">
        <v>92</v>
      </c>
      <c r="C93" s="1" t="s">
        <v>92</v>
      </c>
      <c r="D93" s="1" t="s">
        <v>92</v>
      </c>
      <c r="E93" s="1" t="s">
        <v>92</v>
      </c>
      <c r="F93" s="1">
        <v>-9400000</v>
      </c>
      <c r="G93" s="1" t="s">
        <v>92</v>
      </c>
      <c r="H93" s="1">
        <v>-17500000</v>
      </c>
      <c r="I93" s="1">
        <v>-22800000</v>
      </c>
      <c r="J93" s="1">
        <v>-7600000</v>
      </c>
      <c r="K93" s="1">
        <v>-4800000</v>
      </c>
      <c r="L93" s="1">
        <v>-500000</v>
      </c>
      <c r="M93" s="1">
        <v>-27500000</v>
      </c>
      <c r="N93" s="1">
        <v>-30400000</v>
      </c>
      <c r="O93" s="1">
        <v>-2900000</v>
      </c>
      <c r="P93" s="1">
        <v>-26159000</v>
      </c>
      <c r="Q93" s="1">
        <v>-28893000</v>
      </c>
      <c r="R93" s="1">
        <v>-9395000</v>
      </c>
      <c r="S93" s="1">
        <v>-6689000</v>
      </c>
      <c r="T93" s="1">
        <v>-3951000</v>
      </c>
      <c r="U93" s="1">
        <v>-2449000</v>
      </c>
      <c r="V93" s="1">
        <v>-250200000</v>
      </c>
      <c r="W93" s="1">
        <v>2300000</v>
      </c>
      <c r="X93" s="1" t="s">
        <v>92</v>
      </c>
      <c r="Y93" s="1" t="s">
        <v>92</v>
      </c>
      <c r="Z93" s="1">
        <v>-39000000</v>
      </c>
      <c r="AA93" s="1">
        <v>-28300000</v>
      </c>
      <c r="AB93" s="1">
        <v>-93500000</v>
      </c>
      <c r="AC93" s="1">
        <v>-83500000</v>
      </c>
      <c r="AD93" s="1">
        <v>-82800000</v>
      </c>
      <c r="AE93" s="1">
        <v>-79500000</v>
      </c>
      <c r="AF93" s="1">
        <v>-116900000</v>
      </c>
      <c r="AG93" s="1">
        <v>-89800000</v>
      </c>
      <c r="AH93" s="1">
        <v>-62900000</v>
      </c>
      <c r="AI93" s="1">
        <v>-63000000</v>
      </c>
      <c r="AJ93" s="1">
        <v>-64800000</v>
      </c>
      <c r="AK93" s="1">
        <v>-153700000</v>
      </c>
      <c r="AL93" s="1">
        <v>-71000000</v>
      </c>
      <c r="AM93" s="1">
        <v>-100000000</v>
      </c>
      <c r="AT93" s="35" t="s">
        <v>134</v>
      </c>
      <c r="AU93" s="36"/>
    </row>
    <row r="94" spans="1:47" ht="20" x14ac:dyDescent="0.25">
      <c r="A94" s="6" t="s">
        <v>79</v>
      </c>
      <c r="B94" s="10" t="s">
        <v>92</v>
      </c>
      <c r="C94" s="10" t="s">
        <v>92</v>
      </c>
      <c r="D94" s="10" t="s">
        <v>92</v>
      </c>
      <c r="E94" s="10" t="s">
        <v>92</v>
      </c>
      <c r="F94" s="10">
        <v>-6600000</v>
      </c>
      <c r="G94" s="10">
        <v>-60500000</v>
      </c>
      <c r="H94" s="10">
        <v>-48100000</v>
      </c>
      <c r="I94" s="10">
        <v>-34700000</v>
      </c>
      <c r="J94" s="10">
        <v>-41300000</v>
      </c>
      <c r="K94" s="10">
        <v>46300000</v>
      </c>
      <c r="L94" s="10">
        <v>-99600000</v>
      </c>
      <c r="M94" s="10">
        <v>-123800000</v>
      </c>
      <c r="N94" s="10">
        <v>-21200000</v>
      </c>
      <c r="O94" s="10">
        <v>-72600000</v>
      </c>
      <c r="P94" s="10">
        <v>-304354000</v>
      </c>
      <c r="Q94" s="10">
        <v>68595000</v>
      </c>
      <c r="R94" s="10">
        <v>-150566000</v>
      </c>
      <c r="S94" s="10">
        <v>-65018000</v>
      </c>
      <c r="T94" s="10">
        <v>-58992000</v>
      </c>
      <c r="U94" s="10">
        <v>175640000</v>
      </c>
      <c r="V94" s="10">
        <v>-338000000</v>
      </c>
      <c r="W94" s="10">
        <v>-117800000</v>
      </c>
      <c r="X94" s="10">
        <v>-85700000</v>
      </c>
      <c r="Y94" s="10">
        <v>-478100000</v>
      </c>
      <c r="Z94" s="10">
        <v>-283000000</v>
      </c>
      <c r="AA94" s="10">
        <v>-142300000</v>
      </c>
      <c r="AB94" s="10">
        <v>-370300000</v>
      </c>
      <c r="AC94" s="10">
        <v>-647200000</v>
      </c>
      <c r="AD94" s="10">
        <v>-194000000</v>
      </c>
      <c r="AE94" s="10">
        <v>-905600000</v>
      </c>
      <c r="AF94" s="10">
        <v>-809500000</v>
      </c>
      <c r="AG94" s="10">
        <v>272000000</v>
      </c>
      <c r="AH94" s="10">
        <v>506400000</v>
      </c>
      <c r="AI94" s="10">
        <v>-710400000</v>
      </c>
      <c r="AJ94" s="10">
        <v>-57300000</v>
      </c>
      <c r="AK94" s="10">
        <v>-403900000</v>
      </c>
      <c r="AL94" s="10">
        <v>-1594600000</v>
      </c>
      <c r="AM94" s="10">
        <v>-143000000</v>
      </c>
      <c r="AT94" s="23" t="s">
        <v>135</v>
      </c>
      <c r="AU94" s="41">
        <v>4.095E-2</v>
      </c>
    </row>
    <row r="95" spans="1:47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 t="s">
        <v>92</v>
      </c>
      <c r="U95" s="1" t="s">
        <v>92</v>
      </c>
      <c r="V95" s="1" t="s">
        <v>92</v>
      </c>
      <c r="W95" s="1" t="s">
        <v>92</v>
      </c>
      <c r="X95" s="1" t="s">
        <v>92</v>
      </c>
      <c r="Y95" s="1" t="s">
        <v>92</v>
      </c>
      <c r="Z95" s="1">
        <v>-54300000</v>
      </c>
      <c r="AA95" s="1" t="s">
        <v>92</v>
      </c>
      <c r="AB95" s="1" t="s">
        <v>92</v>
      </c>
      <c r="AC95" s="1">
        <v>-110000000</v>
      </c>
      <c r="AD95" s="1" t="s">
        <v>92</v>
      </c>
      <c r="AE95" s="1" t="s">
        <v>92</v>
      </c>
      <c r="AF95" s="1" t="s">
        <v>92</v>
      </c>
      <c r="AG95" s="1" t="s">
        <v>92</v>
      </c>
      <c r="AH95" s="1">
        <v>-400000000</v>
      </c>
      <c r="AI95" s="1" t="s">
        <v>92</v>
      </c>
      <c r="AJ95" s="1">
        <v>-500000000</v>
      </c>
      <c r="AK95" s="1">
        <v>-450000000</v>
      </c>
      <c r="AL95" s="1" t="s">
        <v>92</v>
      </c>
      <c r="AM95" s="1">
        <v>-350000000</v>
      </c>
      <c r="AT95" s="42" t="s">
        <v>136</v>
      </c>
      <c r="AU95" s="43">
        <v>1.51</v>
      </c>
    </row>
    <row r="96" spans="1:47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 t="s">
        <v>92</v>
      </c>
      <c r="F96" s="1">
        <v>3200000</v>
      </c>
      <c r="G96" s="1">
        <v>4500000</v>
      </c>
      <c r="H96" s="1">
        <v>14100000</v>
      </c>
      <c r="I96" s="1">
        <v>20800000</v>
      </c>
      <c r="J96" s="1">
        <v>47900000</v>
      </c>
      <c r="K96" s="1">
        <v>59900000</v>
      </c>
      <c r="L96" s="1">
        <v>46400000</v>
      </c>
      <c r="M96" s="1">
        <v>23300000</v>
      </c>
      <c r="N96" s="1">
        <v>80100000</v>
      </c>
      <c r="O96" s="1">
        <v>90600000</v>
      </c>
      <c r="P96" s="1">
        <v>165222000</v>
      </c>
      <c r="Q96" s="1">
        <v>114036000</v>
      </c>
      <c r="R96" s="1">
        <v>80495000</v>
      </c>
      <c r="S96" s="1">
        <v>74088000</v>
      </c>
      <c r="T96" s="1">
        <v>115401000</v>
      </c>
      <c r="U96" s="1">
        <v>242225000</v>
      </c>
      <c r="V96" s="1">
        <v>144600000</v>
      </c>
      <c r="W96" s="1">
        <v>74200000</v>
      </c>
      <c r="X96" s="1">
        <v>187300000</v>
      </c>
      <c r="Y96" s="1">
        <v>90100000</v>
      </c>
      <c r="Z96" s="1">
        <v>70000000</v>
      </c>
      <c r="AA96" s="1">
        <v>120900000</v>
      </c>
      <c r="AB96" s="1">
        <v>176100000</v>
      </c>
      <c r="AC96" s="1">
        <v>220200000</v>
      </c>
      <c r="AD96" s="1">
        <v>288200000</v>
      </c>
      <c r="AE96" s="1">
        <v>135400000</v>
      </c>
      <c r="AF96" s="1">
        <v>110800000</v>
      </c>
      <c r="AG96" s="1">
        <v>119600000</v>
      </c>
      <c r="AH96" s="1">
        <v>94400000</v>
      </c>
      <c r="AI96" s="1">
        <v>90900000</v>
      </c>
      <c r="AJ96" s="1">
        <v>93700000</v>
      </c>
      <c r="AK96" s="1">
        <v>114100000</v>
      </c>
      <c r="AL96" s="1">
        <v>113700000</v>
      </c>
      <c r="AM96" s="1">
        <v>124000000</v>
      </c>
      <c r="AT96" s="23" t="s">
        <v>137</v>
      </c>
      <c r="AU96" s="41">
        <v>8.4000000000000005E-2</v>
      </c>
    </row>
    <row r="97" spans="1:47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 t="s">
        <v>92</v>
      </c>
      <c r="H97" s="1">
        <v>-6600000</v>
      </c>
      <c r="I97" s="1">
        <v>-43100000</v>
      </c>
      <c r="J97" s="1">
        <v>-71600000</v>
      </c>
      <c r="K97" s="1">
        <v>-89900000</v>
      </c>
      <c r="L97" s="1">
        <v>-108000000</v>
      </c>
      <c r="M97" s="1">
        <v>-67300000</v>
      </c>
      <c r="N97" s="1">
        <v>-174900000</v>
      </c>
      <c r="O97" s="1">
        <v>-48900000</v>
      </c>
      <c r="P97" s="1">
        <v>-90072000</v>
      </c>
      <c r="Q97" s="1">
        <v>-359293000</v>
      </c>
      <c r="R97" s="1">
        <v>-97293000</v>
      </c>
      <c r="S97" s="1">
        <v>-64817000</v>
      </c>
      <c r="T97" s="1">
        <v>-178463000</v>
      </c>
      <c r="U97" s="1">
        <v>-546408000</v>
      </c>
      <c r="V97" s="1">
        <v>-446800000</v>
      </c>
      <c r="W97" s="1">
        <v>-154400000</v>
      </c>
      <c r="X97" s="1">
        <v>-563000000</v>
      </c>
      <c r="Y97" s="1">
        <v>-256600000</v>
      </c>
      <c r="Z97" s="1">
        <v>-63200000</v>
      </c>
      <c r="AA97" s="1">
        <v>-280300000</v>
      </c>
      <c r="AB97" s="1">
        <v>-327400000</v>
      </c>
      <c r="AC97" s="1">
        <v>-431200000</v>
      </c>
      <c r="AD97" s="1">
        <v>-423800000</v>
      </c>
      <c r="AE97" s="1">
        <v>-372400000</v>
      </c>
      <c r="AF97" s="1">
        <v>-458000000</v>
      </c>
      <c r="AG97" s="1">
        <v>-621700000</v>
      </c>
      <c r="AH97" s="1">
        <v>-699000000</v>
      </c>
      <c r="AI97" s="1">
        <v>-293500000</v>
      </c>
      <c r="AJ97" s="1">
        <v>-442500000</v>
      </c>
      <c r="AK97" s="1">
        <v>-551700000</v>
      </c>
      <c r="AL97" s="1">
        <v>-1078500000</v>
      </c>
      <c r="AM97" s="1">
        <v>-1101000000</v>
      </c>
      <c r="AT97" s="39" t="s">
        <v>138</v>
      </c>
      <c r="AU97" s="40">
        <f>(AU94)+((AU95)*(AU96-AU94))</f>
        <v>0.10595550000000001</v>
      </c>
    </row>
    <row r="98" spans="1:47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>
        <v>-38700000</v>
      </c>
      <c r="G98" s="1">
        <v>-9700000</v>
      </c>
      <c r="H98" s="1">
        <v>-11300000</v>
      </c>
      <c r="I98" s="1">
        <v>-11500000</v>
      </c>
      <c r="J98" s="1">
        <v>-11400000</v>
      </c>
      <c r="K98" s="1">
        <v>-11300000</v>
      </c>
      <c r="L98" s="1">
        <v>-11200000</v>
      </c>
      <c r="M98" s="1">
        <v>-10900000</v>
      </c>
      <c r="N98" s="1">
        <v>-11300000</v>
      </c>
      <c r="O98" s="1">
        <v>-11700000</v>
      </c>
      <c r="P98" s="1">
        <v>-14581000</v>
      </c>
      <c r="Q98" s="1">
        <v>-13580000</v>
      </c>
      <c r="R98" s="1">
        <v>-13092000</v>
      </c>
      <c r="S98" s="1">
        <v>-13566000</v>
      </c>
      <c r="T98" s="1">
        <v>-13408000</v>
      </c>
      <c r="U98" s="1">
        <v>-13566000</v>
      </c>
      <c r="V98" s="1">
        <v>-3400000</v>
      </c>
      <c r="W98" s="1" t="s">
        <v>92</v>
      </c>
      <c r="X98" s="1" t="s">
        <v>92</v>
      </c>
      <c r="Y98" s="1" t="s">
        <v>92</v>
      </c>
      <c r="Z98" s="1" t="s">
        <v>92</v>
      </c>
      <c r="AA98" s="1" t="s">
        <v>92</v>
      </c>
      <c r="AB98" s="1" t="s">
        <v>92</v>
      </c>
      <c r="AC98" s="1" t="s">
        <v>92</v>
      </c>
      <c r="AD98" s="1" t="s">
        <v>92</v>
      </c>
      <c r="AE98" s="1" t="s">
        <v>92</v>
      </c>
      <c r="AF98" s="1" t="s">
        <v>92</v>
      </c>
      <c r="AG98" s="1" t="s">
        <v>92</v>
      </c>
      <c r="AH98" s="1" t="s">
        <v>92</v>
      </c>
      <c r="AI98" s="1" t="s">
        <v>92</v>
      </c>
      <c r="AJ98" s="1" t="s">
        <v>92</v>
      </c>
      <c r="AK98" s="1" t="s">
        <v>92</v>
      </c>
      <c r="AL98" s="1" t="s">
        <v>92</v>
      </c>
      <c r="AM98" s="1" t="s">
        <v>92</v>
      </c>
      <c r="AT98" s="35" t="s">
        <v>139</v>
      </c>
      <c r="AU98" s="36"/>
    </row>
    <row r="99" spans="1:47" ht="20" x14ac:dyDescent="0.25">
      <c r="A99" s="5" t="s">
        <v>84</v>
      </c>
      <c r="B99" s="1" t="s">
        <v>92</v>
      </c>
      <c r="C99" s="1" t="s">
        <v>92</v>
      </c>
      <c r="D99" s="1" t="s">
        <v>92</v>
      </c>
      <c r="E99" s="1" t="s">
        <v>92</v>
      </c>
      <c r="F99" s="1" t="s">
        <v>92</v>
      </c>
      <c r="G99" s="1" t="s">
        <v>92</v>
      </c>
      <c r="H99" s="1">
        <v>-100000</v>
      </c>
      <c r="I99" s="1">
        <v>-100000</v>
      </c>
      <c r="J99" s="1" t="s">
        <v>92</v>
      </c>
      <c r="K99" s="1">
        <v>100000</v>
      </c>
      <c r="L99" s="1">
        <v>100000</v>
      </c>
      <c r="M99" s="1">
        <v>100000</v>
      </c>
      <c r="N99" s="1" t="s">
        <v>92</v>
      </c>
      <c r="O99" s="1" t="s">
        <v>92</v>
      </c>
      <c r="P99" s="1">
        <v>-2625000</v>
      </c>
      <c r="Q99" s="1">
        <v>13530000</v>
      </c>
      <c r="R99" s="1">
        <v>-3142000</v>
      </c>
      <c r="S99" s="1">
        <v>-210000</v>
      </c>
      <c r="T99" s="1" t="s">
        <v>92</v>
      </c>
      <c r="U99" s="1" t="s">
        <v>92</v>
      </c>
      <c r="V99" s="1" t="s">
        <v>92</v>
      </c>
      <c r="W99" s="1" t="s">
        <v>92</v>
      </c>
      <c r="X99" s="1" t="s">
        <v>92</v>
      </c>
      <c r="Y99" s="1">
        <v>52100000</v>
      </c>
      <c r="Z99" s="1">
        <v>2200000</v>
      </c>
      <c r="AA99" s="1" t="s">
        <v>92</v>
      </c>
      <c r="AB99" s="1">
        <v>31500000</v>
      </c>
      <c r="AC99" s="1">
        <v>862400000</v>
      </c>
      <c r="AD99" s="1">
        <v>9100000</v>
      </c>
      <c r="AE99" s="1">
        <v>-2900000</v>
      </c>
      <c r="AF99" s="1">
        <v>690400000</v>
      </c>
      <c r="AG99" s="1">
        <v>-76200000</v>
      </c>
      <c r="AH99" s="1">
        <v>348000000</v>
      </c>
      <c r="AI99" s="1">
        <v>354500000</v>
      </c>
      <c r="AJ99" s="1">
        <v>382000000</v>
      </c>
      <c r="AK99" s="1">
        <v>-159200000</v>
      </c>
      <c r="AL99" s="1">
        <v>796200000</v>
      </c>
      <c r="AM99" s="1">
        <v>-160000000</v>
      </c>
      <c r="AT99" s="23" t="s">
        <v>140</v>
      </c>
      <c r="AU99" s="24">
        <f>AU86+AU87</f>
        <v>2666000000</v>
      </c>
    </row>
    <row r="100" spans="1:47" ht="20" x14ac:dyDescent="0.25">
      <c r="A100" s="6" t="s">
        <v>85</v>
      </c>
      <c r="B100" s="10" t="s">
        <v>92</v>
      </c>
      <c r="C100" s="10" t="s">
        <v>92</v>
      </c>
      <c r="D100" s="10" t="s">
        <v>92</v>
      </c>
      <c r="E100" s="10" t="s">
        <v>92</v>
      </c>
      <c r="F100" s="10">
        <v>-35500000</v>
      </c>
      <c r="G100" s="10">
        <v>-5200000</v>
      </c>
      <c r="H100" s="10">
        <v>-3900000</v>
      </c>
      <c r="I100" s="10">
        <v>-33900000</v>
      </c>
      <c r="J100" s="10">
        <v>-35100000</v>
      </c>
      <c r="K100" s="10">
        <v>-41200000</v>
      </c>
      <c r="L100" s="10">
        <v>-72700000</v>
      </c>
      <c r="M100" s="10">
        <v>-54800000</v>
      </c>
      <c r="N100" s="10">
        <v>-106100000</v>
      </c>
      <c r="O100" s="10">
        <v>30000000</v>
      </c>
      <c r="P100" s="10">
        <v>57944000</v>
      </c>
      <c r="Q100" s="10">
        <v>-245307000</v>
      </c>
      <c r="R100" s="10">
        <v>-33032000</v>
      </c>
      <c r="S100" s="10">
        <v>-4505000</v>
      </c>
      <c r="T100" s="10">
        <v>-76470000</v>
      </c>
      <c r="U100" s="10">
        <v>-317749000</v>
      </c>
      <c r="V100" s="10">
        <v>-305600000</v>
      </c>
      <c r="W100" s="10">
        <v>-80200000</v>
      </c>
      <c r="X100" s="10">
        <v>-375700000</v>
      </c>
      <c r="Y100" s="10">
        <v>-114400000</v>
      </c>
      <c r="Z100" s="10">
        <v>-45300000</v>
      </c>
      <c r="AA100" s="10">
        <v>-159400000</v>
      </c>
      <c r="AB100" s="10">
        <v>-119800000</v>
      </c>
      <c r="AC100" s="10">
        <v>541400000</v>
      </c>
      <c r="AD100" s="10">
        <v>-126500000</v>
      </c>
      <c r="AE100" s="10">
        <v>-239900000</v>
      </c>
      <c r="AF100" s="10">
        <v>343200000</v>
      </c>
      <c r="AG100" s="10">
        <v>-578300000</v>
      </c>
      <c r="AH100" s="10">
        <v>-656600000</v>
      </c>
      <c r="AI100" s="10">
        <v>151900000</v>
      </c>
      <c r="AJ100" s="10">
        <v>-466800000</v>
      </c>
      <c r="AK100" s="10">
        <v>-1046800000</v>
      </c>
      <c r="AL100" s="10">
        <v>-168600000</v>
      </c>
      <c r="AM100" s="10">
        <v>-1487000000</v>
      </c>
      <c r="AT100" s="37" t="s">
        <v>141</v>
      </c>
      <c r="AU100" s="38">
        <f>AU99/AU103</f>
        <v>5.8625618471687742E-2</v>
      </c>
    </row>
    <row r="101" spans="1:47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J101" s="1" t="s">
        <v>92</v>
      </c>
      <c r="K101" s="1" t="s">
        <v>92</v>
      </c>
      <c r="L101" s="1" t="s">
        <v>92</v>
      </c>
      <c r="M101" s="1" t="s">
        <v>92</v>
      </c>
      <c r="N101" s="1" t="s">
        <v>92</v>
      </c>
      <c r="O101" s="1">
        <v>8900000</v>
      </c>
      <c r="P101" s="1">
        <v>-7495000</v>
      </c>
      <c r="Q101" s="1">
        <v>-11657000</v>
      </c>
      <c r="R101" s="1">
        <v>-6168000</v>
      </c>
      <c r="S101" s="1">
        <v>11979000</v>
      </c>
      <c r="T101" s="1">
        <v>11251000</v>
      </c>
      <c r="U101" s="1">
        <v>4382000</v>
      </c>
      <c r="V101" s="1">
        <v>-2100000</v>
      </c>
      <c r="W101" s="1">
        <v>100000</v>
      </c>
      <c r="X101" s="1">
        <v>4900000</v>
      </c>
      <c r="Y101" s="1">
        <v>-1700000</v>
      </c>
      <c r="Z101" s="1">
        <v>2600000</v>
      </c>
      <c r="AA101" s="1">
        <v>-2700000</v>
      </c>
      <c r="AB101" s="1">
        <v>-1600000</v>
      </c>
      <c r="AC101" s="1">
        <v>2000000</v>
      </c>
      <c r="AD101" s="1">
        <v>-2200000</v>
      </c>
      <c r="AE101" s="1">
        <v>-5000000</v>
      </c>
      <c r="AF101" s="1">
        <v>-5300000</v>
      </c>
      <c r="AG101" s="1">
        <v>-3300000</v>
      </c>
      <c r="AH101" s="1">
        <v>14200000</v>
      </c>
      <c r="AI101" s="1">
        <v>-10600000</v>
      </c>
      <c r="AJ101" s="1">
        <v>-2300000</v>
      </c>
      <c r="AK101" s="1">
        <v>11000000</v>
      </c>
      <c r="AL101" s="1">
        <v>-11900000</v>
      </c>
      <c r="AM101" s="1">
        <v>-22000000</v>
      </c>
      <c r="AT101" s="42" t="s">
        <v>142</v>
      </c>
      <c r="AU101" s="44">
        <v>42809000000</v>
      </c>
    </row>
    <row r="102" spans="1:47" ht="20" x14ac:dyDescent="0.25">
      <c r="A102" s="6" t="s">
        <v>87</v>
      </c>
      <c r="B102" s="10" t="s">
        <v>92</v>
      </c>
      <c r="C102" s="10" t="s">
        <v>92</v>
      </c>
      <c r="D102" s="10" t="s">
        <v>92</v>
      </c>
      <c r="E102" s="10" t="s">
        <v>92</v>
      </c>
      <c r="F102" s="10" t="s">
        <v>92</v>
      </c>
      <c r="G102" s="10" t="s">
        <v>92</v>
      </c>
      <c r="H102" s="10" t="s">
        <v>92</v>
      </c>
      <c r="I102" s="10" t="s">
        <v>92</v>
      </c>
      <c r="J102" s="10" t="s">
        <v>92</v>
      </c>
      <c r="K102" s="10" t="s">
        <v>92</v>
      </c>
      <c r="L102" s="10" t="s">
        <v>92</v>
      </c>
      <c r="M102" s="10" t="s">
        <v>92</v>
      </c>
      <c r="N102" s="10" t="s">
        <v>92</v>
      </c>
      <c r="O102" s="10" t="s">
        <v>92</v>
      </c>
      <c r="P102" s="10">
        <v>-150300000</v>
      </c>
      <c r="Q102" s="10">
        <v>7750000</v>
      </c>
      <c r="R102" s="10">
        <v>20390000</v>
      </c>
      <c r="S102" s="10">
        <v>28690000</v>
      </c>
      <c r="T102" s="10">
        <v>95872000</v>
      </c>
      <c r="U102" s="10">
        <v>235405000</v>
      </c>
      <c r="V102" s="10">
        <v>-230500000</v>
      </c>
      <c r="W102" s="10">
        <v>378700000</v>
      </c>
      <c r="X102" s="10">
        <v>252000000</v>
      </c>
      <c r="Y102" s="10">
        <v>-300000</v>
      </c>
      <c r="Z102" s="10">
        <v>-78900000</v>
      </c>
      <c r="AA102" s="10">
        <v>236400000</v>
      </c>
      <c r="AB102" s="10">
        <v>81800000</v>
      </c>
      <c r="AC102" s="10">
        <v>455300000</v>
      </c>
      <c r="AD102" s="10">
        <v>240800000</v>
      </c>
      <c r="AE102" s="10">
        <v>-442400000</v>
      </c>
      <c r="AF102" s="10">
        <v>-57600000</v>
      </c>
      <c r="AG102" s="10">
        <v>-139900000</v>
      </c>
      <c r="AH102" s="10">
        <v>-135100000</v>
      </c>
      <c r="AI102" s="10">
        <v>-192000000</v>
      </c>
      <c r="AJ102" s="10">
        <v>888700000</v>
      </c>
      <c r="AK102" s="10">
        <v>-2500000</v>
      </c>
      <c r="AL102" s="10">
        <v>-243800000</v>
      </c>
      <c r="AM102" s="10">
        <v>418600000</v>
      </c>
      <c r="AT102" s="37" t="s">
        <v>143</v>
      </c>
      <c r="AU102" s="38">
        <f>AU101/AU103</f>
        <v>0.94137438152831221</v>
      </c>
    </row>
    <row r="103" spans="1:47" ht="20" x14ac:dyDescent="0.25">
      <c r="A103" s="5" t="s">
        <v>88</v>
      </c>
      <c r="B103" s="1" t="s">
        <v>92</v>
      </c>
      <c r="C103" s="1" t="s">
        <v>92</v>
      </c>
      <c r="D103" s="1" t="s">
        <v>92</v>
      </c>
      <c r="E103" s="1" t="s">
        <v>92</v>
      </c>
      <c r="F103" s="1">
        <v>49600000</v>
      </c>
      <c r="G103" s="1">
        <v>59500000</v>
      </c>
      <c r="H103" s="1">
        <v>52200000</v>
      </c>
      <c r="I103" s="1">
        <v>73100000</v>
      </c>
      <c r="J103" s="1">
        <v>73100000</v>
      </c>
      <c r="K103" s="1">
        <v>85600000</v>
      </c>
      <c r="L103" s="1">
        <v>195000000</v>
      </c>
      <c r="M103" s="1">
        <v>129300000</v>
      </c>
      <c r="N103" s="1">
        <v>64800000</v>
      </c>
      <c r="O103" s="1">
        <v>96100000</v>
      </c>
      <c r="P103" s="1">
        <v>258941000</v>
      </c>
      <c r="Q103" s="1">
        <v>108641000</v>
      </c>
      <c r="R103" s="1">
        <v>116391000</v>
      </c>
      <c r="S103" s="1">
        <v>157687000</v>
      </c>
      <c r="T103" s="1">
        <v>186377000</v>
      </c>
      <c r="U103" s="1">
        <v>282249000</v>
      </c>
      <c r="V103" s="1">
        <v>517700000</v>
      </c>
      <c r="W103" s="1">
        <v>287200000</v>
      </c>
      <c r="X103" s="1">
        <v>665900000</v>
      </c>
      <c r="Y103" s="1">
        <v>917900000</v>
      </c>
      <c r="Z103" s="1">
        <v>917600000</v>
      </c>
      <c r="AA103" s="1">
        <v>838700000</v>
      </c>
      <c r="AB103" s="1">
        <v>1075100000</v>
      </c>
      <c r="AC103" s="1">
        <v>1156900000</v>
      </c>
      <c r="AD103" s="1">
        <v>1612200000</v>
      </c>
      <c r="AE103" s="1">
        <v>1853000000</v>
      </c>
      <c r="AF103" s="1">
        <v>1410600000</v>
      </c>
      <c r="AG103" s="1">
        <v>1353000000</v>
      </c>
      <c r="AH103" s="1">
        <v>1213100000</v>
      </c>
      <c r="AI103" s="1">
        <v>1078000000</v>
      </c>
      <c r="AJ103" s="1">
        <v>886000000</v>
      </c>
      <c r="AK103" s="1">
        <v>1774700000</v>
      </c>
      <c r="AL103" s="1">
        <v>1772200000</v>
      </c>
      <c r="AM103" s="1">
        <v>1528400000</v>
      </c>
      <c r="AT103" s="39" t="s">
        <v>144</v>
      </c>
      <c r="AU103" s="45">
        <f>AU99+AU101</f>
        <v>45475000000</v>
      </c>
    </row>
    <row r="104" spans="1:47" ht="19" x14ac:dyDescent="0.25">
      <c r="A104" s="7" t="s">
        <v>89</v>
      </c>
      <c r="B104" s="11" t="s">
        <v>92</v>
      </c>
      <c r="C104" s="11" t="s">
        <v>92</v>
      </c>
      <c r="D104" s="11" t="s">
        <v>92</v>
      </c>
      <c r="E104" s="11" t="s">
        <v>92</v>
      </c>
      <c r="F104" s="11" t="s">
        <v>92</v>
      </c>
      <c r="G104" s="11" t="s">
        <v>92</v>
      </c>
      <c r="H104" s="11" t="s">
        <v>92</v>
      </c>
      <c r="I104" s="11" t="s">
        <v>92</v>
      </c>
      <c r="J104" s="11" t="s">
        <v>92</v>
      </c>
      <c r="K104" s="11" t="s">
        <v>92</v>
      </c>
      <c r="L104" s="11" t="s">
        <v>92</v>
      </c>
      <c r="M104" s="11" t="s">
        <v>92</v>
      </c>
      <c r="N104" s="11" t="s">
        <v>92</v>
      </c>
      <c r="O104" s="11" t="s">
        <v>92</v>
      </c>
      <c r="P104" s="11">
        <v>108641000</v>
      </c>
      <c r="Q104" s="11">
        <v>116391000</v>
      </c>
      <c r="R104" s="11">
        <v>136781000</v>
      </c>
      <c r="S104" s="11">
        <v>186377000</v>
      </c>
      <c r="T104" s="11">
        <v>282249000</v>
      </c>
      <c r="U104" s="11">
        <v>517654000</v>
      </c>
      <c r="V104" s="11">
        <v>287200000</v>
      </c>
      <c r="W104" s="11">
        <v>665900000</v>
      </c>
      <c r="X104" s="11">
        <v>917900000</v>
      </c>
      <c r="Y104" s="11">
        <v>917600000</v>
      </c>
      <c r="Z104" s="11">
        <v>838700000</v>
      </c>
      <c r="AA104" s="11">
        <v>1075100000</v>
      </c>
      <c r="AB104" s="11">
        <v>1156900000</v>
      </c>
      <c r="AC104" s="11">
        <v>1612200000</v>
      </c>
      <c r="AD104" s="11">
        <v>1853000000</v>
      </c>
      <c r="AE104" s="11">
        <v>1410600000</v>
      </c>
      <c r="AF104" s="11">
        <v>1353000000</v>
      </c>
      <c r="AG104" s="11">
        <v>1213100000</v>
      </c>
      <c r="AH104" s="11">
        <v>1078000000</v>
      </c>
      <c r="AI104" s="11">
        <v>886000000</v>
      </c>
      <c r="AJ104" s="11">
        <v>1774700000</v>
      </c>
      <c r="AK104" s="11">
        <v>1772200000</v>
      </c>
      <c r="AL104" s="11">
        <v>1528400000</v>
      </c>
      <c r="AM104" s="11">
        <v>1947000000</v>
      </c>
      <c r="AT104" s="35" t="s">
        <v>145</v>
      </c>
      <c r="AU104" s="36"/>
    </row>
    <row r="105" spans="1:47" ht="20" x14ac:dyDescent="0.25">
      <c r="A105" s="14" t="s">
        <v>107</v>
      </c>
      <c r="B105" s="1"/>
      <c r="C105" s="15" t="e">
        <f>(C106/B106)-1</f>
        <v>#VALUE!</v>
      </c>
      <c r="D105" s="15" t="e">
        <f>(D106/C106)-1</f>
        <v>#VALUE!</v>
      </c>
      <c r="E105" s="15" t="e">
        <f>(E106/D106)-1</f>
        <v>#VALUE!</v>
      </c>
      <c r="F105" s="15" t="e">
        <f>(F106/E106)-1</f>
        <v>#VALUE!</v>
      </c>
      <c r="G105" s="15">
        <f>(G106/F106)-1</f>
        <v>-3.6175710594315236E-2</v>
      </c>
      <c r="H105" s="15">
        <f t="shared" ref="H105:AK105" si="14">(H106/G106)-1</f>
        <v>0.68900804289544237</v>
      </c>
      <c r="I105" s="15">
        <f t="shared" si="14"/>
        <v>-8.5714285714285743E-2</v>
      </c>
      <c r="J105" s="15">
        <f t="shared" si="14"/>
        <v>0.17013888888888884</v>
      </c>
      <c r="K105" s="15">
        <f t="shared" si="14"/>
        <v>0.25222551928783377</v>
      </c>
      <c r="L105" s="15">
        <f t="shared" si="14"/>
        <v>6.9905213270142097E-2</v>
      </c>
      <c r="M105" s="15">
        <f t="shared" si="14"/>
        <v>7.198228128460693E-2</v>
      </c>
      <c r="N105" s="15">
        <f t="shared" si="14"/>
        <v>0.48347107438016534</v>
      </c>
      <c r="O105" s="15">
        <f t="shared" si="14"/>
        <v>-0.71587743732590536</v>
      </c>
      <c r="P105" s="15">
        <f t="shared" si="14"/>
        <v>1.1733578431372549</v>
      </c>
      <c r="Q105" s="15">
        <f t="shared" si="14"/>
        <v>0.84618767832372876</v>
      </c>
      <c r="R105" s="15">
        <f t="shared" si="14"/>
        <v>8.4358029894873177E-3</v>
      </c>
      <c r="S105" s="15">
        <f t="shared" si="14"/>
        <v>-0.69633771079666595</v>
      </c>
      <c r="T105" s="15">
        <f t="shared" si="14"/>
        <v>2.771738046318645</v>
      </c>
      <c r="U105" s="15">
        <f t="shared" si="14"/>
        <v>0.75743200004230982</v>
      </c>
      <c r="V105" s="15">
        <f t="shared" si="14"/>
        <v>0.18779284796432116</v>
      </c>
      <c r="W105" s="15">
        <f t="shared" si="14"/>
        <v>0.37142133265771471</v>
      </c>
      <c r="X105" s="15">
        <f t="shared" si="14"/>
        <v>0.22889340476630338</v>
      </c>
      <c r="Y105" s="15">
        <f t="shared" si="14"/>
        <v>-0.2250450992182802</v>
      </c>
      <c r="Z105" s="15">
        <f t="shared" si="14"/>
        <v>-0.59689621726479147</v>
      </c>
      <c r="AA105" s="15">
        <f t="shared" si="14"/>
        <v>1.4663137632338787</v>
      </c>
      <c r="AB105" s="15">
        <f t="shared" si="14"/>
        <v>-3.9024390243902474E-3</v>
      </c>
      <c r="AC105" s="15">
        <f t="shared" si="14"/>
        <v>-1.5279138099902112E-2</v>
      </c>
      <c r="AD105" s="15">
        <f t="shared" si="14"/>
        <v>-6.7634772229958617E-3</v>
      </c>
      <c r="AE105" s="15">
        <f t="shared" si="14"/>
        <v>0.26697376326857603</v>
      </c>
      <c r="AF105" s="15">
        <f t="shared" si="14"/>
        <v>-0.46000632311097056</v>
      </c>
      <c r="AG105" s="15">
        <f t="shared" si="14"/>
        <v>-0.72570257611241218</v>
      </c>
      <c r="AH105" s="15">
        <f t="shared" si="14"/>
        <v>-1.5314834578441836</v>
      </c>
      <c r="AI105" s="15">
        <f t="shared" si="14"/>
        <v>-7.2269076305220885</v>
      </c>
      <c r="AJ105" s="15">
        <f t="shared" si="14"/>
        <v>3.3918090938406964</v>
      </c>
      <c r="AK105" s="15">
        <f t="shared" si="14"/>
        <v>-1.5125927013730833E-2</v>
      </c>
      <c r="AL105" s="15">
        <f t="shared" ref="AL105" si="15">(AL106/AK106)-1</f>
        <v>9.2074852754790104E-2</v>
      </c>
      <c r="AM105" s="15">
        <f t="shared" ref="AM105" si="16">(AM106/AL106)-1</f>
        <v>0.38653741125068275</v>
      </c>
      <c r="AN105" s="15"/>
      <c r="AO105" s="15"/>
      <c r="AP105" s="15"/>
      <c r="AQ105" s="15"/>
      <c r="AR105" s="15"/>
      <c r="AS105" s="15"/>
      <c r="AT105" s="25" t="s">
        <v>108</v>
      </c>
      <c r="AU105" s="26">
        <f>(AU100*AU92)+(AU102*AU97)</f>
        <v>0.10056642309860564</v>
      </c>
    </row>
    <row r="106" spans="1:47" ht="19" x14ac:dyDescent="0.25">
      <c r="A106" s="5" t="s">
        <v>90</v>
      </c>
      <c r="B106" s="1" t="s">
        <v>92</v>
      </c>
      <c r="C106" s="1" t="s">
        <v>92</v>
      </c>
      <c r="D106" s="1" t="s">
        <v>92</v>
      </c>
      <c r="E106" s="1" t="s">
        <v>92</v>
      </c>
      <c r="F106" s="1">
        <v>38700000</v>
      </c>
      <c r="G106" s="1">
        <v>37300000</v>
      </c>
      <c r="H106" s="1">
        <v>63000000</v>
      </c>
      <c r="I106" s="1">
        <v>57600000</v>
      </c>
      <c r="J106" s="1">
        <v>67400000</v>
      </c>
      <c r="K106" s="1">
        <v>84400000</v>
      </c>
      <c r="L106" s="1">
        <v>90300000</v>
      </c>
      <c r="M106" s="1">
        <v>96800000</v>
      </c>
      <c r="N106" s="1">
        <v>143600000</v>
      </c>
      <c r="O106" s="1">
        <v>40800000</v>
      </c>
      <c r="P106" s="1">
        <v>88673000</v>
      </c>
      <c r="Q106" s="1">
        <v>163707000</v>
      </c>
      <c r="R106" s="1">
        <v>165088000</v>
      </c>
      <c r="S106" s="1">
        <v>50131000</v>
      </c>
      <c r="T106" s="1">
        <v>189081000</v>
      </c>
      <c r="U106" s="1">
        <v>332297000</v>
      </c>
      <c r="V106" s="1">
        <v>394700000</v>
      </c>
      <c r="W106" s="1">
        <v>541300000</v>
      </c>
      <c r="X106" s="1">
        <v>665200000</v>
      </c>
      <c r="Y106" s="1">
        <v>515500000</v>
      </c>
      <c r="Z106" s="1">
        <v>207800000</v>
      </c>
      <c r="AA106" s="1">
        <v>512500000</v>
      </c>
      <c r="AB106" s="1">
        <v>510500000</v>
      </c>
      <c r="AC106" s="1">
        <v>502700000</v>
      </c>
      <c r="AD106" s="1">
        <v>499300000</v>
      </c>
      <c r="AE106" s="1">
        <v>632600000</v>
      </c>
      <c r="AF106" s="1">
        <v>341600000</v>
      </c>
      <c r="AG106" s="1">
        <v>93700000</v>
      </c>
      <c r="AH106" s="1">
        <v>-49800000</v>
      </c>
      <c r="AI106" s="1">
        <v>310100000</v>
      </c>
      <c r="AJ106" s="1">
        <v>1361900000</v>
      </c>
      <c r="AK106" s="1">
        <v>1341300000</v>
      </c>
      <c r="AL106" s="1">
        <v>1464800000</v>
      </c>
      <c r="AM106" s="1">
        <v>2031000000</v>
      </c>
      <c r="AN106" s="46">
        <f>AM106*(1+$AU$106)</f>
        <v>2251555734.4467416</v>
      </c>
      <c r="AO106" s="46">
        <f t="shared" ref="AO106:AR106" si="17">AN106*(1+$AU$106)</f>
        <v>2496062641.7134447</v>
      </c>
      <c r="AP106" s="46">
        <f t="shared" si="17"/>
        <v>2767121691.0330815</v>
      </c>
      <c r="AQ106" s="46">
        <f t="shared" si="17"/>
        <v>3067616302.9825206</v>
      </c>
      <c r="AR106" s="46">
        <f t="shared" si="17"/>
        <v>3400743022.1873989</v>
      </c>
      <c r="AS106" s="47" t="s">
        <v>146</v>
      </c>
      <c r="AT106" s="48" t="s">
        <v>147</v>
      </c>
      <c r="AU106" s="49">
        <f>(SUM(AN4:AR4)/5)</f>
        <v>0.10859465014610618</v>
      </c>
    </row>
    <row r="107" spans="1:47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47"/>
      <c r="AO107" s="47"/>
      <c r="AP107" s="47"/>
      <c r="AQ107" s="47"/>
      <c r="AR107" s="50">
        <f>AR106*(1+AU107)/(AU108-AU107)</f>
        <v>46128445079.285522</v>
      </c>
      <c r="AS107" s="51" t="s">
        <v>148</v>
      </c>
      <c r="AT107" s="52" t="s">
        <v>149</v>
      </c>
      <c r="AU107" s="53">
        <v>2.5000000000000001E-2</v>
      </c>
    </row>
    <row r="108" spans="1:47" ht="19" x14ac:dyDescent="0.25">
      <c r="AN108" s="50">
        <f t="shared" ref="AN108:AP108" si="18">AN107+AN106</f>
        <v>2251555734.4467416</v>
      </c>
      <c r="AO108" s="50">
        <f t="shared" si="18"/>
        <v>2496062641.7134447</v>
      </c>
      <c r="AP108" s="50">
        <f t="shared" si="18"/>
        <v>2767121691.0330815</v>
      </c>
      <c r="AQ108" s="50">
        <f>AQ107+AQ106</f>
        <v>3067616302.9825206</v>
      </c>
      <c r="AR108" s="50">
        <f>AR107+AR106</f>
        <v>49529188101.472923</v>
      </c>
      <c r="AS108" s="51" t="s">
        <v>144</v>
      </c>
      <c r="AT108" s="54" t="s">
        <v>150</v>
      </c>
      <c r="AU108" s="55">
        <f>AU105</f>
        <v>0.10056642309860564</v>
      </c>
    </row>
    <row r="109" spans="1:47" ht="19" x14ac:dyDescent="0.25">
      <c r="AN109" s="56" t="s">
        <v>151</v>
      </c>
      <c r="AO109" s="57"/>
    </row>
    <row r="110" spans="1:47" ht="20" x14ac:dyDescent="0.25">
      <c r="AN110" s="58" t="s">
        <v>152</v>
      </c>
      <c r="AO110" s="59">
        <f>NPV(AU108,AN108,AO108,AP108,AQ108,AR108)</f>
        <v>38947909725.834724</v>
      </c>
    </row>
    <row r="111" spans="1:47" ht="20" x14ac:dyDescent="0.25">
      <c r="AN111" s="58" t="s">
        <v>153</v>
      </c>
      <c r="AO111" s="59">
        <f>AM40</f>
        <v>2072000000</v>
      </c>
    </row>
    <row r="112" spans="1:47" ht="20" x14ac:dyDescent="0.25">
      <c r="AN112" s="58" t="s">
        <v>140</v>
      </c>
      <c r="AO112" s="59">
        <f>AU99</f>
        <v>2666000000</v>
      </c>
    </row>
    <row r="113" spans="40:41" ht="20" x14ac:dyDescent="0.25">
      <c r="AN113" s="58" t="s">
        <v>154</v>
      </c>
      <c r="AO113" s="59">
        <f>AO110+AO111-AO112</f>
        <v>38353909725.834724</v>
      </c>
    </row>
    <row r="114" spans="40:41" ht="20" x14ac:dyDescent="0.25">
      <c r="AN114" s="58" t="s">
        <v>155</v>
      </c>
      <c r="AO114" s="60">
        <f>AM34*(1+(5*AS16))</f>
        <v>216571306.92368847</v>
      </c>
    </row>
    <row r="115" spans="40:41" ht="20" x14ac:dyDescent="0.25">
      <c r="AN115" s="61" t="s">
        <v>156</v>
      </c>
      <c r="AO115" s="62">
        <f>AO113/AO114</f>
        <v>177.09598870984877</v>
      </c>
    </row>
    <row r="116" spans="40:41" ht="20" x14ac:dyDescent="0.25">
      <c r="AN116" s="63" t="s">
        <v>157</v>
      </c>
      <c r="AO116" s="64">
        <v>199.11</v>
      </c>
    </row>
    <row r="117" spans="40:41" ht="20" x14ac:dyDescent="0.25">
      <c r="AN117" s="65" t="s">
        <v>158</v>
      </c>
      <c r="AO117" s="66">
        <f>AO115/AO116-1</f>
        <v>-0.1105620576071078</v>
      </c>
    </row>
    <row r="118" spans="40:41" ht="20" x14ac:dyDescent="0.25">
      <c r="AN118" s="65" t="s">
        <v>159</v>
      </c>
      <c r="AO118" s="67" t="str">
        <f>IF(AO115&gt;AO116,"BUY","SELL")</f>
        <v>SELL</v>
      </c>
    </row>
  </sheetData>
  <mergeCells count="6">
    <mergeCell ref="AT83:AU83"/>
    <mergeCell ref="AT84:AU84"/>
    <mergeCell ref="AT93:AU93"/>
    <mergeCell ref="AT98:AU98"/>
    <mergeCell ref="AT104:AU104"/>
    <mergeCell ref="AN109:AO109"/>
  </mergeCells>
  <hyperlinks>
    <hyperlink ref="A1" r:id="rId1" tooltip="https://roic.ai/company/ADSK" display="ROIC.AI | ADSK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sec.gov" xr:uid="{00000000-0004-0000-0000-000013000000}"/>
    <hyperlink ref="H74" r:id="rId15" tooltip="https://sec.gov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sec.gov" xr:uid="{00000000-0004-0000-0000-000019000000}"/>
    <hyperlink ref="J74" r:id="rId19" tooltip="https://sec.gov" xr:uid="{00000000-0004-0000-0000-00001A000000}"/>
    <hyperlink ref="K36" r:id="rId20" tooltip="https://www.sec.gov/Archives/edgar/data/769397/000089843095000671/0000898430-95-000671-index.html" xr:uid="{00000000-0004-0000-0000-00001C000000}"/>
    <hyperlink ref="K74" r:id="rId21" tooltip="https://www.sec.gov/Archives/edgar/data/769397/000089843095000671/0000898430-95-000671-index.html" xr:uid="{00000000-0004-0000-0000-00001D000000}"/>
    <hyperlink ref="L36" r:id="rId22" tooltip="https://sec.gov" xr:uid="{00000000-0004-0000-0000-00001F000000}"/>
    <hyperlink ref="L74" r:id="rId23" tooltip="https://sec.gov" xr:uid="{00000000-0004-0000-0000-000020000000}"/>
    <hyperlink ref="M36" r:id="rId24" tooltip="https://www.sec.gov/Archives/edgar/data/769397/000092962497000492/0000929624-97-000492-index.html" xr:uid="{00000000-0004-0000-0000-000022000000}"/>
    <hyperlink ref="M74" r:id="rId25" tooltip="https://www.sec.gov/Archives/edgar/data/769397/000092962497000492/0000929624-97-000492-index.html" xr:uid="{00000000-0004-0000-0000-000023000000}"/>
    <hyperlink ref="N36" r:id="rId26" tooltip="https://sec.gov" xr:uid="{00000000-0004-0000-0000-000025000000}"/>
    <hyperlink ref="N74" r:id="rId27" tooltip="https://sec.gov" xr:uid="{00000000-0004-0000-0000-000026000000}"/>
    <hyperlink ref="O36" r:id="rId28" tooltip="https://sec.gov" xr:uid="{00000000-0004-0000-0000-000028000000}"/>
    <hyperlink ref="O74" r:id="rId29" tooltip="https://sec.gov" xr:uid="{00000000-0004-0000-0000-000029000000}"/>
    <hyperlink ref="P36" r:id="rId30" tooltip="https://sec.gov" xr:uid="{00000000-0004-0000-0000-00002B000000}"/>
    <hyperlink ref="P74" r:id="rId31" tooltip="https://sec.gov" xr:uid="{00000000-0004-0000-0000-00002C000000}"/>
    <hyperlink ref="Q36" r:id="rId32" tooltip="https://www.sec.gov/Archives/edgar/data/769397/000101287001500493/0001012870-01-500493-index.html" xr:uid="{00000000-0004-0000-0000-00002E000000}"/>
    <hyperlink ref="Q74" r:id="rId33" tooltip="https://www.sec.gov/Archives/edgar/data/769397/000101287001500493/0001012870-01-500493-index.html" xr:uid="{00000000-0004-0000-0000-00002F000000}"/>
    <hyperlink ref="R36" r:id="rId34" tooltip="https://www.sec.gov/Archives/edgar/data/769397/000089843002001691/0000898430-02-001691-index.html" xr:uid="{00000000-0004-0000-0000-000031000000}"/>
    <hyperlink ref="R74" r:id="rId35" tooltip="https://www.sec.gov/Archives/edgar/data/769397/000089843002001691/0000898430-02-001691-index.html" xr:uid="{00000000-0004-0000-0000-000032000000}"/>
    <hyperlink ref="S36" r:id="rId36" tooltip="https://www.sec.gov/Archives/edgar/data/769397/000119312503002078/d10k.htm" xr:uid="{00000000-0004-0000-0000-000034000000}"/>
    <hyperlink ref="S74" r:id="rId37" tooltip="https://www.sec.gov/Archives/edgar/data/769397/000119312503002078/d10k.htm" xr:uid="{00000000-0004-0000-0000-000035000000}"/>
    <hyperlink ref="T36" r:id="rId38" tooltip="https://www.sec.gov/Archives/edgar/data/769397/000119312504059372/d10k.htm" xr:uid="{00000000-0004-0000-0000-000037000000}"/>
    <hyperlink ref="T74" r:id="rId39" tooltip="https://www.sec.gov/Archives/edgar/data/769397/000119312504059372/d10k.htm" xr:uid="{00000000-0004-0000-0000-000038000000}"/>
    <hyperlink ref="U36" r:id="rId40" tooltip="https://www.sec.gov/Archives/edgar/data/769397/000119312505067261/d10k.htm" xr:uid="{00000000-0004-0000-0000-00003A000000}"/>
    <hyperlink ref="U74" r:id="rId41" tooltip="https://www.sec.gov/Archives/edgar/data/769397/000119312505067261/d10k.htm" xr:uid="{00000000-0004-0000-0000-00003B000000}"/>
    <hyperlink ref="V36" r:id="rId42" tooltip="https://www.sec.gov/Archives/edgar/data/769397/000119312506068809/d10k.htm" xr:uid="{00000000-0004-0000-0000-00003D000000}"/>
    <hyperlink ref="V74" r:id="rId43" tooltip="https://www.sec.gov/Archives/edgar/data/769397/000119312506068809/d10k.htm" xr:uid="{00000000-0004-0000-0000-00003E000000}"/>
    <hyperlink ref="W36" r:id="rId44" tooltip="https://www.sec.gov/Archives/edgar/data/769397/000119312507128970/d10k.htm" xr:uid="{00000000-0004-0000-0000-000040000000}"/>
    <hyperlink ref="W74" r:id="rId45" tooltip="https://www.sec.gov/Archives/edgar/data/769397/000119312507128970/d10k.htm" xr:uid="{00000000-0004-0000-0000-000041000000}"/>
    <hyperlink ref="X36" r:id="rId46" tooltip="https://www.sec.gov/Archives/edgar/data/769397/000119312508068567/d10k.htm" xr:uid="{00000000-0004-0000-0000-000043000000}"/>
    <hyperlink ref="X74" r:id="rId47" tooltip="https://www.sec.gov/Archives/edgar/data/769397/000119312508068567/d10k.htm" xr:uid="{00000000-0004-0000-0000-000044000000}"/>
    <hyperlink ref="Y36" r:id="rId48" tooltip="https://www.sec.gov/Archives/edgar/data/769397/000119312509059920/0001193125-09-059920-index.html" xr:uid="{00000000-0004-0000-0000-000046000000}"/>
    <hyperlink ref="Y74" r:id="rId49" tooltip="https://www.sec.gov/Archives/edgar/data/769397/000119312509059920/0001193125-09-059920-index.html" xr:uid="{00000000-0004-0000-0000-000047000000}"/>
    <hyperlink ref="Z36" r:id="rId50" tooltip="https://www.sec.gov/Archives/edgar/data/769397/000119312510061070/0001193125-10-061070-index.html" xr:uid="{00000000-0004-0000-0000-000049000000}"/>
    <hyperlink ref="Z74" r:id="rId51" tooltip="https://www.sec.gov/Archives/edgar/data/769397/000119312510061070/0001193125-10-061070-index.html" xr:uid="{00000000-0004-0000-0000-00004A000000}"/>
    <hyperlink ref="AA36" r:id="rId52" tooltip="https://www.sec.gov/Archives/edgar/data/769397/000119312511071209/d10k.htm" xr:uid="{00000000-0004-0000-0000-00004C000000}"/>
    <hyperlink ref="AA74" r:id="rId53" tooltip="https://www.sec.gov/Archives/edgar/data/769397/000119312511071209/d10k.htm" xr:uid="{00000000-0004-0000-0000-00004D000000}"/>
    <hyperlink ref="AB36" r:id="rId54" tooltip="https://www.sec.gov/Archives/edgar/data/769397/000076939712000005/0000769397-12-000005-index.html" xr:uid="{00000000-0004-0000-0000-00004F000000}"/>
    <hyperlink ref="AB74" r:id="rId55" tooltip="https://www.sec.gov/Archives/edgar/data/769397/000076939712000005/0000769397-12-000005-index.html" xr:uid="{00000000-0004-0000-0000-000050000000}"/>
    <hyperlink ref="AC36" r:id="rId56" tooltip="https://www.sec.gov/Archives/edgar/data/769397/000076939713000007/0000769397-13-000007-index.html" xr:uid="{00000000-0004-0000-0000-000052000000}"/>
    <hyperlink ref="AC74" r:id="rId57" tooltip="https://www.sec.gov/Archives/edgar/data/769397/000076939713000007/0000769397-13-000007-index.html" xr:uid="{00000000-0004-0000-0000-000053000000}"/>
    <hyperlink ref="AD36" r:id="rId58" tooltip="https://www.sec.gov/Archives/edgar/data/769397/000076939714000018/adsk-0131201410xk.htm" xr:uid="{00000000-0004-0000-0000-000055000000}"/>
    <hyperlink ref="AD74" r:id="rId59" tooltip="https://www.sec.gov/Archives/edgar/data/769397/000076939714000018/adsk-0131201410xk.htm" xr:uid="{00000000-0004-0000-0000-000056000000}"/>
    <hyperlink ref="AE36" r:id="rId60" tooltip="https://www.sec.gov/Archives/edgar/data/769397/000076939715000012/adsk-0131201510xk.htm" xr:uid="{00000000-0004-0000-0000-000058000000}"/>
    <hyperlink ref="AE74" r:id="rId61" tooltip="https://www.sec.gov/Archives/edgar/data/769397/000076939715000012/adsk-0131201510xk.htm" xr:uid="{00000000-0004-0000-0000-000059000000}"/>
    <hyperlink ref="AF36" r:id="rId62" tooltip="https://www.sec.gov/Archives/edgar/data/769397/000076939716000067/0000769397-16-000067-index.html" xr:uid="{00000000-0004-0000-0000-00005B000000}"/>
    <hyperlink ref="AF74" r:id="rId63" tooltip="https://www.sec.gov/Archives/edgar/data/769397/000076939716000067/0000769397-16-000067-index.html" xr:uid="{00000000-0004-0000-0000-00005C000000}"/>
    <hyperlink ref="AG36" r:id="rId64" tooltip="https://www.sec.gov/Archives/edgar/data/769397/000076939717000014/0000769397-17-000014-index.html" xr:uid="{00000000-0004-0000-0000-00005E000000}"/>
    <hyperlink ref="AG74" r:id="rId65" tooltip="https://www.sec.gov/Archives/edgar/data/769397/000076939717000014/0000769397-17-000014-index.html" xr:uid="{00000000-0004-0000-0000-00005F000000}"/>
    <hyperlink ref="AH36" r:id="rId66" tooltip="https://www.sec.gov/Archives/edgar/data/769397/000076939718000011/0000769397-18-000011-index.html" xr:uid="{00000000-0004-0000-0000-000061000000}"/>
    <hyperlink ref="AH74" r:id="rId67" tooltip="https://www.sec.gov/Archives/edgar/data/769397/000076939718000011/0000769397-18-000011-index.html" xr:uid="{00000000-0004-0000-0000-000062000000}"/>
    <hyperlink ref="AI36" r:id="rId68" tooltip="https://www.sec.gov/Archives/edgar/data/769397/000076939719000016/0000769397-19-000016-index.html" xr:uid="{00000000-0004-0000-0000-000064000000}"/>
    <hyperlink ref="AI74" r:id="rId69" tooltip="https://www.sec.gov/Archives/edgar/data/769397/000076939719000016/0000769397-19-000016-index.html" xr:uid="{00000000-0004-0000-0000-000065000000}"/>
    <hyperlink ref="AJ36" r:id="rId70" tooltip="https://www.sec.gov/Archives/edgar/data/769397/000076939720000013/0000769397-20-000013-index.html" xr:uid="{00000000-0004-0000-0000-000067000000}"/>
    <hyperlink ref="AJ74" r:id="rId71" tooltip="https://www.sec.gov/Archives/edgar/data/769397/000076939720000013/0000769397-20-000013-index.html" xr:uid="{00000000-0004-0000-0000-000068000000}"/>
    <hyperlink ref="AK36" r:id="rId72" tooltip="https://www.sec.gov/Archives/edgar/data/769397/000076939721000014/0000769397-21-000014-index.htm" xr:uid="{00000000-0004-0000-0000-00006A000000}"/>
    <hyperlink ref="AK74" r:id="rId73" tooltip="https://www.sec.gov/Archives/edgar/data/769397/000076939721000014/0000769397-21-000014-index.htm" xr:uid="{00000000-0004-0000-0000-00006B000000}"/>
    <hyperlink ref="AL36" r:id="rId74" tooltip="https://www.sec.gov/Archives/edgar/data/769397/000076939722000019/0000769397-22-000019-index.htm" xr:uid="{00000000-0004-0000-0000-00006D000000}"/>
    <hyperlink ref="AL74" r:id="rId75" tooltip="https://www.sec.gov/Archives/edgar/data/769397/000076939722000019/0000769397-22-000019-index.htm" xr:uid="{00000000-0004-0000-0000-00006E000000}"/>
    <hyperlink ref="AM36" r:id="rId76" tooltip="https://sec.gov" xr:uid="{00000000-0004-0000-0000-000070000000}"/>
    <hyperlink ref="AM74" r:id="rId77" tooltip="https://sec.gov" xr:uid="{00000000-0004-0000-0000-000071000000}"/>
    <hyperlink ref="AN1" r:id="rId78" display="https://finbox.com/NASDAQGS:ADSK/explorer/revenue_proj" xr:uid="{59DB2409-FE5F-A742-A71A-1D03B0531B6A}"/>
  </hyperlinks>
  <pageMargins left="0.7" right="0.7" top="0.75" bottom="0.75" header="0.3" footer="0.3"/>
  <drawing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2023-03-12T16:20:34Z</dcterms:created>
  <dcterms:modified xsi:type="dcterms:W3CDTF">2023-03-18T02:54:03Z</dcterms:modified>
</cp:coreProperties>
</file>