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EB4E461F-4F54-5C4F-B85C-82759DBAA75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<sst xmlns="http://schemas.openxmlformats.org/spreadsheetml/2006/main" count="36" uniqueCount="33">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</sst>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92000000</c:v>
                </c:pt>
                <c:pt idx="1">
                  <c:v>252000000</c:v>
                </c:pt>
                <c:pt idx="2">
                  <c:v>593000000</c:v>
                </c:pt>
                <c:pt idx="3">
                  <c:v>1177000000</c:v>
                </c:pt>
                <c:pt idx="4">
                  <c:v>1757000000</c:v>
                </c:pt>
                <c:pt idx="5">
                  <c:v>2344000000</c:v>
                </c:pt>
                <c:pt idx="6">
                  <c:v>3182000000</c:v>
                </c:pt>
                <c:pt idx="7">
                  <c:v>3925000000</c:v>
                </c:pt>
                <c:pt idx="8">
                  <c:v>4800000000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0</c:v>
                </c:pt>
                <c:pt idx="1">
                  <c:v>-122000000</c:v>
                </c:pt>
                <c:pt idx="2">
                  <c:v>-7000000</c:v>
                </c:pt>
                <c:pt idx="3">
                  <c:v>-24000000</c:v>
                </c:pt>
                <c:pt idx="4">
                  <c:v>98000000</c:v>
                </c:pt>
                <c:pt idx="5">
                  <c:v>233000000</c:v>
                </c:pt>
                <c:pt idx="6">
                  <c:v>418000000</c:v>
                </c:pt>
                <c:pt idx="7">
                  <c:v>586000000</c:v>
                </c:pt>
                <c:pt idx="8">
                  <c:v>800000000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-101000000</c:v>
                </c:pt>
                <c:pt idx="1">
                  <c:v>127000000</c:v>
                </c:pt>
                <c:pt idx="2">
                  <c:v>-94000000</c:v>
                </c:pt>
                <c:pt idx="3">
                  <c:v>129000000</c:v>
                </c:pt>
                <c:pt idx="4">
                  <c:v>275000000</c:v>
                </c:pt>
                <c:pt idx="5">
                  <c:v>424000000</c:v>
                </c:pt>
                <c:pt idx="6">
                  <c:v>672000000</c:v>
                </c:pt>
                <c:pt idx="7">
                  <c:v>752000000</c:v>
                </c:pt>
                <c:pt idx="8">
                  <c:v>962000000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https://www.bing.com/financeapi/forcetrigger?t=bzwqf2&amp;q=XNAS%3aSYM&amp;form=skydnc</v>
    <v>Learn more on Bing</v>
  </rv>
  <rv s="1">
    <v>0</v>
    <v>SYMBOTIC INC. (XNAS:SYM)</v>
    <v>2</v>
    <v>3</v>
    <v>Finance</v>
    <v>4</v>
    <v>en-US</v>
    <v>bzwqf2</v>
    <v>268435456</v>
    <v>1</v>
    <v>Powered by Refinitiv</v>
    <v>59.819899999999997</v>
    <v>17.11</v>
    <v>1.8088</v>
    <v>1.07</v>
    <v>3.6282999999999996E-2</v>
    <v>8.0391999999999992</v>
    <v>0.26306299999999999</v>
    <v>USD</v>
    <v>Symbotic Inc. is an automation technology company reimagining the supply chain with its end-to-end, artificial intelligence (AI) powered robotic and software platform. It develops, commercializes, and deploys end-to-end technology solutions that improve supply chain operations. It automates the processing of pallets and cases in large warehouses or distribution centers for some of the retail and wholesale companies in the world. The Symbotic platform is based on an approach to connecting producers of goods to end users in a way that resolves the mismatches of quantity, timing and location that arise between the two, while reducing costs. It utilizes fully autonomous robots, collectively controlled by its AI-enabled system software, to achieve at scale, real world supply chain improvements. It serves various industries: retail grocery, food wholesale and others. It offers FreeMove 3D depth-sensing computer vision system for industrial work cells and all related intellectual property.</v>
    <v>1300</v>
    <v>Nasdaq Stock Market</v>
    <v>XNAS</v>
    <v>XNAS</v>
    <v>200 Research Drive, WILMINGTON, MA, 01887 US</v>
    <v>31.4</v>
    <v>Machinery, Equipment &amp; Components</v>
    <v>Stock</v>
    <v>45615.041630705469</v>
    <v>0</v>
    <v>29.76</v>
    <v>17895233120</v>
    <v>SYMBOTIC INC.</v>
    <v>SYMBOTIC INC.</v>
    <v>30</v>
    <v>0</v>
    <v>29.49</v>
    <v>30.56</v>
    <v>38.599200000000003</v>
    <v>585577000</v>
    <v>SYM</v>
    <v>SYMBOTIC INC. (XNAS:SYM)</v>
    <v>3159605</v>
    <v>1130922</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SY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8" sqref="C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30.56</v>
      </c>
      <c r="B3" s="6" t="s">
        <v>22</v>
      </c>
      <c r="C3" s="41">
        <f ca="1">A5/F10</f>
        <v>10.185107068867387</v>
      </c>
      <c r="D3" s="9" t="s">
        <v>26</v>
      </c>
      <c r="E3" s="44">
        <f>E14</f>
        <v>0.17757009345794392</v>
      </c>
      <c r="F3" s="9" t="s">
        <v>1</v>
      </c>
      <c r="G3" s="45" cm="1">
        <f t="array" aca="1" ref="G3" ca="1">_FV(A1,"Shares outstanding",TRUE)*(1+(5*C6))</f>
        <v>731971250</v>
      </c>
      <c r="H3" s="12" t="s">
        <v>4</v>
      </c>
      <c r="I3" s="45">
        <f>J18*(1+K4)/(I6-K4)</f>
        <v>13147333333.33333</v>
      </c>
      <c r="J3" s="9" t="s">
        <v>2</v>
      </c>
      <c r="K3" s="75" t="s">
        <v>32</v>
      </c>
      <c r="L3" s="76"/>
      <c r="M3" s="2"/>
      <c r="N3" s="2"/>
      <c r="O3" s="1"/>
      <c r="P3" s="1"/>
      <c r="Q3" s="1"/>
      <c r="R3" s="1"/>
    </row>
    <row r="4" spans="1:18" ht="22" customHeight="1" x14ac:dyDescent="0.2">
      <c r="A4" s="38" cm="1">
        <f t="array" aca="1" ref="A4" ca="1">_FV(A1,"Change (%)",TRUE)</f>
        <v>3.6282999999999996E-2</v>
      </c>
      <c r="B4" s="7" t="s">
        <v>23</v>
      </c>
      <c r="C4" s="41">
        <f ca="1">A5/F15</f>
        <v>182.60441959183674</v>
      </c>
      <c r="D4" s="9" t="s">
        <v>25</v>
      </c>
      <c r="E4" s="44">
        <f>F17</f>
        <v>5.5776892430278883E-2</v>
      </c>
      <c r="F4" s="9" t="s">
        <v>6</v>
      </c>
      <c r="G4" s="55">
        <v>545000000</v>
      </c>
      <c r="H4" s="12" t="s">
        <v>28</v>
      </c>
      <c r="I4" s="45">
        <f>NPV(I6,F18,G18,H18,I18,(J18+I3))</f>
        <v>10379708808.596855</v>
      </c>
      <c r="J4" s="12" t="s">
        <v>5</v>
      </c>
      <c r="K4" s="52">
        <v>2.5000000000000001E-2</v>
      </c>
      <c r="L4" s="14" t="s">
        <v>29</v>
      </c>
      <c r="M4" s="2"/>
      <c r="N4" s="2"/>
      <c r="O4" s="1"/>
      <c r="P4" s="1"/>
      <c r="Q4" s="1"/>
      <c r="R4" s="1"/>
    </row>
    <row r="5" spans="1:18" ht="22" customHeight="1" x14ac:dyDescent="0.2">
      <c r="A5" s="39" cm="1">
        <f t="array" aca="1" ref="A5" ca="1">_FV(A1,"Market cap",TRUE)</f>
        <v>17895233120</v>
      </c>
      <c r="B5" s="7" t="s">
        <v>0</v>
      </c>
      <c r="C5" s="42">
        <f ca="1">F18/A5</f>
        <v>1.5367220876975085E-2</v>
      </c>
      <c r="D5" s="9" t="s">
        <v>24</v>
      </c>
      <c r="E5" s="44">
        <f>F20</f>
        <v>0.15651678998292545</v>
      </c>
      <c r="F5" s="9" t="s">
        <v>8</v>
      </c>
      <c r="G5" s="55">
        <v>0</v>
      </c>
      <c r="H5" s="12" t="s">
        <v>9</v>
      </c>
      <c r="I5" s="45">
        <f>I4+G4-G5</f>
        <v>10924708808.596855</v>
      </c>
      <c r="J5" s="12" t="s">
        <v>7</v>
      </c>
      <c r="K5" s="47">
        <f ca="1">I5/G3</f>
        <v>14.925051781196126</v>
      </c>
      <c r="L5" s="6" t="s">
        <v>11</v>
      </c>
      <c r="M5" s="2"/>
      <c r="N5" s="2"/>
      <c r="O5" s="1"/>
      <c r="P5" s="1"/>
      <c r="Q5" s="1"/>
      <c r="R5" s="1"/>
    </row>
    <row r="6" spans="1:18" ht="22" customHeight="1" x14ac:dyDescent="0.2">
      <c r="A6" s="40" cm="1">
        <f t="array" aca="1" ref="A6" ca="1">_FV(A1,"Beta")</f>
        <v>1.8088</v>
      </c>
      <c r="B6" s="8" t="s">
        <v>18</v>
      </c>
      <c r="C6" s="43">
        <v>0.05</v>
      </c>
      <c r="D6" s="10" t="s">
        <v>27</v>
      </c>
      <c r="E6" s="54">
        <v>-0.04</v>
      </c>
      <c r="F6" s="11" t="s">
        <v>12</v>
      </c>
      <c r="G6" s="46">
        <f>G4-G5</f>
        <v>545000000</v>
      </c>
      <c r="H6" s="11" t="s">
        <v>3</v>
      </c>
      <c r="I6" s="53">
        <v>0.1</v>
      </c>
      <c r="J6" s="10" t="s">
        <v>10</v>
      </c>
      <c r="K6" s="48">
        <f ca="1">K5/A3-1</f>
        <v>-0.51161479773572882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92000000</v>
      </c>
      <c r="C10" s="23">
        <v>252000000</v>
      </c>
      <c r="D10" s="23">
        <v>593000000</v>
      </c>
      <c r="E10" s="24">
        <v>1177000000</v>
      </c>
      <c r="F10" s="61">
        <v>1757000000</v>
      </c>
      <c r="G10" s="61">
        <v>2344000000</v>
      </c>
      <c r="H10" s="61">
        <v>3182000000</v>
      </c>
      <c r="I10" s="61">
        <v>3925000000</v>
      </c>
      <c r="J10" s="61">
        <v>4800000000</v>
      </c>
      <c r="K10" s="62" t="s">
        <v>19</v>
      </c>
      <c r="L10" s="2"/>
      <c r="M10" s="2"/>
      <c r="N10" s="2"/>
      <c r="O10" s="1"/>
      <c r="P10" s="1"/>
      <c r="Q10" s="1"/>
      <c r="R10" s="1"/>
    </row>
    <row r="11" spans="1:18" ht="22" customHeight="1" x14ac:dyDescent="0.2">
      <c r="A11" s="18"/>
      <c r="B11" s="19"/>
      <c r="C11" s="19">
        <f t="shared" ref="C11:J11" si="0">(C10/B10)-1</f>
        <v>1.7391304347826089</v>
      </c>
      <c r="D11" s="19">
        <f t="shared" si="0"/>
        <v>1.3531746031746033</v>
      </c>
      <c r="E11" s="25">
        <f t="shared" si="0"/>
        <v>0.98482293423271505</v>
      </c>
      <c r="F11" s="19">
        <f t="shared" si="0"/>
        <v>0.49277824978759566</v>
      </c>
      <c r="G11" s="19">
        <f t="shared" si="0"/>
        <v>0.33409220261809902</v>
      </c>
      <c r="H11" s="19">
        <f t="shared" si="0"/>
        <v>0.35750853242320813</v>
      </c>
      <c r="I11" s="19">
        <f t="shared" si="0"/>
        <v>0.23350094280326839</v>
      </c>
      <c r="J11" s="25">
        <f t="shared" si="0"/>
        <v>0.22292993630573243</v>
      </c>
      <c r="K11" s="63">
        <f>AVERAGE(F11:J11)</f>
        <v>0.32816197278758075</v>
      </c>
      <c r="L11" s="2"/>
      <c r="M11" s="2"/>
      <c r="N11" s="2"/>
      <c r="O11" s="1"/>
      <c r="P11" s="1"/>
      <c r="Q11" s="1"/>
      <c r="R11" s="1"/>
    </row>
    <row r="12" spans="1:18" ht="22" customHeight="1" x14ac:dyDescent="0.2">
      <c r="A12" s="22" t="s">
        <v>30</v>
      </c>
      <c r="B12" s="23">
        <v>-19000000</v>
      </c>
      <c r="C12" s="23">
        <v>10000000</v>
      </c>
      <c r="D12" s="23">
        <v>100000000</v>
      </c>
      <c r="E12" s="24">
        <v>209000000</v>
      </c>
      <c r="F12" s="23"/>
      <c r="G12" s="23"/>
      <c r="H12" s="23"/>
      <c r="I12" s="23"/>
      <c r="J12" s="24"/>
      <c r="K12" s="64"/>
      <c r="L12" s="2"/>
      <c r="M12" s="2"/>
      <c r="N12" s="2"/>
      <c r="O12" s="1"/>
      <c r="P12" s="1"/>
      <c r="Q12" s="1"/>
      <c r="R12" s="1"/>
    </row>
    <row r="13" spans="1:18" ht="22" customHeight="1" x14ac:dyDescent="0.2">
      <c r="A13" s="28"/>
      <c r="B13" s="29"/>
      <c r="C13" s="29">
        <f>(C12/B12)-1</f>
        <v>-1.5263157894736841</v>
      </c>
      <c r="D13" s="29">
        <f>(D12/C12)-1</f>
        <v>9</v>
      </c>
      <c r="E13" s="30">
        <f>(E12/D12)-1</f>
        <v>1.0899999999999999</v>
      </c>
      <c r="F13" s="29"/>
      <c r="G13" s="29"/>
      <c r="H13" s="29"/>
      <c r="I13" s="29"/>
      <c r="J13" s="30"/>
      <c r="K13" s="65"/>
      <c r="L13" s="2"/>
      <c r="M13" s="2"/>
      <c r="N13" s="2"/>
      <c r="O13" s="1"/>
      <c r="P13" s="1"/>
      <c r="Q13" s="1"/>
      <c r="R13" s="1"/>
    </row>
    <row r="14" spans="1:18" ht="22" customHeight="1" x14ac:dyDescent="0.2">
      <c r="A14" s="20" t="s">
        <v>1</v>
      </c>
      <c r="B14" s="21">
        <f>B12/B10</f>
        <v>-0.20652173913043478</v>
      </c>
      <c r="C14" s="21">
        <f>C12/C10</f>
        <v>3.968253968253968E-2</v>
      </c>
      <c r="D14" s="21">
        <f>D12/D10</f>
        <v>0.16863406408094436</v>
      </c>
      <c r="E14" s="26">
        <f>E12/E10</f>
        <v>0.17757009345794392</v>
      </c>
      <c r="F14" s="21"/>
      <c r="G14" s="21"/>
      <c r="H14" s="21"/>
      <c r="I14" s="21"/>
      <c r="J14" s="26"/>
      <c r="K14" s="66"/>
      <c r="L14" s="2"/>
      <c r="M14" s="2"/>
      <c r="N14" s="2"/>
      <c r="O14" s="1"/>
      <c r="P14" s="1"/>
      <c r="Q14" s="1"/>
      <c r="R14" s="1"/>
    </row>
    <row r="15" spans="1:18" ht="22" customHeight="1" x14ac:dyDescent="0.2">
      <c r="A15" s="22" t="s">
        <v>15</v>
      </c>
      <c r="B15" s="23">
        <v>0</v>
      </c>
      <c r="C15" s="23">
        <v>-122000000</v>
      </c>
      <c r="D15" s="23">
        <v>-7000000</v>
      </c>
      <c r="E15" s="24">
        <v>-24000000</v>
      </c>
      <c r="F15" s="61">
        <v>98000000</v>
      </c>
      <c r="G15" s="61">
        <v>233000000</v>
      </c>
      <c r="H15" s="61">
        <v>418000000</v>
      </c>
      <c r="I15" s="61">
        <v>586000000</v>
      </c>
      <c r="J15" s="61">
        <v>800000000</v>
      </c>
      <c r="K15" s="62" t="s">
        <v>20</v>
      </c>
      <c r="L15" s="2"/>
      <c r="M15" s="2"/>
      <c r="N15" s="2"/>
      <c r="O15" s="1"/>
      <c r="P15" s="1"/>
      <c r="Q15" s="1"/>
      <c r="R15" s="1"/>
    </row>
    <row r="16" spans="1:18" ht="22" customHeight="1" x14ac:dyDescent="0.2">
      <c r="A16" s="28"/>
      <c r="B16" s="29"/>
      <c r="C16" s="29" t="e">
        <f t="shared" ref="C16:J16" si="1">(C15/B15)-1</f>
        <v>#DIV/0!</v>
      </c>
      <c r="D16" s="29">
        <f t="shared" si="1"/>
        <v>-0.94262295081967218</v>
      </c>
      <c r="E16" s="30">
        <f t="shared" si="1"/>
        <v>2.4285714285714284</v>
      </c>
      <c r="F16" s="29">
        <f t="shared" si="1"/>
        <v>-5.083333333333333</v>
      </c>
      <c r="G16" s="29">
        <f t="shared" si="1"/>
        <v>1.3775510204081631</v>
      </c>
      <c r="H16" s="29">
        <f t="shared" si="1"/>
        <v>0.79399141630901293</v>
      </c>
      <c r="I16" s="29">
        <f t="shared" si="1"/>
        <v>0.40191387559808622</v>
      </c>
      <c r="J16" s="30">
        <f t="shared" si="1"/>
        <v>0.36518771331058031</v>
      </c>
      <c r="K16" s="65">
        <f>AVERAGE(G16:J16)</f>
        <v>0.73466100640646048</v>
      </c>
      <c r="L16" s="2"/>
      <c r="M16" s="2"/>
      <c r="N16" s="2"/>
      <c r="O16" s="1"/>
      <c r="P16" s="1"/>
      <c r="Q16" s="1"/>
      <c r="R16" s="1"/>
    </row>
    <row r="17" spans="1:18" ht="22" customHeight="1" x14ac:dyDescent="0.2">
      <c r="A17" s="4" t="s">
        <v>16</v>
      </c>
      <c r="B17" s="5">
        <f t="shared" ref="B17:J17" si="2">B15/B10</f>
        <v>0</v>
      </c>
      <c r="C17" s="5">
        <f t="shared" si="2"/>
        <v>-0.48412698412698413</v>
      </c>
      <c r="D17" s="5">
        <f t="shared" si="2"/>
        <v>-1.1804384485666104E-2</v>
      </c>
      <c r="E17" s="27">
        <f t="shared" si="2"/>
        <v>-2.0390824129141887E-2</v>
      </c>
      <c r="F17" s="5">
        <f t="shared" si="2"/>
        <v>5.5776892430278883E-2</v>
      </c>
      <c r="G17" s="5">
        <f t="shared" si="2"/>
        <v>9.9402730375426615E-2</v>
      </c>
      <c r="H17" s="5">
        <f t="shared" si="2"/>
        <v>0.13136392206159647</v>
      </c>
      <c r="I17" s="5">
        <f t="shared" si="2"/>
        <v>0.14929936305732483</v>
      </c>
      <c r="J17" s="27">
        <f t="shared" si="2"/>
        <v>0.16666666666666666</v>
      </c>
      <c r="K17" s="67"/>
      <c r="L17" s="2"/>
      <c r="M17" s="2"/>
      <c r="N17" s="2"/>
      <c r="O17" s="1"/>
      <c r="P17" s="1"/>
      <c r="Q17" s="1"/>
      <c r="R17" s="1"/>
    </row>
    <row r="18" spans="1:18" ht="22" customHeight="1" x14ac:dyDescent="0.2">
      <c r="A18" s="22" t="s">
        <v>17</v>
      </c>
      <c r="B18" s="23">
        <v>-101000000</v>
      </c>
      <c r="C18" s="23">
        <v>127000000</v>
      </c>
      <c r="D18" s="23">
        <v>-94000000</v>
      </c>
      <c r="E18" s="24">
        <v>129000000</v>
      </c>
      <c r="F18" s="61">
        <v>275000000</v>
      </c>
      <c r="G18" s="61">
        <v>424000000</v>
      </c>
      <c r="H18" s="61">
        <v>672000000</v>
      </c>
      <c r="I18" s="61">
        <v>752000000</v>
      </c>
      <c r="J18" s="61">
        <v>962000000</v>
      </c>
      <c r="K18" s="62" t="s">
        <v>21</v>
      </c>
      <c r="L18" s="2"/>
      <c r="M18" s="2"/>
      <c r="N18" s="2"/>
      <c r="P18" s="1"/>
      <c r="Q18" s="1"/>
      <c r="R18" s="1"/>
    </row>
    <row r="19" spans="1:18" ht="22" customHeight="1" x14ac:dyDescent="0.2">
      <c r="A19" s="31"/>
      <c r="B19" s="29"/>
      <c r="C19" s="29">
        <f t="shared" ref="C19:J19" si="3">(C18/B18)-1</f>
        <v>-2.2574257425742577</v>
      </c>
      <c r="D19" s="29">
        <f t="shared" si="3"/>
        <v>-1.7401574803149606</v>
      </c>
      <c r="E19" s="30">
        <f t="shared" si="3"/>
        <v>-2.3723404255319149</v>
      </c>
      <c r="F19" s="29">
        <f t="shared" si="3"/>
        <v>1.1317829457364339</v>
      </c>
      <c r="G19" s="29">
        <f t="shared" si="3"/>
        <v>0.54181818181818175</v>
      </c>
      <c r="H19" s="29">
        <f t="shared" si="3"/>
        <v>0.58490566037735858</v>
      </c>
      <c r="I19" s="29">
        <f t="shared" si="3"/>
        <v>0.11904761904761907</v>
      </c>
      <c r="J19" s="30">
        <f t="shared" si="3"/>
        <v>0.2792553191489362</v>
      </c>
      <c r="K19" s="65">
        <f>AVERAGE(G19:J19)</f>
        <v>0.3812566950980239</v>
      </c>
      <c r="L19" s="2"/>
      <c r="M19" s="2"/>
      <c r="N19" s="2"/>
      <c r="O19" s="1"/>
      <c r="P19" s="1"/>
      <c r="Q19" s="1"/>
      <c r="R19" s="1"/>
    </row>
    <row r="20" spans="1:18" ht="22" customHeight="1" x14ac:dyDescent="0.2">
      <c r="A20" s="34" t="s">
        <v>8</v>
      </c>
      <c r="B20" s="35">
        <f t="shared" ref="B20:J20" si="4">B18/B10</f>
        <v>-1.0978260869565217</v>
      </c>
      <c r="C20" s="35">
        <f t="shared" si="4"/>
        <v>0.50396825396825395</v>
      </c>
      <c r="D20" s="35">
        <f t="shared" si="4"/>
        <v>-0.15851602023608768</v>
      </c>
      <c r="E20" s="36">
        <f t="shared" si="4"/>
        <v>0.10960067969413764</v>
      </c>
      <c r="F20" s="35">
        <f t="shared" si="4"/>
        <v>0.15651678998292545</v>
      </c>
      <c r="G20" s="35">
        <f t="shared" si="4"/>
        <v>0.18088737201365188</v>
      </c>
      <c r="H20" s="35">
        <f t="shared" si="4"/>
        <v>0.21118793211816467</v>
      </c>
      <c r="I20" s="35">
        <f t="shared" si="4"/>
        <v>0.19159235668789809</v>
      </c>
      <c r="J20" s="36">
        <f t="shared" si="4"/>
        <v>0.20041666666666666</v>
      </c>
      <c r="K20" s="68"/>
      <c r="L20" s="2"/>
      <c r="M20" s="2"/>
      <c r="N20" s="2"/>
      <c r="O20" s="1"/>
      <c r="P20" s="1"/>
      <c r="Q20" s="1"/>
      <c r="R20" s="1"/>
    </row>
    <row r="21" spans="1:18" ht="22" customHeight="1" x14ac:dyDescent="0.2">
      <c r="A21" s="22" t="s">
        <v>31</v>
      </c>
      <c r="B21" s="23">
        <v>41040000</v>
      </c>
      <c r="C21" s="23">
        <v>41040000</v>
      </c>
      <c r="D21" s="23">
        <v>55319000</v>
      </c>
      <c r="E21" s="24">
        <v>80859000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0.34792884990253414</v>
      </c>
      <c r="E22" s="33">
        <f t="shared" ref="E22" si="7">(E21/D21)-1</f>
        <v>0.46168585838500342</v>
      </c>
      <c r="F22" s="29"/>
      <c r="G22" s="29"/>
      <c r="H22" s="29"/>
      <c r="I22" s="29"/>
      <c r="J22" s="30"/>
      <c r="K22" s="69">
        <f>AVERAGE(C22:E22)</f>
        <v>0.26987156942917917</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2022</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Symbotic Inc. is an automation technology company reimagining the supply chain with its end-to-end, artificial intelligence (AI) powered robotic and software platform. It develops, commercializes, and deploys end-to-end technology solutions that improve supply chain operations. It automates the processing of pallets and cases in large warehouses or distribution centers for some of the retail and wholesale companies in the world. The Symbotic platform is based on an approach to connecting producers of goods to end users in a way that resolves the mismatches of quantity, timing and location that arise between the two, while reducing costs. It utilizes fully autonomous robots, collectively controlled by its AI-enabled system software, to achieve at scale, real world supply chain improvements. It serves various industries: retail grocery, food wholesale and others. It offers FreeMove 3D depth-sensing computer vision system for industrial work cells and all related intellectual property.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M:SY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2024-11-19T04:18:33Z</dcterms:modified>
</cp:coreProperties>
</file>