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839C8AE-084A-4143-A73F-7FC0CEF2EAF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22" i="1"/>
  <c r="C6" i="1" s="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<sst xmlns="http://schemas.openxmlformats.org/spreadsheetml/2006/main" count="36" uniqueCount="33">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</sst>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469000000</c:v>
                </c:pt>
                <c:pt idx="1">
                  <c:v>675000000</c:v>
                </c:pt>
                <c:pt idx="2">
                  <c:v>1433000000</c:v>
                </c:pt>
                <c:pt idx="3">
                  <c:v>2359000000</c:v>
                </c:pt>
                <c:pt idx="4">
                  <c:v>2747000000</c:v>
                </c:pt>
                <c:pt idx="5">
                  <c:v>3226000000</c:v>
                </c:pt>
                <c:pt idx="6">
                  <c:v>3714000000</c:v>
                </c:pt>
                <c:pt idx="7">
                  <c:v>4475000000</c:v>
                </c:pt>
                <c:pt idx="8">
                  <c:v>5100000000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-260800000</c:v>
                </c:pt>
                <c:pt idx="1">
                  <c:v>-3450000000</c:v>
                </c:pt>
                <c:pt idx="2">
                  <c:v>-1683000000</c:v>
                </c:pt>
                <c:pt idx="3">
                  <c:v>-434000000</c:v>
                </c:pt>
                <c:pt idx="4">
                  <c:v>-210000000</c:v>
                </c:pt>
                <c:pt idx="5">
                  <c:v>116000000</c:v>
                </c:pt>
                <c:pt idx="6">
                  <c:v>311000000</c:v>
                </c:pt>
                <c:pt idx="7">
                  <c:v>461000000</c:v>
                </c:pt>
                <c:pt idx="8">
                  <c:v>1319000000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-410000000</c:v>
                </c:pt>
                <c:pt idx="1">
                  <c:v>-840000000</c:v>
                </c:pt>
                <c:pt idx="2">
                  <c:v>-989000000</c:v>
                </c:pt>
                <c:pt idx="3">
                  <c:v>27000000</c:v>
                </c:pt>
                <c:pt idx="4">
                  <c:v>313000000</c:v>
                </c:pt>
                <c:pt idx="5">
                  <c:v>566000000</c:v>
                </c:pt>
                <c:pt idx="6">
                  <c:v>780000000</c:v>
                </c:pt>
                <c:pt idx="7">
                  <c:v>1290000000</c:v>
                </c:pt>
                <c:pt idx="8">
                  <c:v>1590000000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336550</xdr:colOff>
      <xdr:row>22</xdr:row>
      <xdr:rowOff>222250</xdr:rowOff>
    </xdr:from>
    <xdr:to>
      <xdr:col>10</xdr:col>
      <xdr:colOff>939800</xdr:colOff>
      <xdr:row>35</xdr:row>
      <xdr:rowOff>165100</xdr:rowOff>
    </xdr:to>
    <xdr:graphicFrame macro="">
      <xdr:nvGraphicFramePr>
        <xdr:cNvPr id="2" name="Chart 1">
          <a:extLst>
            <a:ext uri="{FF2B5EF4-FFF2-40B4-BE49-F238E27FC236}">
              <a16:creationId xmlns:a16="http://schemas.microsoft.com/office/drawing/2014/main" id="{E7DFA944-138F-BBCB-DDF5-6D30DA438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https://www.bing.com/financeapi/forcetrigger?t=bwyo5r&amp;q=XNAS%3aGRAB&amp;form=skydnc</v>
    <v>Learn more on Bing</v>
  </rv>
  <rv s="1">
    <v>0</v>
    <v>GRAB HOLDINGS LIMITED (XNAS:GRAB)</v>
    <v>2</v>
    <v>3</v>
    <v>Finance</v>
    <v>4</v>
    <v>en-US</v>
    <v>bwyo5r</v>
    <v>268435456</v>
    <v>1</v>
    <v>Powered by Refinitiv</v>
    <v>4.93</v>
    <v>2.9</v>
    <v>0.87939999999999996</v>
    <v>-0.16</v>
    <v>-3.2719999999999999E-2</v>
    <v>-0.03</v>
    <v>-6.3419999999999995E-3</v>
    <v>USD</v>
    <v>Grab Holdings Limited operates as superapp based on gross merchandize value (GMV) in food deliveries, mobility, and the digital financial services sectors. The Company operates across the deliveries, mobility, and digital financial services sectors in over 700 cities in eight countries in the Southeast Asia region including Cambodia, Indonesia, Malaysia, Myanmar, the Philippines, Singapore, Thailand, and Vietnam. Its application enables people each day to access its driver and merchant-partners to order food or groceries, send packages, hail a ride or taxi, pay for online purchases or access services such as lending and insurance. Its financial services offerings include digital solutions offered by and with its partners to address the financial needs of driver and merchant partners and consumers, including digital payments, lending, receivables factoring, insurance distribution and wealth management in selected markets.</v>
    <v>10604</v>
    <v>Nasdaq Stock Market</v>
    <v>XNAS</v>
    <v>XNAS</v>
    <v>9 Straits View, Marina One West Tower #23-07/12, 018937 SG</v>
    <v>4.8499999999999996</v>
    <v>Software &amp; IT Services</v>
    <v>Stock</v>
    <v>45611.041441214846</v>
    <v>0</v>
    <v>4.7</v>
    <v>19047710000</v>
    <v>GRAB HOLDINGS LIMITED</v>
    <v>GRAB HOLDINGS LIMITED</v>
    <v>4.8099999999999996</v>
    <v>0</v>
    <v>4.8899999999999997</v>
    <v>4.7300000000000004</v>
    <v>4.7</v>
    <v>4027000000</v>
    <v>GRAB</v>
    <v>GRAB HOLDINGS LIMITED (XNAS:GRAB)</v>
    <v>44780565</v>
    <v>36510298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GRA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1" sqref="L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4.7300000000000004</v>
      </c>
      <c r="B3" s="6" t="s">
        <v>22</v>
      </c>
      <c r="C3" s="39">
        <f ca="1">A5/F10</f>
        <v>6.9340043684018928</v>
      </c>
      <c r="D3" s="9" t="s">
        <v>26</v>
      </c>
      <c r="E3" s="42">
        <f>E14</f>
        <v>0.36456125476896989</v>
      </c>
      <c r="F3" s="9" t="s">
        <v>1</v>
      </c>
      <c r="G3" s="43" cm="1">
        <f t="array" aca="1" ref="G3" ca="1">_FV(A1,"Shares outstanding",TRUE)*(1+(5*C6))</f>
        <v>4330662272.4742222</v>
      </c>
      <c r="H3" s="12" t="s">
        <v>4</v>
      </c>
      <c r="I3" s="43">
        <f>J18*(1+K4)/(I6-K4)</f>
        <v>21729999999.999992</v>
      </c>
      <c r="J3" s="9" t="s">
        <v>2</v>
      </c>
      <c r="K3" s="81" t="s">
        <v>32</v>
      </c>
      <c r="L3" s="82"/>
      <c r="M3" s="2"/>
      <c r="N3" s="2"/>
      <c r="O3" s="1"/>
      <c r="P3" s="1"/>
      <c r="Q3" s="1"/>
      <c r="R3" s="1"/>
    </row>
    <row r="4" spans="1:18" ht="22" customHeight="1" x14ac:dyDescent="0.2">
      <c r="A4" s="36" cm="1">
        <f t="array" aca="1" ref="A4" ca="1">_FV(A1,"Change (%)",TRUE)</f>
        <v>-3.2719999999999999E-2</v>
      </c>
      <c r="B4" s="7" t="s">
        <v>23</v>
      </c>
      <c r="C4" s="39">
        <f ca="1">A5/F15</f>
        <v>-90.703380952380954</v>
      </c>
      <c r="D4" s="9" t="s">
        <v>25</v>
      </c>
      <c r="E4" s="42">
        <f>F17</f>
        <v>-7.6447033127047689E-2</v>
      </c>
      <c r="F4" s="9" t="s">
        <v>6</v>
      </c>
      <c r="G4" s="53">
        <v>5139000000</v>
      </c>
      <c r="H4" s="12" t="s">
        <v>28</v>
      </c>
      <c r="I4" s="43">
        <f>NPV(I6,F18,G18,H18,I18,(J18+I3))</f>
        <v>16699312205.450434</v>
      </c>
      <c r="J4" s="12" t="s">
        <v>5</v>
      </c>
      <c r="K4" s="50">
        <v>2.5000000000000001E-2</v>
      </c>
      <c r="L4" s="14" t="s">
        <v>29</v>
      </c>
      <c r="M4" s="2"/>
      <c r="N4" s="2"/>
      <c r="O4" s="1"/>
      <c r="P4" s="1"/>
      <c r="Q4" s="1"/>
      <c r="R4" s="1"/>
    </row>
    <row r="5" spans="1:18" ht="22" customHeight="1" x14ac:dyDescent="0.2">
      <c r="A5" s="37" cm="1">
        <f t="array" aca="1" ref="A5" ca="1">_FV(A1,"Market cap",TRUE)</f>
        <v>19047710000</v>
      </c>
      <c r="B5" s="7" t="s">
        <v>0</v>
      </c>
      <c r="C5" s="40">
        <f ca="1">F18/A5</f>
        <v>1.6432421535187168E-2</v>
      </c>
      <c r="D5" s="9" t="s">
        <v>24</v>
      </c>
      <c r="E5" s="42">
        <f>F20</f>
        <v>0.11394248270840918</v>
      </c>
      <c r="F5" s="9" t="s">
        <v>8</v>
      </c>
      <c r="G5" s="53">
        <v>793000000</v>
      </c>
      <c r="H5" s="12" t="s">
        <v>9</v>
      </c>
      <c r="I5" s="43">
        <f>I4+G4-G5</f>
        <v>21045312205.450432</v>
      </c>
      <c r="J5" s="12" t="s">
        <v>7</v>
      </c>
      <c r="K5" s="45">
        <f ca="1">I5/G3</f>
        <v>4.8596059635531654</v>
      </c>
      <c r="L5" s="6" t="s">
        <v>11</v>
      </c>
      <c r="M5" s="2"/>
      <c r="N5" s="2"/>
      <c r="O5" s="1"/>
      <c r="P5" s="1"/>
      <c r="Q5" s="1"/>
      <c r="R5" s="1"/>
    </row>
    <row r="6" spans="1:18" ht="22" customHeight="1" x14ac:dyDescent="0.2">
      <c r="A6" s="38" cm="1">
        <f t="array" aca="1" ref="A6" ca="1">_FV(A1,"Beta")</f>
        <v>0.87939999999999996</v>
      </c>
      <c r="B6" s="8" t="s">
        <v>18</v>
      </c>
      <c r="C6" s="41">
        <f>K22</f>
        <v>1.5081314749154343E-2</v>
      </c>
      <c r="D6" s="10" t="s">
        <v>27</v>
      </c>
      <c r="E6" s="52">
        <v>-4.5999999999999999E-2</v>
      </c>
      <c r="F6" s="11" t="s">
        <v>12</v>
      </c>
      <c r="G6" s="44">
        <f>G4-G5</f>
        <v>4346000000</v>
      </c>
      <c r="H6" s="11" t="s">
        <v>3</v>
      </c>
      <c r="I6" s="51">
        <v>0.1</v>
      </c>
      <c r="J6" s="10" t="s">
        <v>10</v>
      </c>
      <c r="K6" s="46">
        <f ca="1">K5/A3-1</f>
        <v>2.7400837960499969E-2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v>469000000</v>
      </c>
      <c r="C10" s="23">
        <v>675000000</v>
      </c>
      <c r="D10" s="23">
        <v>1433000000</v>
      </c>
      <c r="E10" s="24">
        <v>2359000000</v>
      </c>
      <c r="F10" s="59">
        <v>2747000000</v>
      </c>
      <c r="G10" s="59">
        <v>3226000000</v>
      </c>
      <c r="H10" s="59">
        <v>3714000000</v>
      </c>
      <c r="I10" s="59">
        <v>4475000000</v>
      </c>
      <c r="J10" s="59">
        <v>5100000000</v>
      </c>
      <c r="K10" s="60" t="s">
        <v>19</v>
      </c>
      <c r="L10" s="2"/>
      <c r="M10" s="2"/>
      <c r="N10" s="2"/>
      <c r="O10" s="1"/>
      <c r="P10" s="1"/>
      <c r="Q10" s="1"/>
      <c r="R10" s="1"/>
    </row>
    <row r="11" spans="1:18" ht="22" customHeight="1" x14ac:dyDescent="0.2">
      <c r="A11" s="18"/>
      <c r="B11" s="19"/>
      <c r="C11" s="19">
        <f t="shared" ref="C11:J11" si="0">(C10/B10)-1</f>
        <v>0.43923240938166308</v>
      </c>
      <c r="D11" s="19">
        <f t="shared" si="0"/>
        <v>1.1229629629629629</v>
      </c>
      <c r="E11" s="25">
        <f t="shared" si="0"/>
        <v>0.64619678995115137</v>
      </c>
      <c r="F11" s="19">
        <f t="shared" si="0"/>
        <v>0.16447647308181423</v>
      </c>
      <c r="G11" s="19">
        <f t="shared" si="0"/>
        <v>0.17437204222788494</v>
      </c>
      <c r="H11" s="19">
        <f t="shared" si="0"/>
        <v>0.15127092374457529</v>
      </c>
      <c r="I11" s="19">
        <f t="shared" si="0"/>
        <v>0.20490037695207319</v>
      </c>
      <c r="J11" s="25">
        <f t="shared" si="0"/>
        <v>0.13966480446927365</v>
      </c>
      <c r="K11" s="61">
        <f>AVERAGE(F11:J11)</f>
        <v>0.16693692409512426</v>
      </c>
      <c r="L11" s="2"/>
      <c r="M11" s="2"/>
      <c r="N11" s="2"/>
      <c r="O11" s="1"/>
      <c r="P11" s="1"/>
      <c r="Q11" s="1"/>
      <c r="R11" s="1"/>
    </row>
    <row r="12" spans="1:18" ht="22" customHeight="1" x14ac:dyDescent="0.2">
      <c r="A12" s="22" t="s">
        <v>30</v>
      </c>
      <c r="B12" s="23">
        <v>-494000000</v>
      </c>
      <c r="C12" s="23">
        <v>-395000000</v>
      </c>
      <c r="D12" s="23">
        <v>77000000</v>
      </c>
      <c r="E12" s="24">
        <v>860000000</v>
      </c>
      <c r="F12" s="23"/>
      <c r="G12" s="23"/>
      <c r="H12" s="23"/>
      <c r="I12" s="23"/>
      <c r="J12" s="24"/>
      <c r="K12" s="62"/>
      <c r="L12" s="2"/>
      <c r="M12" s="2"/>
      <c r="N12" s="2"/>
      <c r="O12" s="1"/>
      <c r="P12" s="1"/>
      <c r="Q12" s="1"/>
      <c r="R12" s="1"/>
    </row>
    <row r="13" spans="1:18" ht="22" customHeight="1" x14ac:dyDescent="0.2">
      <c r="A13" s="28"/>
      <c r="B13" s="29"/>
      <c r="C13" s="29">
        <f>(C12/B12)-1</f>
        <v>-0.20040485829959509</v>
      </c>
      <c r="D13" s="29">
        <f>(D12/C12)-1</f>
        <v>-1.1949367088607594</v>
      </c>
      <c r="E13" s="30">
        <f>(E12/D12)-1</f>
        <v>10.168831168831169</v>
      </c>
      <c r="F13" s="29"/>
      <c r="G13" s="29"/>
      <c r="H13" s="29"/>
      <c r="I13" s="29"/>
      <c r="J13" s="30"/>
      <c r="K13" s="63"/>
      <c r="L13" s="2"/>
      <c r="M13" s="2"/>
      <c r="N13" s="2"/>
      <c r="O13" s="1"/>
      <c r="P13" s="1"/>
      <c r="Q13" s="1"/>
      <c r="R13" s="1"/>
    </row>
    <row r="14" spans="1:18" ht="22" customHeight="1" x14ac:dyDescent="0.2">
      <c r="A14" s="20" t="s">
        <v>1</v>
      </c>
      <c r="B14" s="21">
        <f>B12/B10</f>
        <v>-1.0533049040511726</v>
      </c>
      <c r="C14" s="21">
        <f>C12/C10</f>
        <v>-0.58518518518518514</v>
      </c>
      <c r="D14" s="21">
        <f>D12/D10</f>
        <v>5.3733426378227492E-2</v>
      </c>
      <c r="E14" s="26">
        <f>E12/E10</f>
        <v>0.36456125476896989</v>
      </c>
      <c r="F14" s="21"/>
      <c r="G14" s="21"/>
      <c r="H14" s="21"/>
      <c r="I14" s="21"/>
      <c r="J14" s="26"/>
      <c r="K14" s="64"/>
      <c r="L14" s="2"/>
      <c r="M14" s="2"/>
      <c r="N14" s="2"/>
      <c r="O14" s="1"/>
      <c r="P14" s="1"/>
      <c r="Q14" s="1"/>
      <c r="R14" s="1"/>
    </row>
    <row r="15" spans="1:18" ht="22" customHeight="1" x14ac:dyDescent="0.2">
      <c r="A15" s="22" t="s">
        <v>15</v>
      </c>
      <c r="B15" s="23">
        <v>-260800000</v>
      </c>
      <c r="C15" s="23">
        <v>-3450000000</v>
      </c>
      <c r="D15" s="23">
        <v>-1683000000</v>
      </c>
      <c r="E15" s="24">
        <v>-434000000</v>
      </c>
      <c r="F15" s="59">
        <v>-210000000</v>
      </c>
      <c r="G15" s="59">
        <v>116000000</v>
      </c>
      <c r="H15" s="59">
        <v>311000000</v>
      </c>
      <c r="I15" s="59">
        <v>461000000</v>
      </c>
      <c r="J15" s="59">
        <v>1319000000</v>
      </c>
      <c r="K15" s="60" t="s">
        <v>20</v>
      </c>
      <c r="L15" s="2"/>
      <c r="M15" s="2"/>
      <c r="N15" s="2"/>
      <c r="O15" s="1"/>
      <c r="P15" s="1"/>
      <c r="Q15" s="1"/>
      <c r="R15" s="1"/>
    </row>
    <row r="16" spans="1:18" ht="22" customHeight="1" x14ac:dyDescent="0.2">
      <c r="A16" s="28"/>
      <c r="B16" s="29"/>
      <c r="C16" s="29">
        <f t="shared" ref="C16:J16" si="1">(C15/B15)-1</f>
        <v>12.228527607361963</v>
      </c>
      <c r="D16" s="29">
        <f t="shared" si="1"/>
        <v>-0.51217391304347826</v>
      </c>
      <c r="E16" s="30">
        <f t="shared" si="1"/>
        <v>-0.74212715389185979</v>
      </c>
      <c r="F16" s="29">
        <f t="shared" si="1"/>
        <v>-0.5161290322580645</v>
      </c>
      <c r="G16" s="29">
        <f t="shared" si="1"/>
        <v>-1.5523809523809524</v>
      </c>
      <c r="H16" s="29">
        <f t="shared" si="1"/>
        <v>1.6810344827586206</v>
      </c>
      <c r="I16" s="29">
        <f t="shared" si="1"/>
        <v>0.48231511254019299</v>
      </c>
      <c r="J16" s="30">
        <f t="shared" si="1"/>
        <v>1.8611713665943599</v>
      </c>
      <c r="K16" s="63">
        <f>AVERAGE(F16:J16)</f>
        <v>0.39120219545083124</v>
      </c>
      <c r="L16" s="2"/>
      <c r="M16" s="2"/>
      <c r="N16" s="2"/>
      <c r="O16" s="1"/>
      <c r="P16" s="1"/>
      <c r="Q16" s="1"/>
      <c r="R16" s="1"/>
    </row>
    <row r="17" spans="1:18" ht="22" customHeight="1" x14ac:dyDescent="0.2">
      <c r="A17" s="4" t="s">
        <v>16</v>
      </c>
      <c r="B17" s="5">
        <f t="shared" ref="B17:J17" si="2">B15/B10</f>
        <v>-0.55607675906183374</v>
      </c>
      <c r="C17" s="5">
        <f t="shared" si="2"/>
        <v>-5.1111111111111107</v>
      </c>
      <c r="D17" s="5">
        <f t="shared" si="2"/>
        <v>-1.1744591765526866</v>
      </c>
      <c r="E17" s="27">
        <f t="shared" si="2"/>
        <v>-0.18397626112759644</v>
      </c>
      <c r="F17" s="5">
        <f t="shared" si="2"/>
        <v>-7.6447033127047689E-2</v>
      </c>
      <c r="G17" s="5">
        <f t="shared" si="2"/>
        <v>3.5957842529448232E-2</v>
      </c>
      <c r="H17" s="5">
        <f t="shared" si="2"/>
        <v>8.3737210554658048E-2</v>
      </c>
      <c r="I17" s="5">
        <f t="shared" si="2"/>
        <v>0.10301675977653631</v>
      </c>
      <c r="J17" s="27">
        <f t="shared" si="2"/>
        <v>0.25862745098039214</v>
      </c>
      <c r="K17" s="65"/>
      <c r="L17" s="2"/>
      <c r="M17" s="2"/>
      <c r="N17" s="2"/>
      <c r="O17" s="1"/>
      <c r="P17" s="1"/>
      <c r="Q17" s="1"/>
      <c r="R17" s="1"/>
    </row>
    <row r="18" spans="1:18" ht="22" customHeight="1" x14ac:dyDescent="0.2">
      <c r="A18" s="22" t="s">
        <v>17</v>
      </c>
      <c r="B18" s="23">
        <v>-410000000</v>
      </c>
      <c r="C18" s="23">
        <v>-840000000</v>
      </c>
      <c r="D18" s="23">
        <v>-989000000</v>
      </c>
      <c r="E18" s="24">
        <v>27000000</v>
      </c>
      <c r="F18" s="59">
        <v>313000000</v>
      </c>
      <c r="G18" s="59">
        <v>566000000</v>
      </c>
      <c r="H18" s="59">
        <v>780000000</v>
      </c>
      <c r="I18" s="59">
        <v>1290000000</v>
      </c>
      <c r="J18" s="59">
        <v>1590000000</v>
      </c>
      <c r="K18" s="60" t="s">
        <v>21</v>
      </c>
      <c r="L18" s="2"/>
      <c r="M18" s="2"/>
      <c r="N18" s="2"/>
      <c r="P18" s="1"/>
      <c r="Q18" s="1"/>
      <c r="R18" s="1"/>
    </row>
    <row r="19" spans="1:18" ht="22" customHeight="1" x14ac:dyDescent="0.2">
      <c r="A19" s="31"/>
      <c r="B19" s="29"/>
      <c r="C19" s="29">
        <f t="shared" ref="C19:J19" si="3">(C18/B18)-1</f>
        <v>1.0487804878048781</v>
      </c>
      <c r="D19" s="29">
        <f t="shared" si="3"/>
        <v>0.17738095238095242</v>
      </c>
      <c r="E19" s="30">
        <f t="shared" si="3"/>
        <v>-1.0273003033367036</v>
      </c>
      <c r="F19" s="29">
        <f t="shared" si="3"/>
        <v>10.592592592592593</v>
      </c>
      <c r="G19" s="29">
        <f t="shared" si="3"/>
        <v>0.80830670926517567</v>
      </c>
      <c r="H19" s="29">
        <f t="shared" si="3"/>
        <v>0.37809187279151946</v>
      </c>
      <c r="I19" s="29">
        <f t="shared" si="3"/>
        <v>0.65384615384615374</v>
      </c>
      <c r="J19" s="30">
        <f t="shared" si="3"/>
        <v>0.23255813953488369</v>
      </c>
      <c r="K19" s="63">
        <f>AVERAGE(G19:J19)</f>
        <v>0.51820071885943308</v>
      </c>
      <c r="L19" s="2"/>
      <c r="M19" s="2"/>
      <c r="N19" s="2"/>
      <c r="O19" s="1"/>
      <c r="P19" s="1"/>
      <c r="Q19" s="1"/>
      <c r="R19" s="1"/>
    </row>
    <row r="20" spans="1:18" ht="22" customHeight="1" x14ac:dyDescent="0.2">
      <c r="A20" s="32" t="s">
        <v>8</v>
      </c>
      <c r="B20" s="33">
        <f t="shared" ref="B20:J20" si="4">B18/B10</f>
        <v>-0.87420042643923246</v>
      </c>
      <c r="C20" s="33">
        <f t="shared" si="4"/>
        <v>-1.2444444444444445</v>
      </c>
      <c r="D20" s="33">
        <f t="shared" si="4"/>
        <v>-0.69016050244242844</v>
      </c>
      <c r="E20" s="34">
        <f t="shared" si="4"/>
        <v>1.1445527766002543E-2</v>
      </c>
      <c r="F20" s="33">
        <f t="shared" si="4"/>
        <v>0.11394248270840918</v>
      </c>
      <c r="G20" s="33">
        <f t="shared" si="4"/>
        <v>0.17544947303161809</v>
      </c>
      <c r="H20" s="33">
        <f t="shared" si="4"/>
        <v>0.21001615508885299</v>
      </c>
      <c r="I20" s="33">
        <f t="shared" si="4"/>
        <v>0.28826815642458098</v>
      </c>
      <c r="J20" s="34">
        <f t="shared" si="4"/>
        <v>0.31176470588235294</v>
      </c>
      <c r="K20" s="66"/>
      <c r="L20" s="2"/>
      <c r="M20" s="2"/>
      <c r="N20" s="2"/>
      <c r="O20" s="1"/>
      <c r="P20" s="1"/>
      <c r="Q20" s="1"/>
      <c r="R20" s="1"/>
    </row>
    <row r="21" spans="1:18" ht="22" customHeight="1" x14ac:dyDescent="0.2">
      <c r="A21" s="67" t="s">
        <v>31</v>
      </c>
      <c r="B21" s="68">
        <v>3741000000</v>
      </c>
      <c r="C21" s="68">
        <v>3741000000</v>
      </c>
      <c r="D21" s="68">
        <v>3851000000</v>
      </c>
      <c r="E21" s="69">
        <v>3912000000</v>
      </c>
      <c r="F21" s="68"/>
      <c r="G21" s="68"/>
      <c r="H21" s="68"/>
      <c r="I21" s="68"/>
      <c r="J21" s="68"/>
      <c r="K21" s="60" t="s">
        <v>27</v>
      </c>
      <c r="L21" s="2"/>
      <c r="M21" s="2"/>
      <c r="N21" s="2"/>
      <c r="P21" s="1"/>
      <c r="Q21" s="1"/>
      <c r="R21" s="1"/>
    </row>
    <row r="22" spans="1:18" ht="22" customHeight="1" x14ac:dyDescent="0.2">
      <c r="A22" s="70"/>
      <c r="B22" s="71"/>
      <c r="C22" s="72">
        <f t="shared" ref="C22" si="5">(C21/B21)-1</f>
        <v>0</v>
      </c>
      <c r="D22" s="73">
        <f t="shared" ref="D22" si="6">(D21/C21)-1</f>
        <v>2.9403902699812967E-2</v>
      </c>
      <c r="E22" s="74">
        <f t="shared" ref="E22" si="7">(E21/D21)-1</f>
        <v>1.5840041547650063E-2</v>
      </c>
      <c r="F22" s="71"/>
      <c r="G22" s="71"/>
      <c r="H22" s="71"/>
      <c r="I22" s="71"/>
      <c r="J22" s="71"/>
      <c r="K22" s="75">
        <f>AVERAGE(C22:E22)</f>
        <v>1.5081314749154343E-2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2021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Grab Holdings Limited operates as superapp based on gross merchandize value (GMV) in food deliveries, mobility, and the digital financial services sectors. The Company operates across the deliveries, mobility, and digital financial services sectors in over 700 cities in eight countries in the Southeast Asia region including Cambodia, Indonesia, Malaysia, Myanmar, the Philippines, Singapore, Thailand, and Vietnam. Its application enables people each day to access its driver and merchant-partners to order food or groceries, send packages, hail a ride or taxi, pay for online purchases or access services such as lending and insurance. Its financial services offerings include digital solutions offered by and with its partners to address the financial needs of driver and merchant partners and consumers, including digital payments, lending, receivables factoring, insurance distribution and wealth management in selected markets.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GRA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2024-11-15T07:02:35Z</dcterms:modified>
</cp:coreProperties>
</file>