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C86993EC-7D42-B247-A6F0-D392EEE2141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<sst xmlns="http://schemas.openxmlformats.org/spreadsheetml/2006/main" count="36" uniqueCount="33">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</sst>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604000000</c:v>
                </c:pt>
                <c:pt idx="1">
                  <c:v>845000000</c:v>
                </c:pt>
                <c:pt idx="2">
                  <c:v>982000000</c:v>
                </c:pt>
                <c:pt idx="3">
                  <c:v>1242000000</c:v>
                </c:pt>
                <c:pt idx="4">
                  <c:v>1355000000</c:v>
                </c:pt>
                <c:pt idx="5">
                  <c:v>1552000000</c:v>
                </c:pt>
                <c:pt idx="6">
                  <c:v>1670000000</c:v>
                </c:pt>
                <c:pt idx="7">
                  <c:v>1890714285.7142899</c:v>
                </c:pt>
                <c:pt idx="8">
                  <c:v>2068750000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52000000</c:v>
                </c:pt>
                <c:pt idx="1">
                  <c:v>55000000</c:v>
                </c:pt>
                <c:pt idx="2">
                  <c:v>57000000</c:v>
                </c:pt>
                <c:pt idx="3">
                  <c:v>79215000</c:v>
                </c:pt>
                <c:pt idx="4">
                  <c:v>291000000</c:v>
                </c:pt>
                <c:pt idx="5">
                  <c:v>358000000</c:v>
                </c:pt>
                <c:pt idx="6">
                  <c:v>408000000</c:v>
                </c:pt>
                <c:pt idx="7">
                  <c:v>458316428.57142901</c:v>
                </c:pt>
                <c:pt idx="8">
                  <c:v>526459285.71428603</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162000000</c:v>
                </c:pt>
                <c:pt idx="1">
                  <c:v>154000000</c:v>
                </c:pt>
                <c:pt idx="2">
                  <c:v>190000000</c:v>
                </c:pt>
                <c:pt idx="3">
                  <c:v>211000000</c:v>
                </c:pt>
                <c:pt idx="4">
                  <c:v>364000000</c:v>
                </c:pt>
                <c:pt idx="5">
                  <c:v>434000000</c:v>
                </c:pt>
                <c:pt idx="6">
                  <c:v>461000000</c:v>
                </c:pt>
                <c:pt idx="7">
                  <c:v>515285714.28571397</c:v>
                </c:pt>
                <c:pt idx="8">
                  <c:v>573535714.28571403</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https://www.bing.com/financeapi/forcetrigger?t=bxo1yc&amp;q=OTCM%3aTOITF&amp;form=skydnc</v>
    <v>Learn more on Bing</v>
  </rv>
  <rv s="1">
    <v>0</v>
    <v>TOPICUS.COM INC (OTCM:TOITF)</v>
    <v>2</v>
    <v>3</v>
    <v>Finance</v>
    <v>4</v>
    <v>en-US</v>
    <v>bxo1yc</v>
    <v>268435456</v>
    <v>1</v>
    <v>Powered by Refinitiv</v>
    <v>103</v>
    <v>64.729200000000006</v>
    <v>0.62890000000000001</v>
    <v>2.0299999999999998</v>
    <v>2.4458000000000001E-2</v>
    <v>-1.0452999999999999</v>
    <v>-1.2294000000000001E-2</v>
    <v>USD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several diverse markets primarily in Europe. Its companies include Total Specific Solutions (TSS) Public and Topicus. Its Topics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 Its software solutions provide customers with real business value.</v>
    <v>OTC Markets</v>
    <v>OTCM</v>
    <v>OTCM</v>
    <v>#1200-20 Adelaide Street, East, TORONTO, ON, M5C 2T6 CA</v>
    <v>85.91</v>
    <v>Software &amp; IT Services</v>
    <v>Stock</v>
    <v>45616.048611111109</v>
    <v>0</v>
    <v>82.347700000000003</v>
    <v>9637650000</v>
    <v>TOPICUS.COM INC</v>
    <v>TOPICUS.COM INC</v>
    <v>82.617800000000003</v>
    <v>75.454800000000006</v>
    <v>83</v>
    <v>85.03</v>
    <v>83.984700000000004</v>
    <v>83068870</v>
    <v>TOITF</v>
    <v>TOPICUS.COM INC (OTCM:TOITF)</v>
    <v>5589</v>
    <v>41090</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TOIT.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85.03</v>
      </c>
      <c r="B3" s="6" t="s">
        <v>22</v>
      </c>
      <c r="C3" s="41">
        <f ca="1">A5/F10</f>
        <v>7.1126568265682657</v>
      </c>
      <c r="D3" s="9" t="s">
        <v>26</v>
      </c>
      <c r="E3" s="44">
        <f>E14</f>
        <v>0.35507246376811596</v>
      </c>
      <c r="F3" s="9" t="s">
        <v>1</v>
      </c>
      <c r="G3" s="45" cm="1">
        <f t="array" aca="1" ref="G3" ca="1">_FV(A1,"Shares outstanding",TRUE)*(1+(5*C6))</f>
        <v>86472692.949640289</v>
      </c>
      <c r="H3" s="12" t="s">
        <v>4</v>
      </c>
      <c r="I3" s="45">
        <f>J18*(1+K4)/(I6-K4)</f>
        <v>7838321428.5714235</v>
      </c>
      <c r="J3" s="9" t="s">
        <v>2</v>
      </c>
      <c r="K3" s="75" t="s">
        <v>32</v>
      </c>
      <c r="L3" s="76"/>
      <c r="M3" s="2"/>
      <c r="N3" s="2"/>
      <c r="O3" s="1"/>
      <c r="P3" s="1"/>
      <c r="Q3" s="1"/>
      <c r="R3" s="1"/>
    </row>
    <row r="4" spans="1:18" ht="22" customHeight="1" x14ac:dyDescent="0.2">
      <c r="A4" s="38" cm="1">
        <f t="array" aca="1" ref="A4" ca="1">_FV(A1,"Change (%)",TRUE)</f>
        <v>2.4458000000000001E-2</v>
      </c>
      <c r="B4" s="7" t="s">
        <v>23</v>
      </c>
      <c r="C4" s="41">
        <f ca="1">A5/F15</f>
        <v>33.119072164948456</v>
      </c>
      <c r="D4" s="9" t="s">
        <v>25</v>
      </c>
      <c r="E4" s="44">
        <f>F17</f>
        <v>0.21476014760147602</v>
      </c>
      <c r="F4" s="9" t="s">
        <v>6</v>
      </c>
      <c r="G4" s="55">
        <v>198000000</v>
      </c>
      <c r="H4" s="12" t="s">
        <v>28</v>
      </c>
      <c r="I4" s="45">
        <f>NPV(I6,F18,G18,H18,I18,(J18+I3))</f>
        <v>6610991442.817132</v>
      </c>
      <c r="J4" s="12" t="s">
        <v>5</v>
      </c>
      <c r="K4" s="52">
        <v>2.5000000000000001E-2</v>
      </c>
      <c r="L4" s="14" t="s">
        <v>29</v>
      </c>
      <c r="M4" s="2"/>
      <c r="N4" s="2"/>
      <c r="O4" s="1"/>
      <c r="P4" s="1"/>
      <c r="Q4" s="1"/>
      <c r="R4" s="1"/>
    </row>
    <row r="5" spans="1:18" ht="22" customHeight="1" x14ac:dyDescent="0.2">
      <c r="A5" s="39" cm="1">
        <f t="array" aca="1" ref="A5" ca="1">_FV(A1,"Market cap",TRUE)</f>
        <v>9637650000</v>
      </c>
      <c r="B5" s="7" t="s">
        <v>0</v>
      </c>
      <c r="C5" s="42">
        <f ca="1">F18/A5</f>
        <v>3.7768543161455337E-2</v>
      </c>
      <c r="D5" s="9" t="s">
        <v>24</v>
      </c>
      <c r="E5" s="44">
        <f>F20</f>
        <v>0.26863468634686349</v>
      </c>
      <c r="F5" s="9" t="s">
        <v>8</v>
      </c>
      <c r="G5" s="55">
        <v>318000000</v>
      </c>
      <c r="H5" s="12" t="s">
        <v>9</v>
      </c>
      <c r="I5" s="45">
        <f>I4+G4-G5</f>
        <v>6490991442.817132</v>
      </c>
      <c r="J5" s="12" t="s">
        <v>7</v>
      </c>
      <c r="K5" s="47">
        <f ca="1">I5/G3</f>
        <v>75.064060357150396</v>
      </c>
      <c r="L5" s="6" t="s">
        <v>11</v>
      </c>
      <c r="M5" s="2"/>
      <c r="N5" s="2"/>
      <c r="O5" s="1"/>
      <c r="P5" s="1"/>
      <c r="Q5" s="1"/>
      <c r="R5" s="1"/>
    </row>
    <row r="6" spans="1:18" ht="22" customHeight="1" x14ac:dyDescent="0.2">
      <c r="A6" s="40" cm="1">
        <f t="array" aca="1" ref="A6" ca="1">_FV(A1,"Beta")</f>
        <v>0.62890000000000001</v>
      </c>
      <c r="B6" s="8" t="s">
        <v>18</v>
      </c>
      <c r="C6" s="43">
        <f>K22</f>
        <v>8.1951829840475696E-3</v>
      </c>
      <c r="D6" s="10" t="s">
        <v>27</v>
      </c>
      <c r="E6" s="54">
        <v>0.154</v>
      </c>
      <c r="F6" s="11" t="s">
        <v>12</v>
      </c>
      <c r="G6" s="46">
        <f>G4-G5</f>
        <v>-120000000</v>
      </c>
      <c r="H6" s="11" t="s">
        <v>3</v>
      </c>
      <c r="I6" s="53">
        <v>0.1</v>
      </c>
      <c r="J6" s="10" t="s">
        <v>10</v>
      </c>
      <c r="K6" s="48">
        <f ca="1">K5/A3-1</f>
        <v>-0.1172049822750747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604000000</v>
      </c>
      <c r="C10" s="23">
        <v>845000000</v>
      </c>
      <c r="D10" s="23">
        <v>982000000</v>
      </c>
      <c r="E10" s="24">
        <v>1242000000</v>
      </c>
      <c r="F10" s="61">
        <v>1355000000</v>
      </c>
      <c r="G10" s="61">
        <v>1552000000</v>
      </c>
      <c r="H10" s="61">
        <v>1670000000</v>
      </c>
      <c r="I10" s="61">
        <v>1890714285.7142899</v>
      </c>
      <c r="J10" s="61">
        <v>2068750000</v>
      </c>
      <c r="K10" s="62" t="s">
        <v>19</v>
      </c>
      <c r="L10" s="2"/>
      <c r="M10" s="2"/>
      <c r="N10" s="2"/>
      <c r="O10" s="1"/>
      <c r="P10" s="1"/>
      <c r="Q10" s="1"/>
      <c r="R10" s="1"/>
    </row>
    <row r="11" spans="1:18" ht="22" customHeight="1" x14ac:dyDescent="0.2">
      <c r="A11" s="18"/>
      <c r="B11" s="19"/>
      <c r="C11" s="19">
        <f t="shared" ref="C11:J11" si="0">(C10/B10)-1</f>
        <v>0.39900662251655628</v>
      </c>
      <c r="D11" s="19">
        <f t="shared" si="0"/>
        <v>0.16213017751479297</v>
      </c>
      <c r="E11" s="25">
        <f t="shared" si="0"/>
        <v>0.26476578411405294</v>
      </c>
      <c r="F11" s="19">
        <f t="shared" si="0"/>
        <v>9.0982286634460507E-2</v>
      </c>
      <c r="G11" s="19">
        <f t="shared" si="0"/>
        <v>0.14538745387453877</v>
      </c>
      <c r="H11" s="19">
        <f t="shared" si="0"/>
        <v>7.6030927835051498E-2</v>
      </c>
      <c r="I11" s="19">
        <f t="shared" si="0"/>
        <v>0.13216424294268858</v>
      </c>
      <c r="J11" s="25">
        <f t="shared" si="0"/>
        <v>9.4163203626744796E-2</v>
      </c>
      <c r="K11" s="63">
        <f>AVERAGE(F11:J11)</f>
        <v>0.10774562298269683</v>
      </c>
      <c r="L11" s="2"/>
      <c r="M11" s="2"/>
      <c r="N11" s="2"/>
      <c r="O11" s="1"/>
      <c r="P11" s="1"/>
      <c r="Q11" s="1"/>
      <c r="R11" s="1"/>
    </row>
    <row r="12" spans="1:18" ht="22" customHeight="1" x14ac:dyDescent="0.2">
      <c r="A12" s="22" t="s">
        <v>30</v>
      </c>
      <c r="B12" s="23">
        <v>233000000</v>
      </c>
      <c r="C12" s="23">
        <v>307000000</v>
      </c>
      <c r="D12" s="23">
        <v>349000000</v>
      </c>
      <c r="E12" s="24">
        <v>441000000</v>
      </c>
      <c r="F12" s="23"/>
      <c r="G12" s="23"/>
      <c r="H12" s="23"/>
      <c r="I12" s="23"/>
      <c r="J12" s="24"/>
      <c r="K12" s="64"/>
      <c r="L12" s="2"/>
      <c r="M12" s="2"/>
      <c r="N12" s="2"/>
      <c r="O12" s="1"/>
      <c r="P12" s="1"/>
      <c r="Q12" s="1"/>
      <c r="R12" s="1"/>
    </row>
    <row r="13" spans="1:18" ht="22" customHeight="1" x14ac:dyDescent="0.2">
      <c r="A13" s="28"/>
      <c r="B13" s="29"/>
      <c r="C13" s="29">
        <f>(C12/B12)-1</f>
        <v>0.31759656652360513</v>
      </c>
      <c r="D13" s="29">
        <f>(D12/C12)-1</f>
        <v>0.13680781758957661</v>
      </c>
      <c r="E13" s="30">
        <f>(E12/D12)-1</f>
        <v>0.26361031518624634</v>
      </c>
      <c r="F13" s="29"/>
      <c r="G13" s="29"/>
      <c r="H13" s="29"/>
      <c r="I13" s="29"/>
      <c r="J13" s="30"/>
      <c r="K13" s="65"/>
      <c r="L13" s="2"/>
      <c r="M13" s="2"/>
      <c r="N13" s="2"/>
      <c r="O13" s="1"/>
      <c r="P13" s="1"/>
      <c r="Q13" s="1"/>
      <c r="R13" s="1"/>
    </row>
    <row r="14" spans="1:18" ht="22" customHeight="1" x14ac:dyDescent="0.2">
      <c r="A14" s="20" t="s">
        <v>1</v>
      </c>
      <c r="B14" s="21">
        <f>B12/B10</f>
        <v>0.38576158940397354</v>
      </c>
      <c r="C14" s="21">
        <f>C12/C10</f>
        <v>0.36331360946745561</v>
      </c>
      <c r="D14" s="21">
        <f>D12/D10</f>
        <v>0.35539714867617106</v>
      </c>
      <c r="E14" s="26">
        <f>E12/E10</f>
        <v>0.35507246376811596</v>
      </c>
      <c r="F14" s="21"/>
      <c r="G14" s="21"/>
      <c r="H14" s="21"/>
      <c r="I14" s="21"/>
      <c r="J14" s="26"/>
      <c r="K14" s="66"/>
      <c r="L14" s="2"/>
      <c r="M14" s="2"/>
      <c r="N14" s="2"/>
      <c r="O14" s="1"/>
      <c r="P14" s="1"/>
      <c r="Q14" s="1"/>
      <c r="R14" s="1"/>
    </row>
    <row r="15" spans="1:18" ht="22" customHeight="1" x14ac:dyDescent="0.2">
      <c r="A15" s="22" t="s">
        <v>15</v>
      </c>
      <c r="B15" s="23">
        <v>52000000</v>
      </c>
      <c r="C15" s="23">
        <v>55000000</v>
      </c>
      <c r="D15" s="23">
        <v>57000000</v>
      </c>
      <c r="E15" s="24">
        <v>79215000</v>
      </c>
      <c r="F15" s="61">
        <v>291000000</v>
      </c>
      <c r="G15" s="61">
        <v>358000000</v>
      </c>
      <c r="H15" s="61">
        <v>408000000</v>
      </c>
      <c r="I15" s="61">
        <v>458316428.57142901</v>
      </c>
      <c r="J15" s="61">
        <v>526459285.71428603</v>
      </c>
      <c r="K15" s="62" t="s">
        <v>20</v>
      </c>
      <c r="L15" s="2"/>
      <c r="M15" s="2"/>
      <c r="N15" s="2"/>
      <c r="O15" s="1"/>
      <c r="P15" s="1"/>
      <c r="Q15" s="1"/>
      <c r="R15" s="1"/>
    </row>
    <row r="16" spans="1:18" ht="22" customHeight="1" x14ac:dyDescent="0.2">
      <c r="A16" s="28"/>
      <c r="B16" s="29"/>
      <c r="C16" s="29">
        <f t="shared" ref="C16:J16" si="1">(C15/B15)-1</f>
        <v>5.7692307692307709E-2</v>
      </c>
      <c r="D16" s="29">
        <f t="shared" si="1"/>
        <v>3.6363636363636376E-2</v>
      </c>
      <c r="E16" s="30">
        <f t="shared" si="1"/>
        <v>0.38973684210526316</v>
      </c>
      <c r="F16" s="29">
        <f t="shared" si="1"/>
        <v>2.6735466767657639</v>
      </c>
      <c r="G16" s="29">
        <f t="shared" si="1"/>
        <v>0.23024054982817876</v>
      </c>
      <c r="H16" s="29">
        <f t="shared" si="1"/>
        <v>0.13966480446927365</v>
      </c>
      <c r="I16" s="29">
        <f t="shared" si="1"/>
        <v>0.12332457983193379</v>
      </c>
      <c r="J16" s="30">
        <f t="shared" si="1"/>
        <v>0.14868080848696197</v>
      </c>
      <c r="K16" s="65">
        <f>AVERAGE(G16:J16)</f>
        <v>0.16047768565408704</v>
      </c>
      <c r="L16" s="2"/>
      <c r="M16" s="2"/>
      <c r="N16" s="2"/>
      <c r="O16" s="1"/>
      <c r="P16" s="1"/>
      <c r="Q16" s="1"/>
      <c r="R16" s="1"/>
    </row>
    <row r="17" spans="1:18" ht="22" customHeight="1" x14ac:dyDescent="0.2">
      <c r="A17" s="4" t="s">
        <v>16</v>
      </c>
      <c r="B17" s="5">
        <f t="shared" ref="B17:J17" si="2">B15/B10</f>
        <v>8.6092715231788075E-2</v>
      </c>
      <c r="C17" s="5">
        <f t="shared" si="2"/>
        <v>6.5088757396449703E-2</v>
      </c>
      <c r="D17" s="5">
        <f t="shared" si="2"/>
        <v>5.8044806517311608E-2</v>
      </c>
      <c r="E17" s="27">
        <f t="shared" si="2"/>
        <v>6.378019323671498E-2</v>
      </c>
      <c r="F17" s="5">
        <f t="shared" si="2"/>
        <v>0.21476014760147602</v>
      </c>
      <c r="G17" s="5">
        <f t="shared" si="2"/>
        <v>0.23067010309278352</v>
      </c>
      <c r="H17" s="5">
        <f t="shared" si="2"/>
        <v>0.24431137724550897</v>
      </c>
      <c r="I17" s="5">
        <f t="shared" si="2"/>
        <v>0.24240385341896456</v>
      </c>
      <c r="J17" s="27">
        <f t="shared" si="2"/>
        <v>0.254481829952525</v>
      </c>
      <c r="K17" s="67"/>
      <c r="L17" s="2"/>
      <c r="M17" s="2"/>
      <c r="N17" s="2"/>
      <c r="O17" s="1"/>
      <c r="P17" s="1"/>
      <c r="Q17" s="1"/>
      <c r="R17" s="1"/>
    </row>
    <row r="18" spans="1:18" ht="22" customHeight="1" x14ac:dyDescent="0.2">
      <c r="A18" s="22" t="s">
        <v>17</v>
      </c>
      <c r="B18" s="23">
        <v>162000000</v>
      </c>
      <c r="C18" s="23">
        <v>154000000</v>
      </c>
      <c r="D18" s="23">
        <v>190000000</v>
      </c>
      <c r="E18" s="24">
        <v>211000000</v>
      </c>
      <c r="F18" s="61">
        <v>364000000</v>
      </c>
      <c r="G18" s="61">
        <v>434000000</v>
      </c>
      <c r="H18" s="61">
        <v>461000000</v>
      </c>
      <c r="I18" s="61">
        <v>515285714.28571397</v>
      </c>
      <c r="J18" s="61">
        <v>573535714.28571403</v>
      </c>
      <c r="K18" s="62" t="s">
        <v>21</v>
      </c>
      <c r="L18" s="2"/>
      <c r="M18" s="2"/>
      <c r="N18" s="2"/>
      <c r="P18" s="1"/>
      <c r="Q18" s="1"/>
      <c r="R18" s="1"/>
    </row>
    <row r="19" spans="1:18" ht="22" customHeight="1" x14ac:dyDescent="0.2">
      <c r="A19" s="31"/>
      <c r="B19" s="29"/>
      <c r="C19" s="29">
        <f t="shared" ref="C19:J19" si="3">(C18/B18)-1</f>
        <v>-4.9382716049382713E-2</v>
      </c>
      <c r="D19" s="29">
        <f t="shared" si="3"/>
        <v>0.23376623376623384</v>
      </c>
      <c r="E19" s="30">
        <f t="shared" si="3"/>
        <v>0.11052631578947358</v>
      </c>
      <c r="F19" s="29">
        <f t="shared" si="3"/>
        <v>0.72511848341232232</v>
      </c>
      <c r="G19" s="29">
        <f t="shared" si="3"/>
        <v>0.19230769230769229</v>
      </c>
      <c r="H19" s="29">
        <f t="shared" si="3"/>
        <v>6.2211981566820285E-2</v>
      </c>
      <c r="I19" s="29">
        <f t="shared" si="3"/>
        <v>0.11775643012085468</v>
      </c>
      <c r="J19" s="30">
        <f t="shared" si="3"/>
        <v>0.11304408095370122</v>
      </c>
      <c r="K19" s="65">
        <f>AVERAGE(G19:J19)</f>
        <v>0.12133004623726712</v>
      </c>
      <c r="L19" s="2"/>
      <c r="M19" s="2"/>
      <c r="N19" s="2"/>
      <c r="O19" s="1"/>
      <c r="P19" s="1"/>
      <c r="Q19" s="1"/>
      <c r="R19" s="1"/>
    </row>
    <row r="20" spans="1:18" ht="22" customHeight="1" x14ac:dyDescent="0.2">
      <c r="A20" s="34" t="s">
        <v>8</v>
      </c>
      <c r="B20" s="35">
        <f t="shared" ref="B20:J20" si="4">B18/B10</f>
        <v>0.26821192052980131</v>
      </c>
      <c r="C20" s="35">
        <f t="shared" si="4"/>
        <v>0.18224852071005918</v>
      </c>
      <c r="D20" s="35">
        <f t="shared" si="4"/>
        <v>0.19348268839103869</v>
      </c>
      <c r="E20" s="36">
        <f t="shared" si="4"/>
        <v>0.16988727858293076</v>
      </c>
      <c r="F20" s="35">
        <f t="shared" si="4"/>
        <v>0.26863468634686349</v>
      </c>
      <c r="G20" s="35">
        <f t="shared" si="4"/>
        <v>0.27963917525773196</v>
      </c>
      <c r="H20" s="35">
        <f t="shared" si="4"/>
        <v>0.27604790419161679</v>
      </c>
      <c r="I20" s="35">
        <f t="shared" si="4"/>
        <v>0.27253494522100413</v>
      </c>
      <c r="J20" s="36">
        <f t="shared" si="4"/>
        <v>0.27723780750971072</v>
      </c>
      <c r="K20" s="68"/>
      <c r="L20" s="2"/>
      <c r="M20" s="2"/>
      <c r="N20" s="2"/>
      <c r="O20" s="1"/>
      <c r="P20" s="1"/>
      <c r="Q20" s="1"/>
      <c r="R20" s="1"/>
    </row>
    <row r="21" spans="1:18" ht="22" customHeight="1" x14ac:dyDescent="0.2">
      <c r="A21" s="22" t="s">
        <v>31</v>
      </c>
      <c r="B21" s="23">
        <v>79925000</v>
      </c>
      <c r="C21" s="23">
        <v>79925000</v>
      </c>
      <c r="D21" s="23">
        <v>81890000</v>
      </c>
      <c r="E21" s="24">
        <v>81890000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2.4585548952142711E-2</v>
      </c>
      <c r="E22" s="33">
        <f t="shared" ref="E22" si="7">(E21/D21)-1</f>
        <v>0</v>
      </c>
      <c r="F22" s="29"/>
      <c r="G22" s="29"/>
      <c r="H22" s="29"/>
      <c r="I22" s="29"/>
      <c r="J22" s="30"/>
      <c r="K22" s="69">
        <f>AVERAGE(C22:E22)</f>
        <v>8.1951829840475696E-3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several diverse markets primarily in Europe. Its companies include Total Specific Solutions (TSS) Public and Topicus. Its Topics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 Its software solutions provide customers with real business value.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TOIT.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2024-11-20T04:12:28Z</dcterms:modified>
</cp:coreProperties>
</file>