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90055A89-D91B-2A4A-9B5C-224777BD0A14}"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A3" i="1" s="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<sst xmlns="http://schemas.openxmlformats.org/spreadsheetml/2006/main" count="36" uniqueCount="34">
  <si>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</si>
  <si>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</si>
  <si>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</si>
  <si>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</si>
  <si>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</si>
  <si>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</si>
  <si>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</si>
  <si>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</si>
  <si>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</si>
  <si>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</si>
  <si>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</si>
  <si>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</si>
  <si>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</si>
  <si>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</si>
  <si>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</si>
  <si>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</si>
  <si>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</si>
  <si>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</si>
  <si>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</si>
  <si>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</si>
  <si>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</si>
  <si>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</si>
  <si>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</si>
  <si>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</si>
  <si>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</si>
  <si>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</si>
  <si>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</si>
  <si>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</si>
  <si>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</si>
  <si>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</si>
  <si>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</si>
  <si>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</si>
  <si>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Share Dilution Rate</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</si>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</sst>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1"/>
      <name val="Helvetica Neue"/>
      <family val="2"/>
    </font>
    <font>
      <b/>
      <i/>
      <sz val="13"/>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2" fillId="2" borderId="1" xfId="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164" fontId="6"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3" fillId="2" borderId="1" xfId="0" applyFont="1" applyFill="1" applyBorder="1" applyAlignment="1">
      <alignment horizontal="left" vertical="center" indent="3"/>
    </xf>
    <xf numFmtId="9" fontId="3" fillId="2" borderId="1" xfId="1" applyFont="1" applyFill="1" applyBorder="1" applyAlignment="1">
      <alignment horizontal="left" vertical="center" indent="2"/>
    </xf>
    <xf numFmtId="164" fontId="10" fillId="3" borderId="9" xfId="0" applyNumberFormat="1" applyFont="1" applyFill="1" applyBorder="1" applyAlignment="1">
      <alignment horizontal="center" vertical="center"/>
    </xf>
    <xf numFmtId="164" fontId="2" fillId="7" borderId="11" xfId="0" applyNumberFormat="1" applyFont="1" applyFill="1" applyBorder="1" applyAlignment="1">
      <alignment horizontal="right" vertical="center" indent="1"/>
    </xf>
    <xf numFmtId="0" fontId="11" fillId="5" borderId="1" xfId="0" applyFont="1" applyFill="1" applyBorder="1" applyAlignment="1">
      <alignment horizontal="right" vertical="center" indent="1"/>
    </xf>
    <xf numFmtId="0" fontId="11"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460000000</c:v>
                </c:pt>
                <c:pt idx="1">
                  <c:v>654000000</c:v>
                </c:pt>
                <c:pt idx="2">
                  <c:v>838800000</c:v>
                </c:pt>
                <c:pt idx="3">
                  <c:v>1224000000</c:v>
                </c:pt>
                <c:pt idx="4">
                  <c:v>1580000000</c:v>
                </c:pt>
                <c:pt idx="5">
                  <c:v>1883000000</c:v>
                </c:pt>
                <c:pt idx="6">
                  <c:v>2242000000</c:v>
                </c:pt>
                <c:pt idx="7">
                  <c:v>2522000000</c:v>
                </c:pt>
                <c:pt idx="8">
                  <c:v>2711000000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88000000</c:v>
                </c:pt>
                <c:pt idx="1">
                  <c:v>153000000</c:v>
                </c:pt>
                <c:pt idx="2">
                  <c:v>160000000</c:v>
                </c:pt>
                <c:pt idx="3">
                  <c:v>308000000</c:v>
                </c:pt>
                <c:pt idx="4">
                  <c:v>355000000</c:v>
                </c:pt>
                <c:pt idx="5">
                  <c:v>416000000</c:v>
                </c:pt>
                <c:pt idx="6">
                  <c:v>494000000</c:v>
                </c:pt>
                <c:pt idx="7">
                  <c:v>596000000</c:v>
                </c:pt>
                <c:pt idx="8">
                  <c:v>658000000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270000000</c:v>
                </c:pt>
                <c:pt idx="1">
                  <c:v>457000000</c:v>
                </c:pt>
                <c:pt idx="2">
                  <c:v>550000000</c:v>
                </c:pt>
                <c:pt idx="3">
                  <c:v>948000000</c:v>
                </c:pt>
                <c:pt idx="4">
                  <c:v>1080000000</c:v>
                </c:pt>
                <c:pt idx="5">
                  <c:v>1160000000</c:v>
                </c:pt>
                <c:pt idx="6">
                  <c:v>1470000000</c:v>
                </c:pt>
                <c:pt idx="7">
                  <c:v>1638714285.7142899</c:v>
                </c:pt>
                <c:pt idx="8">
                  <c:v>1836428571.42858</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196850</xdr:colOff>
      <xdr:row>22</xdr:row>
      <xdr:rowOff>247650</xdr:rowOff>
    </xdr:from>
    <xdr:to>
      <xdr:col>10</xdr:col>
      <xdr:colOff>965200</xdr:colOff>
      <xdr:row>35</xdr:row>
      <xdr:rowOff>101600</xdr:rowOff>
    </xdr:to>
    <xdr:graphicFrame macro="">
      <xdr:nvGraphicFramePr>
        <xdr:cNvPr id="2" name="Chart 1">
          <a:extLst>
            <a:ext uri="{FF2B5EF4-FFF2-40B4-BE49-F238E27FC236}">
              <a16:creationId xmlns:a16="http://schemas.microsoft.com/office/drawing/2014/main" id="{B8607C64-D930-AEBA-22D2-32C51E5D46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https://www.bing.com/financeapi/forcetrigger?t=a1wldm&amp;q=XNYS%3aKNSL&amp;form=skydnc</v>
    <v>Learn more on Bing</v>
  </rv>
  <rv s="1">
    <v>0</v>
    <v>KINSALE CAPITAL GROUP, INC. (XNYS:KNSL)</v>
    <v>2</v>
    <v>3</v>
    <v>Finance</v>
    <v>4</v>
    <v>en-US</v>
    <v>a1wldm</v>
    <v>268435456</v>
    <v>1</v>
    <v>Powered by Refinitiv</v>
    <v>548.47</v>
    <v>325.01</v>
    <v>1.0996999999999999</v>
    <v>-3.35</v>
    <v>-7.4180000000000001E-3</v>
    <v>3.74</v>
    <v>8.3429999999999997E-3</v>
    <v>USD</v>
    <v>Kinsale Capital Group, Inc. is a property and casualty insurance company that focuses on the excess and surplus lines (E&amp;S) market in the United States. The Company markets and sells insurance products in approximately 50 states, the District of Columbia, the Commonwealth of Puerto Rico, and the United States Virgin Islands primarily through a network of independent insurance brokers. It writes an array of insurance coverages for risks that are unusual or hard to place in the standard insurance market. Its commercial lines offerings include commercial property, excess casualty, small business casualty, construction, general casualty, allied health, products liability, small business property, life sciences, entertainment, energy, professional liability, management liability, environmental, excess professional, health care, public entity, commercial auto, inland marine, aviation, ocean marine, product recall, and railroad. It also writes homeowners coverage in the personal lines market.</v>
    <v>561</v>
    <v>New York Stock Exchange</v>
    <v>XNYS</v>
    <v>XNYS</v>
    <v>2035 MAYWILL STREET, SUITE 100, RICHMOND, VA, 23230 US</v>
    <v>454.16</v>
    <v>Insurance</v>
    <v>Stock</v>
    <v>45603.965272453126</v>
    <v>0</v>
    <v>444.51</v>
    <v>10517080000</v>
    <v>KINSALE CAPITAL GROUP, INC.</v>
    <v>KINSALE CAPITAL GROUP, INC.</v>
    <v>451.61</v>
    <v>25.564699999999998</v>
    <v>451.61</v>
    <v>448.26</v>
    <v>452</v>
    <v>23287980</v>
    <v>KNSL</v>
    <v>KINSALE CAPITAL GROUP, INC. (XNYS:KNSL)</v>
    <v>97193</v>
    <v>162452</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KNSL/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4" sqref="L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49"/>
      <c r="F2" s="49"/>
      <c r="G2" s="49"/>
      <c r="H2" s="49"/>
      <c r="I2" s="49"/>
      <c r="J2" s="49"/>
    </row>
    <row r="3" spans="1:18" ht="22" customHeight="1" x14ac:dyDescent="0.2">
      <c r="A3" s="35" cm="1">
        <f t="array" aca="1" ref="A3" ca="1">_FV(A1,"Price")</f>
        <v>448.26</v>
      </c>
      <c r="B3" s="6" t="s">
        <v>22</v>
      </c>
      <c r="C3" s="39">
        <f ca="1">A5/F10</f>
        <v>6.6563797468354426</v>
      </c>
      <c r="D3" s="9" t="s">
        <v>26</v>
      </c>
      <c r="E3" s="42">
        <f>E14</f>
        <v>0.25351307189542482</v>
      </c>
      <c r="F3" s="9" t="s">
        <v>1</v>
      </c>
      <c r="G3" s="43" cm="1">
        <f t="array" aca="1" ref="G3" ca="1">_FV(A1,"Shares outstanding",TRUE)*(1+(5*C6))</f>
        <v>24131360.050434005</v>
      </c>
      <c r="H3" s="12" t="s">
        <v>4</v>
      </c>
      <c r="I3" s="43">
        <f>J18*(1+K4)/(I6-K4)</f>
        <v>25097857142.857254</v>
      </c>
      <c r="J3" s="9" t="s">
        <v>2</v>
      </c>
      <c r="K3" s="75" t="s">
        <v>33</v>
      </c>
      <c r="L3" s="76"/>
      <c r="M3" s="2"/>
      <c r="N3" s="2"/>
      <c r="O3" s="1"/>
      <c r="P3" s="1"/>
      <c r="Q3" s="1"/>
      <c r="R3" s="1"/>
    </row>
    <row r="4" spans="1:18" ht="22" customHeight="1" x14ac:dyDescent="0.2">
      <c r="A4" s="36" cm="1">
        <f t="array" aca="1" ref="A4" ca="1">_FV(A1,"Change (%)",TRUE)</f>
        <v>-7.4180000000000001E-3</v>
      </c>
      <c r="B4" s="7" t="s">
        <v>23</v>
      </c>
      <c r="C4" s="39">
        <f ca="1">A5/F15</f>
        <v>29.625577464788734</v>
      </c>
      <c r="D4" s="9" t="s">
        <v>25</v>
      </c>
      <c r="E4" s="42">
        <f>F17</f>
        <v>0.22468354430379747</v>
      </c>
      <c r="F4" s="9" t="s">
        <v>6</v>
      </c>
      <c r="G4" s="53">
        <v>132300000</v>
      </c>
      <c r="H4" s="12" t="s">
        <v>28</v>
      </c>
      <c r="I4" s="43">
        <f>NPV(I6,F18,G18,H18,I18,(J18+I3))</f>
        <v>20888264853.10339</v>
      </c>
      <c r="J4" s="12" t="s">
        <v>5</v>
      </c>
      <c r="K4" s="50">
        <v>2.5000000000000001E-2</v>
      </c>
      <c r="L4" s="14" t="s">
        <v>29</v>
      </c>
      <c r="M4" s="2"/>
      <c r="N4" s="2"/>
      <c r="O4" s="1"/>
      <c r="P4" s="1"/>
      <c r="Q4" s="1"/>
      <c r="R4" s="1"/>
    </row>
    <row r="5" spans="1:18" ht="22" customHeight="1" x14ac:dyDescent="0.2">
      <c r="A5" s="37" cm="1">
        <f t="array" aca="1" ref="A5" ca="1">_FV(A1,"Market cap",TRUE)</f>
        <v>10517080000</v>
      </c>
      <c r="B5" s="7" t="s">
        <v>0</v>
      </c>
      <c r="C5" s="40">
        <f ca="1">F18/A5</f>
        <v>0.10269010029399796</v>
      </c>
      <c r="D5" s="9" t="s">
        <v>24</v>
      </c>
      <c r="E5" s="42">
        <f>F20</f>
        <v>0.68354430379746833</v>
      </c>
      <c r="F5" s="9" t="s">
        <v>8</v>
      </c>
      <c r="G5" s="53">
        <v>183800000</v>
      </c>
      <c r="H5" s="12" t="s">
        <v>9</v>
      </c>
      <c r="I5" s="43">
        <f>I4+G4-G5</f>
        <v>20836764853.10339</v>
      </c>
      <c r="J5" s="12" t="s">
        <v>7</v>
      </c>
      <c r="K5" s="45">
        <f ca="1">I5/G3</f>
        <v>863.4724611275542</v>
      </c>
      <c r="L5" s="6" t="s">
        <v>11</v>
      </c>
      <c r="M5" s="2"/>
      <c r="N5" s="2"/>
      <c r="O5" s="1"/>
      <c r="P5" s="1"/>
      <c r="Q5" s="1"/>
      <c r="R5" s="1"/>
    </row>
    <row r="6" spans="1:18" ht="22" customHeight="1" x14ac:dyDescent="0.2">
      <c r="A6" s="38" cm="1">
        <f t="array" aca="1" ref="A6" ca="1">_FV(A1,"Beta")</f>
        <v>1.0996999999999999</v>
      </c>
      <c r="B6" s="8" t="s">
        <v>18</v>
      </c>
      <c r="C6" s="41">
        <f>K22</f>
        <v>7.2430502811665258E-3</v>
      </c>
      <c r="D6" s="10" t="s">
        <v>32</v>
      </c>
      <c r="E6" s="52">
        <v>0.29599999999999999</v>
      </c>
      <c r="F6" s="11" t="s">
        <v>12</v>
      </c>
      <c r="G6" s="44">
        <f>G4-G5</f>
        <v>-51500000</v>
      </c>
      <c r="H6" s="11" t="s">
        <v>3</v>
      </c>
      <c r="I6" s="51">
        <v>0.1</v>
      </c>
      <c r="J6" s="10" t="s">
        <v>10</v>
      </c>
      <c r="K6" s="46">
        <f ca="1">K5/A3-1</f>
        <v>0.92627595843384247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2020</v>
      </c>
      <c r="C9" s="55">
        <v>2021</v>
      </c>
      <c r="D9" s="55">
        <v>2022</v>
      </c>
      <c r="E9" s="56">
        <v>2023</v>
      </c>
      <c r="F9" s="68">
        <v>2024</v>
      </c>
      <c r="G9" s="68">
        <v>2025</v>
      </c>
      <c r="H9" s="68">
        <v>2026</v>
      </c>
      <c r="I9" s="68">
        <v>2027</v>
      </c>
      <c r="J9" s="69">
        <v>2028</v>
      </c>
      <c r="K9" s="13"/>
      <c r="L9" s="2"/>
      <c r="M9" s="2"/>
      <c r="N9" s="2"/>
      <c r="O9" s="1"/>
      <c r="P9" s="1"/>
      <c r="Q9" s="1"/>
      <c r="R9" s="1"/>
    </row>
    <row r="10" spans="1:18" ht="22" customHeight="1" x14ac:dyDescent="0.2">
      <c r="A10" s="20" t="s">
        <v>14</v>
      </c>
      <c r="B10" s="21">
        <v>460000000</v>
      </c>
      <c r="C10" s="21">
        <v>654000000</v>
      </c>
      <c r="D10" s="21">
        <v>838800000</v>
      </c>
      <c r="E10" s="22">
        <v>1224000000</v>
      </c>
      <c r="F10" s="67">
        <v>1580000000</v>
      </c>
      <c r="G10" s="67">
        <v>1883000000</v>
      </c>
      <c r="H10" s="67">
        <v>2242000000</v>
      </c>
      <c r="I10" s="67">
        <v>2522000000</v>
      </c>
      <c r="J10" s="67">
        <v>2711000000</v>
      </c>
      <c r="K10" s="66" t="s">
        <v>19</v>
      </c>
      <c r="L10" s="2"/>
      <c r="M10" s="2"/>
      <c r="N10" s="2"/>
      <c r="O10" s="1"/>
      <c r="P10" s="1"/>
      <c r="Q10" s="1"/>
      <c r="R10" s="1"/>
    </row>
    <row r="11" spans="1:18" ht="22" customHeight="1" x14ac:dyDescent="0.2">
      <c r="A11" s="65"/>
      <c r="B11" s="18"/>
      <c r="C11" s="18">
        <f t="shared" ref="C11:J11" si="0">(C10/B10)-1</f>
        <v>0.42173913043478262</v>
      </c>
      <c r="D11" s="18">
        <f t="shared" si="0"/>
        <v>0.28256880733944945</v>
      </c>
      <c r="E11" s="23">
        <f t="shared" si="0"/>
        <v>0.45922746781115875</v>
      </c>
      <c r="F11" s="18">
        <f t="shared" si="0"/>
        <v>0.29084967320261446</v>
      </c>
      <c r="G11" s="18">
        <f t="shared" si="0"/>
        <v>0.19177215189873409</v>
      </c>
      <c r="H11" s="18">
        <f t="shared" si="0"/>
        <v>0.1906532129580456</v>
      </c>
      <c r="I11" s="18">
        <f t="shared" si="0"/>
        <v>0.12488849241748445</v>
      </c>
      <c r="J11" s="23">
        <f t="shared" si="0"/>
        <v>7.4940523394131597E-2</v>
      </c>
      <c r="K11" s="58">
        <f>AVERAGE(F11:J11)</f>
        <v>0.17462081077420205</v>
      </c>
      <c r="L11" s="2"/>
      <c r="M11" s="2"/>
      <c r="N11" s="2"/>
      <c r="O11" s="1"/>
      <c r="P11" s="1"/>
      <c r="Q11" s="1"/>
      <c r="R11" s="1"/>
    </row>
    <row r="12" spans="1:18" ht="22" customHeight="1" x14ac:dyDescent="0.2">
      <c r="A12" s="20" t="s">
        <v>30</v>
      </c>
      <c r="B12" s="21">
        <v>86000000</v>
      </c>
      <c r="C12" s="21">
        <v>165000000</v>
      </c>
      <c r="D12" s="21">
        <v>156000000</v>
      </c>
      <c r="E12" s="22">
        <v>310300000</v>
      </c>
      <c r="F12" s="21"/>
      <c r="G12" s="21"/>
      <c r="H12" s="21"/>
      <c r="I12" s="21"/>
      <c r="J12" s="22"/>
      <c r="K12" s="57"/>
      <c r="L12" s="2"/>
      <c r="M12" s="2"/>
      <c r="N12" s="2"/>
      <c r="O12" s="1"/>
      <c r="P12" s="1"/>
      <c r="Q12" s="1"/>
      <c r="R12" s="1"/>
    </row>
    <row r="13" spans="1:18" ht="22" customHeight="1" x14ac:dyDescent="0.2">
      <c r="A13" s="26"/>
      <c r="B13" s="27"/>
      <c r="C13" s="27">
        <f>(C12/B12)-1</f>
        <v>0.91860465116279078</v>
      </c>
      <c r="D13" s="27">
        <f>(D12/C12)-1</f>
        <v>-5.4545454545454564E-2</v>
      </c>
      <c r="E13" s="28">
        <f>(E12/D12)-1</f>
        <v>0.98910256410256414</v>
      </c>
      <c r="F13" s="27"/>
      <c r="G13" s="27"/>
      <c r="H13" s="27"/>
      <c r="I13" s="27"/>
      <c r="J13" s="28"/>
      <c r="K13" s="59"/>
      <c r="L13" s="2"/>
      <c r="M13" s="2"/>
      <c r="N13" s="2"/>
      <c r="O13" s="1"/>
      <c r="P13" s="1"/>
      <c r="Q13" s="1"/>
      <c r="R13" s="1"/>
    </row>
    <row r="14" spans="1:18" ht="22" customHeight="1" x14ac:dyDescent="0.2">
      <c r="A14" s="64" t="s">
        <v>1</v>
      </c>
      <c r="B14" s="19">
        <f>B12/B10</f>
        <v>0.18695652173913044</v>
      </c>
      <c r="C14" s="19">
        <f>C12/C10</f>
        <v>0.25229357798165136</v>
      </c>
      <c r="D14" s="19">
        <f>D12/D10</f>
        <v>0.1859799713876967</v>
      </c>
      <c r="E14" s="24">
        <f>E12/E10</f>
        <v>0.25351307189542482</v>
      </c>
      <c r="F14" s="19"/>
      <c r="G14" s="19"/>
      <c r="H14" s="19"/>
      <c r="I14" s="19"/>
      <c r="J14" s="24"/>
      <c r="K14" s="60"/>
      <c r="L14" s="2"/>
      <c r="M14" s="2"/>
      <c r="N14" s="2"/>
      <c r="O14" s="1"/>
      <c r="P14" s="1"/>
      <c r="Q14" s="1"/>
      <c r="R14" s="1"/>
    </row>
    <row r="15" spans="1:18" ht="22" customHeight="1" x14ac:dyDescent="0.2">
      <c r="A15" s="20" t="s">
        <v>15</v>
      </c>
      <c r="B15" s="21">
        <v>88000000</v>
      </c>
      <c r="C15" s="21">
        <v>153000000</v>
      </c>
      <c r="D15" s="21">
        <v>160000000</v>
      </c>
      <c r="E15" s="22">
        <v>308000000</v>
      </c>
      <c r="F15" s="67">
        <v>355000000</v>
      </c>
      <c r="G15" s="67">
        <v>416000000</v>
      </c>
      <c r="H15" s="67">
        <v>494000000</v>
      </c>
      <c r="I15" s="67">
        <v>596000000</v>
      </c>
      <c r="J15" s="67">
        <v>658000000</v>
      </c>
      <c r="K15" s="66" t="s">
        <v>20</v>
      </c>
      <c r="L15" s="2"/>
      <c r="M15" s="2"/>
      <c r="N15" s="2"/>
      <c r="O15" s="1"/>
      <c r="P15" s="1"/>
      <c r="Q15" s="1"/>
      <c r="R15" s="1"/>
    </row>
    <row r="16" spans="1:18" ht="22" customHeight="1" x14ac:dyDescent="0.2">
      <c r="A16" s="26"/>
      <c r="B16" s="27"/>
      <c r="C16" s="27">
        <f t="shared" ref="C16:J16" si="1">(C15/B15)-1</f>
        <v>0.73863636363636354</v>
      </c>
      <c r="D16" s="27">
        <f t="shared" si="1"/>
        <v>4.5751633986928164E-2</v>
      </c>
      <c r="E16" s="28">
        <f t="shared" si="1"/>
        <v>0.92500000000000004</v>
      </c>
      <c r="F16" s="27">
        <f t="shared" si="1"/>
        <v>0.15259740259740262</v>
      </c>
      <c r="G16" s="27">
        <f t="shared" si="1"/>
        <v>0.17183098591549295</v>
      </c>
      <c r="H16" s="27">
        <f t="shared" si="1"/>
        <v>0.1875</v>
      </c>
      <c r="I16" s="27">
        <f t="shared" si="1"/>
        <v>0.20647773279352233</v>
      </c>
      <c r="J16" s="28">
        <f t="shared" si="1"/>
        <v>0.10402684563758391</v>
      </c>
      <c r="K16" s="59">
        <f>AVERAGE(F16:J16)</f>
        <v>0.16448659338880037</v>
      </c>
      <c r="L16" s="2"/>
      <c r="M16" s="2"/>
      <c r="N16" s="2"/>
      <c r="O16" s="1"/>
      <c r="P16" s="1"/>
      <c r="Q16" s="1"/>
      <c r="R16" s="1"/>
    </row>
    <row r="17" spans="1:18" ht="22" customHeight="1" x14ac:dyDescent="0.2">
      <c r="A17" s="4" t="s">
        <v>16</v>
      </c>
      <c r="B17" s="5">
        <f t="shared" ref="B17:J17" si="2">B15/B10</f>
        <v>0.19130434782608696</v>
      </c>
      <c r="C17" s="5">
        <f t="shared" si="2"/>
        <v>0.23394495412844038</v>
      </c>
      <c r="D17" s="5">
        <f t="shared" si="2"/>
        <v>0.19074868860276586</v>
      </c>
      <c r="E17" s="25">
        <f t="shared" si="2"/>
        <v>0.25163398692810457</v>
      </c>
      <c r="F17" s="5">
        <f t="shared" si="2"/>
        <v>0.22468354430379747</v>
      </c>
      <c r="G17" s="5">
        <f t="shared" si="2"/>
        <v>0.22092405735528411</v>
      </c>
      <c r="H17" s="5">
        <f t="shared" si="2"/>
        <v>0.22033898305084745</v>
      </c>
      <c r="I17" s="5">
        <f t="shared" si="2"/>
        <v>0.23632038065027755</v>
      </c>
      <c r="J17" s="25">
        <f t="shared" si="2"/>
        <v>0.24271486536333456</v>
      </c>
      <c r="K17" s="61"/>
      <c r="L17" s="2"/>
      <c r="M17" s="2"/>
      <c r="N17" s="2"/>
      <c r="O17" s="1"/>
      <c r="P17" s="1"/>
      <c r="Q17" s="1"/>
      <c r="R17" s="1"/>
    </row>
    <row r="18" spans="1:18" ht="22" customHeight="1" x14ac:dyDescent="0.2">
      <c r="A18" s="20" t="s">
        <v>17</v>
      </c>
      <c r="B18" s="21">
        <v>270000000</v>
      </c>
      <c r="C18" s="21">
        <v>457000000</v>
      </c>
      <c r="D18" s="21">
        <v>550000000</v>
      </c>
      <c r="E18" s="22">
        <v>948000000</v>
      </c>
      <c r="F18" s="67">
        <v>1080000000</v>
      </c>
      <c r="G18" s="67">
        <v>1160000000</v>
      </c>
      <c r="H18" s="67">
        <v>1470000000</v>
      </c>
      <c r="I18" s="67">
        <v>1638714285.7142899</v>
      </c>
      <c r="J18" s="67">
        <v>1836428571.42858</v>
      </c>
      <c r="K18" s="66" t="s">
        <v>21</v>
      </c>
      <c r="L18" s="2"/>
      <c r="M18" s="2"/>
      <c r="N18" s="2"/>
      <c r="P18" s="1"/>
      <c r="Q18" s="1"/>
      <c r="R18" s="1"/>
    </row>
    <row r="19" spans="1:18" ht="22" customHeight="1" x14ac:dyDescent="0.2">
      <c r="A19" s="29"/>
      <c r="B19" s="27"/>
      <c r="C19" s="27">
        <f t="shared" ref="C19:J19" si="3">(C18/B18)-1</f>
        <v>0.69259259259259265</v>
      </c>
      <c r="D19" s="27">
        <f t="shared" si="3"/>
        <v>0.20350109409190376</v>
      </c>
      <c r="E19" s="28">
        <f t="shared" si="3"/>
        <v>0.72363636363636363</v>
      </c>
      <c r="F19" s="27">
        <f t="shared" si="3"/>
        <v>0.139240506329114</v>
      </c>
      <c r="G19" s="27">
        <f t="shared" si="3"/>
        <v>7.4074074074074181E-2</v>
      </c>
      <c r="H19" s="27">
        <f t="shared" si="3"/>
        <v>0.26724137931034475</v>
      </c>
      <c r="I19" s="27">
        <f t="shared" si="3"/>
        <v>0.11477162293489118</v>
      </c>
      <c r="J19" s="28">
        <f t="shared" si="3"/>
        <v>0.12065207915613518</v>
      </c>
      <c r="K19" s="59">
        <f>AVERAGE(F19:J19)</f>
        <v>0.14319593236091185</v>
      </c>
      <c r="L19" s="2"/>
      <c r="M19" s="2"/>
      <c r="N19" s="2"/>
      <c r="O19" s="1"/>
      <c r="P19" s="1"/>
      <c r="Q19" s="1"/>
      <c r="R19" s="1"/>
    </row>
    <row r="20" spans="1:18" ht="22" customHeight="1" x14ac:dyDescent="0.2">
      <c r="A20" s="32" t="s">
        <v>8</v>
      </c>
      <c r="B20" s="33">
        <f t="shared" ref="B20:J20" si="4">B18/B10</f>
        <v>0.58695652173913049</v>
      </c>
      <c r="C20" s="33">
        <f t="shared" si="4"/>
        <v>0.69877675840978593</v>
      </c>
      <c r="D20" s="33">
        <f t="shared" si="4"/>
        <v>0.65569861707200761</v>
      </c>
      <c r="E20" s="34">
        <f t="shared" si="4"/>
        <v>0.77450980392156865</v>
      </c>
      <c r="F20" s="33">
        <f t="shared" si="4"/>
        <v>0.68354430379746833</v>
      </c>
      <c r="G20" s="33">
        <f t="shared" si="4"/>
        <v>0.61603823685608072</v>
      </c>
      <c r="H20" s="33">
        <f t="shared" si="4"/>
        <v>0.65566458519179305</v>
      </c>
      <c r="I20" s="33">
        <f t="shared" si="4"/>
        <v>0.64976775801518238</v>
      </c>
      <c r="J20" s="34">
        <f t="shared" si="4"/>
        <v>0.67739895663171523</v>
      </c>
      <c r="K20" s="62"/>
      <c r="L20" s="2"/>
      <c r="M20" s="2"/>
      <c r="N20" s="2"/>
      <c r="O20" s="1"/>
      <c r="P20" s="1"/>
      <c r="Q20" s="1"/>
      <c r="R20" s="1"/>
    </row>
    <row r="21" spans="1:18" ht="22" customHeight="1" x14ac:dyDescent="0.2">
      <c r="A21" s="20" t="s">
        <v>31</v>
      </c>
      <c r="B21" s="21">
        <v>22677000</v>
      </c>
      <c r="C21" s="21">
        <v>22819000</v>
      </c>
      <c r="D21" s="21">
        <v>23080000</v>
      </c>
      <c r="E21" s="22">
        <v>23173000</v>
      </c>
      <c r="F21" s="21"/>
      <c r="G21" s="21"/>
      <c r="H21" s="21"/>
      <c r="I21" s="21"/>
      <c r="J21" s="22"/>
      <c r="K21" s="66" t="s">
        <v>27</v>
      </c>
      <c r="L21" s="2"/>
      <c r="M21" s="2"/>
      <c r="N21" s="2"/>
      <c r="P21" s="1"/>
      <c r="Q21" s="1"/>
      <c r="R21" s="1"/>
    </row>
    <row r="22" spans="1:18" ht="22" customHeight="1" x14ac:dyDescent="0.2">
      <c r="A22" s="29"/>
      <c r="B22" s="27"/>
      <c r="C22" s="30">
        <f t="shared" ref="C22" si="5">(C21/B21)-1</f>
        <v>6.2618512148873151E-3</v>
      </c>
      <c r="D22" s="30">
        <f t="shared" ref="D22" si="6">(D21/C21)-1</f>
        <v>1.1437836890310749E-2</v>
      </c>
      <c r="E22" s="31">
        <f t="shared" ref="E22" si="7">(E21/D21)-1</f>
        <v>4.0294627383015147E-3</v>
      </c>
      <c r="F22" s="27"/>
      <c r="G22" s="27"/>
      <c r="H22" s="27"/>
      <c r="I22" s="27"/>
      <c r="J22" s="28"/>
      <c r="K22" s="63">
        <f>AVERAGE(C22:E22)</f>
        <v>7.2430502811665258E-3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Insurance</v>
      </c>
      <c r="B25" s="72"/>
      <c r="C25" s="72"/>
      <c r="D25" s="73" cm="1">
        <f t="array" aca="1" ref="D25" ca="1">_FV(A1,"Year incorporated",TRUE)</f>
        <v>2014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Kinsale Capital Group, Inc. is a property and casualty insurance company that focuses on the excess and surplus lines (E&amp;S) market in the United States. The Company markets and sells insurance products in approximately 50 states, the District of Columbia, the Commonwealth of Puerto Rico, and the United States Virgin Islands primarily through a network of independent insurance brokers. It writes an array of insurance coverages for risks that are unusual or hard to place in the standard insurance market. Its commercial lines offerings include commercial property, excess casualty, small business casualty, construction, general casualty, allied health, products liability, small business property, life sciences, entertainment, energy, professional liability, management liability, environmental, excess professional, health care, public entity, commercial auto, inland marine, aviation, ocean marine, product recall, and railroad. It also writes homeowners coverage in the personal lines market.</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KNSL/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2024-11-08T07:19:47Z</dcterms:modified>
</cp:coreProperties>
</file>