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FC2922CD-98BE-854C-ADCC-179295F4B78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G3"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<sst xmlns="http://schemas.openxmlformats.org/spreadsheetml/2006/main" count="36" uniqueCount="33">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</sst>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245600000000</c:v>
                </c:pt>
                <c:pt idx="1">
                  <c:v>276200000000</c:v>
                </c:pt>
                <c:pt idx="2">
                  <c:v>302000000000</c:v>
                </c:pt>
                <c:pt idx="3">
                  <c:v>364500000000</c:v>
                </c:pt>
                <c:pt idx="4">
                  <c:v>324600000000</c:v>
                </c:pt>
                <c:pt idx="5">
                  <c:v>348100000000</c:v>
                </c:pt>
                <c:pt idx="6">
                  <c:v>386700000000</c:v>
                </c:pt>
                <c:pt idx="7">
                  <c:v>405342857142.85699</c:v>
                </c:pt>
                <c:pt idx="8">
                  <c:v>426403571428.57098</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42521000000</c:v>
                </c:pt>
                <c:pt idx="1">
                  <c:v>89937000000</c:v>
                </c:pt>
                <c:pt idx="2">
                  <c:v>-22759000000</c:v>
                </c:pt>
                <c:pt idx="3">
                  <c:v>96223000000</c:v>
                </c:pt>
                <c:pt idx="4">
                  <c:v>46489000000</c:v>
                </c:pt>
                <c:pt idx="5">
                  <c:v>43641000000</c:v>
                </c:pt>
                <c:pt idx="6">
                  <c:v>45000000000</c:v>
                </c:pt>
                <c:pt idx="7">
                  <c:v>48550000000</c:v>
                </c:pt>
                <c:pt idx="8">
                  <c:v>52000000000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55128000000</c:v>
                </c:pt>
                <c:pt idx="1">
                  <c:v>82332000000</c:v>
                </c:pt>
                <c:pt idx="2">
                  <c:v>-35689000000</c:v>
                </c:pt>
                <c:pt idx="3">
                  <c:v>92025000000</c:v>
                </c:pt>
                <c:pt idx="4">
                  <c:v>48055000000</c:v>
                </c:pt>
                <c:pt idx="5">
                  <c:v>54860000000</c:v>
                </c:pt>
                <c:pt idx="6">
                  <c:v>68728000000</c:v>
                </c:pt>
                <c:pt idx="7">
                  <c:v>71000000000</c:v>
                </c:pt>
                <c:pt idx="8">
                  <c:v>74000000000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484.82</v>
    <v>344.29500000000002</v>
    <v>0.87039999999999995</v>
    <v>23.44</v>
    <v>5.2666999999999999E-2</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469.26</v>
    <v>Consumer Goods Conglomerates</v>
    <v>Stock</v>
    <v>45602.976380253909</v>
    <v>0</v>
    <v>459.48009999999999</v>
    <v>958622400000</v>
    <v>BERKSHIRE HATHAWAY INC.</v>
    <v>BERKSHIRE HATHAWAY INC.</v>
    <v>461</v>
    <v>14.914099999999999</v>
    <v>445.06</v>
    <v>468.5</v>
    <v>1436700</v>
    <v>BRK.B</v>
    <v>BERKSHIRE HATHAWAY INC. (XNYS:BRK.B)</v>
    <v>7159</v>
    <v>3319976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RK.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11" sqref="K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468.5</v>
      </c>
      <c r="B3" s="6" t="s">
        <v>22</v>
      </c>
      <c r="C3" s="41">
        <f ca="1">A5/F10</f>
        <v>2.953242144177449</v>
      </c>
      <c r="D3" s="9" t="s">
        <v>26</v>
      </c>
      <c r="E3" s="44">
        <f>E14</f>
        <v>0.33799725651577506</v>
      </c>
      <c r="F3" s="9" t="s">
        <v>1</v>
      </c>
      <c r="G3" s="45">
        <f>E21*(1+(5*C6))</f>
        <v>1255301364.3335905</v>
      </c>
      <c r="H3" s="12" t="s">
        <v>4</v>
      </c>
      <c r="I3" s="45">
        <f>J18*(1+K4)/(I6-K4)</f>
        <v>943500000000</v>
      </c>
      <c r="J3" s="9" t="s">
        <v>2</v>
      </c>
      <c r="K3" s="75" t="s">
        <v>32</v>
      </c>
      <c r="L3" s="76"/>
      <c r="M3" s="2"/>
      <c r="N3" s="2"/>
      <c r="O3" s="1"/>
      <c r="P3" s="1"/>
      <c r="Q3" s="1"/>
      <c r="R3" s="1"/>
    </row>
    <row r="4" spans="1:18" ht="22" customHeight="1" x14ac:dyDescent="0.2">
      <c r="A4" s="38" cm="1">
        <f t="array" aca="1" ref="A4" ca="1">_FV(A1,"Change (%)",TRUE)</f>
        <v>5.2666999999999999E-2</v>
      </c>
      <c r="B4" s="7" t="s">
        <v>23</v>
      </c>
      <c r="C4" s="41">
        <f ca="1">A5/F15</f>
        <v>20.620413431134246</v>
      </c>
      <c r="D4" s="9" t="s">
        <v>25</v>
      </c>
      <c r="E4" s="44">
        <f>F17</f>
        <v>0.14321934688847812</v>
      </c>
      <c r="F4" s="9" t="s">
        <v>6</v>
      </c>
      <c r="G4" s="55">
        <v>325000000000</v>
      </c>
      <c r="H4" s="12" t="s">
        <v>28</v>
      </c>
      <c r="I4" s="45">
        <f>NPV(I6,F18,G18,H18,I18,(J18+I3))</f>
        <v>820942971791.54395</v>
      </c>
      <c r="J4" s="12" t="s">
        <v>5</v>
      </c>
      <c r="K4" s="52">
        <v>0.02</v>
      </c>
      <c r="L4" s="14" t="s">
        <v>29</v>
      </c>
      <c r="M4" s="2"/>
      <c r="N4" s="2"/>
      <c r="O4" s="1"/>
      <c r="P4" s="1"/>
      <c r="Q4" s="1"/>
      <c r="R4" s="1"/>
    </row>
    <row r="5" spans="1:18" ht="22" customHeight="1" x14ac:dyDescent="0.2">
      <c r="A5" s="39" cm="1">
        <f t="array" aca="1" ref="A5" ca="1">_FV(A1,"Market cap",TRUE)</f>
        <v>958622400000</v>
      </c>
      <c r="B5" s="7" t="s">
        <v>0</v>
      </c>
      <c r="C5" s="42">
        <f ca="1">F18/A5</f>
        <v>5.0129227107566024E-2</v>
      </c>
      <c r="D5" s="9" t="s">
        <v>24</v>
      </c>
      <c r="E5" s="44">
        <f>F20</f>
        <v>0.14804374614910659</v>
      </c>
      <c r="F5" s="9" t="s">
        <v>8</v>
      </c>
      <c r="G5" s="55">
        <v>133600000000</v>
      </c>
      <c r="H5" s="12" t="s">
        <v>9</v>
      </c>
      <c r="I5" s="45">
        <f>I4+G4-G5</f>
        <v>1012342971791.5439</v>
      </c>
      <c r="J5" s="12" t="s">
        <v>7</v>
      </c>
      <c r="K5" s="47">
        <f>I5/G3</f>
        <v>806.45413169687151</v>
      </c>
      <c r="L5" s="6" t="s">
        <v>11</v>
      </c>
      <c r="M5" s="2"/>
      <c r="N5" s="2"/>
      <c r="O5" s="1"/>
      <c r="P5" s="1"/>
      <c r="Q5" s="1"/>
      <c r="R5" s="1"/>
    </row>
    <row r="6" spans="1:18" ht="22" customHeight="1" x14ac:dyDescent="0.2">
      <c r="A6" s="40" cm="1">
        <f t="array" aca="1" ref="A6" ca="1">_FV(A1,"Beta")</f>
        <v>0.87039999999999995</v>
      </c>
      <c r="B6" s="8" t="s">
        <v>18</v>
      </c>
      <c r="C6" s="43">
        <f>K22</f>
        <v>-2.6135545106150904E-2</v>
      </c>
      <c r="D6" s="10" t="s">
        <v>27</v>
      </c>
      <c r="E6" s="54">
        <v>0.14599999999999999</v>
      </c>
      <c r="F6" s="11" t="s">
        <v>12</v>
      </c>
      <c r="G6" s="46">
        <f>G4-G5</f>
        <v>191400000000</v>
      </c>
      <c r="H6" s="11" t="s">
        <v>3</v>
      </c>
      <c r="I6" s="53">
        <v>0.1</v>
      </c>
      <c r="J6" s="10" t="s">
        <v>10</v>
      </c>
      <c r="K6" s="48">
        <f ca="1">K5/A3-1</f>
        <v>0.72135353617261799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245600000000</v>
      </c>
      <c r="C10" s="23">
        <v>276200000000</v>
      </c>
      <c r="D10" s="23">
        <v>302000000000</v>
      </c>
      <c r="E10" s="24">
        <v>364500000000</v>
      </c>
      <c r="F10" s="61">
        <v>324600000000</v>
      </c>
      <c r="G10" s="61">
        <v>348100000000</v>
      </c>
      <c r="H10" s="61">
        <v>386700000000</v>
      </c>
      <c r="I10" s="61">
        <v>405342857142.85699</v>
      </c>
      <c r="J10" s="61">
        <v>426403571428.57098</v>
      </c>
      <c r="K10" s="62" t="s">
        <v>19</v>
      </c>
      <c r="L10" s="2"/>
      <c r="M10" s="2"/>
      <c r="N10" s="2"/>
      <c r="O10" s="1"/>
      <c r="P10" s="1"/>
      <c r="Q10" s="1"/>
      <c r="R10" s="1"/>
    </row>
    <row r="11" spans="1:18" ht="22" customHeight="1" x14ac:dyDescent="0.2">
      <c r="A11" s="18"/>
      <c r="B11" s="19"/>
      <c r="C11" s="19">
        <f t="shared" ref="C11:J11" si="0">(C10/B10)-1</f>
        <v>0.12459283387622144</v>
      </c>
      <c r="D11" s="19">
        <f t="shared" si="0"/>
        <v>9.3410572049239748E-2</v>
      </c>
      <c r="E11" s="25">
        <f t="shared" si="0"/>
        <v>0.20695364238410585</v>
      </c>
      <c r="F11" s="19">
        <f t="shared" si="0"/>
        <v>-0.10946502057613172</v>
      </c>
      <c r="G11" s="19">
        <f t="shared" si="0"/>
        <v>7.2396796056685142E-2</v>
      </c>
      <c r="H11" s="19">
        <f t="shared" si="0"/>
        <v>0.11088767595518534</v>
      </c>
      <c r="I11" s="19">
        <f t="shared" si="0"/>
        <v>4.8210129668624147E-2</v>
      </c>
      <c r="J11" s="25">
        <f t="shared" si="0"/>
        <v>5.1957778247690767E-2</v>
      </c>
      <c r="K11" s="63">
        <f>AVERAGE(F11:J11)</f>
        <v>3.4797471870410733E-2</v>
      </c>
      <c r="L11" s="2"/>
      <c r="M11" s="2"/>
      <c r="N11" s="2"/>
      <c r="O11" s="1"/>
      <c r="P11" s="1"/>
      <c r="Q11" s="1"/>
      <c r="R11" s="1"/>
    </row>
    <row r="12" spans="1:18" ht="22" customHeight="1" x14ac:dyDescent="0.2">
      <c r="A12" s="22" t="s">
        <v>30</v>
      </c>
      <c r="B12" s="23">
        <v>69790000000</v>
      </c>
      <c r="C12" s="23">
        <v>115100000000</v>
      </c>
      <c r="D12" s="23">
        <v>-28011000000</v>
      </c>
      <c r="E12" s="24">
        <v>123200000000</v>
      </c>
      <c r="F12" s="23"/>
      <c r="G12" s="23"/>
      <c r="H12" s="23"/>
      <c r="I12" s="23"/>
      <c r="J12" s="24"/>
      <c r="K12" s="64"/>
      <c r="L12" s="2"/>
      <c r="M12" s="2"/>
      <c r="N12" s="2"/>
      <c r="O12" s="1"/>
      <c r="P12" s="1"/>
      <c r="Q12" s="1"/>
      <c r="R12" s="1"/>
    </row>
    <row r="13" spans="1:18" ht="22" customHeight="1" x14ac:dyDescent="0.2">
      <c r="A13" s="28"/>
      <c r="B13" s="29"/>
      <c r="C13" s="29">
        <f>(C12/B12)-1</f>
        <v>0.64923341452930217</v>
      </c>
      <c r="D13" s="29">
        <f>(D12/C12)-1</f>
        <v>-1.2433622936576889</v>
      </c>
      <c r="E13" s="30">
        <f>(E12/D12)-1</f>
        <v>-5.3982721073863837</v>
      </c>
      <c r="F13" s="29"/>
      <c r="G13" s="29"/>
      <c r="H13" s="29"/>
      <c r="I13" s="29"/>
      <c r="J13" s="30"/>
      <c r="K13" s="65"/>
      <c r="L13" s="2"/>
      <c r="M13" s="2"/>
      <c r="N13" s="2"/>
      <c r="O13" s="1"/>
      <c r="P13" s="1"/>
      <c r="Q13" s="1"/>
      <c r="R13" s="1"/>
    </row>
    <row r="14" spans="1:18" ht="22" customHeight="1" x14ac:dyDescent="0.2">
      <c r="A14" s="20" t="s">
        <v>1</v>
      </c>
      <c r="B14" s="21">
        <f>B12/B10</f>
        <v>0.28416123778501629</v>
      </c>
      <c r="C14" s="21">
        <f>C12/C10</f>
        <v>0.41672700941346852</v>
      </c>
      <c r="D14" s="21">
        <f>D12/D10</f>
        <v>-9.2751655629139076E-2</v>
      </c>
      <c r="E14" s="26">
        <f>E12/E10</f>
        <v>0.33799725651577506</v>
      </c>
      <c r="F14" s="21"/>
      <c r="G14" s="21"/>
      <c r="H14" s="21"/>
      <c r="I14" s="21"/>
      <c r="J14" s="26"/>
      <c r="K14" s="66"/>
      <c r="L14" s="2"/>
      <c r="M14" s="2"/>
      <c r="N14" s="2"/>
      <c r="O14" s="1"/>
      <c r="P14" s="1"/>
      <c r="Q14" s="1"/>
      <c r="R14" s="1"/>
    </row>
    <row r="15" spans="1:18" ht="22" customHeight="1" x14ac:dyDescent="0.2">
      <c r="A15" s="22" t="s">
        <v>15</v>
      </c>
      <c r="B15" s="23">
        <v>42521000000</v>
      </c>
      <c r="C15" s="23">
        <v>89937000000</v>
      </c>
      <c r="D15" s="23">
        <v>-22759000000</v>
      </c>
      <c r="E15" s="24">
        <v>96223000000</v>
      </c>
      <c r="F15" s="61">
        <v>46489000000</v>
      </c>
      <c r="G15" s="61">
        <v>43641000000</v>
      </c>
      <c r="H15" s="61">
        <v>45000000000</v>
      </c>
      <c r="I15" s="61">
        <v>48550000000</v>
      </c>
      <c r="J15" s="61">
        <v>52000000000</v>
      </c>
      <c r="K15" s="62" t="s">
        <v>20</v>
      </c>
      <c r="L15" s="2"/>
      <c r="M15" s="2"/>
      <c r="N15" s="2"/>
      <c r="O15" s="1"/>
      <c r="P15" s="1"/>
      <c r="Q15" s="1"/>
      <c r="R15" s="1"/>
    </row>
    <row r="16" spans="1:18" ht="22" customHeight="1" x14ac:dyDescent="0.2">
      <c r="A16" s="28"/>
      <c r="B16" s="29"/>
      <c r="C16" s="29">
        <f t="shared" ref="C16:J16" si="1">(C15/B15)-1</f>
        <v>1.115119587968298</v>
      </c>
      <c r="D16" s="29">
        <f t="shared" si="1"/>
        <v>-1.2530549162191311</v>
      </c>
      <c r="E16" s="30">
        <f t="shared" si="1"/>
        <v>-5.2279098378663384</v>
      </c>
      <c r="F16" s="29">
        <f t="shared" si="1"/>
        <v>-0.51686187294098085</v>
      </c>
      <c r="G16" s="29">
        <f t="shared" si="1"/>
        <v>-6.1261803867581621E-2</v>
      </c>
      <c r="H16" s="29">
        <f t="shared" si="1"/>
        <v>3.1140441328108892E-2</v>
      </c>
      <c r="I16" s="29">
        <f t="shared" si="1"/>
        <v>7.8888888888888786E-2</v>
      </c>
      <c r="J16" s="30">
        <f t="shared" si="1"/>
        <v>7.1060762100926933E-2</v>
      </c>
      <c r="K16" s="65">
        <f>AVERAGE(G16:J16)</f>
        <v>2.9957072112585748E-2</v>
      </c>
      <c r="L16" s="2"/>
      <c r="M16" s="2"/>
      <c r="N16" s="2"/>
      <c r="O16" s="1"/>
      <c r="P16" s="1"/>
      <c r="Q16" s="1"/>
      <c r="R16" s="1"/>
    </row>
    <row r="17" spans="1:18" ht="22" customHeight="1" x14ac:dyDescent="0.2">
      <c r="A17" s="4" t="s">
        <v>16</v>
      </c>
      <c r="B17" s="5">
        <f t="shared" ref="B17:J17" si="2">B15/B10</f>
        <v>0.17313110749185667</v>
      </c>
      <c r="C17" s="5">
        <f t="shared" si="2"/>
        <v>0.32562273714699491</v>
      </c>
      <c r="D17" s="5">
        <f t="shared" si="2"/>
        <v>-7.5360927152317875E-2</v>
      </c>
      <c r="E17" s="27">
        <f t="shared" si="2"/>
        <v>0.26398628257887519</v>
      </c>
      <c r="F17" s="5">
        <f t="shared" si="2"/>
        <v>0.14321934688847812</v>
      </c>
      <c r="G17" s="5">
        <f t="shared" si="2"/>
        <v>0.12536914679689745</v>
      </c>
      <c r="H17" s="5">
        <f t="shared" si="2"/>
        <v>0.11636927851047324</v>
      </c>
      <c r="I17" s="5">
        <f t="shared" si="2"/>
        <v>0.11977514626066121</v>
      </c>
      <c r="J17" s="27">
        <f t="shared" si="2"/>
        <v>0.12195019808531501</v>
      </c>
      <c r="K17" s="67"/>
      <c r="L17" s="2"/>
      <c r="M17" s="2"/>
      <c r="N17" s="2"/>
      <c r="O17" s="1"/>
      <c r="P17" s="1"/>
      <c r="Q17" s="1"/>
      <c r="R17" s="1"/>
    </row>
    <row r="18" spans="1:18" ht="22" customHeight="1" x14ac:dyDescent="0.2">
      <c r="A18" s="22" t="s">
        <v>17</v>
      </c>
      <c r="B18" s="23">
        <v>55128000000</v>
      </c>
      <c r="C18" s="23">
        <v>82332000000</v>
      </c>
      <c r="D18" s="23">
        <v>-35689000000</v>
      </c>
      <c r="E18" s="24">
        <v>92025000000</v>
      </c>
      <c r="F18" s="61">
        <v>48055000000</v>
      </c>
      <c r="G18" s="61">
        <v>54860000000</v>
      </c>
      <c r="H18" s="61">
        <v>68728000000</v>
      </c>
      <c r="I18" s="61">
        <v>71000000000</v>
      </c>
      <c r="J18" s="61">
        <v>74000000000</v>
      </c>
      <c r="K18" s="62" t="s">
        <v>21</v>
      </c>
      <c r="L18" s="2"/>
      <c r="M18" s="2"/>
      <c r="N18" s="2"/>
      <c r="P18" s="1"/>
      <c r="Q18" s="1"/>
      <c r="R18" s="1"/>
    </row>
    <row r="19" spans="1:18" ht="22" customHeight="1" x14ac:dyDescent="0.2">
      <c r="A19" s="31"/>
      <c r="B19" s="29"/>
      <c r="C19" s="29">
        <f t="shared" ref="C19:J19" si="3">(C18/B18)-1</f>
        <v>0.49346974314323022</v>
      </c>
      <c r="D19" s="29">
        <f t="shared" si="3"/>
        <v>-1.4334766554923966</v>
      </c>
      <c r="E19" s="30">
        <f t="shared" si="3"/>
        <v>-3.5785255961220543</v>
      </c>
      <c r="F19" s="29">
        <f t="shared" si="3"/>
        <v>-0.47780494430861176</v>
      </c>
      <c r="G19" s="29">
        <f t="shared" si="3"/>
        <v>0.14160857350952027</v>
      </c>
      <c r="H19" s="29">
        <f t="shared" si="3"/>
        <v>0.25278891724389352</v>
      </c>
      <c r="I19" s="29">
        <f t="shared" si="3"/>
        <v>3.3057851239669311E-2</v>
      </c>
      <c r="J19" s="30">
        <f t="shared" si="3"/>
        <v>4.2253521126760507E-2</v>
      </c>
      <c r="K19" s="65">
        <f>AVERAGE(G19:J19)</f>
        <v>0.1174272157799609</v>
      </c>
      <c r="L19" s="2"/>
      <c r="M19" s="2"/>
      <c r="N19" s="2"/>
      <c r="O19" s="1"/>
      <c r="P19" s="1"/>
      <c r="Q19" s="1"/>
      <c r="R19" s="1"/>
    </row>
    <row r="20" spans="1:18" ht="22" customHeight="1" x14ac:dyDescent="0.2">
      <c r="A20" s="34" t="s">
        <v>8</v>
      </c>
      <c r="B20" s="35">
        <f t="shared" ref="B20:J20" si="4">B18/B10</f>
        <v>0.22446254071661237</v>
      </c>
      <c r="C20" s="35">
        <f t="shared" si="4"/>
        <v>0.29808834178131788</v>
      </c>
      <c r="D20" s="35">
        <f t="shared" si="4"/>
        <v>-0.11817549668874172</v>
      </c>
      <c r="E20" s="36">
        <f t="shared" si="4"/>
        <v>0.25246913580246916</v>
      </c>
      <c r="F20" s="35">
        <f t="shared" si="4"/>
        <v>0.14804374614910659</v>
      </c>
      <c r="G20" s="35">
        <f t="shared" si="4"/>
        <v>0.15759839126687733</v>
      </c>
      <c r="H20" s="35">
        <f t="shared" si="4"/>
        <v>0.17772950607706231</v>
      </c>
      <c r="I20" s="35">
        <f t="shared" si="4"/>
        <v>0.17516035807429342</v>
      </c>
      <c r="J20" s="36">
        <f t="shared" si="4"/>
        <v>0.17354451265987136</v>
      </c>
      <c r="K20" s="68"/>
      <c r="L20" s="2"/>
      <c r="M20" s="2"/>
      <c r="N20" s="2"/>
      <c r="O20" s="1"/>
      <c r="P20" s="1"/>
      <c r="Q20" s="1"/>
      <c r="R20" s="1"/>
    </row>
    <row r="21" spans="1:18" ht="22" customHeight="1" x14ac:dyDescent="0.2">
      <c r="A21" s="22" t="s">
        <v>31</v>
      </c>
      <c r="B21" s="23">
        <v>1564000000</v>
      </c>
      <c r="C21" s="23">
        <v>1489000000</v>
      </c>
      <c r="D21" s="23">
        <v>1465000000</v>
      </c>
      <c r="E21" s="24">
        <v>1444000000</v>
      </c>
      <c r="F21" s="23"/>
      <c r="G21" s="23"/>
      <c r="H21" s="23"/>
      <c r="I21" s="23"/>
      <c r="J21" s="24"/>
      <c r="K21" s="62" t="s">
        <v>27</v>
      </c>
      <c r="L21" s="2"/>
      <c r="M21" s="2"/>
      <c r="N21" s="2"/>
      <c r="P21" s="1"/>
      <c r="Q21" s="1"/>
      <c r="R21" s="1"/>
    </row>
    <row r="22" spans="1:18" ht="22" customHeight="1" x14ac:dyDescent="0.2">
      <c r="A22" s="31"/>
      <c r="B22" s="29"/>
      <c r="C22" s="32">
        <f t="shared" ref="C22" si="5">(C21/B21)-1</f>
        <v>-4.7953964194373366E-2</v>
      </c>
      <c r="D22" s="32">
        <f t="shared" ref="D22" si="6">(D21/C21)-1</f>
        <v>-1.6118200134318306E-2</v>
      </c>
      <c r="E22" s="33">
        <f t="shared" ref="E22" si="7">(E21/D21)-1</f>
        <v>-1.4334470989761039E-2</v>
      </c>
      <c r="F22" s="29"/>
      <c r="G22" s="29"/>
      <c r="H22" s="29"/>
      <c r="I22" s="29"/>
      <c r="J22" s="30"/>
      <c r="K22" s="69">
        <f>AVERAGE(C22:E22)</f>
        <v>-2.6135545106150904E-2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Consumer Goods Conglomerates</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RK.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2024-11-07T11:38:32Z</dcterms:modified>
</cp:coreProperties>
</file>