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202300"/>
  <mc:AlternateContent xmlns:mc="http://schemas.openxmlformats.org/markup-compatibility/2006">
    <mc:Choice Requires="x15">
      <x15ac:absPath xmlns:x15ac="http://schemas.microsoft.com/office/spreadsheetml/2010/11/ac" url="/Users/bina/Desktop/stocks/Financials/"/>
    </mc:Choice>
  </mc:AlternateContent>
  <xr:revisionPtr revIDLastSave="0" documentId="13_ncr:1_{8E2422DB-C010-3540-BD58-66B8740C4D2C}" xr6:coauthVersionLast="47" xr6:coauthVersionMax="47" xr10:uidLastSave="{00000000-0000-0000-0000-000000000000}"/>
  <bookViews>
    <workbookView xWindow="0" yWindow="500" windowWidth="28800" windowHeight="17500" xr2:uid="{E608DFD5-05DA-0349-8261-C0D7D558308B}"/>
  </bookViews>
  <sheets>
    <sheet name="DCF Mode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22" i="1" l="1"/>
  <c r="D22" i="1"/>
  <c r="C22" i="1"/>
  <c r="B14" i="1"/>
  <c r="C14" i="1"/>
  <c r="D14" i="1"/>
  <c r="E14" i="1"/>
  <c r="E3" i="1" s="1"/>
  <c r="E13" i="1"/>
  <c r="D13" i="1"/>
  <c r="C13" i="1"/>
  <c r="A6" i="1" a="1"/>
  <c r="A6" i="1" s="1"/>
  <c r="G6" i="1"/>
  <c r="A27" i="1" a="1"/>
  <c r="A27" i="1" s="1"/>
  <c r="D25" i="1" a="1"/>
  <c r="D25" i="1" s="1"/>
  <c r="A25" i="1" a="1"/>
  <c r="A25" i="1" s="1"/>
  <c r="J20" i="1"/>
  <c r="I20" i="1"/>
  <c r="H20" i="1"/>
  <c r="G20" i="1"/>
  <c r="F20" i="1"/>
  <c r="E20" i="1"/>
  <c r="E5" i="1" s="1"/>
  <c r="D20" i="1"/>
  <c r="C20" i="1"/>
  <c r="B20" i="1"/>
  <c r="J19" i="1"/>
  <c r="I19" i="1"/>
  <c r="H19" i="1"/>
  <c r="G19" i="1"/>
  <c r="F19" i="1"/>
  <c r="E19" i="1"/>
  <c r="D19" i="1"/>
  <c r="C19" i="1"/>
  <c r="J17" i="1"/>
  <c r="I17" i="1"/>
  <c r="H17" i="1"/>
  <c r="G17" i="1"/>
  <c r="F17" i="1"/>
  <c r="E17" i="1"/>
  <c r="E4" i="1" s="1"/>
  <c r="D17" i="1"/>
  <c r="C17" i="1"/>
  <c r="B17" i="1"/>
  <c r="J16" i="1"/>
  <c r="I16" i="1"/>
  <c r="H16" i="1"/>
  <c r="G16" i="1"/>
  <c r="F16" i="1"/>
  <c r="E16" i="1"/>
  <c r="D16" i="1"/>
  <c r="C16" i="1"/>
  <c r="J11" i="1"/>
  <c r="I11" i="1"/>
  <c r="H11" i="1"/>
  <c r="G11" i="1"/>
  <c r="F11" i="1"/>
  <c r="E11" i="1"/>
  <c r="D11" i="1"/>
  <c r="C11" i="1"/>
  <c r="A3" i="1" a="1"/>
  <c r="A3" i="1" s="1"/>
  <c r="A4" i="1" a="1"/>
  <c r="A4" i="1" s="1"/>
  <c r="A5" i="1" a="1"/>
  <c r="A5" i="1" s="1"/>
  <c r="C5" i="1" s="1"/>
  <c r="K22" i="1" l="1"/>
  <c r="C6" i="1" s="1"/>
  <c r="G3" i="1" s="1" a="1"/>
  <c r="G3" i="1" s="1"/>
  <c r="C3" i="1"/>
  <c r="C4" i="1"/>
  <c r="K11" i="1"/>
  <c r="K19" i="1"/>
  <c r="K16" i="1"/>
  <c r="I3" i="1" l="1"/>
  <c r="I4" i="1" s="1"/>
  <c r="I5" i="1" s="1"/>
  <c r="K5" i="1" s="1"/>
  <c r="K6"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<sst xmlns="http://schemas.openxmlformats.org/spreadsheetml/2006/main" count="35" uniqueCount="32">
  <si>
    <t>Market Cap</t>
  </si>
  <si>
    <t>Gross Margin</t>
  </si>
  <si>
    <t>Terminal Value</t>
  </si>
  <si>
    <t>Net Cash</t>
  </si>
  <si>
    <t>Projected Shares</t>
  </si>
  <si>
    <t>Enterprise Value</t>
  </si>
  <si>
    <t>Net Income Margin</t>
  </si>
  <si>
    <t>Equity Value</t>
  </si>
  <si>
    <t>FCF Margin</t>
  </si>
  <si>
    <t>Total Debt</t>
  </si>
  <si>
    <t>Discount Rate</t>
  </si>
  <si>
    <t>Intrinsic Value</t>
  </si>
  <si>
    <t>ROIC</t>
  </si>
  <si>
    <t>Upside / Downside</t>
  </si>
  <si>
    <t>Revenue</t>
  </si>
  <si>
    <t>Net Income</t>
  </si>
  <si>
    <t>Profit Margin</t>
  </si>
  <si>
    <t>Free Cash Flow</t>
  </si>
  <si>
    <t>Beta</t>
  </si>
  <si>
    <t>Revenue CAGR</t>
  </si>
  <si>
    <t>Net Income CAGR</t>
  </si>
  <si>
    <t>FCF CAGR</t>
  </si>
  <si>
    <t>Price</t>
  </si>
  <si>
    <t>% Change</t>
  </si>
  <si>
    <t>FCF Yield</t>
  </si>
  <si>
    <t>P/E</t>
  </si>
  <si>
    <t xml:space="preserve">P/S </t>
  </si>
  <si>
    <t>Share Dilution</t>
  </si>
  <si>
    <t>Cash &amp; Securities</t>
  </si>
  <si>
    <t>Growth Rate</t>
  </si>
  <si>
    <t>Gross Profit</t>
  </si>
  <si>
    <t>Shares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</si>
</sst>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quot;$&quot;#,##0.00"/>
  </numFmts>
  <fonts count="10" x14ac:knownFonts="1">
    <font>
      <sz val="12"/>
      <color theme="1"/>
      <name val="Aptos Narrow"/>
      <family val="2"/>
      <scheme val="minor"/>
    </font>
    <font>
      <sz val="12"/>
      <color theme="1"/>
      <name val="Aptos Narrow"/>
      <family val="2"/>
      <scheme val="minor"/>
    </font>
    <font>
      <sz val="12"/>
      <name val="Helvetica Neue"/>
      <family val="2"/>
    </font>
    <font>
      <sz val="11"/>
      <name val="Helvetica Neue"/>
      <family val="2"/>
    </font>
    <font>
      <b/>
      <sz val="13"/>
      <name val="Helvetica Neue"/>
      <family val="2"/>
    </font>
    <font>
      <b/>
      <sz val="12"/>
      <name val="Helvetica Neue"/>
      <family val="2"/>
    </font>
    <font>
      <sz val="10"/>
      <name val="Helvetica Neue"/>
      <family val="2"/>
    </font>
    <font>
      <sz val="13"/>
      <name val="Helvetica Neue"/>
      <family val="2"/>
    </font>
    <font>
      <sz val="11.5"/>
      <name val="Helvetica Neue"/>
      <family val="2"/>
    </font>
    <font>
      <b/>
      <sz val="14"/>
      <color theme="1"/>
      <name val="Helvetica Neue"/>
      <family val="2"/>
    </font>
  </fonts>
  <fills count="8">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3" tint="0.89999084444715716"/>
        <bgColor indexed="64"/>
      </patternFill>
    </fill>
    <fill>
      <patternFill patternType="solid">
        <fgColor theme="9" tint="0.79998168889431442"/>
        <bgColor indexed="64"/>
      </patternFill>
    </fill>
    <fill>
      <patternFill patternType="solid">
        <fgColor theme="5" tint="0.79998168889431442"/>
        <bgColor indexed="64"/>
      </patternFill>
    </fill>
  </fills>
  <borders count="13">
    <border>
      <left/>
      <right/>
      <top/>
      <bottom/>
      <diagonal/>
    </border>
    <border>
      <left/>
      <right/>
      <top/>
      <bottom style="thin">
        <color theme="0" tint="-0.249977111117893"/>
      </bottom>
      <diagonal/>
    </border>
    <border>
      <left/>
      <right style="thin">
        <color theme="0" tint="-0.249977111117893"/>
      </right>
      <top/>
      <bottom style="thin">
        <color theme="0" tint="-0.249977111117893"/>
      </bottom>
      <diagonal/>
    </border>
    <border>
      <left/>
      <right style="thin">
        <color theme="0" tint="-0.249977111117893"/>
      </right>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style="thin">
        <color theme="0" tint="-0.249977111117893"/>
      </right>
      <top style="thin">
        <color theme="0" tint="-0.249977111117893"/>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s>
  <cellStyleXfs count="2">
    <xf numFmtId="0" fontId="0" fillId="0" borderId="0"/>
    <xf numFmtId="9" fontId="1" fillId="0" borderId="0" applyFont="0" applyFill="0" applyBorder="0" applyAlignment="0" applyProtection="0"/>
  </cellStyleXfs>
  <cellXfs count="72">
    <xf numFmtId="0" fontId="0" fillId="0" borderId="0" xfId="0"/>
    <xf numFmtId="0" fontId="3" fillId="4" borderId="0" xfId="0" applyFont="1" applyFill="1"/>
    <xf numFmtId="0" fontId="3" fillId="4" borderId="0" xfId="0" applyFont="1" applyFill="1" applyAlignment="1">
      <alignment vertical="center"/>
    </xf>
    <xf numFmtId="0" fontId="3" fillId="0" borderId="0" xfId="0" applyFont="1"/>
    <xf numFmtId="0" fontId="3" fillId="2" borderId="0" xfId="0" applyFont="1" applyFill="1" applyAlignment="1">
      <alignment horizontal="left" vertical="center" indent="2"/>
    </xf>
    <xf numFmtId="10" fontId="3" fillId="2" borderId="0" xfId="1" applyNumberFormat="1" applyFont="1" applyFill="1" applyBorder="1" applyAlignment="1">
      <alignment horizontal="right" vertical="center" indent="1"/>
    </xf>
    <xf numFmtId="9" fontId="3" fillId="3" borderId="3" xfId="1" applyFont="1" applyFill="1" applyBorder="1" applyAlignment="1">
      <alignment horizontal="left" vertical="center" indent="1"/>
    </xf>
    <xf numFmtId="0" fontId="3" fillId="3" borderId="3" xfId="1" applyNumberFormat="1" applyFont="1" applyFill="1" applyBorder="1" applyAlignment="1">
      <alignment horizontal="left" vertical="center" indent="1"/>
    </xf>
    <xf numFmtId="0" fontId="3" fillId="3" borderId="2" xfId="1" applyNumberFormat="1" applyFont="1" applyFill="1" applyBorder="1" applyAlignment="1">
      <alignment horizontal="left" vertical="center" indent="1"/>
    </xf>
    <xf numFmtId="9" fontId="3" fillId="3" borderId="5" xfId="1" applyFont="1" applyFill="1" applyBorder="1" applyAlignment="1">
      <alignment horizontal="left" vertical="center" indent="1"/>
    </xf>
    <xf numFmtId="0" fontId="3" fillId="3" borderId="4" xfId="1" applyNumberFormat="1" applyFont="1" applyFill="1" applyBorder="1" applyAlignment="1">
      <alignment horizontal="left" vertical="center" indent="1"/>
    </xf>
    <xf numFmtId="9" fontId="3" fillId="3" borderId="4" xfId="1" applyFont="1" applyFill="1" applyBorder="1" applyAlignment="1">
      <alignment horizontal="left" vertical="center" indent="1"/>
    </xf>
    <xf numFmtId="0" fontId="3" fillId="3" borderId="5" xfId="1" applyNumberFormat="1" applyFont="1" applyFill="1" applyBorder="1" applyAlignment="1">
      <alignment horizontal="left" vertical="center" indent="1"/>
    </xf>
    <xf numFmtId="0" fontId="3" fillId="4" borderId="6" xfId="0" applyFont="1" applyFill="1" applyBorder="1" applyAlignment="1">
      <alignment vertical="center"/>
    </xf>
    <xf numFmtId="0" fontId="3" fillId="4" borderId="1" xfId="0" applyFont="1" applyFill="1" applyBorder="1" applyAlignment="1">
      <alignment vertical="center"/>
    </xf>
    <xf numFmtId="9" fontId="3" fillId="3" borderId="8" xfId="1" applyFont="1" applyFill="1" applyBorder="1" applyAlignment="1">
      <alignment horizontal="left" vertical="center" indent="1"/>
    </xf>
    <xf numFmtId="9" fontId="3" fillId="3" borderId="2" xfId="1" applyFont="1" applyFill="1" applyBorder="1" applyAlignment="1">
      <alignment horizontal="left" vertical="center" indent="1"/>
    </xf>
    <xf numFmtId="0" fontId="9" fillId="2" borderId="0" xfId="0" applyFont="1" applyFill="1" applyAlignment="1">
      <alignment vertical="center"/>
    </xf>
    <xf numFmtId="0" fontId="3" fillId="4" borderId="0" xfId="0" applyFont="1" applyFill="1" applyAlignment="1">
      <alignment vertical="center" wrapText="1"/>
    </xf>
    <xf numFmtId="9" fontId="7" fillId="2" borderId="1" xfId="1" applyFont="1" applyFill="1" applyBorder="1" applyAlignment="1">
      <alignment horizontal="left" vertical="center" indent="2"/>
    </xf>
    <xf numFmtId="9" fontId="2" fillId="2" borderId="1" xfId="1" applyFont="1" applyFill="1" applyBorder="1" applyAlignment="1">
      <alignment horizontal="right" vertical="center" indent="1"/>
    </xf>
    <xf numFmtId="0" fontId="3" fillId="2" borderId="1" xfId="0" applyFont="1" applyFill="1" applyBorder="1" applyAlignment="1">
      <alignment horizontal="left" vertical="center" indent="2"/>
    </xf>
    <xf numFmtId="10" fontId="3" fillId="2" borderId="1" xfId="1" applyNumberFormat="1" applyFont="1" applyFill="1" applyBorder="1" applyAlignment="1">
      <alignment horizontal="right" vertical="center" indent="1"/>
    </xf>
    <xf numFmtId="9" fontId="4" fillId="3" borderId="12" xfId="1" applyFont="1" applyFill="1" applyBorder="1" applyAlignment="1">
      <alignment horizontal="left" vertical="center" indent="2"/>
    </xf>
    <xf numFmtId="164" fontId="2" fillId="3" borderId="11" xfId="0" applyNumberFormat="1" applyFont="1" applyFill="1" applyBorder="1" applyAlignment="1">
      <alignment horizontal="right" vertical="center" indent="1"/>
    </xf>
    <xf numFmtId="164" fontId="2" fillId="3" borderId="7" xfId="0" applyNumberFormat="1" applyFont="1" applyFill="1" applyBorder="1" applyAlignment="1">
      <alignment horizontal="right" vertical="center" indent="1"/>
    </xf>
    <xf numFmtId="9" fontId="2" fillId="2" borderId="2" xfId="1" applyFont="1" applyFill="1" applyBorder="1" applyAlignment="1">
      <alignment horizontal="right" vertical="center" indent="1"/>
    </xf>
    <xf numFmtId="10" fontId="3" fillId="2" borderId="2" xfId="1" applyNumberFormat="1" applyFont="1" applyFill="1" applyBorder="1" applyAlignment="1">
      <alignment horizontal="right" vertical="center" indent="1"/>
    </xf>
    <xf numFmtId="10" fontId="3" fillId="2" borderId="3" xfId="1" applyNumberFormat="1" applyFont="1" applyFill="1" applyBorder="1" applyAlignment="1">
      <alignment horizontal="right" vertical="center" indent="1"/>
    </xf>
    <xf numFmtId="164" fontId="6" fillId="3" borderId="9" xfId="0" applyNumberFormat="1" applyFont="1" applyFill="1" applyBorder="1" applyAlignment="1">
      <alignment horizontal="right" vertical="center" indent="1"/>
    </xf>
    <xf numFmtId="9" fontId="2" fillId="2" borderId="4" xfId="1" applyFont="1" applyFill="1" applyBorder="1" applyAlignment="1">
      <alignment horizontal="right" vertical="center" indent="1"/>
    </xf>
    <xf numFmtId="10" fontId="3" fillId="2" borderId="4" xfId="1" applyNumberFormat="1" applyFont="1" applyFill="1" applyBorder="1" applyAlignment="1">
      <alignment horizontal="right" vertical="center" indent="1"/>
    </xf>
    <xf numFmtId="10" fontId="3" fillId="2" borderId="5" xfId="1" applyNumberFormat="1" applyFont="1" applyFill="1" applyBorder="1" applyAlignment="1">
      <alignment horizontal="right" vertical="center" indent="1"/>
    </xf>
    <xf numFmtId="9" fontId="7" fillId="2" borderId="11" xfId="1" applyFont="1" applyFill="1" applyBorder="1" applyAlignment="1">
      <alignment horizontal="left" vertical="center" indent="2"/>
    </xf>
    <xf numFmtId="9" fontId="2" fillId="2" borderId="11" xfId="1" applyFont="1" applyFill="1" applyBorder="1" applyAlignment="1">
      <alignment horizontal="right" vertical="center" indent="1"/>
    </xf>
    <xf numFmtId="9" fontId="2" fillId="2" borderId="7" xfId="1" applyFont="1" applyFill="1" applyBorder="1" applyAlignment="1">
      <alignment horizontal="right" vertical="center" indent="1"/>
    </xf>
    <xf numFmtId="9" fontId="2" fillId="2" borderId="9" xfId="1" applyFont="1" applyFill="1" applyBorder="1" applyAlignment="1">
      <alignment horizontal="right" vertical="center" indent="1"/>
    </xf>
    <xf numFmtId="0" fontId="7" fillId="2" borderId="11" xfId="0" applyFont="1" applyFill="1" applyBorder="1" applyAlignment="1">
      <alignment horizontal="left" vertical="center" indent="1"/>
    </xf>
    <xf numFmtId="10" fontId="2" fillId="2" borderId="11" xfId="1" applyNumberFormat="1" applyFont="1" applyFill="1" applyBorder="1" applyAlignment="1">
      <alignment horizontal="right" vertical="center" indent="1"/>
    </xf>
    <xf numFmtId="10" fontId="2" fillId="2" borderId="7" xfId="1" applyNumberFormat="1" applyFont="1" applyFill="1" applyBorder="1" applyAlignment="1">
      <alignment horizontal="right" vertical="center" indent="1"/>
    </xf>
    <xf numFmtId="10" fontId="2" fillId="2" borderId="9" xfId="1" applyNumberFormat="1" applyFont="1" applyFill="1" applyBorder="1" applyAlignment="1">
      <alignment horizontal="right" vertical="center" indent="1"/>
    </xf>
    <xf numFmtId="0" fontId="3" fillId="2" borderId="11" xfId="0" applyFont="1" applyFill="1" applyBorder="1" applyAlignment="1">
      <alignment horizontal="left" vertical="center" indent="2"/>
    </xf>
    <xf numFmtId="10" fontId="3" fillId="2" borderId="11" xfId="1" applyNumberFormat="1" applyFont="1" applyFill="1" applyBorder="1" applyAlignment="1">
      <alignment horizontal="right" vertical="center" indent="1"/>
    </xf>
    <xf numFmtId="10" fontId="3" fillId="2" borderId="7" xfId="1" applyNumberFormat="1" applyFont="1" applyFill="1" applyBorder="1" applyAlignment="1">
      <alignment horizontal="right" vertical="center" indent="1"/>
    </xf>
    <xf numFmtId="10" fontId="3" fillId="2" borderId="9" xfId="1" applyNumberFormat="1" applyFont="1" applyFill="1" applyBorder="1" applyAlignment="1">
      <alignment horizontal="right" vertical="center" indent="1"/>
    </xf>
    <xf numFmtId="167" fontId="2" fillId="5" borderId="3" xfId="0" applyNumberFormat="1" applyFont="1" applyFill="1" applyBorder="1" applyAlignment="1">
      <alignment horizontal="right" vertical="center" indent="1"/>
    </xf>
    <xf numFmtId="10" fontId="2" fillId="5" borderId="3" xfId="1" applyNumberFormat="1" applyFont="1" applyFill="1" applyBorder="1" applyAlignment="1">
      <alignment horizontal="right" vertical="center" indent="1"/>
    </xf>
    <xf numFmtId="164" fontId="2" fillId="5" borderId="3" xfId="0" applyNumberFormat="1" applyFont="1" applyFill="1" applyBorder="1" applyAlignment="1">
      <alignment horizontal="right" vertical="center" indent="1"/>
    </xf>
    <xf numFmtId="2" fontId="2" fillId="5" borderId="2" xfId="0" applyNumberFormat="1" applyFont="1" applyFill="1" applyBorder="1" applyAlignment="1">
      <alignment horizontal="right" vertical="center" indent="1"/>
    </xf>
    <xf numFmtId="1" fontId="2" fillId="5" borderId="5" xfId="0" applyNumberFormat="1" applyFont="1" applyFill="1" applyBorder="1" applyAlignment="1">
      <alignment horizontal="right" vertical="center" indent="1"/>
    </xf>
    <xf numFmtId="165" fontId="2" fillId="5" borderId="5" xfId="1" applyNumberFormat="1" applyFont="1" applyFill="1" applyBorder="1" applyAlignment="1">
      <alignment horizontal="right" vertical="center" indent="1"/>
    </xf>
    <xf numFmtId="10" fontId="2" fillId="5" borderId="4" xfId="1" applyNumberFormat="1" applyFont="1" applyFill="1" applyBorder="1" applyAlignment="1">
      <alignment horizontal="right" vertical="center" indent="1"/>
    </xf>
    <xf numFmtId="9" fontId="2" fillId="5" borderId="5" xfId="1" applyFont="1" applyFill="1" applyBorder="1" applyAlignment="1">
      <alignment horizontal="right" vertical="center" indent="1"/>
    </xf>
    <xf numFmtId="164" fontId="2" fillId="5" borderId="5" xfId="0" applyNumberFormat="1" applyFont="1" applyFill="1" applyBorder="1" applyAlignment="1">
      <alignment horizontal="right" vertical="center" indent="1"/>
    </xf>
    <xf numFmtId="164" fontId="2" fillId="5" borderId="4" xfId="0" applyNumberFormat="1" applyFont="1" applyFill="1" applyBorder="1" applyAlignment="1">
      <alignment horizontal="right" vertical="center" indent="1"/>
    </xf>
    <xf numFmtId="166" fontId="5" fillId="6" borderId="3" xfId="0" applyNumberFormat="1" applyFont="1" applyFill="1" applyBorder="1" applyAlignment="1">
      <alignment horizontal="right" vertical="center" indent="1"/>
    </xf>
    <xf numFmtId="9" fontId="5" fillId="6" borderId="4" xfId="1" applyFont="1" applyFill="1" applyBorder="1" applyAlignment="1">
      <alignment horizontal="right" vertical="center" indent="1"/>
    </xf>
    <xf numFmtId="9" fontId="2" fillId="4" borderId="1" xfId="1" applyFont="1" applyFill="1" applyBorder="1" applyAlignment="1">
      <alignment horizontal="left" indent="1"/>
    </xf>
    <xf numFmtId="0" fontId="3" fillId="4" borderId="1" xfId="0" applyFont="1" applyFill="1" applyBorder="1"/>
    <xf numFmtId="0" fontId="9" fillId="2" borderId="1" xfId="0" applyFont="1" applyFill="1" applyBorder="1" applyAlignment="1">
      <alignment vertical="center"/>
    </xf>
    <xf numFmtId="165" fontId="2" fillId="7" borderId="10" xfId="1" applyNumberFormat="1" applyFont="1" applyFill="1" applyBorder="1" applyAlignment="1">
      <alignment horizontal="right" vertical="center" indent="1"/>
    </xf>
    <xf numFmtId="9" fontId="2" fillId="7" borderId="4" xfId="1" applyFont="1" applyFill="1" applyBorder="1" applyAlignment="1">
      <alignment horizontal="right" vertical="center" indent="1"/>
    </xf>
    <xf numFmtId="165" fontId="2" fillId="7" borderId="4" xfId="1" applyNumberFormat="1" applyFont="1" applyFill="1" applyBorder="1" applyAlignment="1">
      <alignment horizontal="right" vertical="center" indent="1"/>
    </xf>
    <xf numFmtId="164" fontId="2" fillId="7" borderId="5" xfId="0" applyNumberFormat="1" applyFont="1" applyFill="1" applyBorder="1" applyAlignment="1">
      <alignment horizontal="right" vertical="center" indent="1"/>
    </xf>
    <xf numFmtId="0" fontId="5" fillId="5" borderId="1" xfId="0" applyFont="1" applyFill="1" applyBorder="1" applyAlignment="1">
      <alignment horizontal="right" vertical="center"/>
    </xf>
    <xf numFmtId="0" fontId="4" fillId="5" borderId="1" xfId="0" applyFont="1" applyFill="1" applyBorder="1" applyAlignment="1">
      <alignment horizontal="right" vertical="center" indent="1"/>
    </xf>
    <xf numFmtId="0" fontId="4" fillId="5" borderId="2" xfId="0" applyFont="1" applyFill="1" applyBorder="1" applyAlignment="1">
      <alignment horizontal="right" vertical="center" indent="1"/>
    </xf>
    <xf numFmtId="0" fontId="9" fillId="2" borderId="0" xfId="0" applyFont="1" applyFill="1" applyAlignment="1">
      <alignment horizontal="left" vertical="center" indent="2"/>
    </xf>
    <xf numFmtId="0" fontId="9" fillId="2" borderId="1" xfId="0" applyFont="1" applyFill="1" applyBorder="1" applyAlignment="1">
      <alignment horizontal="left" vertical="center" indent="2"/>
    </xf>
    <xf numFmtId="0" fontId="8" fillId="4" borderId="0" xfId="0" applyFont="1" applyFill="1" applyAlignment="1">
      <alignment horizontal="left" vertical="center" wrapText="1" indent="4"/>
    </xf>
    <xf numFmtId="0" fontId="8" fillId="4" borderId="0" xfId="0" applyFont="1" applyFill="1" applyAlignment="1">
      <alignment horizontal="center" vertical="center"/>
    </xf>
    <xf numFmtId="0" fontId="3" fillId="4" borderId="0" xfId="0" applyFont="1" applyFill="1" applyAlignment="1">
      <alignment horizontal="left" vertical="center" wrapText="1" indent="4"/>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https://www.bing.com/financeapi/forcetrigger?t=a1se77&amp;q=XNYS%3aEVR&amp;form=skydnc</v>
    <v>Learn more on Bing</v>
  </rv>
  <rv s="1">
    <v>0</v>
    <v>EVERCORE INC. (XNYS:EVR)</v>
    <v>2</v>
    <v>3</v>
    <v>Finance</v>
    <v>4</v>
    <v>en-US</v>
    <v>a1se77</v>
    <v>268435456</v>
    <v>1</v>
    <v>Powered by Refinitiv</v>
    <v>288.02999999999997</v>
    <v>124.53</v>
    <v>1.3669</v>
    <v>3.76</v>
    <v>1.332E-2</v>
    <v>USD</v>
    <v>Evercore Inc. is an independent investment banking advisory company. The Company operates in two segments: Investment Banking &amp; Equities and Investment Management. The Investment Banking &amp; Equities segment includes the investment banking business through which it provides advice to clients on mergers, acquisitions, divestitures, shareholder activism and other strategic corporate transactions with a particular focus on advising multinational corporations and private equity firms on large, complex transactions. It provides liability management and restructuring advice to companies in financial transition, as well as to creditors, shareholders and potential acquirers. The Investment Management segment includes the wealth management business, through which it provides investment advisory, wealth management and fiduciary services for high-net-worth individuals and associated entities, and the private equity business, which holds interests in private equity funds, not managed by the Company.</v>
    <v>2195</v>
    <v>New York Stock Exchange</v>
    <v>XNYS</v>
    <v>XNYS</v>
    <v>55 E 52nd St Fl 38, NEW YORK, NY, 10055-0002 US</v>
    <v>288.02999999999997</v>
    <v>Investment Banking &amp; Investment Services</v>
    <v>Stock</v>
    <v>45583.958333356248</v>
    <v>0</v>
    <v>280.05</v>
    <v>10965520000</v>
    <v>EVERCORE INC.</v>
    <v>EVERCORE INC.</v>
    <v>282.92</v>
    <v>39.566800000000001</v>
    <v>282.27999999999997</v>
    <v>286.04000000000002</v>
    <v>38335610</v>
    <v>EVR</v>
    <v>EVERCORE INC. (XNYS:EVR)</v>
    <v>1</v>
    <v>276487</v>
    <v>2005</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Delayed 15 minutes</v>
      <v>from previous close</v>
      <v>from previous close</v>
      <v>Source: Nasdaq</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finbox.com/NYSE:EVR/explorer/total_re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89D48-4DCD-DB43-B1DE-662CF0EB5313}">
  <dimension ref="A1:R111"/>
  <sheetViews>
    <sheetView tabSelected="1" workbookViewId="0">
      <selection activeCell="G27" sqref="G27"/>
    </sheetView>
  </sheetViews>
  <sheetFormatPr baseColWidth="10" defaultRowHeight="16" x14ac:dyDescent="0.2"/>
  <cols>
    <col min="1" max="1" width="19" style="3" customWidth="1"/>
    <col min="2" max="17" width="18.83203125" style="3" customWidth="1"/>
    <col min="18" max="18" width="19" style="3" customWidth="1"/>
  </cols>
  <sheetData>
    <row r="1" spans="1:18" s="17" customFormat="1" ht="22" customHeight="1" x14ac:dyDescent="0.2">
      <c r="A1" s="67" t="e" vm="1">
        <v>#VALUE!</v>
      </c>
      <c r="B1" s="67"/>
      <c r="C1" s="67"/>
      <c r="D1" s="67"/>
    </row>
    <row r="2" spans="1:18" s="17" customFormat="1" ht="22" customHeight="1" x14ac:dyDescent="0.2">
      <c r="A2" s="68"/>
      <c r="B2" s="68"/>
      <c r="C2" s="68"/>
      <c r="D2" s="68"/>
      <c r="E2" s="59"/>
      <c r="F2" s="59"/>
      <c r="G2" s="59"/>
      <c r="H2" s="59"/>
      <c r="I2" s="59"/>
      <c r="J2" s="59"/>
    </row>
    <row r="3" spans="1:18" ht="22" customHeight="1" x14ac:dyDescent="0.2">
      <c r="A3" s="45" cm="1">
        <f t="array" aca="1" ref="A3" ca="1">_FV(A1,"Price")</f>
        <v>286.04000000000002</v>
      </c>
      <c r="B3" s="6" t="s">
        <v>22</v>
      </c>
      <c r="C3" s="49">
        <f ca="1">A5/F10</f>
        <v>3.8167490428123911</v>
      </c>
      <c r="D3" s="9" t="s">
        <v>26</v>
      </c>
      <c r="E3" s="52">
        <f>E14</f>
        <v>0.93899422918384168</v>
      </c>
      <c r="F3" s="9" t="s">
        <v>1</v>
      </c>
      <c r="G3" s="53" cm="1">
        <f t="array" aca="1" ref="G3" ca="1">_FV(A1,"Shares outstanding",TRUE)*(1+(5*C6))</f>
        <v>33586279.248367935</v>
      </c>
      <c r="H3" s="12" t="s">
        <v>4</v>
      </c>
      <c r="I3" s="53">
        <f>J18*(1+K4)/(I6-K4)</f>
        <v>12983333333.33333</v>
      </c>
      <c r="J3" s="9" t="s">
        <v>2</v>
      </c>
      <c r="K3" s="13"/>
      <c r="L3" s="14"/>
      <c r="M3" s="2"/>
      <c r="N3" s="2"/>
      <c r="O3" s="1"/>
      <c r="P3" s="1"/>
      <c r="Q3" s="1"/>
      <c r="R3" s="1"/>
    </row>
    <row r="4" spans="1:18" ht="22" customHeight="1" x14ac:dyDescent="0.2">
      <c r="A4" s="46" cm="1">
        <f t="array" aca="1" ref="A4" ca="1">_FV(A1,"Change (%)",TRUE)</f>
        <v>1.332E-2</v>
      </c>
      <c r="B4" s="7" t="s">
        <v>23</v>
      </c>
      <c r="C4" s="49">
        <f ca="1">A5/F15</f>
        <v>27.142376237623761</v>
      </c>
      <c r="D4" s="9" t="s">
        <v>25</v>
      </c>
      <c r="E4" s="52">
        <f>E17</f>
        <v>0.10552349546578731</v>
      </c>
      <c r="F4" s="9" t="s">
        <v>6</v>
      </c>
      <c r="G4" s="63">
        <v>600000000</v>
      </c>
      <c r="H4" s="12" t="s">
        <v>28</v>
      </c>
      <c r="I4" s="53">
        <f>NPV(I6,F18,G18,H18,I18,(J18+I3))</f>
        <v>10296541675.204329</v>
      </c>
      <c r="J4" s="12" t="s">
        <v>5</v>
      </c>
      <c r="K4" s="60">
        <v>2.5000000000000001E-2</v>
      </c>
      <c r="L4" s="15" t="s">
        <v>29</v>
      </c>
      <c r="M4" s="2"/>
      <c r="N4" s="2"/>
      <c r="O4" s="1"/>
      <c r="P4" s="1"/>
      <c r="Q4" s="1"/>
      <c r="R4" s="1"/>
    </row>
    <row r="5" spans="1:18" ht="22" customHeight="1" x14ac:dyDescent="0.2">
      <c r="A5" s="47" cm="1">
        <f t="array" aca="1" ref="A5" ca="1">_FV(A1,"Market cap",TRUE)</f>
        <v>10965520000</v>
      </c>
      <c r="B5" s="7" t="s">
        <v>0</v>
      </c>
      <c r="C5" s="50">
        <f ca="1">F18/A5</f>
        <v>2.279873640283361E-2</v>
      </c>
      <c r="D5" s="9" t="s">
        <v>24</v>
      </c>
      <c r="E5" s="52">
        <f>E20</f>
        <v>6.4303380049464134E-2</v>
      </c>
      <c r="F5" s="9" t="s">
        <v>8</v>
      </c>
      <c r="G5" s="63">
        <v>844000000</v>
      </c>
      <c r="H5" s="12" t="s">
        <v>9</v>
      </c>
      <c r="I5" s="53">
        <f>I4+G4-G5</f>
        <v>10052541675.204329</v>
      </c>
      <c r="J5" s="12" t="s">
        <v>7</v>
      </c>
      <c r="K5" s="55">
        <f ca="1">I5/G3</f>
        <v>299.30501086073156</v>
      </c>
      <c r="L5" s="6" t="s">
        <v>11</v>
      </c>
      <c r="M5" s="2"/>
      <c r="N5" s="2"/>
      <c r="O5" s="1"/>
      <c r="P5" s="1"/>
      <c r="Q5" s="1"/>
      <c r="R5" s="1"/>
    </row>
    <row r="6" spans="1:18" ht="22" customHeight="1" x14ac:dyDescent="0.2">
      <c r="A6" s="48" cm="1">
        <f t="array" aca="1" ref="A6" ca="1">_FV(A1,"Beta")</f>
        <v>1.3669</v>
      </c>
      <c r="B6" s="8" t="s">
        <v>18</v>
      </c>
      <c r="C6" s="51">
        <f>K22</f>
        <v>-2.4777645388358582E-2</v>
      </c>
      <c r="D6" s="10" t="s">
        <v>27</v>
      </c>
      <c r="E6" s="62">
        <v>0.111</v>
      </c>
      <c r="F6" s="11" t="s">
        <v>12</v>
      </c>
      <c r="G6" s="54">
        <f>G4-G5</f>
        <v>-244000000</v>
      </c>
      <c r="H6" s="11" t="s">
        <v>3</v>
      </c>
      <c r="I6" s="61">
        <v>0.1</v>
      </c>
      <c r="J6" s="10" t="s">
        <v>10</v>
      </c>
      <c r="K6" s="56">
        <f ca="1">K5/A3-1</f>
        <v>4.6374670887748382E-2</v>
      </c>
      <c r="L6" s="16" t="s">
        <v>13</v>
      </c>
      <c r="M6" s="2"/>
      <c r="N6" s="2"/>
      <c r="O6" s="1"/>
      <c r="P6" s="1"/>
      <c r="Q6" s="1"/>
      <c r="R6" s="1"/>
    </row>
    <row r="7" spans="1:18" ht="22" customHeight="1" x14ac:dyDescent="0.2">
      <c r="A7" s="2"/>
      <c r="B7" s="2"/>
      <c r="C7" s="2"/>
      <c r="D7" s="2"/>
      <c r="E7" s="2"/>
      <c r="F7" s="2"/>
      <c r="G7" s="2"/>
      <c r="H7" s="2"/>
      <c r="I7" s="2"/>
      <c r="J7" s="2"/>
      <c r="K7" s="2"/>
      <c r="L7" s="2"/>
      <c r="M7" s="2"/>
      <c r="N7" s="2"/>
      <c r="O7" s="2"/>
      <c r="P7" s="1"/>
      <c r="Q7" s="1"/>
      <c r="R7" s="1"/>
    </row>
    <row r="8" spans="1:18" ht="22" customHeight="1" x14ac:dyDescent="0.2">
      <c r="A8" s="57"/>
      <c r="B8" s="58"/>
      <c r="C8" s="58"/>
      <c r="D8" s="58"/>
      <c r="E8" s="58"/>
      <c r="F8" s="58"/>
      <c r="G8" s="58"/>
      <c r="H8" s="58"/>
      <c r="I8" s="58"/>
      <c r="J8" s="14"/>
      <c r="K8" s="2"/>
      <c r="L8" s="2"/>
      <c r="M8" s="2"/>
      <c r="N8" s="2"/>
      <c r="O8" s="1"/>
      <c r="P8" s="1"/>
      <c r="Q8" s="1"/>
      <c r="R8" s="1"/>
    </row>
    <row r="9" spans="1:18" ht="22" customHeight="1" x14ac:dyDescent="0.2">
      <c r="A9" s="64"/>
      <c r="B9" s="65">
        <v>2020</v>
      </c>
      <c r="C9" s="65">
        <v>2021</v>
      </c>
      <c r="D9" s="65">
        <v>2022</v>
      </c>
      <c r="E9" s="66">
        <v>2023</v>
      </c>
      <c r="F9" s="65">
        <v>2024</v>
      </c>
      <c r="G9" s="65">
        <v>2025</v>
      </c>
      <c r="H9" s="65">
        <v>2026</v>
      </c>
      <c r="I9" s="65">
        <v>2027</v>
      </c>
      <c r="J9" s="66">
        <v>2028</v>
      </c>
      <c r="K9" s="14"/>
      <c r="L9" s="2"/>
      <c r="M9" s="2"/>
      <c r="N9" s="2"/>
      <c r="O9" s="1"/>
      <c r="P9" s="1"/>
      <c r="Q9" s="1"/>
      <c r="R9" s="1"/>
    </row>
    <row r="10" spans="1:18" ht="22" customHeight="1" x14ac:dyDescent="0.2">
      <c r="A10" s="23" t="s">
        <v>14</v>
      </c>
      <c r="B10" s="24">
        <v>2295000000</v>
      </c>
      <c r="C10" s="24">
        <v>3285000000</v>
      </c>
      <c r="D10" s="24">
        <v>2762000000</v>
      </c>
      <c r="E10" s="25">
        <v>2426000000</v>
      </c>
      <c r="F10" s="24">
        <v>2873000000</v>
      </c>
      <c r="G10" s="24">
        <v>3533000000</v>
      </c>
      <c r="H10" s="24">
        <v>3890000000</v>
      </c>
      <c r="I10" s="24">
        <v>4150000000</v>
      </c>
      <c r="J10" s="24">
        <v>4352000000</v>
      </c>
      <c r="K10" s="29" t="s">
        <v>19</v>
      </c>
      <c r="L10" s="2"/>
      <c r="M10" s="2"/>
      <c r="N10" s="2"/>
      <c r="O10" s="1"/>
      <c r="P10" s="1"/>
      <c r="Q10" s="1"/>
      <c r="R10" s="1"/>
    </row>
    <row r="11" spans="1:18" ht="22" customHeight="1" x14ac:dyDescent="0.2">
      <c r="A11" s="19"/>
      <c r="B11" s="20"/>
      <c r="C11" s="20">
        <f t="shared" ref="C11:J11" si="0">(C10/B10)-1</f>
        <v>0.43137254901960786</v>
      </c>
      <c r="D11" s="20">
        <f t="shared" si="0"/>
        <v>-0.15920852359208526</v>
      </c>
      <c r="E11" s="26">
        <f t="shared" si="0"/>
        <v>-0.12165097755249821</v>
      </c>
      <c r="F11" s="20">
        <f t="shared" si="0"/>
        <v>0.18425391591096463</v>
      </c>
      <c r="G11" s="20">
        <f t="shared" si="0"/>
        <v>0.22972502610511669</v>
      </c>
      <c r="H11" s="20">
        <f t="shared" si="0"/>
        <v>0.10104726861024615</v>
      </c>
      <c r="I11" s="20">
        <f t="shared" si="0"/>
        <v>6.6838046272493568E-2</v>
      </c>
      <c r="J11" s="26">
        <f t="shared" si="0"/>
        <v>4.8674698795180715E-2</v>
      </c>
      <c r="K11" s="30">
        <f>AVERAGE(F11:J11)</f>
        <v>0.12610779113880036</v>
      </c>
      <c r="L11" s="2"/>
      <c r="M11" s="2"/>
      <c r="N11" s="2"/>
      <c r="O11" s="1"/>
      <c r="P11" s="1"/>
      <c r="Q11" s="1"/>
      <c r="R11" s="1"/>
    </row>
    <row r="12" spans="1:18" ht="22" hidden="1" customHeight="1" x14ac:dyDescent="0.2">
      <c r="A12" s="23" t="s">
        <v>30</v>
      </c>
      <c r="B12" s="24">
        <v>2201000000</v>
      </c>
      <c r="C12" s="24">
        <v>3194000000</v>
      </c>
      <c r="D12" s="24">
        <v>2639000000</v>
      </c>
      <c r="E12" s="25">
        <v>2278000000</v>
      </c>
      <c r="F12" s="24"/>
      <c r="G12" s="24"/>
      <c r="H12" s="24"/>
      <c r="I12" s="24"/>
      <c r="J12" s="25"/>
      <c r="K12" s="29"/>
      <c r="L12" s="2"/>
      <c r="M12" s="2"/>
      <c r="N12" s="2"/>
      <c r="O12" s="1"/>
      <c r="P12" s="1"/>
      <c r="Q12" s="1"/>
      <c r="R12" s="1"/>
    </row>
    <row r="13" spans="1:18" ht="22" hidden="1" customHeight="1" x14ac:dyDescent="0.2">
      <c r="A13" s="33"/>
      <c r="B13" s="34"/>
      <c r="C13" s="34">
        <f>(C12/B12)-1</f>
        <v>0.45115856428895951</v>
      </c>
      <c r="D13" s="34">
        <f>(D12/C12)-1</f>
        <v>-0.17376330619912339</v>
      </c>
      <c r="E13" s="35">
        <f>(E12/D12)-1</f>
        <v>-0.13679424024251607</v>
      </c>
      <c r="F13" s="34"/>
      <c r="G13" s="34"/>
      <c r="H13" s="34"/>
      <c r="I13" s="34"/>
      <c r="J13" s="35"/>
      <c r="K13" s="36"/>
      <c r="L13" s="2"/>
      <c r="M13" s="2"/>
      <c r="N13" s="2"/>
      <c r="O13" s="1"/>
      <c r="P13" s="1"/>
      <c r="Q13" s="1"/>
      <c r="R13" s="1"/>
    </row>
    <row r="14" spans="1:18" ht="22" hidden="1" customHeight="1" x14ac:dyDescent="0.2">
      <c r="A14" s="21" t="s">
        <v>1</v>
      </c>
      <c r="B14" s="22">
        <f>B12/B10</f>
        <v>0.95904139433551194</v>
      </c>
      <c r="C14" s="22">
        <f>C12/C10</f>
        <v>0.97229832572298325</v>
      </c>
      <c r="D14" s="22">
        <f>D12/D10</f>
        <v>0.95546705286024625</v>
      </c>
      <c r="E14" s="27">
        <f>E12/E10</f>
        <v>0.93899422918384168</v>
      </c>
      <c r="F14" s="22"/>
      <c r="G14" s="22"/>
      <c r="H14" s="22"/>
      <c r="I14" s="22"/>
      <c r="J14" s="27"/>
      <c r="K14" s="31"/>
      <c r="L14" s="2"/>
      <c r="M14" s="2"/>
      <c r="N14" s="2"/>
      <c r="O14" s="1"/>
      <c r="P14" s="1"/>
      <c r="Q14" s="1"/>
      <c r="R14" s="1"/>
    </row>
    <row r="15" spans="1:18" ht="22" customHeight="1" x14ac:dyDescent="0.2">
      <c r="A15" s="23" t="s">
        <v>15</v>
      </c>
      <c r="B15" s="24">
        <v>351000000</v>
      </c>
      <c r="C15" s="24">
        <v>740000000</v>
      </c>
      <c r="D15" s="24">
        <v>477000000</v>
      </c>
      <c r="E15" s="25">
        <v>256000000</v>
      </c>
      <c r="F15" s="24">
        <v>404000000</v>
      </c>
      <c r="G15" s="24">
        <v>619000000</v>
      </c>
      <c r="H15" s="24">
        <v>721000000</v>
      </c>
      <c r="I15" s="24">
        <v>856000000</v>
      </c>
      <c r="J15" s="24">
        <v>1000000000</v>
      </c>
      <c r="K15" s="29" t="s">
        <v>20</v>
      </c>
      <c r="L15" s="2"/>
      <c r="M15" s="2"/>
      <c r="N15" s="2"/>
      <c r="O15" s="1"/>
      <c r="P15" s="1"/>
      <c r="Q15" s="1"/>
      <c r="R15" s="1"/>
    </row>
    <row r="16" spans="1:18" ht="22" customHeight="1" x14ac:dyDescent="0.2">
      <c r="A16" s="33"/>
      <c r="B16" s="34"/>
      <c r="C16" s="34">
        <f t="shared" ref="C16:J16" si="1">(C15/B15)-1</f>
        <v>1.1082621082621085</v>
      </c>
      <c r="D16" s="34">
        <f t="shared" si="1"/>
        <v>-0.35540540540540544</v>
      </c>
      <c r="E16" s="35">
        <f t="shared" si="1"/>
        <v>-0.4633123689727463</v>
      </c>
      <c r="F16" s="34">
        <f t="shared" si="1"/>
        <v>0.578125</v>
      </c>
      <c r="G16" s="34">
        <f t="shared" si="1"/>
        <v>0.53217821782178221</v>
      </c>
      <c r="H16" s="34">
        <f t="shared" si="1"/>
        <v>0.16478190630048473</v>
      </c>
      <c r="I16" s="34">
        <f t="shared" si="1"/>
        <v>0.18723994452149784</v>
      </c>
      <c r="J16" s="35">
        <f t="shared" si="1"/>
        <v>0.16822429906542058</v>
      </c>
      <c r="K16" s="36">
        <f>AVERAGE(F16:J16)</f>
        <v>0.32610987354183707</v>
      </c>
      <c r="L16" s="2"/>
      <c r="M16" s="2"/>
      <c r="N16" s="2"/>
      <c r="O16" s="1"/>
      <c r="P16" s="1"/>
      <c r="Q16" s="1"/>
      <c r="R16" s="1"/>
    </row>
    <row r="17" spans="1:18" ht="22" customHeight="1" x14ac:dyDescent="0.2">
      <c r="A17" s="4" t="s">
        <v>16</v>
      </c>
      <c r="B17" s="5">
        <f t="shared" ref="B17:J17" si="2">B15/B10</f>
        <v>0.15294117647058825</v>
      </c>
      <c r="C17" s="5">
        <f t="shared" si="2"/>
        <v>0.22526636225266361</v>
      </c>
      <c r="D17" s="5">
        <f t="shared" si="2"/>
        <v>0.1727009413468501</v>
      </c>
      <c r="E17" s="28">
        <f t="shared" si="2"/>
        <v>0.10552349546578731</v>
      </c>
      <c r="F17" s="5">
        <f t="shared" si="2"/>
        <v>0.14061956143404108</v>
      </c>
      <c r="G17" s="5">
        <f t="shared" si="2"/>
        <v>0.17520520803849421</v>
      </c>
      <c r="H17" s="5">
        <f t="shared" si="2"/>
        <v>0.1853470437017995</v>
      </c>
      <c r="I17" s="5">
        <f t="shared" si="2"/>
        <v>0.20626506024096386</v>
      </c>
      <c r="J17" s="28">
        <f t="shared" si="2"/>
        <v>0.22977941176470587</v>
      </c>
      <c r="K17" s="32"/>
      <c r="L17" s="2"/>
      <c r="M17" s="2"/>
      <c r="N17" s="2"/>
      <c r="O17" s="1"/>
      <c r="P17" s="1"/>
      <c r="Q17" s="1"/>
      <c r="R17" s="1"/>
    </row>
    <row r="18" spans="1:18" ht="22" customHeight="1" x14ac:dyDescent="0.2">
      <c r="A18" s="23" t="s">
        <v>17</v>
      </c>
      <c r="B18" s="24">
        <v>902000000</v>
      </c>
      <c r="C18" s="24">
        <v>967000000</v>
      </c>
      <c r="D18" s="24">
        <v>208000000</v>
      </c>
      <c r="E18" s="25">
        <v>156000000</v>
      </c>
      <c r="F18" s="24">
        <v>250000000</v>
      </c>
      <c r="G18" s="24">
        <v>475000000</v>
      </c>
      <c r="H18" s="24">
        <v>650000000</v>
      </c>
      <c r="I18" s="24">
        <v>786000000</v>
      </c>
      <c r="J18" s="24">
        <v>950000000</v>
      </c>
      <c r="K18" s="29" t="s">
        <v>21</v>
      </c>
      <c r="L18" s="2"/>
      <c r="M18" s="2"/>
      <c r="N18" s="2"/>
      <c r="P18" s="1"/>
      <c r="Q18" s="1"/>
      <c r="R18" s="1"/>
    </row>
    <row r="19" spans="1:18" ht="22" customHeight="1" x14ac:dyDescent="0.2">
      <c r="A19" s="37"/>
      <c r="B19" s="34"/>
      <c r="C19" s="34">
        <f t="shared" ref="C19:J19" si="3">(C18/B18)-1</f>
        <v>7.2062084257206172E-2</v>
      </c>
      <c r="D19" s="34">
        <f t="shared" si="3"/>
        <v>-0.7849017580144777</v>
      </c>
      <c r="E19" s="35">
        <f t="shared" si="3"/>
        <v>-0.25</v>
      </c>
      <c r="F19" s="34">
        <f t="shared" si="3"/>
        <v>0.60256410256410264</v>
      </c>
      <c r="G19" s="34">
        <f t="shared" si="3"/>
        <v>0.89999999999999991</v>
      </c>
      <c r="H19" s="34">
        <f t="shared" si="3"/>
        <v>0.36842105263157898</v>
      </c>
      <c r="I19" s="34">
        <f t="shared" si="3"/>
        <v>0.20923076923076933</v>
      </c>
      <c r="J19" s="35">
        <f t="shared" si="3"/>
        <v>0.20865139949109412</v>
      </c>
      <c r="K19" s="36">
        <f>AVERAGE(F19:J19)</f>
        <v>0.457773464783509</v>
      </c>
      <c r="L19" s="2"/>
      <c r="M19" s="2"/>
      <c r="N19" s="2"/>
      <c r="O19" s="1"/>
      <c r="P19" s="1"/>
      <c r="Q19" s="1"/>
      <c r="R19" s="1"/>
    </row>
    <row r="20" spans="1:18" ht="22" customHeight="1" x14ac:dyDescent="0.2">
      <c r="A20" s="41" t="s">
        <v>8</v>
      </c>
      <c r="B20" s="42">
        <f t="shared" ref="B20:J20" si="4">B18/B10</f>
        <v>0.39302832244008712</v>
      </c>
      <c r="C20" s="42">
        <f t="shared" si="4"/>
        <v>0.29436834094368342</v>
      </c>
      <c r="D20" s="42">
        <f t="shared" si="4"/>
        <v>7.5307748008689362E-2</v>
      </c>
      <c r="E20" s="43">
        <f t="shared" si="4"/>
        <v>6.4303380049464134E-2</v>
      </c>
      <c r="F20" s="42">
        <f t="shared" si="4"/>
        <v>8.7017055342847205E-2</v>
      </c>
      <c r="G20" s="42">
        <f t="shared" si="4"/>
        <v>0.1344466459099915</v>
      </c>
      <c r="H20" s="42">
        <f t="shared" si="4"/>
        <v>0.16709511568123395</v>
      </c>
      <c r="I20" s="42">
        <f t="shared" si="4"/>
        <v>0.18939759036144579</v>
      </c>
      <c r="J20" s="43">
        <f t="shared" si="4"/>
        <v>0.21829044117647059</v>
      </c>
      <c r="K20" s="44"/>
      <c r="L20" s="2"/>
      <c r="M20" s="2"/>
      <c r="N20" s="2"/>
      <c r="O20" s="1"/>
      <c r="P20" s="1"/>
      <c r="Q20" s="1"/>
      <c r="R20" s="1"/>
    </row>
    <row r="21" spans="1:18" ht="22" hidden="1" customHeight="1" x14ac:dyDescent="0.2">
      <c r="A21" s="23" t="s">
        <v>31</v>
      </c>
      <c r="B21" s="24">
        <v>40632000</v>
      </c>
      <c r="C21" s="24">
        <v>39019000</v>
      </c>
      <c r="D21" s="24">
        <v>38838000</v>
      </c>
      <c r="E21" s="25">
        <v>37673000</v>
      </c>
      <c r="F21" s="24"/>
      <c r="G21" s="24"/>
      <c r="H21" s="24"/>
      <c r="I21" s="24"/>
      <c r="J21" s="25"/>
      <c r="K21" s="29" t="s">
        <v>27</v>
      </c>
      <c r="L21" s="2"/>
      <c r="M21" s="2"/>
      <c r="N21" s="2"/>
      <c r="P21" s="1"/>
      <c r="Q21" s="1"/>
      <c r="R21" s="1"/>
    </row>
    <row r="22" spans="1:18" ht="22" hidden="1" customHeight="1" x14ac:dyDescent="0.2">
      <c r="A22" s="37"/>
      <c r="B22" s="34"/>
      <c r="C22" s="38">
        <f t="shared" ref="C22" si="5">(C21/B21)-1</f>
        <v>-3.9697775152589099E-2</v>
      </c>
      <c r="D22" s="38">
        <f t="shared" ref="D22" si="6">(D21/C21)-1</f>
        <v>-4.6387657295163809E-3</v>
      </c>
      <c r="E22" s="39">
        <f t="shared" ref="E22" si="7">(E21/D21)-1</f>
        <v>-2.9996395282970267E-2</v>
      </c>
      <c r="F22" s="34"/>
      <c r="G22" s="34"/>
      <c r="H22" s="34"/>
      <c r="I22" s="34"/>
      <c r="J22" s="35"/>
      <c r="K22" s="40">
        <f>AVERAGE(C22:E22)</f>
        <v>-2.4777645388358582E-2</v>
      </c>
      <c r="L22" s="2"/>
      <c r="M22" s="2"/>
      <c r="N22" s="2"/>
      <c r="O22" s="1"/>
      <c r="P22" s="1"/>
      <c r="Q22" s="1"/>
      <c r="R22" s="1"/>
    </row>
    <row r="23" spans="1:18" s="2" customFormat="1" ht="22" customHeight="1" x14ac:dyDescent="0.2"/>
    <row r="24" spans="1:18" ht="22" customHeight="1" x14ac:dyDescent="0.2">
      <c r="A24" s="2"/>
      <c r="B24" s="2"/>
      <c r="C24" s="2"/>
      <c r="D24" s="2"/>
      <c r="E24" s="2"/>
      <c r="F24" s="2"/>
      <c r="G24" s="2"/>
      <c r="H24" s="2"/>
      <c r="I24" s="2"/>
      <c r="J24" s="2"/>
      <c r="K24" s="2"/>
      <c r="L24" s="2"/>
      <c r="M24" s="2"/>
      <c r="N24" s="2"/>
      <c r="O24" s="1"/>
      <c r="P24" s="1"/>
      <c r="Q24" s="1"/>
      <c r="R24" s="1"/>
    </row>
    <row r="25" spans="1:18" ht="22" customHeight="1" x14ac:dyDescent="0.2">
      <c r="A25" s="69" t="str" cm="1">
        <f t="array" aca="1" ref="A25" ca="1">_FV(A1,"Industry")</f>
        <v>Investment Banking &amp; Investment Services</v>
      </c>
      <c r="B25" s="69"/>
      <c r="C25" s="69"/>
      <c r="D25" s="70" cm="1">
        <f t="array" aca="1" ref="D25" ca="1">_FV(A1,"Year incorporated",TRUE)</f>
        <v>2005</v>
      </c>
      <c r="E25" s="70"/>
      <c r="F25" s="2"/>
      <c r="G25" s="2"/>
      <c r="H25" s="2"/>
      <c r="I25" s="2"/>
      <c r="J25" s="2"/>
      <c r="K25" s="2"/>
      <c r="L25" s="2"/>
      <c r="M25" s="2"/>
      <c r="N25" s="2"/>
      <c r="O25" s="1"/>
      <c r="P25" s="1"/>
      <c r="Q25" s="1"/>
      <c r="R25" s="1"/>
    </row>
    <row r="26" spans="1:18" ht="22" customHeight="1" x14ac:dyDescent="0.2">
      <c r="A26" s="18"/>
      <c r="B26" s="18"/>
      <c r="C26" s="18"/>
      <c r="D26" s="18"/>
      <c r="E26" s="18"/>
      <c r="F26" s="2"/>
      <c r="G26" s="2"/>
      <c r="H26" s="2"/>
      <c r="I26" s="2"/>
      <c r="J26" s="2"/>
      <c r="K26" s="2"/>
      <c r="L26" s="2"/>
      <c r="M26" s="2"/>
      <c r="N26" s="2"/>
      <c r="P26" s="1"/>
      <c r="Q26" s="1"/>
      <c r="R26" s="1"/>
    </row>
    <row r="27" spans="1:18" ht="22" customHeight="1" x14ac:dyDescent="0.2">
      <c r="A27" s="71" t="str" cm="1">
        <f t="array" aca="1" ref="A27" ca="1">_FV(A1,"Description")</f>
        <v>Evercore Inc. is an independent investment banking advisory company. The Company operates in two segments: Investment Banking &amp; Equities and Investment Management. The Investment Banking &amp; Equities segment includes the investment banking business through which it provides advice to clients on mergers, acquisitions, divestitures, shareholder activism and other strategic corporate transactions with a particular focus on advising multinational corporations and private equity firms on large, complex transactions. It provides liability management and restructuring advice to companies in financial transition, as well as to creditors, shareholders and potential acquirers. The Investment Management segment includes the wealth management business, through which it provides investment advisory, wealth management and fiduciary services for high-net-worth individuals and associated entities, and the private equity business, which holds interests in private equity funds, not managed by the Company.</v>
      </c>
      <c r="B27" s="71"/>
      <c r="C27" s="71"/>
      <c r="D27" s="71"/>
      <c r="E27" s="71"/>
      <c r="F27" s="2"/>
      <c r="G27" s="2"/>
      <c r="H27" s="2"/>
      <c r="I27" s="2"/>
      <c r="J27" s="2"/>
      <c r="K27" s="2"/>
      <c r="L27" s="2"/>
      <c r="M27" s="2"/>
      <c r="N27" s="2"/>
      <c r="O27" s="1"/>
      <c r="P27" s="1"/>
      <c r="Q27" s="1"/>
      <c r="R27" s="1"/>
    </row>
    <row r="28" spans="1:18" ht="22" customHeight="1" x14ac:dyDescent="0.2">
      <c r="A28" s="71"/>
      <c r="B28" s="71"/>
      <c r="C28" s="71"/>
      <c r="D28" s="71"/>
      <c r="E28" s="71"/>
      <c r="F28" s="2"/>
      <c r="G28" s="2"/>
      <c r="H28" s="2"/>
      <c r="I28" s="2"/>
      <c r="J28" s="2"/>
      <c r="K28" s="2"/>
      <c r="L28" s="2"/>
      <c r="M28" s="2"/>
      <c r="N28" s="2"/>
      <c r="O28" s="1"/>
      <c r="P28" s="1"/>
      <c r="Q28" s="1"/>
      <c r="R28" s="1"/>
    </row>
    <row r="29" spans="1:18" ht="22" customHeight="1" x14ac:dyDescent="0.2">
      <c r="A29" s="71"/>
      <c r="B29" s="71"/>
      <c r="C29" s="71"/>
      <c r="D29" s="71"/>
      <c r="E29" s="71"/>
      <c r="F29" s="2"/>
      <c r="G29" s="2"/>
      <c r="H29" s="2"/>
      <c r="I29" s="2"/>
      <c r="J29" s="2"/>
      <c r="K29" s="2"/>
      <c r="L29" s="2"/>
      <c r="M29" s="2"/>
      <c r="N29" s="2"/>
      <c r="O29" s="1"/>
      <c r="P29" s="1"/>
      <c r="Q29" s="1"/>
      <c r="R29" s="1"/>
    </row>
    <row r="30" spans="1:18" ht="22" customHeight="1" x14ac:dyDescent="0.2">
      <c r="A30" s="71"/>
      <c r="B30" s="71"/>
      <c r="C30" s="71"/>
      <c r="D30" s="71"/>
      <c r="E30" s="71"/>
      <c r="F30" s="2"/>
      <c r="G30" s="2"/>
      <c r="H30" s="2"/>
      <c r="I30" s="2"/>
      <c r="J30" s="2"/>
      <c r="K30" s="2"/>
      <c r="L30" s="2"/>
      <c r="M30" s="2"/>
      <c r="N30" s="2"/>
      <c r="O30" s="1"/>
      <c r="P30" s="1"/>
      <c r="Q30" s="1"/>
      <c r="R30" s="1"/>
    </row>
    <row r="31" spans="1:18" ht="22" customHeight="1" x14ac:dyDescent="0.2">
      <c r="A31" s="71"/>
      <c r="B31" s="71"/>
      <c r="C31" s="71"/>
      <c r="D31" s="71"/>
      <c r="E31" s="71"/>
      <c r="F31" s="2"/>
      <c r="G31" s="2"/>
      <c r="H31" s="2"/>
      <c r="I31" s="2"/>
      <c r="J31" s="2"/>
      <c r="K31" s="2"/>
      <c r="L31" s="2"/>
      <c r="M31" s="2"/>
      <c r="N31" s="2"/>
      <c r="O31" s="1"/>
      <c r="P31" s="1"/>
      <c r="Q31" s="1"/>
      <c r="R31" s="1"/>
    </row>
    <row r="32" spans="1:18" ht="22" customHeight="1" x14ac:dyDescent="0.2">
      <c r="A32" s="71"/>
      <c r="B32" s="71"/>
      <c r="C32" s="71"/>
      <c r="D32" s="71"/>
      <c r="E32" s="71"/>
      <c r="F32" s="1"/>
      <c r="G32" s="1"/>
      <c r="H32" s="1"/>
      <c r="I32" s="1"/>
      <c r="J32" s="1"/>
      <c r="K32" s="1"/>
      <c r="L32" s="1"/>
      <c r="M32" s="2"/>
      <c r="N32" s="2"/>
      <c r="O32" s="1"/>
      <c r="P32" s="1"/>
      <c r="Q32" s="1"/>
      <c r="R32" s="1"/>
    </row>
    <row r="33" spans="1:18" ht="22" customHeight="1" x14ac:dyDescent="0.2">
      <c r="A33" s="71"/>
      <c r="B33" s="71"/>
      <c r="C33" s="71"/>
      <c r="D33" s="71"/>
      <c r="E33" s="71"/>
      <c r="F33" s="1"/>
      <c r="G33" s="1"/>
      <c r="H33" s="1"/>
      <c r="I33" s="1"/>
      <c r="J33" s="1"/>
      <c r="K33" s="1"/>
      <c r="L33" s="1"/>
      <c r="M33" s="2"/>
      <c r="N33" s="2"/>
      <c r="O33" s="1"/>
      <c r="P33" s="1"/>
      <c r="Q33" s="1"/>
      <c r="R33" s="1"/>
    </row>
    <row r="34" spans="1:18" ht="22" customHeight="1" x14ac:dyDescent="0.2">
      <c r="A34" s="71"/>
      <c r="B34" s="71"/>
      <c r="C34" s="71"/>
      <c r="D34" s="71"/>
      <c r="E34" s="71"/>
      <c r="F34" s="2"/>
      <c r="G34" s="2"/>
      <c r="H34" s="2"/>
      <c r="I34" s="2"/>
      <c r="J34" s="2"/>
      <c r="K34" s="2"/>
      <c r="L34" s="2"/>
      <c r="M34" s="2"/>
      <c r="N34" s="2"/>
      <c r="O34" s="2"/>
      <c r="P34" s="2"/>
      <c r="Q34" s="1"/>
      <c r="R34" s="1"/>
    </row>
    <row r="35" spans="1:18" ht="22" customHeight="1" x14ac:dyDescent="0.2">
      <c r="A35" s="71"/>
      <c r="B35" s="71"/>
      <c r="C35" s="71"/>
      <c r="D35" s="71"/>
      <c r="E35" s="71"/>
      <c r="F35" s="2"/>
      <c r="G35" s="2"/>
      <c r="H35" s="2"/>
      <c r="I35" s="2"/>
      <c r="J35" s="2"/>
      <c r="K35" s="2"/>
      <c r="L35" s="2"/>
      <c r="M35" s="2"/>
      <c r="N35" s="2"/>
      <c r="O35" s="2"/>
      <c r="P35" s="2"/>
      <c r="Q35" s="1"/>
      <c r="R35" s="1"/>
    </row>
    <row r="36" spans="1:18" ht="22" customHeight="1" x14ac:dyDescent="0.2">
      <c r="A36" s="2"/>
      <c r="B36" s="2"/>
      <c r="C36" s="2"/>
      <c r="D36" s="2"/>
      <c r="E36" s="2"/>
      <c r="F36" s="2"/>
      <c r="G36" s="2"/>
      <c r="H36" s="2"/>
      <c r="I36" s="2"/>
      <c r="J36" s="2"/>
      <c r="K36" s="2"/>
      <c r="L36" s="2"/>
      <c r="M36" s="2"/>
      <c r="N36" s="2"/>
      <c r="O36" s="2"/>
      <c r="P36" s="2"/>
      <c r="Q36" s="1"/>
      <c r="R36" s="1"/>
    </row>
    <row r="37" spans="1:18" ht="22" customHeight="1" x14ac:dyDescent="0.2">
      <c r="A37" s="2"/>
      <c r="B37" s="2"/>
      <c r="C37" s="2"/>
      <c r="D37" s="2"/>
      <c r="E37" s="2"/>
      <c r="F37" s="2"/>
      <c r="G37" s="2"/>
      <c r="H37" s="2"/>
      <c r="I37" s="2"/>
      <c r="J37" s="2"/>
      <c r="K37" s="2"/>
      <c r="L37" s="2"/>
      <c r="M37" s="2"/>
      <c r="N37" s="2"/>
      <c r="O37" s="2"/>
      <c r="P37" s="2"/>
      <c r="Q37" s="1"/>
      <c r="R37" s="1"/>
    </row>
    <row r="38" spans="1:18" ht="22" customHeight="1" x14ac:dyDescent="0.2">
      <c r="A38" s="2"/>
      <c r="B38" s="2"/>
      <c r="C38" s="2"/>
      <c r="D38" s="2"/>
      <c r="E38" s="2"/>
      <c r="F38" s="2"/>
      <c r="G38" s="2"/>
      <c r="H38" s="2"/>
      <c r="I38" s="2"/>
      <c r="J38" s="2"/>
      <c r="K38" s="2"/>
      <c r="L38" s="2"/>
      <c r="M38" s="2"/>
      <c r="N38" s="2"/>
      <c r="O38" s="2"/>
      <c r="P38" s="2"/>
      <c r="Q38" s="1"/>
      <c r="R38" s="1"/>
    </row>
    <row r="39" spans="1:18" ht="22" customHeight="1" x14ac:dyDescent="0.2">
      <c r="A39" s="2"/>
      <c r="B39" s="2"/>
      <c r="C39" s="2"/>
      <c r="D39" s="2"/>
      <c r="E39" s="2"/>
      <c r="F39" s="2"/>
      <c r="G39" s="2"/>
      <c r="H39" s="2"/>
      <c r="I39" s="2"/>
      <c r="J39" s="2"/>
      <c r="K39" s="2"/>
      <c r="L39" s="2"/>
      <c r="M39" s="2"/>
      <c r="N39" s="2"/>
      <c r="O39" s="2"/>
      <c r="P39" s="2"/>
      <c r="Q39" s="1"/>
      <c r="R39" s="1"/>
    </row>
    <row r="40" spans="1:18" ht="22" customHeight="1" x14ac:dyDescent="0.2">
      <c r="A40" s="2"/>
      <c r="B40" s="2"/>
      <c r="C40" s="2"/>
      <c r="D40" s="2"/>
      <c r="E40" s="2"/>
      <c r="F40" s="2"/>
      <c r="G40" s="2"/>
      <c r="H40" s="2"/>
      <c r="I40" s="2"/>
      <c r="J40" s="2"/>
      <c r="K40" s="2"/>
      <c r="L40" s="2"/>
      <c r="M40" s="2"/>
      <c r="N40" s="2"/>
      <c r="O40" s="2"/>
      <c r="P40" s="2"/>
      <c r="Q40" s="1"/>
      <c r="R40" s="1"/>
    </row>
    <row r="41" spans="1:18" ht="22" customHeight="1" x14ac:dyDescent="0.2">
      <c r="A41" s="2"/>
      <c r="B41" s="2"/>
      <c r="C41" s="2"/>
      <c r="D41" s="2"/>
      <c r="E41" s="2"/>
      <c r="F41" s="2"/>
      <c r="G41" s="2"/>
      <c r="H41" s="2"/>
      <c r="I41" s="2"/>
      <c r="J41" s="2"/>
      <c r="K41" s="2"/>
      <c r="L41" s="2"/>
      <c r="M41" s="2"/>
      <c r="N41" s="2"/>
      <c r="O41" s="2"/>
      <c r="P41" s="2"/>
      <c r="Q41" s="1"/>
      <c r="R41" s="1"/>
    </row>
    <row r="42" spans="1:18" x14ac:dyDescent="0.2">
      <c r="A42" s="2"/>
      <c r="B42" s="2"/>
      <c r="C42" s="2"/>
      <c r="D42" s="2"/>
      <c r="E42" s="2"/>
      <c r="F42" s="2"/>
      <c r="G42" s="2"/>
      <c r="H42" s="2"/>
      <c r="I42" s="2"/>
      <c r="J42" s="2"/>
      <c r="K42" s="2"/>
      <c r="L42" s="2"/>
      <c r="M42" s="2"/>
      <c r="N42" s="2"/>
      <c r="O42" s="2"/>
      <c r="P42" s="2"/>
      <c r="Q42" s="1"/>
      <c r="R42" s="1"/>
    </row>
    <row r="43" spans="1:18" x14ac:dyDescent="0.2">
      <c r="A43" s="2"/>
      <c r="B43" s="2"/>
      <c r="C43" s="2"/>
      <c r="D43" s="2"/>
      <c r="E43" s="2"/>
      <c r="F43" s="2"/>
      <c r="G43" s="2"/>
      <c r="H43" s="2"/>
      <c r="I43" s="2"/>
      <c r="J43" s="2"/>
      <c r="K43" s="2"/>
      <c r="L43" s="2"/>
      <c r="M43" s="2"/>
      <c r="N43" s="2"/>
      <c r="O43" s="2"/>
      <c r="P43" s="2"/>
      <c r="Q43" s="1"/>
      <c r="R43" s="1"/>
    </row>
    <row r="44" spans="1:18" x14ac:dyDescent="0.2">
      <c r="A44" s="2"/>
      <c r="B44" s="2"/>
      <c r="C44" s="2"/>
      <c r="D44" s="2"/>
      <c r="E44" s="2"/>
      <c r="F44" s="2"/>
      <c r="G44" s="2"/>
      <c r="H44" s="2"/>
      <c r="I44" s="2"/>
      <c r="J44" s="2"/>
      <c r="K44" s="2"/>
      <c r="L44" s="2"/>
      <c r="M44" s="2"/>
      <c r="N44" s="2"/>
      <c r="O44" s="2"/>
      <c r="P44" s="2"/>
      <c r="Q44" s="1"/>
      <c r="R44" s="1"/>
    </row>
    <row r="45" spans="1:18" x14ac:dyDescent="0.2">
      <c r="A45" s="2"/>
      <c r="B45" s="2"/>
      <c r="C45" s="2"/>
      <c r="D45" s="2"/>
      <c r="E45" s="2"/>
      <c r="F45" s="2"/>
      <c r="G45" s="2"/>
      <c r="H45" s="2"/>
      <c r="I45" s="2"/>
      <c r="J45" s="2"/>
      <c r="K45" s="2"/>
      <c r="L45" s="2"/>
      <c r="M45" s="2"/>
      <c r="N45" s="2"/>
      <c r="O45" s="2"/>
      <c r="P45" s="2"/>
      <c r="Q45" s="1"/>
      <c r="R45" s="1"/>
    </row>
    <row r="46" spans="1:18" x14ac:dyDescent="0.2">
      <c r="A46" s="2"/>
      <c r="B46" s="2"/>
      <c r="C46" s="2"/>
      <c r="D46" s="2"/>
      <c r="E46" s="2"/>
      <c r="F46" s="2"/>
      <c r="G46" s="2"/>
      <c r="H46" s="2"/>
      <c r="I46" s="2"/>
      <c r="J46" s="2"/>
      <c r="K46" s="2"/>
      <c r="L46" s="2"/>
      <c r="M46" s="2"/>
      <c r="N46" s="2"/>
      <c r="O46" s="2"/>
      <c r="P46" s="2"/>
      <c r="Q46" s="1"/>
      <c r="R46" s="1"/>
    </row>
    <row r="47" spans="1:18" x14ac:dyDescent="0.2">
      <c r="A47" s="2"/>
      <c r="B47" s="2"/>
      <c r="C47" s="2"/>
      <c r="D47" s="2"/>
      <c r="E47" s="2"/>
      <c r="F47" s="2"/>
      <c r="G47" s="2"/>
      <c r="H47" s="2"/>
      <c r="I47" s="2"/>
      <c r="J47" s="2"/>
      <c r="K47" s="2"/>
      <c r="L47" s="2"/>
      <c r="M47" s="2"/>
      <c r="N47" s="2"/>
      <c r="O47" s="2"/>
      <c r="P47" s="2"/>
      <c r="Q47" s="1"/>
      <c r="R47" s="1"/>
    </row>
    <row r="48" spans="1:18" x14ac:dyDescent="0.2">
      <c r="A48" s="2"/>
      <c r="B48" s="2"/>
      <c r="C48" s="2"/>
      <c r="D48" s="2"/>
      <c r="E48" s="2"/>
      <c r="F48" s="2"/>
      <c r="G48" s="2"/>
      <c r="H48" s="2"/>
      <c r="I48" s="2"/>
      <c r="J48" s="2"/>
      <c r="K48" s="2"/>
      <c r="L48" s="2"/>
      <c r="M48" s="2"/>
      <c r="N48" s="2"/>
      <c r="O48" s="2"/>
      <c r="P48" s="2"/>
      <c r="Q48" s="1"/>
      <c r="R48" s="1"/>
    </row>
    <row r="49" spans="1:18" x14ac:dyDescent="0.2">
      <c r="A49" s="2"/>
      <c r="B49" s="2"/>
      <c r="C49" s="2"/>
      <c r="D49" s="2"/>
      <c r="E49" s="2"/>
      <c r="F49" s="2"/>
      <c r="G49" s="2"/>
      <c r="H49" s="2"/>
      <c r="I49" s="2"/>
      <c r="J49" s="2"/>
      <c r="K49" s="2"/>
      <c r="L49" s="2"/>
      <c r="M49" s="2"/>
      <c r="N49" s="2"/>
      <c r="O49" s="2"/>
      <c r="P49" s="2"/>
      <c r="Q49" s="1"/>
      <c r="R49" s="1"/>
    </row>
    <row r="50" spans="1:18" x14ac:dyDescent="0.2">
      <c r="A50" s="2"/>
      <c r="B50" s="2"/>
      <c r="C50" s="2"/>
      <c r="D50" s="2"/>
      <c r="E50" s="2"/>
      <c r="F50" s="2"/>
      <c r="G50" s="2"/>
      <c r="H50" s="2"/>
      <c r="I50" s="2"/>
      <c r="J50" s="2"/>
      <c r="K50" s="2"/>
      <c r="L50" s="2"/>
      <c r="M50" s="2"/>
      <c r="N50" s="2"/>
      <c r="O50" s="2"/>
      <c r="P50" s="2"/>
      <c r="Q50" s="1"/>
      <c r="R50" s="1"/>
    </row>
    <row r="51" spans="1:18" x14ac:dyDescent="0.2">
      <c r="A51" s="2"/>
      <c r="B51" s="2"/>
      <c r="C51" s="2"/>
      <c r="D51" s="2"/>
      <c r="E51" s="2"/>
      <c r="F51" s="2"/>
      <c r="G51" s="2"/>
      <c r="H51" s="2"/>
      <c r="I51" s="2"/>
      <c r="J51" s="2"/>
      <c r="K51" s="2"/>
      <c r="L51" s="2"/>
      <c r="M51" s="2"/>
      <c r="N51" s="2"/>
      <c r="O51" s="2"/>
      <c r="P51" s="2"/>
      <c r="Q51" s="1"/>
      <c r="R51" s="1"/>
    </row>
    <row r="52" spans="1:18" x14ac:dyDescent="0.2">
      <c r="A52" s="2"/>
      <c r="B52" s="2"/>
      <c r="C52" s="2"/>
      <c r="D52" s="2"/>
      <c r="E52" s="2"/>
      <c r="F52" s="2"/>
      <c r="G52" s="2"/>
      <c r="H52" s="2"/>
      <c r="I52" s="2"/>
      <c r="J52" s="2"/>
      <c r="K52" s="2"/>
      <c r="L52" s="2"/>
      <c r="M52" s="2"/>
      <c r="N52" s="2"/>
      <c r="O52" s="2"/>
      <c r="P52" s="2"/>
      <c r="Q52" s="1"/>
      <c r="R52" s="1"/>
    </row>
    <row r="53" spans="1:18" x14ac:dyDescent="0.2">
      <c r="A53" s="2"/>
      <c r="B53" s="2"/>
      <c r="C53" s="2"/>
      <c r="D53" s="2"/>
      <c r="E53" s="2"/>
      <c r="F53" s="2"/>
      <c r="G53" s="2"/>
      <c r="H53" s="2"/>
      <c r="I53" s="2"/>
      <c r="J53" s="2"/>
      <c r="K53" s="2"/>
      <c r="L53" s="2"/>
      <c r="M53" s="2"/>
      <c r="N53" s="2"/>
      <c r="O53" s="2"/>
      <c r="P53" s="2"/>
      <c r="Q53" s="1"/>
      <c r="R53" s="1"/>
    </row>
    <row r="54" spans="1:18" x14ac:dyDescent="0.2">
      <c r="A54" s="2"/>
      <c r="B54" s="2"/>
      <c r="C54" s="2"/>
      <c r="D54" s="2"/>
      <c r="E54" s="2"/>
      <c r="F54" s="2"/>
      <c r="G54" s="2"/>
      <c r="H54" s="2"/>
      <c r="I54" s="2"/>
      <c r="J54" s="2"/>
      <c r="K54" s="2"/>
      <c r="L54" s="2"/>
      <c r="M54" s="2"/>
      <c r="N54" s="2"/>
      <c r="O54" s="2"/>
      <c r="P54" s="2"/>
      <c r="Q54" s="1"/>
      <c r="R54" s="1"/>
    </row>
    <row r="55" spans="1:18" x14ac:dyDescent="0.2">
      <c r="A55" s="2"/>
      <c r="B55" s="2"/>
      <c r="C55" s="2"/>
      <c r="D55" s="2"/>
      <c r="E55" s="2"/>
      <c r="F55" s="2"/>
      <c r="G55" s="2"/>
      <c r="H55" s="2"/>
      <c r="I55" s="2"/>
      <c r="J55" s="2"/>
      <c r="K55" s="2"/>
      <c r="L55" s="2"/>
      <c r="M55" s="2"/>
      <c r="N55" s="2"/>
      <c r="O55" s="2"/>
      <c r="P55" s="2"/>
      <c r="Q55" s="1"/>
      <c r="R55" s="1"/>
    </row>
    <row r="56" spans="1:18" x14ac:dyDescent="0.2">
      <c r="A56" s="2"/>
      <c r="B56" s="2"/>
      <c r="C56" s="2"/>
      <c r="D56" s="2"/>
      <c r="E56" s="2"/>
      <c r="F56" s="2"/>
      <c r="G56" s="2"/>
      <c r="H56" s="2"/>
      <c r="I56" s="2"/>
      <c r="J56" s="2"/>
      <c r="K56" s="2"/>
      <c r="L56" s="2"/>
      <c r="M56" s="2"/>
      <c r="N56" s="2"/>
      <c r="O56" s="2"/>
      <c r="P56" s="2"/>
      <c r="Q56" s="1"/>
      <c r="R56" s="1"/>
    </row>
    <row r="57" spans="1:18" x14ac:dyDescent="0.2">
      <c r="A57" s="2"/>
      <c r="B57" s="2"/>
      <c r="C57" s="2"/>
      <c r="D57" s="2"/>
      <c r="E57" s="2"/>
      <c r="F57" s="2"/>
      <c r="G57" s="2"/>
      <c r="H57" s="2"/>
      <c r="I57" s="2"/>
      <c r="J57" s="2"/>
      <c r="K57" s="2"/>
      <c r="L57" s="2"/>
      <c r="M57" s="2"/>
      <c r="N57" s="2"/>
      <c r="O57" s="2"/>
      <c r="P57" s="2"/>
      <c r="Q57" s="1"/>
      <c r="R57" s="1"/>
    </row>
    <row r="58" spans="1:18" x14ac:dyDescent="0.2">
      <c r="A58" s="2"/>
      <c r="B58" s="2"/>
      <c r="C58" s="2"/>
      <c r="D58" s="2"/>
      <c r="E58" s="2"/>
      <c r="F58" s="2"/>
      <c r="G58" s="2"/>
      <c r="H58" s="2"/>
      <c r="I58" s="2"/>
      <c r="J58" s="2"/>
      <c r="K58" s="2"/>
      <c r="L58" s="2"/>
      <c r="M58" s="2"/>
      <c r="N58" s="2"/>
      <c r="O58" s="2"/>
      <c r="P58" s="2"/>
      <c r="Q58" s="1"/>
      <c r="R58" s="1"/>
    </row>
    <row r="59" spans="1:18" x14ac:dyDescent="0.2">
      <c r="A59" s="2"/>
      <c r="B59" s="2"/>
      <c r="C59" s="2"/>
      <c r="D59" s="2"/>
      <c r="E59" s="2"/>
      <c r="F59" s="2"/>
      <c r="G59" s="2"/>
      <c r="H59" s="2"/>
      <c r="I59" s="2"/>
      <c r="J59" s="2"/>
      <c r="K59" s="2"/>
      <c r="L59" s="2"/>
      <c r="M59" s="2"/>
      <c r="N59" s="2"/>
      <c r="O59" s="2"/>
      <c r="P59" s="2"/>
      <c r="Q59" s="1"/>
      <c r="R59" s="1"/>
    </row>
    <row r="60" spans="1:18" x14ac:dyDescent="0.2">
      <c r="A60" s="2"/>
      <c r="B60" s="2"/>
      <c r="C60" s="2"/>
      <c r="D60" s="2"/>
      <c r="E60" s="2"/>
      <c r="F60" s="2"/>
      <c r="G60" s="2"/>
      <c r="H60" s="2"/>
      <c r="I60" s="2"/>
      <c r="J60" s="2"/>
      <c r="K60" s="2"/>
      <c r="L60" s="2"/>
      <c r="M60" s="2"/>
      <c r="N60" s="2"/>
      <c r="O60" s="2"/>
      <c r="P60" s="2"/>
      <c r="Q60" s="1"/>
      <c r="R60" s="1"/>
    </row>
    <row r="61" spans="1:18" x14ac:dyDescent="0.2">
      <c r="A61" s="2"/>
      <c r="B61" s="2"/>
      <c r="C61" s="2"/>
      <c r="D61" s="2"/>
      <c r="E61" s="2"/>
      <c r="F61" s="2"/>
      <c r="G61" s="2"/>
      <c r="H61" s="2"/>
      <c r="I61" s="2"/>
      <c r="J61" s="2"/>
      <c r="K61" s="2"/>
      <c r="L61" s="2"/>
      <c r="M61" s="2"/>
      <c r="N61" s="2"/>
      <c r="O61" s="2"/>
      <c r="P61" s="2"/>
      <c r="Q61" s="1"/>
      <c r="R61" s="1"/>
    </row>
    <row r="62" spans="1:18" x14ac:dyDescent="0.2">
      <c r="A62" s="2"/>
      <c r="B62" s="2"/>
      <c r="C62" s="2"/>
      <c r="D62" s="2"/>
      <c r="E62" s="2"/>
      <c r="F62" s="2"/>
      <c r="G62" s="2"/>
      <c r="H62" s="2"/>
      <c r="I62" s="2"/>
      <c r="J62" s="2"/>
      <c r="K62" s="2"/>
      <c r="L62" s="2"/>
      <c r="M62" s="2"/>
      <c r="N62" s="2"/>
      <c r="O62" s="2"/>
      <c r="P62" s="2"/>
      <c r="Q62" s="1"/>
      <c r="R62" s="1"/>
    </row>
    <row r="63" spans="1:18" x14ac:dyDescent="0.2">
      <c r="O63" s="1"/>
      <c r="P63" s="1"/>
      <c r="Q63" s="1"/>
      <c r="R63" s="1"/>
    </row>
    <row r="64" spans="1:18" x14ac:dyDescent="0.2">
      <c r="O64" s="1"/>
      <c r="P64" s="1"/>
    </row>
    <row r="65" spans="15:16" x14ac:dyDescent="0.2">
      <c r="O65" s="1"/>
      <c r="P65" s="1"/>
    </row>
    <row r="66" spans="15:16" x14ac:dyDescent="0.2">
      <c r="O66" s="1"/>
      <c r="P66" s="1"/>
    </row>
    <row r="67" spans="15:16" x14ac:dyDescent="0.2">
      <c r="O67" s="1"/>
      <c r="P67" s="1"/>
    </row>
    <row r="68" spans="15:16" x14ac:dyDescent="0.2">
      <c r="O68" s="1"/>
      <c r="P68" s="1"/>
    </row>
    <row r="69" spans="15:16" x14ac:dyDescent="0.2">
      <c r="O69" s="1"/>
      <c r="P69" s="1"/>
    </row>
    <row r="70" spans="15:16" x14ac:dyDescent="0.2">
      <c r="O70" s="1"/>
      <c r="P70" s="1"/>
    </row>
    <row r="71" spans="15:16" x14ac:dyDescent="0.2">
      <c r="O71" s="1"/>
      <c r="P71" s="1"/>
    </row>
    <row r="72" spans="15:16" x14ac:dyDescent="0.2">
      <c r="O72" s="1"/>
      <c r="P72" s="1"/>
    </row>
    <row r="73" spans="15:16" x14ac:dyDescent="0.2">
      <c r="O73" s="1"/>
      <c r="P73" s="1"/>
    </row>
    <row r="74" spans="15:16" x14ac:dyDescent="0.2">
      <c r="O74" s="1"/>
      <c r="P74" s="1"/>
    </row>
    <row r="75" spans="15:16" x14ac:dyDescent="0.2">
      <c r="O75" s="1"/>
      <c r="P75" s="1"/>
    </row>
    <row r="76" spans="15:16" x14ac:dyDescent="0.2">
      <c r="O76" s="1"/>
      <c r="P76" s="1"/>
    </row>
    <row r="77" spans="15:16" x14ac:dyDescent="0.2">
      <c r="O77" s="1"/>
      <c r="P77" s="1"/>
    </row>
    <row r="78" spans="15:16" x14ac:dyDescent="0.2">
      <c r="O78" s="1"/>
      <c r="P78" s="1"/>
    </row>
    <row r="79" spans="15:16" x14ac:dyDescent="0.2">
      <c r="O79" s="1"/>
      <c r="P79" s="1"/>
    </row>
    <row r="80" spans="15:16" x14ac:dyDescent="0.2">
      <c r="O80" s="1"/>
      <c r="P80" s="1"/>
    </row>
    <row r="81" spans="15:16" x14ac:dyDescent="0.2">
      <c r="O81" s="1"/>
      <c r="P81" s="1"/>
    </row>
    <row r="82" spans="15:16" x14ac:dyDescent="0.2">
      <c r="O82" s="1"/>
      <c r="P82" s="1"/>
    </row>
    <row r="83" spans="15:16" x14ac:dyDescent="0.2">
      <c r="O83" s="1"/>
      <c r="P83" s="1"/>
    </row>
    <row r="84" spans="15:16" x14ac:dyDescent="0.2">
      <c r="O84" s="1"/>
      <c r="P84" s="1"/>
    </row>
    <row r="85" spans="15:16" x14ac:dyDescent="0.2">
      <c r="O85" s="1"/>
      <c r="P85" s="1"/>
    </row>
    <row r="86" spans="15:16" x14ac:dyDescent="0.2">
      <c r="O86" s="1"/>
      <c r="P86" s="1"/>
    </row>
    <row r="87" spans="15:16" x14ac:dyDescent="0.2">
      <c r="O87" s="1"/>
      <c r="P87" s="1"/>
    </row>
    <row r="88" spans="15:16" x14ac:dyDescent="0.2">
      <c r="O88" s="1"/>
      <c r="P88" s="1"/>
    </row>
    <row r="89" spans="15:16" x14ac:dyDescent="0.2">
      <c r="O89" s="1"/>
      <c r="P89" s="1"/>
    </row>
    <row r="90" spans="15:16" x14ac:dyDescent="0.2">
      <c r="O90" s="1"/>
      <c r="P90" s="1"/>
    </row>
    <row r="91" spans="15:16" x14ac:dyDescent="0.2">
      <c r="O91" s="1"/>
      <c r="P91" s="1"/>
    </row>
    <row r="92" spans="15:16" x14ac:dyDescent="0.2">
      <c r="O92" s="1"/>
      <c r="P92" s="1"/>
    </row>
    <row r="93" spans="15:16" x14ac:dyDescent="0.2">
      <c r="O93" s="1"/>
      <c r="P93" s="1"/>
    </row>
    <row r="94" spans="15:16" x14ac:dyDescent="0.2">
      <c r="O94" s="1"/>
      <c r="P94" s="1"/>
    </row>
    <row r="95" spans="15:16" x14ac:dyDescent="0.2">
      <c r="O95" s="1"/>
      <c r="P95" s="1"/>
    </row>
    <row r="96" spans="15:16" x14ac:dyDescent="0.2">
      <c r="O96" s="1"/>
      <c r="P96" s="1"/>
    </row>
    <row r="97" spans="15:16" x14ac:dyDescent="0.2">
      <c r="O97" s="1"/>
      <c r="P97" s="1"/>
    </row>
    <row r="98" spans="15:16" x14ac:dyDescent="0.2">
      <c r="O98" s="1"/>
      <c r="P98" s="1"/>
    </row>
    <row r="99" spans="15:16" x14ac:dyDescent="0.2">
      <c r="O99" s="1"/>
      <c r="P99" s="1"/>
    </row>
    <row r="100" spans="15:16" x14ac:dyDescent="0.2">
      <c r="O100" s="1"/>
      <c r="P100" s="1"/>
    </row>
    <row r="101" spans="15:16" x14ac:dyDescent="0.2">
      <c r="O101" s="1"/>
      <c r="P101" s="1"/>
    </row>
    <row r="102" spans="15:16" x14ac:dyDescent="0.2">
      <c r="O102" s="1"/>
      <c r="P102" s="1"/>
    </row>
    <row r="103" spans="15:16" x14ac:dyDescent="0.2">
      <c r="O103" s="1"/>
      <c r="P103" s="1"/>
    </row>
    <row r="104" spans="15:16" x14ac:dyDescent="0.2">
      <c r="O104" s="1"/>
      <c r="P104" s="1"/>
    </row>
    <row r="105" spans="15:16" x14ac:dyDescent="0.2">
      <c r="O105" s="1"/>
      <c r="P105" s="1"/>
    </row>
    <row r="106" spans="15:16" x14ac:dyDescent="0.2">
      <c r="O106" s="1"/>
      <c r="P106" s="1"/>
    </row>
    <row r="107" spans="15:16" x14ac:dyDescent="0.2">
      <c r="O107" s="1"/>
      <c r="P107" s="1"/>
    </row>
    <row r="108" spans="15:16" x14ac:dyDescent="0.2">
      <c r="O108" s="1"/>
      <c r="P108" s="1"/>
    </row>
    <row r="109" spans="15:16" x14ac:dyDescent="0.2">
      <c r="O109" s="1"/>
      <c r="P109" s="1"/>
    </row>
    <row r="110" spans="15:16" x14ac:dyDescent="0.2">
      <c r="O110" s="1"/>
      <c r="P110" s="1"/>
    </row>
    <row r="111" spans="15:16" x14ac:dyDescent="0.2">
      <c r="O111" s="1"/>
      <c r="P111" s="1"/>
    </row>
  </sheetData>
  <mergeCells count="4">
    <mergeCell ref="A1:D2"/>
    <mergeCell ref="A25:C25"/>
    <mergeCell ref="D25:E25"/>
    <mergeCell ref="A27:E35"/>
  </mergeCells>
  <hyperlinks>
    <hyperlink ref="F9" r:id="rId1" display="https://finbox.com/NYSE:EVR/explorer/total_rev" xr:uid="{09D8D358-F35F-CF4E-83D8-9899DD62D81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DCF 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Desai, Avi</dc:creator>
  <cp:lastModifiedBy>Desai, Avi</cp:lastModifiedBy>
  <dcterms:created xsi:type="dcterms:W3CDTF">2024-08-28T06:49:52Z</dcterms:created>
  <dcterms:modified xsi:type="dcterms:W3CDTF">2024-10-21T10:26:21Z</dcterms:modified>
</cp:coreProperties>
</file>