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Financials/"/>
    </mc:Choice>
  </mc:AlternateContent>
  <xr:revisionPtr revIDLastSave="0" documentId="13_ncr:1_{C4877C4C-2532-5143-AD80-359016035C9B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22" i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<sst xmlns="http://schemas.openxmlformats.org/spreadsheetml/2006/main" count="36" uniqueCount="33">
  <si>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</si>
  <si>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</si>
  <si>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</si>
  <si>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</si>
  <si>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</si>
  <si>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</si>
  <si>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</si>
  <si>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</si>
  <si>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</si>
  <si>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</si>
  <si>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</si>
  <si>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</si>
  <si>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</si>
  <si>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</si>
  <si>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</si>
  <si>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</si>
  <si>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</si>
  <si>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</si>
  <si>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</si>
  <si>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</si>
  <si>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</si>
  <si>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</si>
  <si>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</si>
  <si>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</si>
  <si>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</si>
  <si>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</si>
  <si>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</si>
  <si>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</si>
  <si>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</si>
  <si>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</si>
  <si>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</si>
  <si>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</si>
  <si>
    <t>Updated on 10/23/2024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</si>
</sst>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  <font>
      <b/>
      <i/>
      <sz val="13"/>
      <name val="Helvetica Neue"/>
      <family val="2"/>
    </font>
    <font>
      <b/>
      <sz val="1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10" fillId="5" borderId="1" xfId="0" applyFont="1" applyFill="1" applyBorder="1" applyAlignment="1">
      <alignment horizontal="right" vertical="center" indent="1"/>
    </xf>
    <xf numFmtId="0" fontId="10" fillId="5" borderId="2" xfId="0" applyFont="1" applyFill="1" applyBorder="1" applyAlignment="1">
      <alignment horizontal="right" vertical="center" indent="1"/>
    </xf>
    <xf numFmtId="164" fontId="2" fillId="7" borderId="11" xfId="0" applyNumberFormat="1" applyFont="1" applyFill="1" applyBorder="1" applyAlignment="1">
      <alignment horizontal="right" vertical="center" indent="1"/>
    </xf>
    <xf numFmtId="164" fontId="11" fillId="3" borderId="9" xfId="0" applyNumberFormat="1" applyFont="1" applyFill="1" applyBorder="1" applyAlignment="1">
      <alignment horizontal="center" vertical="center"/>
    </xf>
    <xf numFmtId="9" fontId="2" fillId="2" borderId="4" xfId="1" applyFont="1" applyFill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9" fontId="2" fillId="2" borderId="9" xfId="1" applyFont="1" applyFill="1" applyBorder="1" applyAlignment="1">
      <alignment horizontal="center" vertical="center"/>
    </xf>
    <xf numFmtId="10" fontId="3" fillId="2" borderId="4" xfId="1" applyNumberFormat="1" applyFont="1" applyFill="1" applyBorder="1" applyAlignment="1">
      <alignment horizontal="center" vertical="center"/>
    </xf>
    <xf numFmtId="10" fontId="3" fillId="2" borderId="5" xfId="1" applyNumberFormat="1" applyFont="1" applyFill="1" applyBorder="1" applyAlignment="1">
      <alignment horizontal="center" vertical="center"/>
    </xf>
    <xf numFmtId="10" fontId="3" fillId="2" borderId="9" xfId="1" applyNumberFormat="1" applyFont="1" applyFill="1" applyBorder="1" applyAlignment="1">
      <alignment horizontal="center" vertical="center"/>
    </xf>
    <xf numFmtId="10" fontId="2" fillId="2" borderId="9" xfId="1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459034577199588"/>
          <c:y val="0.13123196735444564"/>
          <c:w val="0.83714878466278686"/>
          <c:h val="0.579856600954077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'DCF Model'!$A$10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3182CE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Model'!$B$10:$J$10</c:f>
              <c:numCache>
                <c:formatCode>#,###,,;\(#,###,,\);\ \-\ \-</c:formatCode>
                <c:ptCount val="9"/>
                <c:pt idx="0">
                  <c:v>1295000000</c:v>
                </c:pt>
                <c:pt idx="1">
                  <c:v>1317000000</c:v>
                </c:pt>
                <c:pt idx="2">
                  <c:v>1377000000</c:v>
                </c:pt>
                <c:pt idx="3">
                  <c:v>1514000000</c:v>
                </c:pt>
                <c:pt idx="4">
                  <c:v>1714000000</c:v>
                </c:pt>
                <c:pt idx="5">
                  <c:v>1972000000</c:v>
                </c:pt>
                <c:pt idx="6">
                  <c:v>2260000000</c:v>
                </c:pt>
                <c:pt idx="7">
                  <c:v>2572000000</c:v>
                </c:pt>
                <c:pt idx="8">
                  <c:v>2845000000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AA-4244-AA99-ADA15FF08D4D}"/>
            </c:ext>
          </c:extLst>
        </c:ser>
        <c:ser>
          <c:idx val="1"/>
          <c:order val="1"/>
          <c:tx>
            <c:strRef>
              <c:f>'DCF Model'!$A$15</c:f>
              <c:strCache>
                <c:ptCount val="1"/>
                <c:pt idx="0">
                  <c:v>Net Income</c:v>
                </c:pt>
              </c:strCache>
            </c:strRef>
          </c:tx>
          <c:spPr>
            <a:solidFill>
              <a:srgbClr val="F27836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Model'!$B$15:$J$15</c:f>
              <c:numCache>
                <c:formatCode>#,###,,;\(#,###,,\);\ \-\ \-</c:formatCode>
                <c:ptCount val="9"/>
                <c:pt idx="0">
                  <c:v>236400000</c:v>
                </c:pt>
                <c:pt idx="1">
                  <c:v>392100000</c:v>
                </c:pt>
                <c:pt idx="2">
                  <c:v>373500000</c:v>
                </c:pt>
                <c:pt idx="3">
                  <c:v>429400000</c:v>
                </c:pt>
                <c:pt idx="4">
                  <c:v>593000000</c:v>
                </c:pt>
                <c:pt idx="5">
                  <c:v>730000000</c:v>
                </c:pt>
                <c:pt idx="6">
                  <c:v>873000000</c:v>
                </c:pt>
                <c:pt idx="7">
                  <c:v>1118000000</c:v>
                </c:pt>
                <c:pt idx="8">
                  <c:v>1293000000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AA-4244-AA99-ADA15FF08D4D}"/>
            </c:ext>
          </c:extLst>
        </c:ser>
        <c:ser>
          <c:idx val="2"/>
          <c:order val="2"/>
          <c:tx>
            <c:strRef>
              <c:f>'DCF Model'!$A$18</c:f>
              <c:strCache>
                <c:ptCount val="1"/>
                <c:pt idx="0">
                  <c:v>Free Cash Flow</c:v>
                </c:pt>
              </c:strCache>
            </c:strRef>
          </c:tx>
          <c:spPr>
            <a:solidFill>
              <a:srgbClr val="00AF3B"/>
            </a:solidFill>
            <a:ln>
              <a:noFill/>
            </a:ln>
            <a:effectLst/>
          </c:spPr>
          <c:invertIfNegative val="0"/>
          <c:cat>
            <c:numRef>
              <c:f>'DCF Model'!$B$9:$J$9</c:f>
              <c:numCache>
                <c:formatCode>General</c:formatCode>
                <c:ptCount val="9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</c:numCache>
            </c:numRef>
          </c:cat>
          <c:val>
            <c:numRef>
              <c:f>'DCF Model'!$B$18:$J$18</c:f>
              <c:numCache>
                <c:formatCode>#,###,,;\(#,###,,\);\ \-\ \-</c:formatCode>
                <c:ptCount val="9"/>
                <c:pt idx="0">
                  <c:v>289300000</c:v>
                </c:pt>
                <c:pt idx="1">
                  <c:v>377800000</c:v>
                </c:pt>
                <c:pt idx="2">
                  <c:v>468600000</c:v>
                </c:pt>
                <c:pt idx="3">
                  <c:v>493200000</c:v>
                </c:pt>
                <c:pt idx="4">
                  <c:v>721000000</c:v>
                </c:pt>
                <c:pt idx="5">
                  <c:v>867000000</c:v>
                </c:pt>
                <c:pt idx="6">
                  <c:v>1024000000</c:v>
                </c:pt>
                <c:pt idx="7">
                  <c:v>1319000000</c:v>
                </c:pt>
                <c:pt idx="8">
                  <c:v>1690000000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AA-4244-AA99-ADA15FF08D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13199"/>
        <c:axId val="1408763071"/>
      </c:barChart>
      <c:catAx>
        <c:axId val="1416113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08763071"/>
        <c:crosses val="autoZero"/>
        <c:auto val="1"/>
        <c:lblAlgn val="ctr"/>
        <c:lblOffset val="100"/>
        <c:noMultiLvlLbl val="0"/>
      </c:catAx>
      <c:valAx>
        <c:axId val="140876307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defRPr>
            </a:pPr>
            <a:endParaRPr lang="en-US"/>
          </a:p>
        </c:txPr>
        <c:crossAx val="1416113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07126326600479"/>
          <c:y val="0.86314414621529978"/>
          <c:w val="0.5121665183156453"/>
          <c:h val="7.23912293809989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488950</xdr:colOff>
      <xdr:row>23</xdr:row>
      <xdr:rowOff>6350</xdr:rowOff>
    </xdr:from>
    <xdr:to>
      <xdr:col>10</xdr:col>
      <xdr:colOff>1016000</xdr:colOff>
      <xdr:row>35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5772-3537-6AE3-6D5E-D629206D1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https://www.bing.com/financeapi/forcetrigger?t=a1svnm&amp;q=XNYS%3aFICO&amp;form=skydnc</v>
    <v>Learn more on Bing</v>
  </rv>
  <rv s="1">
    <v>0</v>
    <v>FAIR ISAAC CORPORATION (XNYS:FICO)</v>
    <v>2</v>
    <v>3</v>
    <v>Finance</v>
    <v>4</v>
    <v>en-US</v>
    <v>a1svnm</v>
    <v>268435456</v>
    <v>1</v>
    <v>Powered by Refinitiv</v>
    <v>2103.6999999999998</v>
    <v>900.01</v>
    <v>1.3312999999999999</v>
    <v>74.7</v>
    <v>3.7169000000000001E-2</v>
    <v>USD</v>
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<v>3588</v>
    <v>New York Stock Exchange</v>
    <v>XNYS</v>
    <v>XNYS</v>
    <v>5 West Mendenhall, Suites 105, BOZEMAN, MT, 59715 US</v>
    <v>2098.34</v>
    <v>Software &amp; IT Services</v>
    <v>Stock</v>
    <v>45602.971447568751</v>
    <v>0</v>
    <v>2042.48</v>
    <v>51107649858</v>
    <v>FAIR ISAAC CORPORATION</v>
    <v>FAIR ISAAC CORPORATION</v>
    <v>2059</v>
    <v>109.90940000000001</v>
    <v>2009.75</v>
    <v>2084.4499999999998</v>
    <v>24518530</v>
    <v>FICO</v>
    <v>FAIR ISAAC CORPORATION (XNYS:FICO)</v>
    <v>7</v>
    <v>143098</v>
    <v>1987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FICO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E6" sqref="E6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6" customFormat="1" ht="22" customHeight="1" x14ac:dyDescent="0.2">
      <c r="A1" s="70" t="e" vm="1">
        <v>#VALUE!</v>
      </c>
      <c r="B1" s="70"/>
      <c r="C1" s="70"/>
      <c r="D1" s="70"/>
    </row>
    <row r="2" spans="1:18" s="16" customFormat="1" ht="22" customHeight="1" x14ac:dyDescent="0.2">
      <c r="A2" s="71"/>
      <c r="B2" s="71"/>
      <c r="C2" s="71"/>
      <c r="D2" s="71"/>
      <c r="E2" s="51"/>
      <c r="F2" s="51"/>
      <c r="G2" s="51"/>
      <c r="H2" s="51"/>
      <c r="I2" s="51"/>
      <c r="J2" s="51"/>
    </row>
    <row r="3" spans="1:18" ht="22" customHeight="1" x14ac:dyDescent="0.2">
      <c r="A3" s="37" cm="1">
        <f t="array" aca="1" ref="A3" ca="1">_FV(A1,"Price")</f>
        <v>2084.4499999999998</v>
      </c>
      <c r="B3" s="6" t="s">
        <v>22</v>
      </c>
      <c r="C3" s="41">
        <f ca="1">A5/F10</f>
        <v>29.817765378063012</v>
      </c>
      <c r="D3" s="9" t="s">
        <v>26</v>
      </c>
      <c r="E3" s="44">
        <f>E14</f>
        <v>0.79458388375165123</v>
      </c>
      <c r="F3" s="9" t="s">
        <v>1</v>
      </c>
      <c r="G3" s="45" cm="1">
        <f t="array" aca="1" ref="G3" ca="1">_FV(A1,"Shares outstanding",TRUE)*(1+(5*C6))</f>
        <v>18503802.35276255</v>
      </c>
      <c r="H3" s="12" t="s">
        <v>4</v>
      </c>
      <c r="I3" s="45">
        <f>J18*(1+K4)/(I6-K4)</f>
        <v>23096666666.66666</v>
      </c>
      <c r="J3" s="9" t="s">
        <v>2</v>
      </c>
      <c r="K3" s="75" t="s">
        <v>32</v>
      </c>
      <c r="L3" s="76"/>
      <c r="M3" s="2"/>
      <c r="N3" s="2"/>
      <c r="O3" s="1"/>
      <c r="P3" s="1"/>
      <c r="Q3" s="1"/>
      <c r="R3" s="1"/>
    </row>
    <row r="4" spans="1:18" ht="22" customHeight="1" x14ac:dyDescent="0.2">
      <c r="A4" s="38" cm="1">
        <f t="array" aca="1" ref="A4" ca="1">_FV(A1,"Change (%)",TRUE)</f>
        <v>3.7169000000000001E-2</v>
      </c>
      <c r="B4" s="7" t="s">
        <v>23</v>
      </c>
      <c r="C4" s="41">
        <f ca="1">A5/F15</f>
        <v>86.184907011804384</v>
      </c>
      <c r="D4" s="9" t="s">
        <v>25</v>
      </c>
      <c r="E4" s="44">
        <f>F17</f>
        <v>0.34597432905484249</v>
      </c>
      <c r="F4" s="9" t="s">
        <v>6</v>
      </c>
      <c r="G4" s="55">
        <v>136800000</v>
      </c>
      <c r="H4" s="12" t="s">
        <v>28</v>
      </c>
      <c r="I4" s="45">
        <f>NPV(I6,F18,G18,H18,I18,(J18+I3))</f>
        <v>18432794435.717037</v>
      </c>
      <c r="J4" s="12" t="s">
        <v>5</v>
      </c>
      <c r="K4" s="52">
        <v>2.5000000000000001E-2</v>
      </c>
      <c r="L4" s="14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39" cm="1">
        <f t="array" aca="1" ref="A5" ca="1">_FV(A1,"Market cap",TRUE)</f>
        <v>51107649858</v>
      </c>
      <c r="B5" s="7" t="s">
        <v>0</v>
      </c>
      <c r="C5" s="42">
        <f ca="1">F18/A5</f>
        <v>1.4107477099871776E-2</v>
      </c>
      <c r="D5" s="9" t="s">
        <v>24</v>
      </c>
      <c r="E5" s="44">
        <f>F20</f>
        <v>0.42065344224037338</v>
      </c>
      <c r="F5" s="9" t="s">
        <v>8</v>
      </c>
      <c r="G5" s="55">
        <v>1902000000</v>
      </c>
      <c r="H5" s="12" t="s">
        <v>9</v>
      </c>
      <c r="I5" s="45">
        <f>I4+G4-G5</f>
        <v>16667594435.717037</v>
      </c>
      <c r="J5" s="12" t="s">
        <v>7</v>
      </c>
      <c r="K5" s="47">
        <f ca="1">I5/G3</f>
        <v>900.76591383546781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0" cm="1">
        <f t="array" aca="1" ref="A6" ca="1">_FV(A1,"Beta")</f>
        <v>1.3312999999999999</v>
      </c>
      <c r="B6" s="8" t="s">
        <v>18</v>
      </c>
      <c r="C6" s="43">
        <f>K22</f>
        <v>-4.9062710099157227E-2</v>
      </c>
      <c r="D6" s="10" t="s">
        <v>27</v>
      </c>
      <c r="E6" s="54">
        <v>0.39500000000000002</v>
      </c>
      <c r="F6" s="11" t="s">
        <v>12</v>
      </c>
      <c r="G6" s="46">
        <f>G4-G5</f>
        <v>-1765200000</v>
      </c>
      <c r="H6" s="11" t="s">
        <v>3</v>
      </c>
      <c r="I6" s="53">
        <v>0.1</v>
      </c>
      <c r="J6" s="10" t="s">
        <v>10</v>
      </c>
      <c r="K6" s="48">
        <f ca="1">K5/A3-1</f>
        <v>-0.5678639862623388</v>
      </c>
      <c r="L6" s="15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49"/>
      <c r="B8" s="50"/>
      <c r="C8" s="50"/>
      <c r="D8" s="50"/>
      <c r="E8" s="50"/>
      <c r="F8" s="50"/>
      <c r="G8" s="50"/>
      <c r="H8" s="50"/>
      <c r="I8" s="50"/>
      <c r="J8" s="13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56"/>
      <c r="B9" s="57">
        <v>2020</v>
      </c>
      <c r="C9" s="57">
        <v>2021</v>
      </c>
      <c r="D9" s="57">
        <v>2022</v>
      </c>
      <c r="E9" s="58">
        <v>2023</v>
      </c>
      <c r="F9" s="59">
        <v>2024</v>
      </c>
      <c r="G9" s="59">
        <v>2025</v>
      </c>
      <c r="H9" s="59">
        <v>2026</v>
      </c>
      <c r="I9" s="59">
        <v>2027</v>
      </c>
      <c r="J9" s="60">
        <v>2028</v>
      </c>
      <c r="K9" s="13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2" t="s">
        <v>14</v>
      </c>
      <c r="B10" s="23">
        <v>1295000000</v>
      </c>
      <c r="C10" s="23">
        <v>1317000000</v>
      </c>
      <c r="D10" s="23">
        <v>1377000000</v>
      </c>
      <c r="E10" s="24">
        <v>1514000000</v>
      </c>
      <c r="F10" s="61">
        <v>1714000000</v>
      </c>
      <c r="G10" s="61">
        <v>1972000000</v>
      </c>
      <c r="H10" s="61">
        <v>2260000000</v>
      </c>
      <c r="I10" s="61">
        <v>2572000000</v>
      </c>
      <c r="J10" s="61">
        <v>2845000000</v>
      </c>
      <c r="K10" s="62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8"/>
      <c r="B11" s="19"/>
      <c r="C11" s="19">
        <f t="shared" ref="C11:J11" si="0">(C10/B10)-1</f>
        <v>1.698841698841691E-2</v>
      </c>
      <c r="D11" s="19">
        <f t="shared" si="0"/>
        <v>4.5558086560364419E-2</v>
      </c>
      <c r="E11" s="25">
        <f t="shared" si="0"/>
        <v>9.9491648511256248E-2</v>
      </c>
      <c r="F11" s="19">
        <f t="shared" si="0"/>
        <v>0.13210039630118886</v>
      </c>
      <c r="G11" s="19">
        <f t="shared" si="0"/>
        <v>0.15052508751458582</v>
      </c>
      <c r="H11" s="19">
        <f t="shared" si="0"/>
        <v>0.14604462474645041</v>
      </c>
      <c r="I11" s="19">
        <f t="shared" si="0"/>
        <v>0.13805309734513282</v>
      </c>
      <c r="J11" s="25">
        <f t="shared" si="0"/>
        <v>0.10614307931570766</v>
      </c>
      <c r="K11" s="63">
        <f>AVERAGE(F11:J11)</f>
        <v>0.13457325704461312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2" t="s">
        <v>30</v>
      </c>
      <c r="B12" s="23">
        <v>933400000</v>
      </c>
      <c r="C12" s="23">
        <v>984100000</v>
      </c>
      <c r="D12" s="23">
        <v>1075000000</v>
      </c>
      <c r="E12" s="24">
        <v>1203000000</v>
      </c>
      <c r="F12" s="23"/>
      <c r="G12" s="23"/>
      <c r="H12" s="23"/>
      <c r="I12" s="23"/>
      <c r="J12" s="24"/>
      <c r="K12" s="64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28"/>
      <c r="B13" s="29"/>
      <c r="C13" s="29">
        <f>(C12/B12)-1</f>
        <v>5.4317548746518174E-2</v>
      </c>
      <c r="D13" s="29">
        <f>(D12/C12)-1</f>
        <v>9.2368661721369705E-2</v>
      </c>
      <c r="E13" s="30">
        <f>(E12/D12)-1</f>
        <v>0.11906976744186037</v>
      </c>
      <c r="F13" s="29"/>
      <c r="G13" s="29"/>
      <c r="H13" s="29"/>
      <c r="I13" s="29"/>
      <c r="J13" s="30"/>
      <c r="K13" s="65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0" t="s">
        <v>1</v>
      </c>
      <c r="B14" s="21">
        <f>B12/B10</f>
        <v>0.72077220077220072</v>
      </c>
      <c r="C14" s="21">
        <f>C12/C10</f>
        <v>0.74722854973424446</v>
      </c>
      <c r="D14" s="21">
        <f>D12/D10</f>
        <v>0.78068264342774152</v>
      </c>
      <c r="E14" s="26">
        <f>E12/E10</f>
        <v>0.79458388375165123</v>
      </c>
      <c r="F14" s="21"/>
      <c r="G14" s="21"/>
      <c r="H14" s="21"/>
      <c r="I14" s="21"/>
      <c r="J14" s="26"/>
      <c r="K14" s="66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2" t="s">
        <v>15</v>
      </c>
      <c r="B15" s="23">
        <v>236400000</v>
      </c>
      <c r="C15" s="23">
        <v>392100000</v>
      </c>
      <c r="D15" s="23">
        <v>373500000</v>
      </c>
      <c r="E15" s="24">
        <v>429400000</v>
      </c>
      <c r="F15" s="61">
        <v>593000000</v>
      </c>
      <c r="G15" s="61">
        <v>730000000</v>
      </c>
      <c r="H15" s="61">
        <v>873000000</v>
      </c>
      <c r="I15" s="61">
        <v>1118000000</v>
      </c>
      <c r="J15" s="61">
        <v>1293000000</v>
      </c>
      <c r="K15" s="62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28"/>
      <c r="B16" s="29"/>
      <c r="C16" s="29">
        <f t="shared" ref="C16:J16" si="1">(C15/B15)-1</f>
        <v>0.65862944162436543</v>
      </c>
      <c r="D16" s="29">
        <f t="shared" si="1"/>
        <v>-4.7436878347360323E-2</v>
      </c>
      <c r="E16" s="30">
        <f t="shared" si="1"/>
        <v>0.1496653279785809</v>
      </c>
      <c r="F16" s="29">
        <f t="shared" si="1"/>
        <v>0.38099673963670244</v>
      </c>
      <c r="G16" s="29">
        <f t="shared" si="1"/>
        <v>0.2310286677908937</v>
      </c>
      <c r="H16" s="29">
        <f t="shared" si="1"/>
        <v>0.19589041095890414</v>
      </c>
      <c r="I16" s="29">
        <f t="shared" si="1"/>
        <v>0.28064146620847641</v>
      </c>
      <c r="J16" s="30">
        <f t="shared" si="1"/>
        <v>0.15652951699463324</v>
      </c>
      <c r="K16" s="65">
        <f>AVERAGE(F16:J16)</f>
        <v>0.24901736031792199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0.18254826254826254</v>
      </c>
      <c r="C17" s="5">
        <f t="shared" si="2"/>
        <v>0.29772209567198177</v>
      </c>
      <c r="D17" s="5">
        <f t="shared" si="2"/>
        <v>0.27124183006535946</v>
      </c>
      <c r="E17" s="27">
        <f t="shared" si="2"/>
        <v>0.28361955085865259</v>
      </c>
      <c r="F17" s="5">
        <f t="shared" si="2"/>
        <v>0.34597432905484249</v>
      </c>
      <c r="G17" s="5">
        <f t="shared" si="2"/>
        <v>0.37018255578093306</v>
      </c>
      <c r="H17" s="5">
        <f t="shared" si="2"/>
        <v>0.38628318584070798</v>
      </c>
      <c r="I17" s="5">
        <f t="shared" si="2"/>
        <v>0.43468118195956457</v>
      </c>
      <c r="J17" s="27">
        <f t="shared" si="2"/>
        <v>0.45448154657293499</v>
      </c>
      <c r="K17" s="67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2" t="s">
        <v>17</v>
      </c>
      <c r="B18" s="23">
        <v>289300000</v>
      </c>
      <c r="C18" s="23">
        <v>377800000</v>
      </c>
      <c r="D18" s="23">
        <v>468600000</v>
      </c>
      <c r="E18" s="24">
        <v>493200000</v>
      </c>
      <c r="F18" s="61">
        <v>721000000</v>
      </c>
      <c r="G18" s="61">
        <v>867000000</v>
      </c>
      <c r="H18" s="61">
        <v>1024000000</v>
      </c>
      <c r="I18" s="61">
        <v>1319000000</v>
      </c>
      <c r="J18" s="61">
        <v>1690000000</v>
      </c>
      <c r="K18" s="62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1"/>
      <c r="B19" s="29"/>
      <c r="C19" s="29">
        <f t="shared" ref="C19:J19" si="3">(C18/B18)-1</f>
        <v>0.30591081921880403</v>
      </c>
      <c r="D19" s="29">
        <f t="shared" si="3"/>
        <v>0.24033880359978821</v>
      </c>
      <c r="E19" s="30">
        <f t="shared" si="3"/>
        <v>5.2496798975672165E-2</v>
      </c>
      <c r="F19" s="29">
        <f t="shared" si="3"/>
        <v>0.46188158961881598</v>
      </c>
      <c r="G19" s="29">
        <f t="shared" si="3"/>
        <v>0.20249653259361988</v>
      </c>
      <c r="H19" s="29">
        <f t="shared" si="3"/>
        <v>0.18108419838523648</v>
      </c>
      <c r="I19" s="29">
        <f t="shared" si="3"/>
        <v>0.2880859375</v>
      </c>
      <c r="J19" s="30">
        <f t="shared" si="3"/>
        <v>0.28127369219105391</v>
      </c>
      <c r="K19" s="65">
        <f>AVERAGE(F19:J19)</f>
        <v>0.28296439005774526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34" t="s">
        <v>8</v>
      </c>
      <c r="B20" s="35">
        <f t="shared" ref="B20:J20" si="4">B18/B10</f>
        <v>0.2233976833976834</v>
      </c>
      <c r="C20" s="35">
        <f t="shared" si="4"/>
        <v>0.28686408504176159</v>
      </c>
      <c r="D20" s="35">
        <f t="shared" si="4"/>
        <v>0.34030501089324616</v>
      </c>
      <c r="E20" s="36">
        <f t="shared" si="4"/>
        <v>0.32575957727873184</v>
      </c>
      <c r="F20" s="35">
        <f t="shared" si="4"/>
        <v>0.42065344224037338</v>
      </c>
      <c r="G20" s="35">
        <f t="shared" si="4"/>
        <v>0.43965517241379309</v>
      </c>
      <c r="H20" s="35">
        <f t="shared" si="4"/>
        <v>0.45309734513274336</v>
      </c>
      <c r="I20" s="35">
        <f t="shared" si="4"/>
        <v>0.51283048211508553</v>
      </c>
      <c r="J20" s="36">
        <f t="shared" si="4"/>
        <v>0.59402460456942008</v>
      </c>
      <c r="K20" s="68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2" t="s">
        <v>31</v>
      </c>
      <c r="B21" s="23">
        <v>28999000</v>
      </c>
      <c r="C21" s="23">
        <v>28387000</v>
      </c>
      <c r="D21" s="23">
        <v>25253000</v>
      </c>
      <c r="E21" s="24">
        <v>24857000</v>
      </c>
      <c r="F21" s="23"/>
      <c r="G21" s="23"/>
      <c r="H21" s="23"/>
      <c r="I21" s="23"/>
      <c r="J21" s="24"/>
      <c r="K21" s="62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1"/>
      <c r="B22" s="29"/>
      <c r="C22" s="32">
        <f t="shared" ref="C22" si="5">(C21/B21)-1</f>
        <v>-2.1104176006069175E-2</v>
      </c>
      <c r="D22" s="32">
        <f t="shared" ref="D22" si="6">(D21/C21)-1</f>
        <v>-0.11040264909994013</v>
      </c>
      <c r="E22" s="33">
        <f t="shared" ref="E22" si="7">(E21/D21)-1</f>
        <v>-1.568130519146238E-2</v>
      </c>
      <c r="F22" s="29"/>
      <c r="G22" s="29"/>
      <c r="H22" s="29"/>
      <c r="I22" s="29"/>
      <c r="J22" s="30"/>
      <c r="K22" s="69">
        <f>AVERAGE(C22:E22)</f>
        <v>-4.9062710099157227E-2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72" t="str" cm="1">
        <f t="array" aca="1" ref="A25" ca="1">_FV(A1,"Industry")</f>
        <v>Software &amp; IT Services</v>
      </c>
      <c r="B25" s="72"/>
      <c r="C25" s="72"/>
      <c r="D25" s="73" cm="1">
        <f t="array" aca="1" ref="D25" ca="1">_FV(A1,"Year incorporated",TRUE)</f>
        <v>1987</v>
      </c>
      <c r="E25" s="73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7"/>
      <c r="B26" s="17"/>
      <c r="C26" s="17"/>
      <c r="D26" s="17"/>
      <c r="E26" s="17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4" t="str" cm="1">
        <f t="array" aca="1" ref="A27" ca="1">_FV(A1,"Description")</f>
        <v>Fair Isaac Corporation is a predictive analytics and decision management software company. The Company operates through its two segments: Scores and Software. The Scores segment includes the Company's business-to-business scoring solutions and services which give its clients access to predictive credit and other scores. This segment includes its business-to-consumer scoring solutions, including its myFICO.com subscription offerings. The Software segment includes pre-configured analytic and decision management solutions designed for a specific type of business need or process, such as account origination, customer management, customer engagement, fraud detection and marketing as well as associated professional services. This segment includes FICO Platform, a modular software offering designed to support advanced analytic and decision use cases as well as stand-alone analytic and decisioning software. Its products include FICO Analytics Workbench, FICO Fraud Solutions and FICO Advisors.</v>
      </c>
      <c r="B27" s="74"/>
      <c r="C27" s="74"/>
      <c r="D27" s="74"/>
      <c r="E27" s="74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4"/>
      <c r="B28" s="74"/>
      <c r="C28" s="74"/>
      <c r="D28" s="74"/>
      <c r="E28" s="74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4"/>
      <c r="B29" s="74"/>
      <c r="C29" s="74"/>
      <c r="D29" s="74"/>
      <c r="E29" s="74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4"/>
      <c r="B30" s="74"/>
      <c r="C30" s="74"/>
      <c r="D30" s="74"/>
      <c r="E30" s="74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4"/>
      <c r="B31" s="74"/>
      <c r="C31" s="74"/>
      <c r="D31" s="74"/>
      <c r="E31" s="74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4"/>
      <c r="B32" s="74"/>
      <c r="C32" s="74"/>
      <c r="D32" s="74"/>
      <c r="E32" s="74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4"/>
      <c r="B33" s="74"/>
      <c r="C33" s="74"/>
      <c r="D33" s="74"/>
      <c r="E33" s="74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4"/>
      <c r="B34" s="74"/>
      <c r="C34" s="74"/>
      <c r="D34" s="74"/>
      <c r="E34" s="7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4"/>
      <c r="B35" s="74"/>
      <c r="C35" s="74"/>
      <c r="D35" s="74"/>
      <c r="E35" s="7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5">
    <mergeCell ref="A1:D2"/>
    <mergeCell ref="A25:C25"/>
    <mergeCell ref="D25:E25"/>
    <mergeCell ref="A27:E35"/>
    <mergeCell ref="K3:L3"/>
  </mergeCells>
  <hyperlinks>
    <hyperlink ref="F9" r:id="rId1" display="https://finbox.com/NYSE:FICO/explorer/revenue_proj" xr:uid="{09D8D358-F35F-CF4E-83D8-9899DD62D813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2024-11-07T11:26:05Z</dcterms:modified>
</cp:coreProperties>
</file>