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Financials/"/>
    </mc:Choice>
  </mc:AlternateContent>
  <xr:revisionPtr revIDLastSave="0" documentId="13_ncr:1_{8C1BCDE9-8FC8-2948-8CD7-595F2BCFCBA2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K16" i="1"/>
  <c r="K19" i="1"/>
  <c r="E22" i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I3" i="1" l="1"/>
  <c r="I4" i="1" s="1"/>
  <c r="I5" i="1" s="1"/>
  <c r="K5" i="1" s="1"/>
  <c r="K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<sst xmlns="http://schemas.openxmlformats.org/spreadsheetml/2006/main" count="36" uniqueCount="33">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</sst>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164" fontId="6" fillId="3" borderId="9" xfId="0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10" fontId="2" fillId="2" borderId="9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59000000</c:v>
                </c:pt>
                <c:pt idx="1">
                  <c:v>115000000</c:v>
                </c:pt>
                <c:pt idx="2">
                  <c:v>126000000</c:v>
                </c:pt>
                <c:pt idx="3">
                  <c:v>159000000</c:v>
                </c:pt>
                <c:pt idx="4">
                  <c:v>221000000</c:v>
                </c:pt>
                <c:pt idx="5">
                  <c:v>290000000</c:v>
                </c:pt>
                <c:pt idx="6">
                  <c:v>360000000</c:v>
                </c:pt>
                <c:pt idx="7">
                  <c:v>420000000</c:v>
                </c:pt>
                <c:pt idx="8">
                  <c:v>475000000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-33000000</c:v>
                </c:pt>
                <c:pt idx="1">
                  <c:v>-75000000</c:v>
                </c:pt>
                <c:pt idx="2">
                  <c:v>-38000000</c:v>
                </c:pt>
                <c:pt idx="3">
                  <c:v>7000000</c:v>
                </c:pt>
                <c:pt idx="4">
                  <c:v>40000000</c:v>
                </c:pt>
                <c:pt idx="5">
                  <c:v>62000000</c:v>
                </c:pt>
                <c:pt idx="6">
                  <c:v>80333333.333333001</c:v>
                </c:pt>
                <c:pt idx="7">
                  <c:v>105047619.047619</c:v>
                </c:pt>
                <c:pt idx="8">
                  <c:v>129761904.761905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-32000000</c:v>
                </c:pt>
                <c:pt idx="1">
                  <c:v>-30000000</c:v>
                </c:pt>
                <c:pt idx="2">
                  <c:v>26414000</c:v>
                </c:pt>
                <c:pt idx="3">
                  <c:v>-6000000</c:v>
                </c:pt>
                <c:pt idx="4">
                  <c:v>43000000</c:v>
                </c:pt>
                <c:pt idx="5">
                  <c:v>75000000</c:v>
                </c:pt>
                <c:pt idx="6">
                  <c:v>100000000</c:v>
                </c:pt>
                <c:pt idx="7">
                  <c:v>125000000</c:v>
                </c:pt>
                <c:pt idx="8">
                  <c:v>150000000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23</xdr:row>
      <xdr:rowOff>6350</xdr:rowOff>
    </xdr:from>
    <xdr:to>
      <xdr:col>10</xdr:col>
      <xdr:colOff>1016000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SEZZLE INC. (XNAS:SEZL)</v>
    <v>2</v>
    <v>3</v>
    <v>Finance</v>
    <v>4</v>
    <v>en-US</v>
    <v>can36h</v>
    <v>268435456</v>
    <v>1</v>
    <v>Powered by Refinitiv</v>
    <v>243.05260000000001</v>
    <v>9.01</v>
    <v>2.6459999999999999</v>
    <v>37.31</v>
    <v>0.18224900000000002</v>
    <v>USD</v>
    <v>Sezzle Inc. is a fintech company. The Company’s payment platform increases the purchasing power of consumers by offering interest-free installment plans at online stores and select in-store locations. Its payment options allow consumers to take control over their spending. Its digital payments platform allows merchants to offer their consumers a flexible alternative to traditional credit. Its Sezzle Platform offers a payments solution for consumers that instantly extends credit at the point-of-sale, allowing consumers to purchase and receive the ordered merchandise at the time of sale while paying in installments over time. The Sezzle Platform flagship product, pay-in-four, allows consumers to pay a fourth of the purchase price up front, and then another fourth of the purchase price every two weeks thereafter over a total of six weeks. Its Sezzle Virtual Card allows consumers to access the Sezzle Platform in the form of close-end installment loans and shop with merchants.</v>
    <v>251</v>
    <v>Nasdaq Stock Market</v>
    <v>XNAS</v>
    <v>XNAS</v>
    <v>700 NICOLET MALL, SUITE 640, MINNEAPOLIS, MN, 55402 US</v>
    <v>243.05260000000001</v>
    <v>Professional &amp; Commercial Services</v>
    <v>Stock</v>
    <v>45602.907066053122</v>
    <v>206.7801</v>
    <v>1142357000</v>
    <v>SEZZLE INC.</v>
    <v>SEZZLE INC.</v>
    <v>214.51</v>
    <v>34.527900000000002</v>
    <v>204.72</v>
    <v>242.03</v>
    <v>5580090</v>
    <v>SEZL</v>
    <v>SEZZLE INC. (XNAS:SEZL)</v>
    <v>23</v>
    <v>87276</v>
    <v>2016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ExchangeID</v>
      <v t="s">%ProviderInfo</v>
    </a>
  </spbArrays>
  <spbData count="5">
    <spb s="0">
      <v>0</v>
      <v>Name</v>
    </spb>
    <spb s="1">
      <v>0</v>
      <v>0</v>
      <v>0</v>
    </spb>
    <spb s="2"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ExchangeID" t="spb"/>
    <k n="UniqueName" t="spb"/>
    <k n="`%ProviderInfo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ASDAQCM:SEZL/explorer/revenue_pro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D8" sqref="D8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1" t="e" vm="1">
        <v>#VALUE!</v>
      </c>
      <c r="B1" s="71"/>
      <c r="C1" s="71"/>
      <c r="D1" s="71"/>
    </row>
    <row r="2" spans="1:18" s="16" customFormat="1" ht="22" customHeight="1" x14ac:dyDescent="0.2">
      <c r="A2" s="72"/>
      <c r="B2" s="72"/>
      <c r="C2" s="72"/>
      <c r="D2" s="72"/>
      <c r="E2" s="53"/>
      <c r="F2" s="53"/>
      <c r="G2" s="53"/>
      <c r="H2" s="53"/>
      <c r="I2" s="53"/>
      <c r="J2" s="53"/>
    </row>
    <row r="3" spans="1:18" ht="22" customHeight="1" x14ac:dyDescent="0.2">
      <c r="A3" s="39" cm="1">
        <f t="array" aca="1" ref="A3" ca="1">_FV(A1,"Price")</f>
        <v>242.03</v>
      </c>
      <c r="B3" s="6" t="s">
        <v>22</v>
      </c>
      <c r="C3" s="43">
        <f ca="1">A5/F10</f>
        <v>5.1690361990950224</v>
      </c>
      <c r="D3" s="9" t="s">
        <v>26</v>
      </c>
      <c r="E3" s="46">
        <f>E14</f>
        <v>0.46540880503144655</v>
      </c>
      <c r="F3" s="9" t="s">
        <v>1</v>
      </c>
      <c r="G3" s="47" cm="1">
        <f t="array" aca="1" ref="G3" ca="1">_FV(A1,"Shares outstanding",TRUE)*(1+(5*C6))</f>
        <v>5580090</v>
      </c>
      <c r="H3" s="12" t="s">
        <v>4</v>
      </c>
      <c r="I3" s="47">
        <f>J18*(1+K4)/(I6-K4)</f>
        <v>2049999999.9999998</v>
      </c>
      <c r="J3" s="9" t="s">
        <v>2</v>
      </c>
      <c r="K3" s="76" t="s">
        <v>32</v>
      </c>
      <c r="L3" s="77"/>
      <c r="M3" s="2"/>
      <c r="N3" s="2"/>
      <c r="O3" s="1"/>
      <c r="P3" s="1"/>
      <c r="Q3" s="1"/>
      <c r="R3" s="1"/>
    </row>
    <row r="4" spans="1:18" ht="22" customHeight="1" x14ac:dyDescent="0.2">
      <c r="A4" s="40" cm="1">
        <f t="array" aca="1" ref="A4" ca="1">_FV(A1,"Change (%)",TRUE)</f>
        <v>0.18224900000000002</v>
      </c>
      <c r="B4" s="7" t="s">
        <v>23</v>
      </c>
      <c r="C4" s="43">
        <f ca="1">A5/F15</f>
        <v>28.558924999999999</v>
      </c>
      <c r="D4" s="9" t="s">
        <v>25</v>
      </c>
      <c r="E4" s="46">
        <f>F17</f>
        <v>0.18099547511312217</v>
      </c>
      <c r="F4" s="9" t="s">
        <v>6</v>
      </c>
      <c r="G4" s="57">
        <v>67624000</v>
      </c>
      <c r="H4" s="12" t="s">
        <v>28</v>
      </c>
      <c r="I4" s="47">
        <f>NPV(I6,F18,G18,H18,I18,(J18+I3))</f>
        <v>1627609452.9062216</v>
      </c>
      <c r="J4" s="12" t="s">
        <v>5</v>
      </c>
      <c r="K4" s="54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41" cm="1">
        <f t="array" aca="1" ref="A5" ca="1">_FV(A1,"Market cap",TRUE)</f>
        <v>1142357000</v>
      </c>
      <c r="B5" s="7" t="s">
        <v>0</v>
      </c>
      <c r="C5" s="44">
        <f ca="1">F18/A5</f>
        <v>3.7641472849555789E-2</v>
      </c>
      <c r="D5" s="9" t="s">
        <v>24</v>
      </c>
      <c r="E5" s="46">
        <f>F20</f>
        <v>0.19457013574660634</v>
      </c>
      <c r="F5" s="9" t="s">
        <v>8</v>
      </c>
      <c r="G5" s="57">
        <v>95670000</v>
      </c>
      <c r="H5" s="12" t="s">
        <v>9</v>
      </c>
      <c r="I5" s="47">
        <f>I4+G4-G5</f>
        <v>1599563452.9062216</v>
      </c>
      <c r="J5" s="12" t="s">
        <v>7</v>
      </c>
      <c r="K5" s="49">
        <f ca="1">I5/G3</f>
        <v>286.65549353258132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2" cm="1">
        <f t="array" aca="1" ref="A6" ca="1">_FV(A1,"Beta")</f>
        <v>2.6459999999999999</v>
      </c>
      <c r="B6" s="8" t="s">
        <v>18</v>
      </c>
      <c r="C6" s="45">
        <f>K22</f>
        <v>0</v>
      </c>
      <c r="D6" s="10" t="s">
        <v>27</v>
      </c>
      <c r="E6" s="56">
        <v>0.41</v>
      </c>
      <c r="F6" s="11" t="s">
        <v>12</v>
      </c>
      <c r="G6" s="48">
        <f>G4-G5</f>
        <v>-28046000</v>
      </c>
      <c r="H6" s="11" t="s">
        <v>3</v>
      </c>
      <c r="I6" s="55">
        <v>0.1</v>
      </c>
      <c r="J6" s="10" t="s">
        <v>10</v>
      </c>
      <c r="K6" s="50">
        <f ca="1">K5/A3-1</f>
        <v>0.18438000881122729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51"/>
      <c r="B8" s="52"/>
      <c r="C8" s="52"/>
      <c r="D8" s="52"/>
      <c r="E8" s="52"/>
      <c r="F8" s="52"/>
      <c r="G8" s="52"/>
      <c r="H8" s="52"/>
      <c r="I8" s="52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8"/>
      <c r="B9" s="59">
        <v>2020</v>
      </c>
      <c r="C9" s="59">
        <v>2021</v>
      </c>
      <c r="D9" s="59">
        <v>2022</v>
      </c>
      <c r="E9" s="60">
        <v>2023</v>
      </c>
      <c r="F9" s="61">
        <v>2024</v>
      </c>
      <c r="G9" s="61">
        <v>2025</v>
      </c>
      <c r="H9" s="61">
        <v>2026</v>
      </c>
      <c r="I9" s="61">
        <v>2027</v>
      </c>
      <c r="J9" s="62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59000000</v>
      </c>
      <c r="C10" s="23">
        <v>115000000</v>
      </c>
      <c r="D10" s="23">
        <v>126000000</v>
      </c>
      <c r="E10" s="24">
        <v>159000000</v>
      </c>
      <c r="F10" s="63">
        <v>221000000</v>
      </c>
      <c r="G10" s="63">
        <v>290000000</v>
      </c>
      <c r="H10" s="63">
        <v>360000000</v>
      </c>
      <c r="I10" s="63">
        <v>420000000</v>
      </c>
      <c r="J10" s="63">
        <v>475000000</v>
      </c>
      <c r="K10" s="64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0.94915254237288127</v>
      </c>
      <c r="D11" s="19">
        <f t="shared" si="0"/>
        <v>9.565217391304337E-2</v>
      </c>
      <c r="E11" s="25">
        <f t="shared" si="0"/>
        <v>0.26190476190476186</v>
      </c>
      <c r="F11" s="19">
        <f t="shared" si="0"/>
        <v>0.38993710691823891</v>
      </c>
      <c r="G11" s="19">
        <f t="shared" si="0"/>
        <v>0.31221719457013575</v>
      </c>
      <c r="H11" s="19">
        <f t="shared" si="0"/>
        <v>0.24137931034482762</v>
      </c>
      <c r="I11" s="19">
        <f t="shared" si="0"/>
        <v>0.16666666666666674</v>
      </c>
      <c r="J11" s="25">
        <f t="shared" si="0"/>
        <v>0.13095238095238093</v>
      </c>
      <c r="K11" s="65">
        <f>AVERAGE(F11:J11)</f>
        <v>0.24823053189045</v>
      </c>
      <c r="L11" s="2"/>
      <c r="M11" s="2"/>
      <c r="N11" s="2"/>
      <c r="O11" s="1"/>
      <c r="P11" s="1"/>
      <c r="Q11" s="1"/>
      <c r="R11" s="1"/>
    </row>
    <row r="12" spans="1:18" ht="22" hidden="1" customHeight="1" x14ac:dyDescent="0.2">
      <c r="A12" s="22" t="s">
        <v>30</v>
      </c>
      <c r="B12" s="23">
        <v>7000000</v>
      </c>
      <c r="C12" s="23">
        <v>15000000</v>
      </c>
      <c r="D12" s="23">
        <v>34000000</v>
      </c>
      <c r="E12" s="24">
        <v>74000000</v>
      </c>
      <c r="F12" s="23"/>
      <c r="G12" s="23"/>
      <c r="H12" s="23"/>
      <c r="I12" s="23"/>
      <c r="J12" s="24"/>
      <c r="K12" s="66"/>
      <c r="L12" s="2"/>
      <c r="M12" s="2"/>
      <c r="N12" s="2"/>
      <c r="O12" s="1"/>
      <c r="P12" s="1"/>
      <c r="Q12" s="1"/>
      <c r="R12" s="1"/>
    </row>
    <row r="13" spans="1:18" ht="22" hidden="1" customHeight="1" x14ac:dyDescent="0.2">
      <c r="A13" s="29"/>
      <c r="B13" s="30"/>
      <c r="C13" s="30">
        <f>(C12/B12)-1</f>
        <v>1.1428571428571428</v>
      </c>
      <c r="D13" s="30">
        <f>(D12/C12)-1</f>
        <v>1.2666666666666666</v>
      </c>
      <c r="E13" s="31">
        <f>(E12/D12)-1</f>
        <v>1.1764705882352939</v>
      </c>
      <c r="F13" s="30"/>
      <c r="G13" s="30"/>
      <c r="H13" s="30"/>
      <c r="I13" s="30"/>
      <c r="J13" s="31"/>
      <c r="K13" s="67"/>
      <c r="L13" s="2"/>
      <c r="M13" s="2"/>
      <c r="N13" s="2"/>
      <c r="O13" s="1"/>
      <c r="P13" s="1"/>
      <c r="Q13" s="1"/>
      <c r="R13" s="1"/>
    </row>
    <row r="14" spans="1:18" ht="22" hidden="1" customHeight="1" x14ac:dyDescent="0.2">
      <c r="A14" s="20" t="s">
        <v>1</v>
      </c>
      <c r="B14" s="21">
        <f>B12/B10</f>
        <v>0.11864406779661017</v>
      </c>
      <c r="C14" s="21">
        <f>C12/C10</f>
        <v>0.13043478260869565</v>
      </c>
      <c r="D14" s="21">
        <f>D12/D10</f>
        <v>0.26984126984126983</v>
      </c>
      <c r="E14" s="26">
        <f>E12/E10</f>
        <v>0.46540880503144655</v>
      </c>
      <c r="F14" s="21"/>
      <c r="G14" s="21"/>
      <c r="H14" s="21"/>
      <c r="I14" s="21"/>
      <c r="J14" s="26"/>
      <c r="K14" s="68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-33000000</v>
      </c>
      <c r="C15" s="23">
        <v>-75000000</v>
      </c>
      <c r="D15" s="23">
        <v>-38000000</v>
      </c>
      <c r="E15" s="24">
        <v>7000000</v>
      </c>
      <c r="F15" s="63">
        <v>40000000</v>
      </c>
      <c r="G15" s="63">
        <v>62000000</v>
      </c>
      <c r="H15" s="63">
        <v>80333333.333333001</v>
      </c>
      <c r="I15" s="63">
        <v>105047619.047619</v>
      </c>
      <c r="J15" s="63">
        <v>129761904.761905</v>
      </c>
      <c r="K15" s="64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9"/>
      <c r="B16" s="30"/>
      <c r="C16" s="30">
        <f t="shared" ref="C16:J16" si="1">(C15/B15)-1</f>
        <v>1.2727272727272729</v>
      </c>
      <c r="D16" s="30">
        <f t="shared" si="1"/>
        <v>-0.49333333333333329</v>
      </c>
      <c r="E16" s="31">
        <f t="shared" si="1"/>
        <v>-1.1842105263157894</v>
      </c>
      <c r="F16" s="30">
        <f t="shared" si="1"/>
        <v>4.7142857142857144</v>
      </c>
      <c r="G16" s="30">
        <f t="shared" si="1"/>
        <v>0.55000000000000004</v>
      </c>
      <c r="H16" s="30">
        <f t="shared" si="1"/>
        <v>0.29569892473117743</v>
      </c>
      <c r="I16" s="30">
        <f t="shared" si="1"/>
        <v>0.30764671013634159</v>
      </c>
      <c r="J16" s="31">
        <f t="shared" si="1"/>
        <v>0.23526745240254132</v>
      </c>
      <c r="K16" s="67">
        <f>AVERAGE(G16:J16)</f>
        <v>0.3471532718175151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-0.55932203389830504</v>
      </c>
      <c r="C17" s="5">
        <f t="shared" si="2"/>
        <v>-0.65217391304347827</v>
      </c>
      <c r="D17" s="5">
        <f t="shared" si="2"/>
        <v>-0.30158730158730157</v>
      </c>
      <c r="E17" s="27">
        <f t="shared" si="2"/>
        <v>4.40251572327044E-2</v>
      </c>
      <c r="F17" s="5">
        <f t="shared" si="2"/>
        <v>0.18099547511312217</v>
      </c>
      <c r="G17" s="5">
        <f t="shared" si="2"/>
        <v>0.21379310344827587</v>
      </c>
      <c r="H17" s="5">
        <f t="shared" si="2"/>
        <v>0.22314814814814724</v>
      </c>
      <c r="I17" s="5">
        <f t="shared" si="2"/>
        <v>0.25011337868480715</v>
      </c>
      <c r="J17" s="27">
        <f t="shared" si="2"/>
        <v>0.27318295739348419</v>
      </c>
      <c r="K17" s="69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-32000000</v>
      </c>
      <c r="C18" s="23">
        <v>-30000000</v>
      </c>
      <c r="D18" s="23">
        <v>26414000</v>
      </c>
      <c r="E18" s="24">
        <v>-6000000</v>
      </c>
      <c r="F18" s="63">
        <v>43000000</v>
      </c>
      <c r="G18" s="63">
        <v>75000000</v>
      </c>
      <c r="H18" s="63">
        <v>100000000</v>
      </c>
      <c r="I18" s="63">
        <v>125000000</v>
      </c>
      <c r="J18" s="63">
        <v>150000000</v>
      </c>
      <c r="K18" s="64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2"/>
      <c r="B19" s="30"/>
      <c r="C19" s="30">
        <f t="shared" ref="C19:J19" si="3">(C18/B18)-1</f>
        <v>-6.25E-2</v>
      </c>
      <c r="D19" s="30">
        <f t="shared" si="3"/>
        <v>-1.8804666666666665</v>
      </c>
      <c r="E19" s="31">
        <f t="shared" si="3"/>
        <v>-1.2271522677368063</v>
      </c>
      <c r="F19" s="30">
        <f t="shared" si="3"/>
        <v>-8.1666666666666679</v>
      </c>
      <c r="G19" s="30">
        <f t="shared" si="3"/>
        <v>0.7441860465116279</v>
      </c>
      <c r="H19" s="30">
        <f t="shared" si="3"/>
        <v>0.33333333333333326</v>
      </c>
      <c r="I19" s="30">
        <f t="shared" si="3"/>
        <v>0.25</v>
      </c>
      <c r="J19" s="31">
        <f t="shared" si="3"/>
        <v>0.19999999999999996</v>
      </c>
      <c r="K19" s="67">
        <f>AVERAGE(G19:J19)</f>
        <v>0.38187984496124028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6" t="s">
        <v>8</v>
      </c>
      <c r="B20" s="37">
        <f t="shared" ref="B20:J20" si="4">B18/B10</f>
        <v>-0.5423728813559322</v>
      </c>
      <c r="C20" s="37">
        <f t="shared" si="4"/>
        <v>-0.2608695652173913</v>
      </c>
      <c r="D20" s="37">
        <f t="shared" si="4"/>
        <v>0.20963492063492065</v>
      </c>
      <c r="E20" s="38">
        <f t="shared" si="4"/>
        <v>-3.7735849056603772E-2</v>
      </c>
      <c r="F20" s="37">
        <f t="shared" si="4"/>
        <v>0.19457013574660634</v>
      </c>
      <c r="G20" s="37">
        <f t="shared" si="4"/>
        <v>0.25862068965517243</v>
      </c>
      <c r="H20" s="37">
        <f t="shared" si="4"/>
        <v>0.27777777777777779</v>
      </c>
      <c r="I20" s="37">
        <f t="shared" si="4"/>
        <v>0.29761904761904762</v>
      </c>
      <c r="J20" s="38">
        <f t="shared" si="4"/>
        <v>0.31578947368421051</v>
      </c>
      <c r="K20" s="70"/>
      <c r="L20" s="2"/>
      <c r="M20" s="2"/>
      <c r="N20" s="2"/>
      <c r="O20" s="1"/>
      <c r="P20" s="1"/>
      <c r="Q20" s="1"/>
      <c r="R20" s="1"/>
    </row>
    <row r="21" spans="1:18" ht="22" hidden="1" customHeight="1" x14ac:dyDescent="0.2">
      <c r="A21" s="22" t="s">
        <v>31</v>
      </c>
      <c r="B21" s="23">
        <v>5693000</v>
      </c>
      <c r="C21" s="23">
        <v>5693000</v>
      </c>
      <c r="D21" s="23">
        <v>5693000</v>
      </c>
      <c r="E21" s="24">
        <v>5693000</v>
      </c>
      <c r="F21" s="23"/>
      <c r="G21" s="23"/>
      <c r="H21" s="23"/>
      <c r="I21" s="23"/>
      <c r="J21" s="24"/>
      <c r="K21" s="28" t="s">
        <v>27</v>
      </c>
      <c r="L21" s="2"/>
      <c r="M21" s="2"/>
      <c r="N21" s="2"/>
      <c r="P21" s="1"/>
      <c r="Q21" s="1"/>
      <c r="R21" s="1"/>
    </row>
    <row r="22" spans="1:18" ht="22" hidden="1" customHeight="1" x14ac:dyDescent="0.2">
      <c r="A22" s="32"/>
      <c r="B22" s="30"/>
      <c r="C22" s="33">
        <f t="shared" ref="C22" si="5">(C21/B21)-1</f>
        <v>0</v>
      </c>
      <c r="D22" s="33">
        <f t="shared" ref="D22" si="6">(D21/C21)-1</f>
        <v>0</v>
      </c>
      <c r="E22" s="34">
        <f t="shared" ref="E22" si="7">(E21/D21)-1</f>
        <v>0</v>
      </c>
      <c r="F22" s="30"/>
      <c r="G22" s="30"/>
      <c r="H22" s="30"/>
      <c r="I22" s="30"/>
      <c r="J22" s="31"/>
      <c r="K22" s="35">
        <f>AVERAGE(C22:E22)</f>
        <v>0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3" t="str" cm="1">
        <f t="array" aca="1" ref="A25" ca="1">_FV(A1,"Industry")</f>
        <v>Professional &amp; Commercial Services</v>
      </c>
      <c r="B25" s="73"/>
      <c r="C25" s="73"/>
      <c r="D25" s="74" cm="1">
        <f t="array" aca="1" ref="D25" ca="1">_FV(A1,"Year incorporated",TRUE)</f>
        <v>2016</v>
      </c>
      <c r="E25" s="74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5" t="str" cm="1">
        <f t="array" aca="1" ref="A27" ca="1">_FV(A1,"Description")</f>
        <v>Sezzle Inc. is a fintech company. The Company’s payment platform increases the purchasing power of consumers by offering interest-free installment plans at online stores and select in-store locations. Its payment options allow consumers to take control over their spending. Its digital payments platform allows merchants to offer their consumers a flexible alternative to traditional credit. Its Sezzle Platform offers a payments solution for consumers that instantly extends credit at the point-of-sale, allowing consumers to purchase and receive the ordered merchandise at the time of sale while paying in installments over time. The Sezzle Platform flagship product, pay-in-four, allows consumers to pay a fourth of the purchase price up front, and then another fourth of the purchase price every two weeks thereafter over a total of six weeks. Its Sezzle Virtual Card allows consumers to access the Sezzle Platform in the form of close-end installment loans and shop with merchants.</v>
      </c>
      <c r="B27" s="75"/>
      <c r="C27" s="75"/>
      <c r="D27" s="75"/>
      <c r="E27" s="75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5"/>
      <c r="B28" s="75"/>
      <c r="C28" s="75"/>
      <c r="D28" s="75"/>
      <c r="E28" s="75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5"/>
      <c r="B29" s="75"/>
      <c r="C29" s="75"/>
      <c r="D29" s="75"/>
      <c r="E29" s="75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5"/>
      <c r="B30" s="75"/>
      <c r="C30" s="75"/>
      <c r="D30" s="75"/>
      <c r="E30" s="75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5"/>
      <c r="B31" s="75"/>
      <c r="C31" s="75"/>
      <c r="D31" s="75"/>
      <c r="E31" s="75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5"/>
      <c r="B32" s="75"/>
      <c r="C32" s="75"/>
      <c r="D32" s="75"/>
      <c r="E32" s="75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5"/>
      <c r="B33" s="75"/>
      <c r="C33" s="75"/>
      <c r="D33" s="75"/>
      <c r="E33" s="75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5"/>
      <c r="B34" s="75"/>
      <c r="C34" s="75"/>
      <c r="D34" s="75"/>
      <c r="E34" s="7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5"/>
      <c r="B35" s="75"/>
      <c r="C35" s="75"/>
      <c r="D35" s="75"/>
      <c r="E35" s="7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ASDAQCM:SEZL/explorer/revenue_proj/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2024-11-07T11:50:10Z</dcterms:modified>
</cp:coreProperties>
</file>