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F05EEAF8-1757-444C-B4AC-AAA31CFCFDB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<sst xmlns="http://schemas.openxmlformats.org/spreadsheetml/2006/main" count="36" uniqueCount="33">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</sst>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3106000000</c:v>
                </c:pt>
                <c:pt idx="1">
                  <c:v>3317000000</c:v>
                </c:pt>
                <c:pt idx="2">
                  <c:v>5160000000</c:v>
                </c:pt>
                <c:pt idx="3">
                  <c:v>4708000000</c:v>
                </c:pt>
                <c:pt idx="4">
                  <c:v>5449000000</c:v>
                </c:pt>
                <c:pt idx="5">
                  <c:v>6000000000</c:v>
                </c:pt>
                <c:pt idx="6">
                  <c:v>6664733333.3333397</c:v>
                </c:pt>
                <c:pt idx="7">
                  <c:v>7247990476.1904802</c:v>
                </c:pt>
                <c:pt idx="8">
                  <c:v>7831247619.0476198</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260000000</c:v>
                </c:pt>
                <c:pt idx="1">
                  <c:v>167000000</c:v>
                </c:pt>
                <c:pt idx="2">
                  <c:v>-404000000</c:v>
                </c:pt>
                <c:pt idx="3">
                  <c:v>-279000000</c:v>
                </c:pt>
                <c:pt idx="4">
                  <c:v>445000000</c:v>
                </c:pt>
                <c:pt idx="5">
                  <c:v>672000000</c:v>
                </c:pt>
                <c:pt idx="6">
                  <c:v>797000000</c:v>
                </c:pt>
                <c:pt idx="7">
                  <c:v>904000000</c:v>
                </c:pt>
                <c:pt idx="8">
                  <c:v>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369000000</c:v>
                </c:pt>
                <c:pt idx="1">
                  <c:v>211000000</c:v>
                </c:pt>
                <c:pt idx="2">
                  <c:v>-33000000</c:v>
                </c:pt>
                <c:pt idx="3">
                  <c:v>269000000</c:v>
                </c:pt>
                <c:pt idx="4">
                  <c:v>439000000</c:v>
                </c:pt>
                <c:pt idx="5">
                  <c:v>655000000</c:v>
                </c:pt>
                <c:pt idx="6">
                  <c:v>800000000</c:v>
                </c:pt>
                <c:pt idx="7">
                  <c:v>982000000</c:v>
                </c:pt>
                <c:pt idx="8">
                  <c:v>1100000000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https://www.bing.com/financeapi/forcetrigger?t=a1vgar&amp;q=XNAS%3aIIVI&amp;form=skydnc</v>
    <v>Learn more on Bing</v>
  </rv>
  <rv s="1">
    <v>0</v>
    <v>Coherent Corp. (XNYS:COHR)</v>
    <v>2</v>
    <v>3</v>
    <v>Finance</v>
    <v>4</v>
    <v>en-US</v>
    <v>a1vgar</v>
    <v>268435456</v>
    <v>1</v>
    <v>Powered by Refinitiv</v>
    <v>106.5</v>
    <v>32.090000000000003</v>
    <v>1.6788000000000001</v>
    <v>5.8760000000000003</v>
    <v>6.2797999999999993E-2</v>
    <v>USD</v>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v>26157</v>
    <v>New York Stock Exchange</v>
    <v>XNYS</v>
    <v>XNYS</v>
    <v>375 Saxonburg Blvd, SAXONBURG, PA, 16056 US</v>
    <v>100.09</v>
    <v>Electronic Equipment &amp; Parts</v>
    <v>Stock</v>
    <v>45602.945905671091</v>
    <v>0</v>
    <v>95.54</v>
    <v>15355248023</v>
    <v>Coherent Corp.</v>
    <v>Coherent Corp.</v>
    <v>95.79</v>
    <v>93.57</v>
    <v>99.445999999999998</v>
    <v>154407900</v>
    <v>COHR</v>
    <v>Coherent Corp. (XNYS:COHR)</v>
    <v>89</v>
    <v>2226581</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COH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12" sqref="E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99.445999999999998</v>
      </c>
      <c r="B3" s="6" t="s">
        <v>22</v>
      </c>
      <c r="C3" s="41">
        <f ca="1">A5/F10</f>
        <v>2.817993764543953</v>
      </c>
      <c r="D3" s="9" t="s">
        <v>26</v>
      </c>
      <c r="E3" s="44">
        <f>E14</f>
        <v>0.30926083262531862</v>
      </c>
      <c r="F3" s="9" t="s">
        <v>1</v>
      </c>
      <c r="G3" s="45" cm="1">
        <f t="array" aca="1" ref="G3" ca="1">_FV(A1,"Shares outstanding",TRUE)*(1+(5*C6))</f>
        <v>193009875</v>
      </c>
      <c r="H3" s="12" t="s">
        <v>4</v>
      </c>
      <c r="I3" s="45">
        <f>J18*(1+K4)/(I6-K4)</f>
        <v>15033333333.333332</v>
      </c>
      <c r="J3" s="9" t="s">
        <v>2</v>
      </c>
      <c r="K3" s="75" t="s">
        <v>32</v>
      </c>
      <c r="L3" s="76"/>
      <c r="M3" s="2"/>
      <c r="N3" s="2"/>
      <c r="O3" s="1"/>
      <c r="P3" s="1"/>
      <c r="Q3" s="1"/>
      <c r="R3" s="1"/>
    </row>
    <row r="4" spans="1:18" ht="22" customHeight="1" x14ac:dyDescent="0.2">
      <c r="A4" s="38" cm="1">
        <f t="array" aca="1" ref="A4" ca="1">_FV(A1,"Change (%)",TRUE)</f>
        <v>6.2797999999999993E-2</v>
      </c>
      <c r="B4" s="7" t="s">
        <v>23</v>
      </c>
      <c r="C4" s="41">
        <f ca="1">A5/F15</f>
        <v>34.50617533258427</v>
      </c>
      <c r="D4" s="9" t="s">
        <v>25</v>
      </c>
      <c r="E4" s="44">
        <f>F17</f>
        <v>8.1666360800146817E-2</v>
      </c>
      <c r="F4" s="9" t="s">
        <v>6</v>
      </c>
      <c r="G4" s="55">
        <v>926000000</v>
      </c>
      <c r="H4" s="12" t="s">
        <v>28</v>
      </c>
      <c r="I4" s="45">
        <f>NPV(I6,F18,G18,H18,I18,(J18+I3))</f>
        <v>12229714955.717957</v>
      </c>
      <c r="J4" s="12" t="s">
        <v>5</v>
      </c>
      <c r="K4" s="52">
        <v>2.5000000000000001E-2</v>
      </c>
      <c r="L4" s="14" t="s">
        <v>29</v>
      </c>
      <c r="M4" s="2"/>
      <c r="N4" s="2"/>
      <c r="O4" s="1"/>
      <c r="P4" s="1"/>
      <c r="Q4" s="1"/>
      <c r="R4" s="1"/>
    </row>
    <row r="5" spans="1:18" ht="22" customHeight="1" x14ac:dyDescent="0.2">
      <c r="A5" s="39" cm="1">
        <f t="array" aca="1" ref="A5" ca="1">_FV(A1,"Market cap",TRUE)</f>
        <v>15355248023</v>
      </c>
      <c r="B5" s="7" t="s">
        <v>0</v>
      </c>
      <c r="C5" s="42">
        <f ca="1">F18/A5</f>
        <v>2.8589574023320224E-2</v>
      </c>
      <c r="D5" s="9" t="s">
        <v>24</v>
      </c>
      <c r="E5" s="44">
        <f>F20</f>
        <v>8.0565241328684159E-2</v>
      </c>
      <c r="F5" s="9" t="s">
        <v>8</v>
      </c>
      <c r="G5" s="55">
        <v>4321000000</v>
      </c>
      <c r="H5" s="12" t="s">
        <v>9</v>
      </c>
      <c r="I5" s="45">
        <f>I4+G4-G5</f>
        <v>8834714955.7179565</v>
      </c>
      <c r="J5" s="12" t="s">
        <v>7</v>
      </c>
      <c r="K5" s="47">
        <f ca="1">I5/G3</f>
        <v>45.773383127251684</v>
      </c>
      <c r="L5" s="6" t="s">
        <v>11</v>
      </c>
      <c r="M5" s="2"/>
      <c r="N5" s="2"/>
      <c r="O5" s="1"/>
      <c r="P5" s="1"/>
      <c r="Q5" s="1"/>
      <c r="R5" s="1"/>
    </row>
    <row r="6" spans="1:18" ht="22" customHeight="1" x14ac:dyDescent="0.2">
      <c r="A6" s="40" cm="1">
        <f t="array" aca="1" ref="A6" ca="1">_FV(A1,"Beta")</f>
        <v>1.6788000000000001</v>
      </c>
      <c r="B6" s="8" t="s">
        <v>18</v>
      </c>
      <c r="C6" s="43">
        <v>0.05</v>
      </c>
      <c r="D6" s="10" t="s">
        <v>27</v>
      </c>
      <c r="E6" s="54">
        <v>1.7000000000000001E-2</v>
      </c>
      <c r="F6" s="11" t="s">
        <v>12</v>
      </c>
      <c r="G6" s="46">
        <f>G4-G5</f>
        <v>-3395000000</v>
      </c>
      <c r="H6" s="11" t="s">
        <v>3</v>
      </c>
      <c r="I6" s="53">
        <v>0.1</v>
      </c>
      <c r="J6" s="10" t="s">
        <v>10</v>
      </c>
      <c r="K6" s="48">
        <f ca="1">K5/A3-1</f>
        <v>-0.53971619645584856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3106000000</v>
      </c>
      <c r="C10" s="23">
        <v>3317000000</v>
      </c>
      <c r="D10" s="23">
        <v>5160000000</v>
      </c>
      <c r="E10" s="24">
        <v>4708000000</v>
      </c>
      <c r="F10" s="61">
        <v>5449000000</v>
      </c>
      <c r="G10" s="61">
        <v>6000000000</v>
      </c>
      <c r="H10" s="61">
        <v>6664733333.3333397</v>
      </c>
      <c r="I10" s="61">
        <v>7247990476.1904802</v>
      </c>
      <c r="J10" s="61">
        <v>7831247619.0476198</v>
      </c>
      <c r="K10" s="62" t="s">
        <v>19</v>
      </c>
      <c r="L10" s="2"/>
      <c r="M10" s="2"/>
      <c r="N10" s="2"/>
      <c r="O10" s="1"/>
      <c r="P10" s="1"/>
      <c r="Q10" s="1"/>
      <c r="R10" s="1"/>
    </row>
    <row r="11" spans="1:18" ht="22" customHeight="1" x14ac:dyDescent="0.2">
      <c r="A11" s="18"/>
      <c r="B11" s="19"/>
      <c r="C11" s="19">
        <f t="shared" ref="C11:J11" si="0">(C10/B10)-1</f>
        <v>6.7933032839665231E-2</v>
      </c>
      <c r="D11" s="19">
        <f t="shared" si="0"/>
        <v>0.55562255049743747</v>
      </c>
      <c r="E11" s="25">
        <f t="shared" si="0"/>
        <v>-8.759689922480618E-2</v>
      </c>
      <c r="F11" s="19">
        <f t="shared" si="0"/>
        <v>0.15739167374681395</v>
      </c>
      <c r="G11" s="19">
        <f t="shared" si="0"/>
        <v>0.10111947146265376</v>
      </c>
      <c r="H11" s="19">
        <f t="shared" si="0"/>
        <v>0.11078888888888994</v>
      </c>
      <c r="I11" s="19">
        <f t="shared" si="0"/>
        <v>8.7513950474208624E-2</v>
      </c>
      <c r="J11" s="25">
        <f t="shared" si="0"/>
        <v>8.0471565846164994E-2</v>
      </c>
      <c r="K11" s="63">
        <f>AVERAGE(F11:J11)</f>
        <v>0.10745711008374625</v>
      </c>
      <c r="L11" s="2"/>
      <c r="M11" s="2"/>
      <c r="N11" s="2"/>
      <c r="O11" s="1"/>
      <c r="P11" s="1"/>
      <c r="Q11" s="1"/>
      <c r="R11" s="1"/>
    </row>
    <row r="12" spans="1:18" ht="22" customHeight="1" x14ac:dyDescent="0.2">
      <c r="A12" s="22" t="s">
        <v>30</v>
      </c>
      <c r="B12" s="23">
        <v>1177000000</v>
      </c>
      <c r="C12" s="23">
        <v>1265000000</v>
      </c>
      <c r="D12" s="23">
        <v>1784000000</v>
      </c>
      <c r="E12" s="24">
        <v>1456000000</v>
      </c>
      <c r="F12" s="23"/>
      <c r="G12" s="23"/>
      <c r="H12" s="23"/>
      <c r="I12" s="23"/>
      <c r="J12" s="24"/>
      <c r="K12" s="64"/>
      <c r="L12" s="2"/>
      <c r="M12" s="2"/>
      <c r="N12" s="2"/>
      <c r="O12" s="1"/>
      <c r="P12" s="1"/>
      <c r="Q12" s="1"/>
      <c r="R12" s="1"/>
    </row>
    <row r="13" spans="1:18" ht="22" customHeight="1" x14ac:dyDescent="0.2">
      <c r="A13" s="28"/>
      <c r="B13" s="29"/>
      <c r="C13" s="29">
        <f>(C12/B12)-1</f>
        <v>7.4766355140186924E-2</v>
      </c>
      <c r="D13" s="29">
        <f>(D12/C12)-1</f>
        <v>0.41027667984189731</v>
      </c>
      <c r="E13" s="30">
        <f>(E12/D12)-1</f>
        <v>-0.18385650224215244</v>
      </c>
      <c r="F13" s="29"/>
      <c r="G13" s="29"/>
      <c r="H13" s="29"/>
      <c r="I13" s="29"/>
      <c r="J13" s="30"/>
      <c r="K13" s="65"/>
      <c r="L13" s="2"/>
      <c r="M13" s="2"/>
      <c r="N13" s="2"/>
      <c r="O13" s="1"/>
      <c r="P13" s="1"/>
      <c r="Q13" s="1"/>
      <c r="R13" s="1"/>
    </row>
    <row r="14" spans="1:18" ht="22" customHeight="1" x14ac:dyDescent="0.2">
      <c r="A14" s="20" t="s">
        <v>1</v>
      </c>
      <c r="B14" s="21">
        <f>B12/B10</f>
        <v>0.37894397939471991</v>
      </c>
      <c r="C14" s="21">
        <f>C12/C10</f>
        <v>0.38136870666264699</v>
      </c>
      <c r="D14" s="21">
        <f>D12/D10</f>
        <v>0.34573643410852711</v>
      </c>
      <c r="E14" s="26">
        <f>E12/E10</f>
        <v>0.30926083262531862</v>
      </c>
      <c r="F14" s="21"/>
      <c r="G14" s="21"/>
      <c r="H14" s="21"/>
      <c r="I14" s="21"/>
      <c r="J14" s="26"/>
      <c r="K14" s="66"/>
      <c r="L14" s="2"/>
      <c r="M14" s="2"/>
      <c r="N14" s="2"/>
      <c r="O14" s="1"/>
      <c r="P14" s="1"/>
      <c r="Q14" s="1"/>
      <c r="R14" s="1"/>
    </row>
    <row r="15" spans="1:18" ht="22" customHeight="1" x14ac:dyDescent="0.2">
      <c r="A15" s="22" t="s">
        <v>15</v>
      </c>
      <c r="B15" s="23">
        <v>260000000</v>
      </c>
      <c r="C15" s="23">
        <v>167000000</v>
      </c>
      <c r="D15" s="23">
        <v>-404000000</v>
      </c>
      <c r="E15" s="24">
        <v>-279000000</v>
      </c>
      <c r="F15" s="61">
        <v>445000000</v>
      </c>
      <c r="G15" s="61">
        <v>672000000</v>
      </c>
      <c r="H15" s="61">
        <v>797000000</v>
      </c>
      <c r="I15" s="61">
        <v>904000000</v>
      </c>
      <c r="J15" s="61">
        <v>1000000000</v>
      </c>
      <c r="K15" s="62" t="s">
        <v>20</v>
      </c>
      <c r="L15" s="2"/>
      <c r="M15" s="2"/>
      <c r="N15" s="2"/>
      <c r="O15" s="1"/>
      <c r="P15" s="1"/>
      <c r="Q15" s="1"/>
      <c r="R15" s="1"/>
    </row>
    <row r="16" spans="1:18" ht="22" customHeight="1" x14ac:dyDescent="0.2">
      <c r="A16" s="28"/>
      <c r="B16" s="29"/>
      <c r="C16" s="29">
        <f t="shared" ref="C16:J16" si="1">(C15/B15)-1</f>
        <v>-0.35769230769230764</v>
      </c>
      <c r="D16" s="29">
        <f t="shared" si="1"/>
        <v>-3.4191616766467066</v>
      </c>
      <c r="E16" s="30">
        <f t="shared" si="1"/>
        <v>-0.30940594059405946</v>
      </c>
      <c r="F16" s="29">
        <f t="shared" si="1"/>
        <v>-2.5949820788530467</v>
      </c>
      <c r="G16" s="29">
        <f t="shared" si="1"/>
        <v>0.51011235955056189</v>
      </c>
      <c r="H16" s="29">
        <f t="shared" si="1"/>
        <v>0.18601190476190466</v>
      </c>
      <c r="I16" s="29">
        <f t="shared" si="1"/>
        <v>0.13425345043914683</v>
      </c>
      <c r="J16" s="30">
        <f t="shared" si="1"/>
        <v>0.10619469026548667</v>
      </c>
      <c r="K16" s="65">
        <f>AVERAGE(G16:J16)</f>
        <v>0.23414310125427501</v>
      </c>
      <c r="L16" s="2"/>
      <c r="M16" s="2"/>
      <c r="N16" s="2"/>
      <c r="O16" s="1"/>
      <c r="P16" s="1"/>
      <c r="Q16" s="1"/>
      <c r="R16" s="1"/>
    </row>
    <row r="17" spans="1:18" ht="22" customHeight="1" x14ac:dyDescent="0.2">
      <c r="A17" s="4" t="s">
        <v>16</v>
      </c>
      <c r="B17" s="5">
        <f t="shared" ref="B17:J17" si="2">B15/B10</f>
        <v>8.3708950418544759E-2</v>
      </c>
      <c r="C17" s="5">
        <f t="shared" si="2"/>
        <v>5.034669882423877E-2</v>
      </c>
      <c r="D17" s="5">
        <f t="shared" si="2"/>
        <v>-7.8294573643410859E-2</v>
      </c>
      <c r="E17" s="27">
        <f t="shared" si="2"/>
        <v>-5.9260832625318609E-2</v>
      </c>
      <c r="F17" s="5">
        <f t="shared" si="2"/>
        <v>8.1666360800146817E-2</v>
      </c>
      <c r="G17" s="5">
        <f t="shared" si="2"/>
        <v>0.112</v>
      </c>
      <c r="H17" s="5">
        <f t="shared" si="2"/>
        <v>0.11958467955707143</v>
      </c>
      <c r="I17" s="5">
        <f t="shared" si="2"/>
        <v>0.12472422569671193</v>
      </c>
      <c r="J17" s="27">
        <f t="shared" si="2"/>
        <v>0.12769357433772638</v>
      </c>
      <c r="K17" s="67"/>
      <c r="L17" s="2"/>
      <c r="M17" s="2"/>
      <c r="N17" s="2"/>
      <c r="O17" s="1"/>
      <c r="P17" s="1"/>
      <c r="Q17" s="1"/>
      <c r="R17" s="1"/>
    </row>
    <row r="18" spans="1:18" ht="22" customHeight="1" x14ac:dyDescent="0.2">
      <c r="A18" s="22" t="s">
        <v>17</v>
      </c>
      <c r="B18" s="23">
        <v>369000000</v>
      </c>
      <c r="C18" s="23">
        <v>211000000</v>
      </c>
      <c r="D18" s="23">
        <v>-33000000</v>
      </c>
      <c r="E18" s="24">
        <v>269000000</v>
      </c>
      <c r="F18" s="61">
        <v>439000000</v>
      </c>
      <c r="G18" s="61">
        <v>655000000</v>
      </c>
      <c r="H18" s="61">
        <v>800000000</v>
      </c>
      <c r="I18" s="61">
        <v>982000000</v>
      </c>
      <c r="J18" s="61">
        <v>1100000000</v>
      </c>
      <c r="K18" s="62" t="s">
        <v>21</v>
      </c>
      <c r="L18" s="2"/>
      <c r="M18" s="2"/>
      <c r="N18" s="2"/>
      <c r="P18" s="1"/>
      <c r="Q18" s="1"/>
      <c r="R18" s="1"/>
    </row>
    <row r="19" spans="1:18" ht="22" customHeight="1" x14ac:dyDescent="0.2">
      <c r="A19" s="31"/>
      <c r="B19" s="29"/>
      <c r="C19" s="29">
        <f t="shared" ref="C19:J19" si="3">(C18/B18)-1</f>
        <v>-0.42818428184281843</v>
      </c>
      <c r="D19" s="29">
        <f t="shared" si="3"/>
        <v>-1.1563981042654028</v>
      </c>
      <c r="E19" s="30">
        <f t="shared" si="3"/>
        <v>-9.1515151515151523</v>
      </c>
      <c r="F19" s="29">
        <f t="shared" si="3"/>
        <v>0.63197026022304836</v>
      </c>
      <c r="G19" s="29">
        <f t="shared" si="3"/>
        <v>0.49202733485193617</v>
      </c>
      <c r="H19" s="29">
        <f t="shared" si="3"/>
        <v>0.22137404580152675</v>
      </c>
      <c r="I19" s="29">
        <f t="shared" si="3"/>
        <v>0.22750000000000004</v>
      </c>
      <c r="J19" s="30">
        <f t="shared" si="3"/>
        <v>0.12016293279022405</v>
      </c>
      <c r="K19" s="65">
        <f>AVERAGE(G19:J19)</f>
        <v>0.26526607836092175</v>
      </c>
      <c r="L19" s="2"/>
      <c r="M19" s="2"/>
      <c r="N19" s="2"/>
      <c r="O19" s="1"/>
      <c r="P19" s="1"/>
      <c r="Q19" s="1"/>
      <c r="R19" s="1"/>
    </row>
    <row r="20" spans="1:18" ht="22" customHeight="1" x14ac:dyDescent="0.2">
      <c r="A20" s="34" t="s">
        <v>8</v>
      </c>
      <c r="B20" s="35">
        <f t="shared" ref="B20:J20" si="4">B18/B10</f>
        <v>0.11880231809401159</v>
      </c>
      <c r="C20" s="35">
        <f t="shared" si="4"/>
        <v>6.3611697316852581E-2</v>
      </c>
      <c r="D20" s="35">
        <f t="shared" si="4"/>
        <v>-6.3953488372093022E-3</v>
      </c>
      <c r="E20" s="36">
        <f t="shared" si="4"/>
        <v>5.7136788445199663E-2</v>
      </c>
      <c r="F20" s="35">
        <f t="shared" si="4"/>
        <v>8.0565241328684159E-2</v>
      </c>
      <c r="G20" s="35">
        <f t="shared" si="4"/>
        <v>0.10916666666666666</v>
      </c>
      <c r="H20" s="35">
        <f t="shared" si="4"/>
        <v>0.12003481009492742</v>
      </c>
      <c r="I20" s="35">
        <f t="shared" si="4"/>
        <v>0.13548582924133973</v>
      </c>
      <c r="J20" s="36">
        <f t="shared" si="4"/>
        <v>0.14046293177149902</v>
      </c>
      <c r="K20" s="68"/>
      <c r="L20" s="2"/>
      <c r="M20" s="2"/>
      <c r="N20" s="2"/>
      <c r="O20" s="1"/>
      <c r="P20" s="1"/>
      <c r="Q20" s="1"/>
      <c r="R20" s="1"/>
    </row>
    <row r="21" spans="1:18" ht="22" customHeight="1" x14ac:dyDescent="0.2">
      <c r="A21" s="22" t="s">
        <v>31</v>
      </c>
      <c r="B21" s="23">
        <v>104900000</v>
      </c>
      <c r="C21" s="23">
        <v>106500000</v>
      </c>
      <c r="D21" s="23">
        <v>139400000</v>
      </c>
      <c r="E21" s="24">
        <v>152500000</v>
      </c>
      <c r="F21" s="23"/>
      <c r="G21" s="23"/>
      <c r="H21" s="23"/>
      <c r="I21" s="23"/>
      <c r="J21" s="24"/>
      <c r="K21" s="62" t="s">
        <v>27</v>
      </c>
      <c r="L21" s="2"/>
      <c r="M21" s="2"/>
      <c r="N21" s="2"/>
      <c r="P21" s="1"/>
      <c r="Q21" s="1"/>
      <c r="R21" s="1"/>
    </row>
    <row r="22" spans="1:18" ht="22" customHeight="1" x14ac:dyDescent="0.2">
      <c r="A22" s="31"/>
      <c r="B22" s="29"/>
      <c r="C22" s="32">
        <f t="shared" ref="C22" si="5">(C21/B21)-1</f>
        <v>1.5252621544327827E-2</v>
      </c>
      <c r="D22" s="32">
        <f t="shared" ref="D22" si="6">(D21/C21)-1</f>
        <v>0.30892018779342734</v>
      </c>
      <c r="E22" s="33">
        <f t="shared" ref="E22" si="7">(E21/D21)-1</f>
        <v>9.3974175035868024E-2</v>
      </c>
      <c r="F22" s="29"/>
      <c r="G22" s="29"/>
      <c r="H22" s="29"/>
      <c r="I22" s="29"/>
      <c r="J22" s="30"/>
      <c r="K22" s="69">
        <f>AVERAGE(C22:E22)</f>
        <v>0.13938232812454107</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Electronic Equipment &amp; Parts</v>
      </c>
      <c r="B25" s="72"/>
      <c r="C25" s="72"/>
      <c r="D25" s="73" cm="1">
        <f t="array" aca="1" ref="D25" ca="1">_FV(A1,"Year incorporated",TRUE)</f>
        <v>1971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COHR/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2024-11-07T09:25:56Z</dcterms:modified>
</cp:coreProperties>
</file>