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heme/themeOverride1.xml" ContentType="application/vnd.openxmlformats-officedocument.themeOverrid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7"/>
  <workbookPr defaultThemeVersion="202300"/>
  <mc:AlternateContent xmlns:mc="http://schemas.openxmlformats.org/markup-compatibility/2006">
    <mc:Choice Requires="x15">
      <x15ac:absPath xmlns:x15ac="http://schemas.microsoft.com/office/spreadsheetml/2010/11/ac" url="/Users/bina/Desktop/stocks/Hardware/"/>
    </mc:Choice>
  </mc:AlternateContent>
  <xr:revisionPtr revIDLastSave="0" documentId="13_ncr:1_{17B959BE-1AF4-DA44-8414-1759EAA15A7B}" xr6:coauthVersionLast="47" xr6:coauthVersionMax="47" xr10:uidLastSave="{00000000-0000-0000-0000-000000000000}"/>
  <bookViews>
    <workbookView xWindow="0" yWindow="500" windowWidth="28800" windowHeight="17500" xr2:uid="{E608DFD5-05DA-0349-8261-C0D7D558308B}"/>
  </bookViews>
  <sheets>
    <sheet name="DCF Model"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E5" i="1" l="1"/>
  <c r="E4" i="1"/>
  <c r="E22" i="1"/>
  <c r="D22" i="1"/>
  <c r="C22" i="1"/>
  <c r="B14" i="1"/>
  <c r="C14" i="1"/>
  <c r="D14" i="1"/>
  <c r="E14" i="1"/>
  <c r="E3" i="1" s="1"/>
  <c r="E13" i="1"/>
  <c r="D13" i="1"/>
  <c r="C13" i="1"/>
  <c r="A6" i="1" a="1"/>
  <c r="A6" i="1" s="1"/>
  <c r="G6" i="1"/>
  <c r="A27" i="1" a="1"/>
  <c r="A27" i="1" s="1"/>
  <c r="D25" i="1" a="1"/>
  <c r="D25" i="1" s="1"/>
  <c r="A25" i="1" a="1"/>
  <c r="A25" i="1" s="1"/>
  <c r="J20" i="1"/>
  <c r="I20" i="1"/>
  <c r="H20" i="1"/>
  <c r="G20" i="1"/>
  <c r="F20" i="1"/>
  <c r="E20" i="1"/>
  <c r="D20" i="1"/>
  <c r="C20" i="1"/>
  <c r="B20" i="1"/>
  <c r="J19" i="1"/>
  <c r="I19" i="1"/>
  <c r="H19" i="1"/>
  <c r="G19" i="1"/>
  <c r="F19" i="1"/>
  <c r="E19" i="1"/>
  <c r="D19" i="1"/>
  <c r="C19" i="1"/>
  <c r="J17" i="1"/>
  <c r="I17" i="1"/>
  <c r="H17" i="1"/>
  <c r="G17" i="1"/>
  <c r="F17" i="1"/>
  <c r="E17" i="1"/>
  <c r="D17" i="1"/>
  <c r="C17" i="1"/>
  <c r="B17" i="1"/>
  <c r="J16" i="1"/>
  <c r="I16" i="1"/>
  <c r="H16" i="1"/>
  <c r="G16" i="1"/>
  <c r="F16" i="1"/>
  <c r="E16" i="1"/>
  <c r="D16" i="1"/>
  <c r="C16" i="1"/>
  <c r="J11" i="1"/>
  <c r="I11" i="1"/>
  <c r="H11" i="1"/>
  <c r="G11" i="1"/>
  <c r="F11" i="1"/>
  <c r="E11" i="1"/>
  <c r="D11" i="1"/>
  <c r="C11" i="1"/>
  <c r="A3" i="1" a="1"/>
  <c r="A3" i="1" s="1"/>
  <c r="A4" i="1" a="1"/>
  <c r="A4" i="1" s="1"/>
  <c r="A5" i="1" a="1"/>
  <c r="A5" i="1" s="1"/>
  <c r="C5" i="1" s="1"/>
  <c r="K22" i="1" l="1"/>
  <c r="C6" i="1" s="1"/>
  <c r="G3" i="1" s="1" a="1"/>
  <c r="G3" i="1" s="1"/>
  <c r="C3" i="1"/>
  <c r="C4" i="1"/>
  <c r="K11" i="1"/>
  <c r="K19" i="1"/>
  <c r="K16" i="1"/>
  <c r="I3" i="1" l="1"/>
  <c r="I4" i="1" s="1"/>
  <c r="I5" i="1" s="1"/>
  <c r="K5" i="1" s="1"/>
  <c r="K6" i="1"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<sst xmlns="http://schemas.openxmlformats.org/spreadsheetml/2006/main" count="36" uniqueCount="33">
  <si>
    <t>Market Cap</t>
  </si>
  <si>
    <t>Gross Margin</t>
  </si>
  <si>
    <t>Terminal Value</t>
  </si>
  <si>
    <t>Net Cash</t>
  </si>
  <si>
    <t>Projected Shares</t>
  </si>
  <si>
    <t>Enterprise Value</t>
  </si>
  <si>
    <t>Net Income Margin</t>
  </si>
  <si>
    <t>Equity Value</t>
  </si>
  <si>
    <t>FCF Margin</t>
  </si>
  <si>
    <t>Total Debt</t>
  </si>
  <si>
    <t>Discount Rate</t>
  </si>
  <si>
    <t>Intrinsic Value</t>
  </si>
  <si>
    <t>ROIC</t>
  </si>
  <si>
    <t>Upside / Downside</t>
  </si>
  <si>
    <t>Revenue</t>
  </si>
  <si>
    <t>Net Income</t>
  </si>
  <si>
    <t>Profit Margin</t>
  </si>
  <si>
    <t>Free Cash Flow</t>
  </si>
  <si>
    <t>Beta</t>
  </si>
  <si>
    <t>Revenue CAGR</t>
  </si>
  <si>
    <t>Net Income CAGR</t>
  </si>
  <si>
    <t>FCF CAGR</t>
  </si>
  <si>
    <t>Price</t>
  </si>
  <si>
    <t>% Change</t>
  </si>
  <si>
    <t>FCF Yield</t>
  </si>
  <si>
    <t>P/E</t>
  </si>
  <si>
    <t xml:space="preserve">P/S </t>
  </si>
  <si>
    <t>Share Dilution</t>
  </si>
  <si>
    <t>Cash &amp; Securities</t>
  </si>
  <si>
    <t>Growth Rate</t>
  </si>
  <si>
    <t>Gross Profit</t>
  </si>
  <si>
    <t>Shares</t>
  </si>
  <si>
    <t>Updated on 10/23/2024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</si>
</sst>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 \-\ \-"/>
    <numFmt numFmtId="165" formatCode="0.0%"/>
    <numFmt numFmtId="166" formatCode="&quot;$&quot;#,##0"/>
    <numFmt numFmtId="167" formatCode="&quot;$&quot;#,##0.00"/>
  </numFmts>
  <fonts count="11" x14ac:knownFonts="1">
    <font>
      <sz val="12"/>
      <color theme="1"/>
      <name val="Aptos Narrow"/>
      <family val="2"/>
      <scheme val="minor"/>
    </font>
    <font>
      <sz val="12"/>
      <color theme="1"/>
      <name val="Aptos Narrow"/>
      <family val="2"/>
      <scheme val="minor"/>
    </font>
    <font>
      <sz val="12"/>
      <name val="Helvetica Neue"/>
      <family val="2"/>
    </font>
    <font>
      <sz val="11"/>
      <name val="Helvetica Neue"/>
      <family val="2"/>
    </font>
    <font>
      <b/>
      <sz val="13"/>
      <name val="Helvetica Neue"/>
      <family val="2"/>
    </font>
    <font>
      <b/>
      <sz val="12"/>
      <name val="Helvetica Neue"/>
      <family val="2"/>
    </font>
    <font>
      <sz val="10"/>
      <name val="Helvetica Neue"/>
      <family val="2"/>
    </font>
    <font>
      <sz val="13"/>
      <name val="Helvetica Neue"/>
      <family val="2"/>
    </font>
    <font>
      <b/>
      <sz val="14"/>
      <color theme="1"/>
      <name val="Helvetica Neue"/>
      <family val="2"/>
    </font>
    <font>
      <b/>
      <i/>
      <sz val="13"/>
      <name val="Helvetica Neue"/>
      <family val="2"/>
    </font>
    <font>
      <b/>
      <sz val="11"/>
      <name val="Helvetica Neue"/>
      <family val="2"/>
    </font>
  </fonts>
  <fills count="8">
    <fill>
      <patternFill patternType="none"/>
    </fill>
    <fill>
      <patternFill patternType="gray125"/>
    </fill>
    <fill>
      <patternFill patternType="solid">
        <fgColor theme="0"/>
        <bgColor indexed="64"/>
      </patternFill>
    </fill>
    <fill>
      <patternFill patternType="solid">
        <fgColor theme="0" tint="-4.9989318521683403E-2"/>
        <bgColor indexed="64"/>
      </patternFill>
    </fill>
    <fill>
      <patternFill patternType="solid">
        <fgColor rgb="FFFFFFFF"/>
        <bgColor rgb="FF000000"/>
      </patternFill>
    </fill>
    <fill>
      <patternFill patternType="solid">
        <fgColor theme="3" tint="0.89999084444715716"/>
        <bgColor indexed="64"/>
      </patternFill>
    </fill>
    <fill>
      <patternFill patternType="solid">
        <fgColor theme="9" tint="0.79998168889431442"/>
        <bgColor indexed="64"/>
      </patternFill>
    </fill>
    <fill>
      <patternFill patternType="solid">
        <fgColor theme="5" tint="0.79998168889431442"/>
        <bgColor indexed="64"/>
      </patternFill>
    </fill>
  </fills>
  <borders count="13">
    <border>
      <left/>
      <right/>
      <top/>
      <bottom/>
      <diagonal/>
    </border>
    <border>
      <left/>
      <right/>
      <top/>
      <bottom style="thin">
        <color theme="0" tint="-0.249977111117893"/>
      </bottom>
      <diagonal/>
    </border>
    <border>
      <left/>
      <right style="thin">
        <color theme="0" tint="-0.249977111117893"/>
      </right>
      <top/>
      <bottom style="thin">
        <color theme="0" tint="-0.249977111117893"/>
      </bottom>
      <diagonal/>
    </border>
    <border>
      <left/>
      <right style="thin">
        <color theme="0" tint="-0.249977111117893"/>
      </right>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249977111117893"/>
      </left>
      <right/>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right style="thin">
        <color theme="0" tint="-0.249977111117893"/>
      </right>
      <top style="thin">
        <color theme="0" tint="-0.249977111117893"/>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right/>
      <top style="thin">
        <color theme="0" tint="-0.249977111117893"/>
      </top>
      <bottom style="thin">
        <color theme="0" tint="-0.249977111117893"/>
      </bottom>
      <diagonal/>
    </border>
    <border>
      <left style="thin">
        <color theme="0" tint="-0.249977111117893"/>
      </left>
      <right/>
      <top style="thin">
        <color theme="0" tint="-0.249977111117893"/>
      </top>
      <bottom style="thin">
        <color theme="0" tint="-0.249977111117893"/>
      </bottom>
      <diagonal/>
    </border>
  </borders>
  <cellStyleXfs count="2">
    <xf numFmtId="0" fontId="0" fillId="0" borderId="0"/>
    <xf numFmtId="9" fontId="1" fillId="0" borderId="0" applyFont="0" applyFill="0" applyBorder="0" applyAlignment="0" applyProtection="0"/>
  </cellStyleXfs>
  <cellXfs count="77">
    <xf numFmtId="0" fontId="0" fillId="0" borderId="0" xfId="0"/>
    <xf numFmtId="0" fontId="3" fillId="4" borderId="0" xfId="0" applyFont="1" applyFill="1"/>
    <xf numFmtId="0" fontId="3" fillId="4" borderId="0" xfId="0" applyFont="1" applyFill="1" applyAlignment="1">
      <alignment vertical="center"/>
    </xf>
    <xf numFmtId="0" fontId="3" fillId="0" borderId="0" xfId="0" applyFont="1"/>
    <xf numFmtId="0" fontId="3" fillId="2" borderId="0" xfId="0" applyFont="1" applyFill="1" applyAlignment="1">
      <alignment horizontal="left" vertical="center" indent="2"/>
    </xf>
    <xf numFmtId="10" fontId="3" fillId="2" borderId="0" xfId="1" applyNumberFormat="1" applyFont="1" applyFill="1" applyBorder="1" applyAlignment="1">
      <alignment horizontal="right" vertical="center" indent="1"/>
    </xf>
    <xf numFmtId="9" fontId="3" fillId="3" borderId="3" xfId="1" applyFont="1" applyFill="1" applyBorder="1" applyAlignment="1">
      <alignment horizontal="left" vertical="center" indent="1"/>
    </xf>
    <xf numFmtId="0" fontId="3" fillId="3" borderId="3" xfId="1" applyNumberFormat="1" applyFont="1" applyFill="1" applyBorder="1" applyAlignment="1">
      <alignment horizontal="left" vertical="center" indent="1"/>
    </xf>
    <xf numFmtId="0" fontId="3" fillId="3" borderId="2" xfId="1" applyNumberFormat="1" applyFont="1" applyFill="1" applyBorder="1" applyAlignment="1">
      <alignment horizontal="left" vertical="center" indent="1"/>
    </xf>
    <xf numFmtId="9" fontId="3" fillId="3" borderId="5" xfId="1" applyFont="1" applyFill="1" applyBorder="1" applyAlignment="1">
      <alignment horizontal="left" vertical="center" indent="1"/>
    </xf>
    <xf numFmtId="0" fontId="3" fillId="3" borderId="4" xfId="1" applyNumberFormat="1" applyFont="1" applyFill="1" applyBorder="1" applyAlignment="1">
      <alignment horizontal="left" vertical="center" indent="1"/>
    </xf>
    <xf numFmtId="9" fontId="3" fillId="3" borderId="4" xfId="1" applyFont="1" applyFill="1" applyBorder="1" applyAlignment="1">
      <alignment horizontal="left" vertical="center" indent="1"/>
    </xf>
    <xf numFmtId="0" fontId="3" fillId="3" borderId="5" xfId="1" applyNumberFormat="1" applyFont="1" applyFill="1" applyBorder="1" applyAlignment="1">
      <alignment horizontal="left" vertical="center" indent="1"/>
    </xf>
    <xf numFmtId="0" fontId="3" fillId="4" borderId="1" xfId="0" applyFont="1" applyFill="1" applyBorder="1" applyAlignment="1">
      <alignment vertical="center"/>
    </xf>
    <xf numFmtId="9" fontId="3" fillId="3" borderId="8" xfId="1" applyFont="1" applyFill="1" applyBorder="1" applyAlignment="1">
      <alignment horizontal="left" vertical="center" indent="1"/>
    </xf>
    <xf numFmtId="9" fontId="3" fillId="3" borderId="2" xfId="1" applyFont="1" applyFill="1" applyBorder="1" applyAlignment="1">
      <alignment horizontal="left" vertical="center" indent="1"/>
    </xf>
    <xf numFmtId="0" fontId="8" fillId="2" borderId="0" xfId="0" applyFont="1" applyFill="1" applyAlignment="1">
      <alignment vertical="center"/>
    </xf>
    <xf numFmtId="0" fontId="3" fillId="4" borderId="0" xfId="0" applyFont="1" applyFill="1" applyAlignment="1">
      <alignment vertical="center" wrapText="1"/>
    </xf>
    <xf numFmtId="9" fontId="7" fillId="2" borderId="1" xfId="1" applyFont="1" applyFill="1" applyBorder="1" applyAlignment="1">
      <alignment horizontal="left" vertical="center" indent="2"/>
    </xf>
    <xf numFmtId="9" fontId="2" fillId="2" borderId="1" xfId="1" applyFont="1" applyFill="1" applyBorder="1" applyAlignment="1">
      <alignment horizontal="right" vertical="center" indent="1"/>
    </xf>
    <xf numFmtId="0" fontId="3" fillId="2" borderId="1" xfId="0" applyFont="1" applyFill="1" applyBorder="1" applyAlignment="1">
      <alignment horizontal="left" vertical="center" indent="2"/>
    </xf>
    <xf numFmtId="10" fontId="3" fillId="2" borderId="1" xfId="1" applyNumberFormat="1" applyFont="1" applyFill="1" applyBorder="1" applyAlignment="1">
      <alignment horizontal="right" vertical="center" indent="1"/>
    </xf>
    <xf numFmtId="9" fontId="4" fillId="3" borderId="12" xfId="1" applyFont="1" applyFill="1" applyBorder="1" applyAlignment="1">
      <alignment horizontal="left" vertical="center" indent="2"/>
    </xf>
    <xf numFmtId="164" fontId="2" fillId="3" borderId="11" xfId="0" applyNumberFormat="1" applyFont="1" applyFill="1" applyBorder="1" applyAlignment="1">
      <alignment horizontal="right" vertical="center" indent="1"/>
    </xf>
    <xf numFmtId="164" fontId="2" fillId="3" borderId="7" xfId="0" applyNumberFormat="1" applyFont="1" applyFill="1" applyBorder="1" applyAlignment="1">
      <alignment horizontal="right" vertical="center" indent="1"/>
    </xf>
    <xf numFmtId="9" fontId="2" fillId="2" borderId="2" xfId="1" applyFont="1" applyFill="1" applyBorder="1" applyAlignment="1">
      <alignment horizontal="right" vertical="center" indent="1"/>
    </xf>
    <xf numFmtId="10" fontId="3" fillId="2" borderId="2" xfId="1" applyNumberFormat="1" applyFont="1" applyFill="1" applyBorder="1" applyAlignment="1">
      <alignment horizontal="right" vertical="center" indent="1"/>
    </xf>
    <xf numFmtId="10" fontId="3" fillId="2" borderId="3" xfId="1" applyNumberFormat="1" applyFont="1" applyFill="1" applyBorder="1" applyAlignment="1">
      <alignment horizontal="right" vertical="center" indent="1"/>
    </xf>
    <xf numFmtId="9" fontId="7" fillId="2" borderId="11" xfId="1" applyFont="1" applyFill="1" applyBorder="1" applyAlignment="1">
      <alignment horizontal="left" vertical="center" indent="2"/>
    </xf>
    <xf numFmtId="9" fontId="2" fillId="2" borderId="11" xfId="1" applyFont="1" applyFill="1" applyBorder="1" applyAlignment="1">
      <alignment horizontal="right" vertical="center" indent="1"/>
    </xf>
    <xf numFmtId="9" fontId="2" fillId="2" borderId="7" xfId="1" applyFont="1" applyFill="1" applyBorder="1" applyAlignment="1">
      <alignment horizontal="right" vertical="center" indent="1"/>
    </xf>
    <xf numFmtId="0" fontId="7" fillId="2" borderId="11" xfId="0" applyFont="1" applyFill="1" applyBorder="1" applyAlignment="1">
      <alignment horizontal="left" vertical="center" indent="1"/>
    </xf>
    <xf numFmtId="10" fontId="2" fillId="2" borderId="11" xfId="1" applyNumberFormat="1" applyFont="1" applyFill="1" applyBorder="1" applyAlignment="1">
      <alignment horizontal="right" vertical="center" indent="1"/>
    </xf>
    <xf numFmtId="10" fontId="2" fillId="2" borderId="7" xfId="1" applyNumberFormat="1" applyFont="1" applyFill="1" applyBorder="1" applyAlignment="1">
      <alignment horizontal="right" vertical="center" indent="1"/>
    </xf>
    <xf numFmtId="0" fontId="3" fillId="2" borderId="11" xfId="0" applyFont="1" applyFill="1" applyBorder="1" applyAlignment="1">
      <alignment horizontal="left" vertical="center" indent="2"/>
    </xf>
    <xf numFmtId="10" fontId="3" fillId="2" borderId="11" xfId="1" applyNumberFormat="1" applyFont="1" applyFill="1" applyBorder="1" applyAlignment="1">
      <alignment horizontal="right" vertical="center" indent="1"/>
    </xf>
    <xf numFmtId="10" fontId="3" fillId="2" borderId="7" xfId="1" applyNumberFormat="1" applyFont="1" applyFill="1" applyBorder="1" applyAlignment="1">
      <alignment horizontal="right" vertical="center" indent="1"/>
    </xf>
    <xf numFmtId="167" fontId="2" fillId="5" borderId="3" xfId="0" applyNumberFormat="1" applyFont="1" applyFill="1" applyBorder="1" applyAlignment="1">
      <alignment horizontal="right" vertical="center" indent="1"/>
    </xf>
    <xf numFmtId="10" fontId="2" fillId="5" borderId="3" xfId="1" applyNumberFormat="1" applyFont="1" applyFill="1" applyBorder="1" applyAlignment="1">
      <alignment horizontal="right" vertical="center" indent="1"/>
    </xf>
    <xf numFmtId="164" fontId="2" fillId="5" borderId="3" xfId="0" applyNumberFormat="1" applyFont="1" applyFill="1" applyBorder="1" applyAlignment="1">
      <alignment horizontal="right" vertical="center" indent="1"/>
    </xf>
    <xf numFmtId="2" fontId="2" fillId="5" borderId="2" xfId="0" applyNumberFormat="1" applyFont="1" applyFill="1" applyBorder="1" applyAlignment="1">
      <alignment horizontal="right" vertical="center" indent="1"/>
    </xf>
    <xf numFmtId="1" fontId="2" fillId="5" borderId="5" xfId="0" applyNumberFormat="1" applyFont="1" applyFill="1" applyBorder="1" applyAlignment="1">
      <alignment horizontal="right" vertical="center" indent="1"/>
    </xf>
    <xf numFmtId="165" fontId="2" fillId="5" borderId="5" xfId="1" applyNumberFormat="1" applyFont="1" applyFill="1" applyBorder="1" applyAlignment="1">
      <alignment horizontal="right" vertical="center" indent="1"/>
    </xf>
    <xf numFmtId="10" fontId="2" fillId="5" borderId="4" xfId="1" applyNumberFormat="1" applyFont="1" applyFill="1" applyBorder="1" applyAlignment="1">
      <alignment horizontal="right" vertical="center" indent="1"/>
    </xf>
    <xf numFmtId="9" fontId="2" fillId="5" borderId="5" xfId="1" applyFont="1" applyFill="1" applyBorder="1" applyAlignment="1">
      <alignment horizontal="right" vertical="center" indent="1"/>
    </xf>
    <xf numFmtId="164" fontId="2" fillId="5" borderId="5" xfId="0" applyNumberFormat="1" applyFont="1" applyFill="1" applyBorder="1" applyAlignment="1">
      <alignment horizontal="right" vertical="center" indent="1"/>
    </xf>
    <xf numFmtId="164" fontId="2" fillId="5" borderId="4" xfId="0" applyNumberFormat="1" applyFont="1" applyFill="1" applyBorder="1" applyAlignment="1">
      <alignment horizontal="right" vertical="center" indent="1"/>
    </xf>
    <xf numFmtId="166" fontId="5" fillId="6" borderId="3" xfId="0" applyNumberFormat="1" applyFont="1" applyFill="1" applyBorder="1" applyAlignment="1">
      <alignment horizontal="right" vertical="center" indent="1"/>
    </xf>
    <xf numFmtId="9" fontId="5" fillId="6" borderId="4" xfId="1" applyFont="1" applyFill="1" applyBorder="1" applyAlignment="1">
      <alignment horizontal="right" vertical="center" indent="1"/>
    </xf>
    <xf numFmtId="9" fontId="2" fillId="4" borderId="1" xfId="1" applyFont="1" applyFill="1" applyBorder="1" applyAlignment="1">
      <alignment horizontal="left" indent="1"/>
    </xf>
    <xf numFmtId="0" fontId="3" fillId="4" borderId="1" xfId="0" applyFont="1" applyFill="1" applyBorder="1"/>
    <xf numFmtId="0" fontId="8" fillId="2" borderId="1" xfId="0" applyFont="1" applyFill="1" applyBorder="1" applyAlignment="1">
      <alignment vertical="center"/>
    </xf>
    <xf numFmtId="165" fontId="2" fillId="7" borderId="10" xfId="1" applyNumberFormat="1" applyFont="1" applyFill="1" applyBorder="1" applyAlignment="1">
      <alignment horizontal="right" vertical="center" indent="1"/>
    </xf>
    <xf numFmtId="9" fontId="2" fillId="7" borderId="4" xfId="1" applyFont="1" applyFill="1" applyBorder="1" applyAlignment="1">
      <alignment horizontal="right" vertical="center" indent="1"/>
    </xf>
    <xf numFmtId="165" fontId="2" fillId="7" borderId="4" xfId="1" applyNumberFormat="1" applyFont="1" applyFill="1" applyBorder="1" applyAlignment="1">
      <alignment horizontal="right" vertical="center" indent="1"/>
    </xf>
    <xf numFmtId="164" fontId="2" fillId="7" borderId="5" xfId="0" applyNumberFormat="1" applyFont="1" applyFill="1" applyBorder="1" applyAlignment="1">
      <alignment horizontal="right" vertical="center" indent="1"/>
    </xf>
    <xf numFmtId="0" fontId="5" fillId="5" borderId="1" xfId="0" applyFont="1" applyFill="1" applyBorder="1" applyAlignment="1">
      <alignment horizontal="right" vertical="center"/>
    </xf>
    <xf numFmtId="0" fontId="4" fillId="5" borderId="1" xfId="0" applyFont="1" applyFill="1" applyBorder="1" applyAlignment="1">
      <alignment horizontal="right" vertical="center" indent="1"/>
    </xf>
    <xf numFmtId="0" fontId="4" fillId="5" borderId="2" xfId="0" applyFont="1" applyFill="1" applyBorder="1" applyAlignment="1">
      <alignment horizontal="right" vertical="center" indent="1"/>
    </xf>
    <xf numFmtId="0" fontId="9" fillId="5" borderId="1" xfId="0" applyFont="1" applyFill="1" applyBorder="1" applyAlignment="1">
      <alignment horizontal="right" vertical="center" indent="1"/>
    </xf>
    <xf numFmtId="0" fontId="9" fillId="5" borderId="2" xfId="0" applyFont="1" applyFill="1" applyBorder="1" applyAlignment="1">
      <alignment horizontal="right" vertical="center" indent="1"/>
    </xf>
    <xf numFmtId="164" fontId="2" fillId="7" borderId="11" xfId="0" applyNumberFormat="1" applyFont="1" applyFill="1" applyBorder="1" applyAlignment="1">
      <alignment horizontal="right" vertical="center" indent="1"/>
    </xf>
    <xf numFmtId="164" fontId="10" fillId="3" borderId="9" xfId="0" applyNumberFormat="1" applyFont="1" applyFill="1" applyBorder="1" applyAlignment="1">
      <alignment horizontal="center" vertical="center"/>
    </xf>
    <xf numFmtId="9" fontId="2" fillId="2" borderId="4" xfId="1" applyFont="1" applyFill="1" applyBorder="1" applyAlignment="1">
      <alignment horizontal="center" vertical="center"/>
    </xf>
    <xf numFmtId="164" fontId="6" fillId="3" borderId="9" xfId="0" applyNumberFormat="1" applyFont="1" applyFill="1" applyBorder="1" applyAlignment="1">
      <alignment horizontal="center" vertical="center"/>
    </xf>
    <xf numFmtId="9" fontId="2" fillId="2" borderId="9" xfId="1" applyFont="1" applyFill="1" applyBorder="1" applyAlignment="1">
      <alignment horizontal="center" vertical="center"/>
    </xf>
    <xf numFmtId="10" fontId="3" fillId="2" borderId="4" xfId="1" applyNumberFormat="1" applyFont="1" applyFill="1" applyBorder="1" applyAlignment="1">
      <alignment horizontal="center" vertical="center"/>
    </xf>
    <xf numFmtId="10" fontId="3" fillId="2" borderId="5" xfId="1" applyNumberFormat="1" applyFont="1" applyFill="1" applyBorder="1" applyAlignment="1">
      <alignment horizontal="center" vertical="center"/>
    </xf>
    <xf numFmtId="10" fontId="3" fillId="2" borderId="9" xfId="1" applyNumberFormat="1" applyFont="1" applyFill="1" applyBorder="1" applyAlignment="1">
      <alignment horizontal="center" vertical="center"/>
    </xf>
    <xf numFmtId="10" fontId="2" fillId="2" borderId="9" xfId="1" applyNumberFormat="1" applyFont="1" applyFill="1" applyBorder="1" applyAlignment="1">
      <alignment horizontal="center" vertical="center"/>
    </xf>
    <xf numFmtId="0" fontId="8" fillId="2" borderId="0" xfId="0" applyFont="1" applyFill="1" applyAlignment="1">
      <alignment horizontal="left" vertical="center" indent="2"/>
    </xf>
    <xf numFmtId="0" fontId="8" fillId="2" borderId="1" xfId="0" applyFont="1" applyFill="1" applyBorder="1" applyAlignment="1">
      <alignment horizontal="left" vertical="center" indent="2"/>
    </xf>
    <xf numFmtId="0" fontId="2" fillId="4" borderId="0" xfId="0" applyFont="1" applyFill="1" applyAlignment="1">
      <alignment horizontal="left" vertical="center" wrapText="1" indent="4"/>
    </xf>
    <xf numFmtId="0" fontId="2" fillId="4" borderId="0" xfId="0" applyFont="1" applyFill="1" applyAlignment="1">
      <alignment horizontal="center" vertical="center"/>
    </xf>
    <xf numFmtId="0" fontId="3" fillId="4" borderId="0" xfId="0" applyFont="1" applyFill="1" applyAlignment="1">
      <alignment horizontal="left" vertical="center" wrapText="1" indent="4"/>
    </xf>
    <xf numFmtId="0" fontId="3" fillId="4" borderId="6" xfId="0" applyFont="1" applyFill="1" applyBorder="1" applyAlignment="1">
      <alignment horizontal="center" vertical="center"/>
    </xf>
    <xf numFmtId="0" fontId="3" fillId="4" borderId="1" xfId="0" applyFont="1" applyFill="1" applyBorder="1" applyAlignment="1">
      <alignment horizontal="center" vertical="center"/>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ichStyles" Target="richData/richStyles.xml"/><Relationship Id="rId3" Type="http://schemas.openxmlformats.org/officeDocument/2006/relationships/styles" Target="styles.xml"/><Relationship Id="rId7" Type="http://schemas.microsoft.com/office/2017/06/relationships/rdRichValueStructure" Target="richData/rdrichvaluestructure.xml"/><Relationship Id="rId12" Type="http://schemas.openxmlformats.org/officeDocument/2006/relationships/calcChain" Target="calcChain.xml"/><Relationship Id="rId2" Type="http://schemas.openxmlformats.org/officeDocument/2006/relationships/theme" Target="theme/theme1.xml"/><Relationship Id="rId1" Type="http://schemas.openxmlformats.org/officeDocument/2006/relationships/worksheet" Target="worksheets/sheet1.xml"/><Relationship Id="rId6" Type="http://schemas.microsoft.com/office/2017/06/relationships/rdRichValue" Target="richData/rdrichvalue.xml"/><Relationship Id="rId11" Type="http://schemas.microsoft.com/office/2017/06/relationships/rdRichValueTypes" Target="richData/rdRichValueTypes.xml"/><Relationship Id="rId5" Type="http://schemas.openxmlformats.org/officeDocument/2006/relationships/sheetMetadata" Target="metadata.xml"/><Relationship Id="rId10" Type="http://schemas.microsoft.com/office/2017/06/relationships/rdSupportingPropertyBag" Target="richData/rdsupportingpropertybag.xml"/><Relationship Id="rId4" Type="http://schemas.openxmlformats.org/officeDocument/2006/relationships/sharedStrings" Target="sharedStrings.xml"/><Relationship Id="rId9" Type="http://schemas.microsoft.com/office/2017/06/relationships/rdSupportingPropertyBagStructure" Target="richData/rdsupportingpropertybagstructure.xml"/></Relationships>
</file>

<file path=xl/charts/_rels/chart1.xml.rels><?xml version="1.0" encoding="UTF-8" standalone="yes"?>
<Relationships xmlns="http://schemas.openxmlformats.org/package/2006/relationships"><Relationship Id="rId3" Type="http://schemas.openxmlformats.org/officeDocument/2006/relationships/themeOverride" Target="../theme/themeOverride1.xml"/><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chart>
    <c:autoTitleDeleted val="1"/>
    <c:plotArea>
      <c:layout>
        <c:manualLayout>
          <c:layoutTarget val="inner"/>
          <c:xMode val="edge"/>
          <c:yMode val="edge"/>
          <c:x val="0.12459034577199588"/>
          <c:y val="0.13123196735444564"/>
          <c:w val="0.83714878466278686"/>
          <c:h val="0.57985660095407787"/>
        </c:manualLayout>
      </c:layout>
      <c:barChart>
        <c:barDir val="col"/>
        <c:grouping val="clustered"/>
        <c:varyColors val="0"/>
        <c:ser>
          <c:idx val="0"/>
          <c:order val="0"/>
          <c:tx>
            <c:strRef>
              <c:f>'DCF Model'!$A$10</c:f>
              <c:strCache>
                <c:ptCount val="1"/>
                <c:pt idx="0">
                  <c:v>Revenue</c:v>
                </c:pt>
              </c:strCache>
            </c:strRef>
          </c:tx>
          <c:spPr>
            <a:solidFill>
              <a:srgbClr val="3182CE"/>
            </a:solidFill>
            <a:ln>
              <a:noFill/>
            </a:ln>
            <a:effectLst/>
          </c:spPr>
          <c:invertIfNegative val="0"/>
          <c:cat>
            <c:numRef>
              <c:f>'DCF Model'!$B$9:$J$9</c:f>
              <c:numCache>
                <c:formatCode>General</c:formatCode>
                <c:ptCount val="9"/>
                <c:pt idx="0">
                  <c:v>2020</c:v>
                </c:pt>
                <c:pt idx="1">
                  <c:v>2021</c:v>
                </c:pt>
                <c:pt idx="2">
                  <c:v>2022</c:v>
                </c:pt>
                <c:pt idx="3">
                  <c:v>2023</c:v>
                </c:pt>
                <c:pt idx="4">
                  <c:v>2024</c:v>
                </c:pt>
                <c:pt idx="5">
                  <c:v>2025</c:v>
                </c:pt>
                <c:pt idx="6">
                  <c:v>2026</c:v>
                </c:pt>
                <c:pt idx="7">
                  <c:v>2027</c:v>
                </c:pt>
                <c:pt idx="8">
                  <c:v>2028</c:v>
                </c:pt>
              </c:numCache>
            </c:numRef>
          </c:cat>
          <c:val>
            <c:numRef>
              <c:f>'DCF Model'!$B$10:$J$10</c:f>
              <c:numCache>
                <c:formatCode>#,###,,;\(#,###,,\);\ \-\ \-</c:formatCode>
                <c:ptCount val="9"/>
                <c:pt idx="0">
                  <c:v>47631000000</c:v>
                </c:pt>
                <c:pt idx="1">
                  <c:v>57231000000</c:v>
                </c:pt>
                <c:pt idx="2">
                  <c:v>73644000000</c:v>
                </c:pt>
                <c:pt idx="3">
                  <c:v>70419000000</c:v>
                </c:pt>
                <c:pt idx="4">
                  <c:v>89162000000</c:v>
                </c:pt>
                <c:pt idx="5">
                  <c:v>111500000000</c:v>
                </c:pt>
                <c:pt idx="6">
                  <c:v>131600000000</c:v>
                </c:pt>
                <c:pt idx="7">
                  <c:v>145000000000</c:v>
                </c:pt>
                <c:pt idx="8">
                  <c:v>156800000000</c:v>
                </c:pt>
              </c:numCache>
            </c:numRef>
          </c:val>
          <c:extLst>
            <c:ext xmlns:c16="http://schemas.microsoft.com/office/drawing/2014/chart" uri="{C3380CC4-5D6E-409C-BE32-E72D297353CC}">
              <c16:uniqueId val="{00000000-92AA-4244-AA99-ADA15FF08D4D}"/>
            </c:ext>
          </c:extLst>
        </c:ser>
        <c:ser>
          <c:idx val="1"/>
          <c:order val="1"/>
          <c:tx>
            <c:strRef>
              <c:f>'DCF Model'!$A$15</c:f>
              <c:strCache>
                <c:ptCount val="1"/>
                <c:pt idx="0">
                  <c:v>Net Income</c:v>
                </c:pt>
              </c:strCache>
            </c:strRef>
          </c:tx>
          <c:spPr>
            <a:solidFill>
              <a:srgbClr val="F27836"/>
            </a:solidFill>
            <a:ln>
              <a:noFill/>
            </a:ln>
            <a:effectLst/>
          </c:spPr>
          <c:invertIfNegative val="0"/>
          <c:cat>
            <c:numRef>
              <c:f>'DCF Model'!$B$9:$J$9</c:f>
              <c:numCache>
                <c:formatCode>General</c:formatCode>
                <c:ptCount val="9"/>
                <c:pt idx="0">
                  <c:v>2020</c:v>
                </c:pt>
                <c:pt idx="1">
                  <c:v>2021</c:v>
                </c:pt>
                <c:pt idx="2">
                  <c:v>2022</c:v>
                </c:pt>
                <c:pt idx="3">
                  <c:v>2023</c:v>
                </c:pt>
                <c:pt idx="4">
                  <c:v>2024</c:v>
                </c:pt>
                <c:pt idx="5">
                  <c:v>2025</c:v>
                </c:pt>
                <c:pt idx="6">
                  <c:v>2026</c:v>
                </c:pt>
                <c:pt idx="7">
                  <c:v>2027</c:v>
                </c:pt>
                <c:pt idx="8">
                  <c:v>2028</c:v>
                </c:pt>
              </c:numCache>
            </c:numRef>
          </c:cat>
          <c:val>
            <c:numRef>
              <c:f>'DCF Model'!$B$15:$J$15</c:f>
              <c:numCache>
                <c:formatCode>#,###,,;\(#,###,,\);\ \-\ \-</c:formatCode>
                <c:ptCount val="9"/>
                <c:pt idx="0">
                  <c:v>18165000000</c:v>
                </c:pt>
                <c:pt idx="1">
                  <c:v>21507000000</c:v>
                </c:pt>
                <c:pt idx="2">
                  <c:v>33068000000</c:v>
                </c:pt>
                <c:pt idx="3">
                  <c:v>27314000000</c:v>
                </c:pt>
                <c:pt idx="4">
                  <c:v>36295000000</c:v>
                </c:pt>
                <c:pt idx="5">
                  <c:v>46741000000</c:v>
                </c:pt>
                <c:pt idx="6">
                  <c:v>55171000000</c:v>
                </c:pt>
                <c:pt idx="7">
                  <c:v>61600000000</c:v>
                </c:pt>
                <c:pt idx="8">
                  <c:v>67000000000</c:v>
                </c:pt>
              </c:numCache>
            </c:numRef>
          </c:val>
          <c:extLst>
            <c:ext xmlns:c16="http://schemas.microsoft.com/office/drawing/2014/chart" uri="{C3380CC4-5D6E-409C-BE32-E72D297353CC}">
              <c16:uniqueId val="{00000001-92AA-4244-AA99-ADA15FF08D4D}"/>
            </c:ext>
          </c:extLst>
        </c:ser>
        <c:ser>
          <c:idx val="2"/>
          <c:order val="2"/>
          <c:tx>
            <c:strRef>
              <c:f>'DCF Model'!$A$18</c:f>
              <c:strCache>
                <c:ptCount val="1"/>
                <c:pt idx="0">
                  <c:v>Free Cash Flow</c:v>
                </c:pt>
              </c:strCache>
            </c:strRef>
          </c:tx>
          <c:spPr>
            <a:solidFill>
              <a:srgbClr val="00AF3B"/>
            </a:solidFill>
            <a:ln>
              <a:noFill/>
            </a:ln>
            <a:effectLst/>
          </c:spPr>
          <c:invertIfNegative val="0"/>
          <c:cat>
            <c:numRef>
              <c:f>'DCF Model'!$B$9:$J$9</c:f>
              <c:numCache>
                <c:formatCode>General</c:formatCode>
                <c:ptCount val="9"/>
                <c:pt idx="0">
                  <c:v>2020</c:v>
                </c:pt>
                <c:pt idx="1">
                  <c:v>2021</c:v>
                </c:pt>
                <c:pt idx="2">
                  <c:v>2022</c:v>
                </c:pt>
                <c:pt idx="3">
                  <c:v>2023</c:v>
                </c:pt>
                <c:pt idx="4">
                  <c:v>2024</c:v>
                </c:pt>
                <c:pt idx="5">
                  <c:v>2025</c:v>
                </c:pt>
                <c:pt idx="6">
                  <c:v>2026</c:v>
                </c:pt>
                <c:pt idx="7">
                  <c:v>2027</c:v>
                </c:pt>
                <c:pt idx="8">
                  <c:v>2028</c:v>
                </c:pt>
              </c:numCache>
            </c:numRef>
          </c:cat>
          <c:val>
            <c:numRef>
              <c:f>'DCF Model'!$B$18:$J$18</c:f>
              <c:numCache>
                <c:formatCode>#,###,,;\(#,###,,\);\ \-\ \-</c:formatCode>
                <c:ptCount val="9"/>
                <c:pt idx="0">
                  <c:v>12577000000</c:v>
                </c:pt>
                <c:pt idx="1">
                  <c:v>4396000000</c:v>
                </c:pt>
                <c:pt idx="2">
                  <c:v>18238000000</c:v>
                </c:pt>
                <c:pt idx="3">
                  <c:v>10768000000</c:v>
                </c:pt>
                <c:pt idx="4">
                  <c:v>30391000000</c:v>
                </c:pt>
                <c:pt idx="5">
                  <c:v>40000000000</c:v>
                </c:pt>
                <c:pt idx="6">
                  <c:v>48662000000</c:v>
                </c:pt>
                <c:pt idx="7">
                  <c:v>54000000000</c:v>
                </c:pt>
                <c:pt idx="8">
                  <c:v>59000000000</c:v>
                </c:pt>
              </c:numCache>
            </c:numRef>
          </c:val>
          <c:extLst>
            <c:ext xmlns:c16="http://schemas.microsoft.com/office/drawing/2014/chart" uri="{C3380CC4-5D6E-409C-BE32-E72D297353CC}">
              <c16:uniqueId val="{00000002-92AA-4244-AA99-ADA15FF08D4D}"/>
            </c:ext>
          </c:extLst>
        </c:ser>
        <c:dLbls>
          <c:showLegendKey val="0"/>
          <c:showVal val="0"/>
          <c:showCatName val="0"/>
          <c:showSerName val="0"/>
          <c:showPercent val="0"/>
          <c:showBubbleSize val="0"/>
        </c:dLbls>
        <c:gapWidth val="219"/>
        <c:overlap val="-27"/>
        <c:axId val="1416113199"/>
        <c:axId val="1408763071"/>
      </c:barChart>
      <c:catAx>
        <c:axId val="141611319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100" b="0" i="0" u="none" strike="noStrike" kern="1200" baseline="0">
                <a:solidFill>
                  <a:schemeClr val="tx1">
                    <a:lumMod val="65000"/>
                    <a:lumOff val="35000"/>
                  </a:schemeClr>
                </a:solidFill>
                <a:latin typeface="Helvetica Neue" panose="02000503000000020004" pitchFamily="2" charset="0"/>
                <a:ea typeface="Helvetica Neue" panose="02000503000000020004" pitchFamily="2" charset="0"/>
                <a:cs typeface="Helvetica Neue" panose="02000503000000020004" pitchFamily="2" charset="0"/>
              </a:defRPr>
            </a:pPr>
            <a:endParaRPr lang="en-US"/>
          </a:p>
        </c:txPr>
        <c:crossAx val="1408763071"/>
        <c:crosses val="autoZero"/>
        <c:auto val="1"/>
        <c:lblAlgn val="ctr"/>
        <c:lblOffset val="100"/>
        <c:noMultiLvlLbl val="0"/>
      </c:catAx>
      <c:valAx>
        <c:axId val="1408763071"/>
        <c:scaling>
          <c:orientation val="minMax"/>
        </c:scaling>
        <c:delete val="0"/>
        <c:axPos val="l"/>
        <c:majorGridlines>
          <c:spPr>
            <a:ln w="6350" cap="flat" cmpd="sng" algn="ctr">
              <a:solidFill>
                <a:schemeClr val="tx1">
                  <a:lumMod val="15000"/>
                  <a:lumOff val="85000"/>
                </a:schemeClr>
              </a:solidFill>
              <a:round/>
            </a:ln>
            <a:effectLst/>
          </c:spPr>
        </c:majorGridlines>
        <c:numFmt formatCode="#,###,,;\(#,###,,\);\ \-\ \-" sourceLinked="1"/>
        <c:majorTickMark val="none"/>
        <c:minorTickMark val="none"/>
        <c:tickLblPos val="nextTo"/>
        <c:spPr>
          <a:noFill/>
          <a:ln>
            <a:noFill/>
          </a:ln>
          <a:effectLst/>
        </c:spPr>
        <c:txPr>
          <a:bodyPr rot="-60000000" spcFirstLastPara="1" vertOverflow="ellipsis" vert="horz" wrap="square" anchor="ctr" anchorCtr="1"/>
          <a:lstStyle/>
          <a:p>
            <a:pPr>
              <a:defRPr sz="1100" b="0" i="0" u="none" strike="noStrike" kern="1200" baseline="0">
                <a:solidFill>
                  <a:schemeClr val="tx1">
                    <a:lumMod val="65000"/>
                    <a:lumOff val="35000"/>
                  </a:schemeClr>
                </a:solidFill>
                <a:latin typeface="Helvetica Neue" panose="02000503000000020004" pitchFamily="2" charset="0"/>
                <a:ea typeface="Helvetica Neue" panose="02000503000000020004" pitchFamily="2" charset="0"/>
                <a:cs typeface="Helvetica Neue" panose="02000503000000020004" pitchFamily="2" charset="0"/>
              </a:defRPr>
            </a:pPr>
            <a:endParaRPr lang="en-US"/>
          </a:p>
        </c:txPr>
        <c:crossAx val="1416113199"/>
        <c:crosses val="autoZero"/>
        <c:crossBetween val="between"/>
      </c:valAx>
      <c:spPr>
        <a:noFill/>
        <a:ln>
          <a:noFill/>
        </a:ln>
        <a:effectLst/>
      </c:spPr>
    </c:plotArea>
    <c:legend>
      <c:legendPos val="b"/>
      <c:layout>
        <c:manualLayout>
          <c:xMode val="edge"/>
          <c:yMode val="edge"/>
          <c:x val="0.2607126326600479"/>
          <c:y val="0.86314414621529978"/>
          <c:w val="0.5121665183156453"/>
          <c:h val="7.2391229380998914E-2"/>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1">
                  <a:lumMod val="65000"/>
                  <a:lumOff val="35000"/>
                </a:schemeClr>
              </a:solidFill>
              <a:latin typeface="Helvetica Neue" panose="02000503000000020004" pitchFamily="2" charset="0"/>
              <a:ea typeface="Helvetica Neue" panose="02000503000000020004" pitchFamily="2" charset="0"/>
              <a:cs typeface="Helvetica Neue" panose="02000503000000020004" pitchFamily="2" charset="0"/>
            </a:defRPr>
          </a:pPr>
          <a:endParaRPr lang="en-US"/>
        </a:p>
      </c:txPr>
    </c:legend>
    <c:plotVisOnly val="1"/>
    <c:dispBlanksAs val="gap"/>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5</xdr:col>
      <xdr:colOff>488950</xdr:colOff>
      <xdr:row>22</xdr:row>
      <xdr:rowOff>260350</xdr:rowOff>
    </xdr:from>
    <xdr:to>
      <xdr:col>10</xdr:col>
      <xdr:colOff>990600</xdr:colOff>
      <xdr:row>35</xdr:row>
      <xdr:rowOff>101600</xdr:rowOff>
    </xdr:to>
    <xdr:graphicFrame macro="">
      <xdr:nvGraphicFramePr>
        <xdr:cNvPr id="2" name="Chart 1">
          <a:extLst>
            <a:ext uri="{FF2B5EF4-FFF2-40B4-BE49-F238E27FC236}">
              <a16:creationId xmlns:a16="http://schemas.microsoft.com/office/drawing/2014/main" id="{CABD028A-1043-599B-5516-04282F19412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https://www.bing.com/financeapi/forcetrigger?t=a24kjc&amp;q=XNYS%3aTSM&amp;form=skydnc</v>
    <v>Learn more on Bing</v>
  </rv>
  <rv s="1">
    <v>0</v>
    <v>Taiwan Semiconductor Manufacturing Co., Ltd. (XNYS:TSM)</v>
    <v>2</v>
    <v>3</v>
    <v>Finance</v>
    <v>4</v>
    <v>en-US</v>
    <v>a24kjc</v>
    <v>268435456</v>
    <v>1</v>
    <v>Powered by Refinitiv</v>
    <v>212.6</v>
    <v>91.6</v>
    <v>1.1314</v>
    <v>-2.54</v>
    <v>-1.2975E-2</v>
    <v>USD</v>
    <v>Taiwan Semiconductor Manufacturing Co Ltd is a Taiwan-based company mainly engaged in the provision of integrated circuit manufacturing services. The integrated circuit manufacturing services include process technology, special process technology, design ecosystem support, mask technology, 3DFabricTM advanced packaging and silicon stacking technology services. The Company has completed the transfer and mass production of 5nm technology, and is engaged in the research and development of 3nm process technology and 2nm process technology. The product application range covers the entire electronic application industry, including personal computers and peripheral products, information application products, wired and wireless communication system products, servers and data centers.</v>
    <v>52045</v>
    <v>New York Stock Exchange</v>
    <v>XNYS</v>
    <v>XNYS</v>
    <v>No.8, Li-Hsin 6th Road, Hsinchu Science Park, HSINCHU, HSINCHU, 300 TW</v>
    <v>194.26</v>
    <v>Semiconductors &amp; Semiconductor Equipment</v>
    <v>Stock</v>
    <v>45602.935102650001</v>
    <v>0</v>
    <v>188.5</v>
    <v>852997000000</v>
    <v>Taiwan Semiconductor Manufacturing Co., Ltd.</v>
    <v>Taiwan Semiconductor Manufacturing Co., Ltd.</v>
    <v>192.04</v>
    <v>30.688500000000001</v>
    <v>195.76</v>
    <v>193.22</v>
    <v>5186547000</v>
    <v>TSM</v>
    <v>Taiwan Semiconductor Manufacturing Co., Ltd. (XNYS:TSM)</v>
    <v>18513</v>
    <v>15161922</v>
    <v>1987</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2">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spb>
    <spb s="4">
      <v>Real-Time Nasdaq Last Sale</v>
      <v>from previous close</v>
      <v>from previous close</v>
      <v>Source: Nasdaq Last Sale</v>
      <v>GMT</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s>
  <s>
    <k n="Price" t="s"/>
    <k n="Change" t="s"/>
    <k n="Change (%)" t="s"/>
    <k n="ExchangeID" t="s"/>
    <k n="Last trade time"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eme/themeOverride1.xml><?xml version="1.0" encoding="utf-8"?>
<a:themeOverride xmlns:a="http://schemas.openxmlformats.org/drawingml/2006/main">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Overrid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https://finbox.com/NYSE:TSM/explorer/revenue_proj"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989D48-4DCD-DB43-B1DE-662CF0EB5313}">
  <dimension ref="A1:R111"/>
  <sheetViews>
    <sheetView tabSelected="1" workbookViewId="0">
      <selection activeCell="F7" sqref="F7"/>
    </sheetView>
  </sheetViews>
  <sheetFormatPr baseColWidth="10" defaultRowHeight="16" x14ac:dyDescent="0.2"/>
  <cols>
    <col min="1" max="1" width="19" style="3" customWidth="1"/>
    <col min="2" max="17" width="18.83203125" style="3" customWidth="1"/>
    <col min="18" max="18" width="19" style="3" customWidth="1"/>
  </cols>
  <sheetData>
    <row r="1" spans="1:18" s="16" customFormat="1" ht="22" customHeight="1" x14ac:dyDescent="0.2">
      <c r="A1" s="70" t="e" vm="1">
        <v>#VALUE!</v>
      </c>
      <c r="B1" s="70"/>
      <c r="C1" s="70"/>
      <c r="D1" s="70"/>
    </row>
    <row r="2" spans="1:18" s="16" customFormat="1" ht="22" customHeight="1" x14ac:dyDescent="0.2">
      <c r="A2" s="71"/>
      <c r="B2" s="71"/>
      <c r="C2" s="71"/>
      <c r="D2" s="71"/>
      <c r="E2" s="51"/>
      <c r="F2" s="51"/>
      <c r="G2" s="51"/>
      <c r="H2" s="51"/>
      <c r="I2" s="51"/>
      <c r="J2" s="51"/>
    </row>
    <row r="3" spans="1:18" ht="22" customHeight="1" x14ac:dyDescent="0.2">
      <c r="A3" s="37" cm="1">
        <f t="array" aca="1" ref="A3" ca="1">_FV(A1,"Price")</f>
        <v>193.22</v>
      </c>
      <c r="B3" s="6" t="s">
        <v>22</v>
      </c>
      <c r="C3" s="41">
        <f ca="1">A5/F10</f>
        <v>9.566822188824835</v>
      </c>
      <c r="D3" s="9" t="s">
        <v>26</v>
      </c>
      <c r="E3" s="44">
        <f>E14</f>
        <v>0.54360328888510201</v>
      </c>
      <c r="F3" s="9" t="s">
        <v>1</v>
      </c>
      <c r="G3" s="45" cm="1">
        <f t="array" aca="1" ref="G3" ca="1">_FV(A1,"Shares outstanding",TRUE)*(1+(5*C6))</f>
        <v>5187213736.984189</v>
      </c>
      <c r="H3" s="12" t="s">
        <v>4</v>
      </c>
      <c r="I3" s="45">
        <f>J18*(1+K4)/(I6-K4)</f>
        <v>806333333333.33313</v>
      </c>
      <c r="J3" s="9" t="s">
        <v>2</v>
      </c>
      <c r="K3" s="75" t="s">
        <v>32</v>
      </c>
      <c r="L3" s="76"/>
      <c r="M3" s="2"/>
      <c r="N3" s="2"/>
      <c r="O3" s="1"/>
      <c r="P3" s="1"/>
      <c r="Q3" s="1"/>
      <c r="R3" s="1"/>
    </row>
    <row r="4" spans="1:18" ht="22" customHeight="1" x14ac:dyDescent="0.2">
      <c r="A4" s="38" cm="1">
        <f t="array" aca="1" ref="A4" ca="1">_FV(A1,"Change (%)",TRUE)</f>
        <v>-1.2975E-2</v>
      </c>
      <c r="B4" s="7" t="s">
        <v>23</v>
      </c>
      <c r="C4" s="41">
        <f ca="1">A5/F15</f>
        <v>23.501777104284336</v>
      </c>
      <c r="D4" s="9" t="s">
        <v>25</v>
      </c>
      <c r="E4" s="44">
        <f>F17</f>
        <v>0.40706803346717213</v>
      </c>
      <c r="F4" s="9" t="s">
        <v>6</v>
      </c>
      <c r="G4" s="55">
        <v>54976000000</v>
      </c>
      <c r="H4" s="12" t="s">
        <v>28</v>
      </c>
      <c r="I4" s="45">
        <f>NPV(I6,F18,G18,H18,I18,(J18+I3))</f>
        <v>671433158709.55945</v>
      </c>
      <c r="J4" s="12" t="s">
        <v>5</v>
      </c>
      <c r="K4" s="52">
        <v>2.5000000000000001E-2</v>
      </c>
      <c r="L4" s="14" t="s">
        <v>29</v>
      </c>
      <c r="M4" s="2"/>
      <c r="N4" s="2"/>
      <c r="O4" s="1"/>
      <c r="P4" s="1"/>
      <c r="Q4" s="1"/>
      <c r="R4" s="1"/>
    </row>
    <row r="5" spans="1:18" ht="22" customHeight="1" x14ac:dyDescent="0.2">
      <c r="A5" s="39" cm="1">
        <f t="array" aca="1" ref="A5" ca="1">_FV(A1,"Market cap",TRUE)</f>
        <v>852997000000</v>
      </c>
      <c r="B5" s="7" t="s">
        <v>0</v>
      </c>
      <c r="C5" s="42">
        <f ca="1">F18/A5</f>
        <v>3.5628495762587677E-2</v>
      </c>
      <c r="D5" s="9" t="s">
        <v>24</v>
      </c>
      <c r="E5" s="44">
        <f>F20</f>
        <v>0.34085148381597541</v>
      </c>
      <c r="F5" s="9" t="s">
        <v>8</v>
      </c>
      <c r="G5" s="55">
        <v>32132000000</v>
      </c>
      <c r="H5" s="12" t="s">
        <v>9</v>
      </c>
      <c r="I5" s="45">
        <f>I4+G4-G5</f>
        <v>694277158709.55945</v>
      </c>
      <c r="J5" s="12" t="s">
        <v>7</v>
      </c>
      <c r="K5" s="47">
        <f ca="1">I5/G3</f>
        <v>133.84394665665107</v>
      </c>
      <c r="L5" s="6" t="s">
        <v>11</v>
      </c>
      <c r="M5" s="2"/>
      <c r="N5" s="2"/>
      <c r="O5" s="1"/>
      <c r="P5" s="1"/>
      <c r="Q5" s="1"/>
      <c r="R5" s="1"/>
    </row>
    <row r="6" spans="1:18" ht="22" customHeight="1" x14ac:dyDescent="0.2">
      <c r="A6" s="40" cm="1">
        <f t="array" aca="1" ref="A6" ca="1">_FV(A1,"Beta")</f>
        <v>1.1314</v>
      </c>
      <c r="B6" s="8" t="s">
        <v>18</v>
      </c>
      <c r="C6" s="43">
        <f>K22</f>
        <v>2.5710245532846916E-5</v>
      </c>
      <c r="D6" s="10" t="s">
        <v>27</v>
      </c>
      <c r="E6" s="54">
        <v>0.19700000000000001</v>
      </c>
      <c r="F6" s="11" t="s">
        <v>12</v>
      </c>
      <c r="G6" s="46">
        <f>G4-G5</f>
        <v>22844000000</v>
      </c>
      <c r="H6" s="11" t="s">
        <v>3</v>
      </c>
      <c r="I6" s="53">
        <v>0.1</v>
      </c>
      <c r="J6" s="10" t="s">
        <v>10</v>
      </c>
      <c r="K6" s="48">
        <f ca="1">K5/A3-1</f>
        <v>-0.30729765729918712</v>
      </c>
      <c r="L6" s="15" t="s">
        <v>13</v>
      </c>
      <c r="M6" s="2"/>
      <c r="N6" s="2"/>
      <c r="O6" s="1"/>
      <c r="P6" s="1"/>
      <c r="Q6" s="1"/>
      <c r="R6" s="1"/>
    </row>
    <row r="7" spans="1:18" ht="22" customHeight="1" x14ac:dyDescent="0.2">
      <c r="A7" s="2"/>
      <c r="B7" s="2"/>
      <c r="C7" s="2"/>
      <c r="D7" s="2"/>
      <c r="E7" s="2"/>
      <c r="F7" s="2"/>
      <c r="G7" s="2"/>
      <c r="H7" s="2"/>
      <c r="I7" s="2"/>
      <c r="J7" s="2"/>
      <c r="K7" s="2"/>
      <c r="L7" s="2"/>
      <c r="M7" s="2"/>
      <c r="N7" s="2"/>
      <c r="O7" s="2"/>
      <c r="P7" s="1"/>
      <c r="Q7" s="1"/>
      <c r="R7" s="1"/>
    </row>
    <row r="8" spans="1:18" ht="22" customHeight="1" x14ac:dyDescent="0.2">
      <c r="A8" s="49"/>
      <c r="B8" s="50"/>
      <c r="C8" s="50"/>
      <c r="D8" s="50"/>
      <c r="E8" s="50"/>
      <c r="F8" s="50"/>
      <c r="G8" s="50"/>
      <c r="H8" s="50"/>
      <c r="I8" s="50"/>
      <c r="J8" s="13"/>
      <c r="K8" s="2"/>
      <c r="L8" s="2"/>
      <c r="M8" s="2"/>
      <c r="N8" s="2"/>
      <c r="O8" s="1"/>
      <c r="P8" s="1"/>
      <c r="Q8" s="1"/>
      <c r="R8" s="1"/>
    </row>
    <row r="9" spans="1:18" ht="22" customHeight="1" x14ac:dyDescent="0.2">
      <c r="A9" s="56"/>
      <c r="B9" s="57">
        <v>2020</v>
      </c>
      <c r="C9" s="57">
        <v>2021</v>
      </c>
      <c r="D9" s="57">
        <v>2022</v>
      </c>
      <c r="E9" s="58">
        <v>2023</v>
      </c>
      <c r="F9" s="59">
        <v>2024</v>
      </c>
      <c r="G9" s="59">
        <v>2025</v>
      </c>
      <c r="H9" s="59">
        <v>2026</v>
      </c>
      <c r="I9" s="59">
        <v>2027</v>
      </c>
      <c r="J9" s="60">
        <v>2028</v>
      </c>
      <c r="K9" s="13"/>
      <c r="L9" s="2"/>
      <c r="M9" s="2"/>
      <c r="N9" s="2"/>
      <c r="O9" s="1"/>
      <c r="P9" s="1"/>
      <c r="Q9" s="1"/>
      <c r="R9" s="1"/>
    </row>
    <row r="10" spans="1:18" ht="22" customHeight="1" x14ac:dyDescent="0.2">
      <c r="A10" s="22" t="s">
        <v>14</v>
      </c>
      <c r="B10" s="23">
        <v>47631000000</v>
      </c>
      <c r="C10" s="23">
        <v>57231000000</v>
      </c>
      <c r="D10" s="23">
        <v>73644000000</v>
      </c>
      <c r="E10" s="24">
        <v>70419000000</v>
      </c>
      <c r="F10" s="61">
        <v>89162000000</v>
      </c>
      <c r="G10" s="61">
        <v>111500000000</v>
      </c>
      <c r="H10" s="61">
        <v>131600000000</v>
      </c>
      <c r="I10" s="61">
        <v>145000000000</v>
      </c>
      <c r="J10" s="61">
        <v>156800000000</v>
      </c>
      <c r="K10" s="62" t="s">
        <v>19</v>
      </c>
      <c r="L10" s="2"/>
      <c r="M10" s="2"/>
      <c r="N10" s="2"/>
      <c r="O10" s="1"/>
      <c r="P10" s="1"/>
      <c r="Q10" s="1"/>
      <c r="R10" s="1"/>
    </row>
    <row r="11" spans="1:18" ht="22" customHeight="1" x14ac:dyDescent="0.2">
      <c r="A11" s="18"/>
      <c r="B11" s="19"/>
      <c r="C11" s="19">
        <f t="shared" ref="C11:J11" si="0">(C10/B10)-1</f>
        <v>0.20154941109781443</v>
      </c>
      <c r="D11" s="19">
        <f t="shared" si="0"/>
        <v>0.28678513393091154</v>
      </c>
      <c r="E11" s="25">
        <f t="shared" si="0"/>
        <v>-4.3791754929118465E-2</v>
      </c>
      <c r="F11" s="19">
        <f t="shared" si="0"/>
        <v>0.26616396143086374</v>
      </c>
      <c r="G11" s="19">
        <f t="shared" si="0"/>
        <v>0.25053273816199728</v>
      </c>
      <c r="H11" s="19">
        <f t="shared" si="0"/>
        <v>0.18026905829596407</v>
      </c>
      <c r="I11" s="19">
        <f t="shared" si="0"/>
        <v>0.10182370820668685</v>
      </c>
      <c r="J11" s="25">
        <f t="shared" si="0"/>
        <v>8.1379310344827482E-2</v>
      </c>
      <c r="K11" s="63">
        <f>AVERAGE(F11:J11)</f>
        <v>0.17603375528806789</v>
      </c>
      <c r="L11" s="2"/>
      <c r="M11" s="2"/>
      <c r="N11" s="2"/>
      <c r="O11" s="1"/>
      <c r="P11" s="1"/>
      <c r="Q11" s="1"/>
      <c r="R11" s="1"/>
    </row>
    <row r="12" spans="1:18" ht="22" customHeight="1" x14ac:dyDescent="0.2">
      <c r="A12" s="22" t="s">
        <v>30</v>
      </c>
      <c r="B12" s="23">
        <v>25292000000</v>
      </c>
      <c r="C12" s="23">
        <v>29547000000</v>
      </c>
      <c r="D12" s="23">
        <v>43682000000</v>
      </c>
      <c r="E12" s="24">
        <v>38280000000</v>
      </c>
      <c r="F12" s="23"/>
      <c r="G12" s="23"/>
      <c r="H12" s="23"/>
      <c r="I12" s="23"/>
      <c r="J12" s="24"/>
      <c r="K12" s="64"/>
      <c r="L12" s="2"/>
      <c r="M12" s="2"/>
      <c r="N12" s="2"/>
      <c r="O12" s="1"/>
      <c r="P12" s="1"/>
      <c r="Q12" s="1"/>
      <c r="R12" s="1"/>
    </row>
    <row r="13" spans="1:18" ht="22" customHeight="1" x14ac:dyDescent="0.2">
      <c r="A13" s="28"/>
      <c r="B13" s="29"/>
      <c r="C13" s="29">
        <f>(C12/B12)-1</f>
        <v>0.16823501502451377</v>
      </c>
      <c r="D13" s="29">
        <f>(D12/C12)-1</f>
        <v>0.47839036111957212</v>
      </c>
      <c r="E13" s="30">
        <f>(E12/D12)-1</f>
        <v>-0.12366649878668556</v>
      </c>
      <c r="F13" s="29"/>
      <c r="G13" s="29"/>
      <c r="H13" s="29"/>
      <c r="I13" s="29"/>
      <c r="J13" s="30"/>
      <c r="K13" s="65"/>
      <c r="L13" s="2"/>
      <c r="M13" s="2"/>
      <c r="N13" s="2"/>
      <c r="O13" s="1"/>
      <c r="P13" s="1"/>
      <c r="Q13" s="1"/>
      <c r="R13" s="1"/>
    </row>
    <row r="14" spans="1:18" ht="22" customHeight="1" x14ac:dyDescent="0.2">
      <c r="A14" s="20" t="s">
        <v>1</v>
      </c>
      <c r="B14" s="21">
        <f>B12/B10</f>
        <v>0.53099871932145026</v>
      </c>
      <c r="C14" s="21">
        <f>C12/C10</f>
        <v>0.51627614404780631</v>
      </c>
      <c r="D14" s="21">
        <f>D12/D10</f>
        <v>0.59315083374069855</v>
      </c>
      <c r="E14" s="26">
        <f>E12/E10</f>
        <v>0.54360328888510201</v>
      </c>
      <c r="F14" s="21"/>
      <c r="G14" s="21"/>
      <c r="H14" s="21"/>
      <c r="I14" s="21"/>
      <c r="J14" s="26"/>
      <c r="K14" s="66"/>
      <c r="L14" s="2"/>
      <c r="M14" s="2"/>
      <c r="N14" s="2"/>
      <c r="O14" s="1"/>
      <c r="P14" s="1"/>
      <c r="Q14" s="1"/>
      <c r="R14" s="1"/>
    </row>
    <row r="15" spans="1:18" ht="22" customHeight="1" x14ac:dyDescent="0.2">
      <c r="A15" s="22" t="s">
        <v>15</v>
      </c>
      <c r="B15" s="23">
        <v>18165000000</v>
      </c>
      <c r="C15" s="23">
        <v>21507000000</v>
      </c>
      <c r="D15" s="23">
        <v>33068000000</v>
      </c>
      <c r="E15" s="24">
        <v>27314000000</v>
      </c>
      <c r="F15" s="61">
        <v>36295000000</v>
      </c>
      <c r="G15" s="61">
        <v>46741000000</v>
      </c>
      <c r="H15" s="61">
        <v>55171000000</v>
      </c>
      <c r="I15" s="61">
        <v>61600000000</v>
      </c>
      <c r="J15" s="61">
        <v>67000000000</v>
      </c>
      <c r="K15" s="62" t="s">
        <v>20</v>
      </c>
      <c r="L15" s="2"/>
      <c r="M15" s="2"/>
      <c r="N15" s="2"/>
      <c r="O15" s="1"/>
      <c r="P15" s="1"/>
      <c r="Q15" s="1"/>
      <c r="R15" s="1"/>
    </row>
    <row r="16" spans="1:18" ht="22" customHeight="1" x14ac:dyDescent="0.2">
      <c r="A16" s="28"/>
      <c r="B16" s="29"/>
      <c r="C16" s="29">
        <f t="shared" ref="C16:J16" si="1">(C15/B15)-1</f>
        <v>0.18398018166804286</v>
      </c>
      <c r="D16" s="29">
        <f t="shared" si="1"/>
        <v>0.53754591528339613</v>
      </c>
      <c r="E16" s="30">
        <f t="shared" si="1"/>
        <v>-0.17400508044030483</v>
      </c>
      <c r="F16" s="29">
        <f t="shared" si="1"/>
        <v>0.32880574064582269</v>
      </c>
      <c r="G16" s="29">
        <f t="shared" si="1"/>
        <v>0.2878082380493181</v>
      </c>
      <c r="H16" s="29">
        <f t="shared" si="1"/>
        <v>0.18035557647461542</v>
      </c>
      <c r="I16" s="29">
        <f t="shared" si="1"/>
        <v>0.11652861104565804</v>
      </c>
      <c r="J16" s="30">
        <f t="shared" si="1"/>
        <v>8.7662337662337553E-2</v>
      </c>
      <c r="K16" s="65">
        <f>AVERAGE(F16:J16)</f>
        <v>0.20023210077555037</v>
      </c>
      <c r="L16" s="2"/>
      <c r="M16" s="2"/>
      <c r="N16" s="2"/>
      <c r="O16" s="1"/>
      <c r="P16" s="1"/>
      <c r="Q16" s="1"/>
      <c r="R16" s="1"/>
    </row>
    <row r="17" spans="1:18" ht="22" customHeight="1" x14ac:dyDescent="0.2">
      <c r="A17" s="4" t="s">
        <v>16</v>
      </c>
      <c r="B17" s="5">
        <f t="shared" ref="B17:J17" si="2">B15/B10</f>
        <v>0.3813692763116458</v>
      </c>
      <c r="C17" s="5">
        <f t="shared" si="2"/>
        <v>0.37579283954500181</v>
      </c>
      <c r="D17" s="5">
        <f t="shared" si="2"/>
        <v>0.44902503937863236</v>
      </c>
      <c r="E17" s="27">
        <f t="shared" si="2"/>
        <v>0.38787827148922877</v>
      </c>
      <c r="F17" s="5">
        <f t="shared" si="2"/>
        <v>0.40706803346717213</v>
      </c>
      <c r="G17" s="5">
        <f t="shared" si="2"/>
        <v>0.41920179372197308</v>
      </c>
      <c r="H17" s="5">
        <f t="shared" si="2"/>
        <v>0.41923252279635259</v>
      </c>
      <c r="I17" s="5">
        <f t="shared" si="2"/>
        <v>0.42482758620689653</v>
      </c>
      <c r="J17" s="27">
        <f t="shared" si="2"/>
        <v>0.42729591836734693</v>
      </c>
      <c r="K17" s="67"/>
      <c r="L17" s="2"/>
      <c r="M17" s="2"/>
      <c r="N17" s="2"/>
      <c r="O17" s="1"/>
      <c r="P17" s="1"/>
      <c r="Q17" s="1"/>
      <c r="R17" s="1"/>
    </row>
    <row r="18" spans="1:18" ht="22" customHeight="1" x14ac:dyDescent="0.2">
      <c r="A18" s="22" t="s">
        <v>17</v>
      </c>
      <c r="B18" s="23">
        <v>12577000000</v>
      </c>
      <c r="C18" s="23">
        <v>4396000000</v>
      </c>
      <c r="D18" s="23">
        <v>18238000000</v>
      </c>
      <c r="E18" s="24">
        <v>10768000000</v>
      </c>
      <c r="F18" s="61">
        <v>30391000000</v>
      </c>
      <c r="G18" s="61">
        <v>40000000000</v>
      </c>
      <c r="H18" s="61">
        <v>48662000000</v>
      </c>
      <c r="I18" s="61">
        <v>54000000000</v>
      </c>
      <c r="J18" s="61">
        <v>59000000000</v>
      </c>
      <c r="K18" s="62" t="s">
        <v>21</v>
      </c>
      <c r="L18" s="2"/>
      <c r="M18" s="2"/>
      <c r="N18" s="2"/>
      <c r="P18" s="1"/>
      <c r="Q18" s="1"/>
      <c r="R18" s="1"/>
    </row>
    <row r="19" spans="1:18" ht="22" customHeight="1" x14ac:dyDescent="0.2">
      <c r="A19" s="31"/>
      <c r="B19" s="29"/>
      <c r="C19" s="29">
        <f t="shared" ref="C19:J19" si="3">(C18/B18)-1</f>
        <v>-0.65047308579152419</v>
      </c>
      <c r="D19" s="29">
        <f t="shared" si="3"/>
        <v>3.1487716105550501</v>
      </c>
      <c r="E19" s="30">
        <f t="shared" si="3"/>
        <v>-0.40958438425265931</v>
      </c>
      <c r="F19" s="29">
        <f t="shared" si="3"/>
        <v>1.8223439821693908</v>
      </c>
      <c r="G19" s="29">
        <f t="shared" si="3"/>
        <v>0.31617913197986236</v>
      </c>
      <c r="H19" s="29">
        <f t="shared" si="3"/>
        <v>0.21655000000000002</v>
      </c>
      <c r="I19" s="29">
        <f t="shared" si="3"/>
        <v>0.10969545024865401</v>
      </c>
      <c r="J19" s="30">
        <f t="shared" si="3"/>
        <v>9.259259259259256E-2</v>
      </c>
      <c r="K19" s="65">
        <f>AVERAGE(F19:J19)</f>
        <v>0.51147223139809983</v>
      </c>
      <c r="L19" s="2"/>
      <c r="M19" s="2"/>
      <c r="N19" s="2"/>
      <c r="O19" s="1"/>
      <c r="P19" s="1"/>
      <c r="Q19" s="1"/>
      <c r="R19" s="1"/>
    </row>
    <row r="20" spans="1:18" ht="22" customHeight="1" x14ac:dyDescent="0.2">
      <c r="A20" s="34" t="s">
        <v>8</v>
      </c>
      <c r="B20" s="35">
        <f t="shared" ref="B20:J20" si="4">B18/B10</f>
        <v>0.26405072326845963</v>
      </c>
      <c r="C20" s="35">
        <f t="shared" si="4"/>
        <v>7.6811518233125403E-2</v>
      </c>
      <c r="D20" s="35">
        <f t="shared" si="4"/>
        <v>0.24765086089837596</v>
      </c>
      <c r="E20" s="36">
        <f t="shared" si="4"/>
        <v>0.15291327624646758</v>
      </c>
      <c r="F20" s="35">
        <f t="shared" si="4"/>
        <v>0.34085148381597541</v>
      </c>
      <c r="G20" s="35">
        <f t="shared" si="4"/>
        <v>0.35874439461883406</v>
      </c>
      <c r="H20" s="35">
        <f t="shared" si="4"/>
        <v>0.36977203647416412</v>
      </c>
      <c r="I20" s="35">
        <f t="shared" si="4"/>
        <v>0.3724137931034483</v>
      </c>
      <c r="J20" s="36">
        <f t="shared" si="4"/>
        <v>0.37627551020408162</v>
      </c>
      <c r="K20" s="68"/>
      <c r="L20" s="2"/>
      <c r="M20" s="2"/>
      <c r="N20" s="2"/>
      <c r="O20" s="1"/>
      <c r="P20" s="1"/>
      <c r="Q20" s="1"/>
      <c r="R20" s="1"/>
    </row>
    <row r="21" spans="1:18" ht="22" customHeight="1" x14ac:dyDescent="0.2">
      <c r="A21" s="22" t="s">
        <v>31</v>
      </c>
      <c r="B21" s="23">
        <v>25930000000</v>
      </c>
      <c r="C21" s="23">
        <v>25930000000</v>
      </c>
      <c r="D21" s="23">
        <v>25930000000</v>
      </c>
      <c r="E21" s="24">
        <v>25932000000</v>
      </c>
      <c r="F21" s="23"/>
      <c r="G21" s="23"/>
      <c r="H21" s="23"/>
      <c r="I21" s="23"/>
      <c r="J21" s="24"/>
      <c r="K21" s="62" t="s">
        <v>27</v>
      </c>
      <c r="L21" s="2"/>
      <c r="M21" s="2"/>
      <c r="N21" s="2"/>
      <c r="P21" s="1"/>
      <c r="Q21" s="1"/>
      <c r="R21" s="1"/>
    </row>
    <row r="22" spans="1:18" ht="22" customHeight="1" x14ac:dyDescent="0.2">
      <c r="A22" s="31"/>
      <c r="B22" s="29"/>
      <c r="C22" s="32">
        <f t="shared" ref="C22" si="5">(C21/B21)-1</f>
        <v>0</v>
      </c>
      <c r="D22" s="32">
        <f t="shared" ref="D22" si="6">(D21/C21)-1</f>
        <v>0</v>
      </c>
      <c r="E22" s="33">
        <f t="shared" ref="E22" si="7">(E21/D21)-1</f>
        <v>7.713073659854075E-5</v>
      </c>
      <c r="F22" s="29"/>
      <c r="G22" s="29"/>
      <c r="H22" s="29"/>
      <c r="I22" s="29"/>
      <c r="J22" s="30"/>
      <c r="K22" s="69">
        <f>AVERAGE(C22:E22)</f>
        <v>2.5710245532846916E-5</v>
      </c>
      <c r="L22" s="2"/>
      <c r="M22" s="2"/>
      <c r="N22" s="2"/>
      <c r="O22" s="1"/>
      <c r="P22" s="1"/>
      <c r="Q22" s="1"/>
      <c r="R22" s="1"/>
    </row>
    <row r="23" spans="1:18" s="2" customFormat="1" ht="22" customHeight="1" x14ac:dyDescent="0.2"/>
    <row r="24" spans="1:18" ht="22" customHeight="1" x14ac:dyDescent="0.2">
      <c r="A24" s="2"/>
      <c r="B24" s="2"/>
      <c r="C24" s="2"/>
      <c r="D24" s="2"/>
      <c r="E24" s="2"/>
      <c r="F24" s="2"/>
      <c r="G24" s="2"/>
      <c r="H24" s="2"/>
      <c r="I24" s="2"/>
      <c r="J24" s="2"/>
      <c r="K24" s="2"/>
      <c r="L24" s="2"/>
      <c r="M24" s="2"/>
      <c r="N24" s="2"/>
      <c r="O24" s="1"/>
      <c r="P24" s="1"/>
      <c r="Q24" s="1"/>
      <c r="R24" s="1"/>
    </row>
    <row r="25" spans="1:18" ht="22" customHeight="1" x14ac:dyDescent="0.2">
      <c r="A25" s="72" t="str" cm="1">
        <f t="array" aca="1" ref="A25" ca="1">_FV(A1,"Industry")</f>
        <v>Semiconductors &amp; Semiconductor Equipment</v>
      </c>
      <c r="B25" s="72"/>
      <c r="C25" s="72"/>
      <c r="D25" s="73" cm="1">
        <f t="array" aca="1" ref="D25" ca="1">_FV(A1,"Year incorporated",TRUE)</f>
        <v>1987</v>
      </c>
      <c r="E25" s="73"/>
      <c r="F25" s="2"/>
      <c r="G25" s="2"/>
      <c r="H25" s="2"/>
      <c r="I25" s="2"/>
      <c r="J25" s="2"/>
      <c r="K25" s="2"/>
      <c r="L25" s="2"/>
      <c r="M25" s="2"/>
      <c r="N25" s="2"/>
      <c r="O25" s="1"/>
      <c r="P25" s="1"/>
      <c r="Q25" s="1"/>
      <c r="R25" s="1"/>
    </row>
    <row r="26" spans="1:18" ht="22" customHeight="1" x14ac:dyDescent="0.2">
      <c r="A26" s="17"/>
      <c r="B26" s="17"/>
      <c r="C26" s="17"/>
      <c r="D26" s="17"/>
      <c r="E26" s="17"/>
      <c r="F26" s="2"/>
      <c r="G26" s="2"/>
      <c r="H26" s="2"/>
      <c r="I26" s="2"/>
      <c r="J26" s="2"/>
      <c r="K26" s="2"/>
      <c r="L26" s="2"/>
      <c r="M26" s="2"/>
      <c r="N26" s="2"/>
      <c r="P26" s="1"/>
      <c r="Q26" s="1"/>
      <c r="R26" s="1"/>
    </row>
    <row r="27" spans="1:18" ht="22" customHeight="1" x14ac:dyDescent="0.2">
      <c r="A27" s="74" t="str" cm="1">
        <f t="array" aca="1" ref="A27" ca="1">_FV(A1,"Description")</f>
        <v>Taiwan Semiconductor Manufacturing Co Ltd is a Taiwan-based company mainly engaged in the provision of integrated circuit manufacturing services. The integrated circuit manufacturing services include process technology, special process technology, design ecosystem support, mask technology, 3DFabricTM advanced packaging and silicon stacking technology services. The Company has completed the transfer and mass production of 5nm technology, and is engaged in the research and development of 3nm process technology and 2nm process technology. The product application range covers the entire electronic application industry, including personal computers and peripheral products, information application products, wired and wireless communication system products, servers and data centers.</v>
      </c>
      <c r="B27" s="74"/>
      <c r="C27" s="74"/>
      <c r="D27" s="74"/>
      <c r="E27" s="74"/>
      <c r="F27" s="2"/>
      <c r="G27" s="2"/>
      <c r="H27" s="2"/>
      <c r="I27" s="2"/>
      <c r="J27" s="2"/>
      <c r="K27" s="2"/>
      <c r="L27" s="2"/>
      <c r="M27" s="2"/>
      <c r="N27" s="2"/>
      <c r="O27" s="1"/>
      <c r="P27" s="1"/>
      <c r="Q27" s="1"/>
      <c r="R27" s="1"/>
    </row>
    <row r="28" spans="1:18" ht="22" customHeight="1" x14ac:dyDescent="0.2">
      <c r="A28" s="74"/>
      <c r="B28" s="74"/>
      <c r="C28" s="74"/>
      <c r="D28" s="74"/>
      <c r="E28" s="74"/>
      <c r="F28" s="2"/>
      <c r="G28" s="2"/>
      <c r="H28" s="2"/>
      <c r="I28" s="2"/>
      <c r="J28" s="2"/>
      <c r="K28" s="2"/>
      <c r="L28" s="2"/>
      <c r="M28" s="2"/>
      <c r="N28" s="2"/>
      <c r="O28" s="1"/>
      <c r="P28" s="1"/>
      <c r="Q28" s="1"/>
      <c r="R28" s="1"/>
    </row>
    <row r="29" spans="1:18" ht="22" customHeight="1" x14ac:dyDescent="0.2">
      <c r="A29" s="74"/>
      <c r="B29" s="74"/>
      <c r="C29" s="74"/>
      <c r="D29" s="74"/>
      <c r="E29" s="74"/>
      <c r="F29" s="2"/>
      <c r="G29" s="2"/>
      <c r="H29" s="2"/>
      <c r="I29" s="2"/>
      <c r="J29" s="2"/>
      <c r="K29" s="2"/>
      <c r="L29" s="2"/>
      <c r="M29" s="2"/>
      <c r="N29" s="2"/>
      <c r="O29" s="1"/>
      <c r="P29" s="1"/>
      <c r="Q29" s="1"/>
      <c r="R29" s="1"/>
    </row>
    <row r="30" spans="1:18" ht="22" customHeight="1" x14ac:dyDescent="0.2">
      <c r="A30" s="74"/>
      <c r="B30" s="74"/>
      <c r="C30" s="74"/>
      <c r="D30" s="74"/>
      <c r="E30" s="74"/>
      <c r="F30" s="2"/>
      <c r="G30" s="2"/>
      <c r="H30" s="2"/>
      <c r="I30" s="2"/>
      <c r="J30" s="2"/>
      <c r="K30" s="2"/>
      <c r="L30" s="2"/>
      <c r="M30" s="2"/>
      <c r="N30" s="2"/>
      <c r="O30" s="1"/>
      <c r="P30" s="1"/>
      <c r="Q30" s="1"/>
      <c r="R30" s="1"/>
    </row>
    <row r="31" spans="1:18" ht="22" customHeight="1" x14ac:dyDescent="0.2">
      <c r="A31" s="74"/>
      <c r="B31" s="74"/>
      <c r="C31" s="74"/>
      <c r="D31" s="74"/>
      <c r="E31" s="74"/>
      <c r="F31" s="2"/>
      <c r="G31" s="2"/>
      <c r="H31" s="2"/>
      <c r="I31" s="2"/>
      <c r="J31" s="2"/>
      <c r="K31" s="2"/>
      <c r="L31" s="2"/>
      <c r="M31" s="2"/>
      <c r="N31" s="2"/>
      <c r="O31" s="1"/>
      <c r="P31" s="1"/>
      <c r="Q31" s="1"/>
      <c r="R31" s="1"/>
    </row>
    <row r="32" spans="1:18" ht="22" customHeight="1" x14ac:dyDescent="0.2">
      <c r="A32" s="74"/>
      <c r="B32" s="74"/>
      <c r="C32" s="74"/>
      <c r="D32" s="74"/>
      <c r="E32" s="74"/>
      <c r="F32" s="1"/>
      <c r="G32" s="1"/>
      <c r="H32" s="1"/>
      <c r="I32" s="1"/>
      <c r="J32" s="1"/>
      <c r="K32" s="1"/>
      <c r="L32" s="1"/>
      <c r="M32" s="2"/>
      <c r="N32" s="2"/>
      <c r="O32" s="1"/>
      <c r="P32" s="1"/>
      <c r="Q32" s="1"/>
      <c r="R32" s="1"/>
    </row>
    <row r="33" spans="1:18" ht="22" customHeight="1" x14ac:dyDescent="0.2">
      <c r="A33" s="74"/>
      <c r="B33" s="74"/>
      <c r="C33" s="74"/>
      <c r="D33" s="74"/>
      <c r="E33" s="74"/>
      <c r="F33" s="1"/>
      <c r="G33" s="1"/>
      <c r="H33" s="1"/>
      <c r="I33" s="1"/>
      <c r="J33" s="1"/>
      <c r="K33" s="1"/>
      <c r="L33" s="1"/>
      <c r="M33" s="2"/>
      <c r="N33" s="2"/>
      <c r="O33" s="1"/>
      <c r="P33" s="1"/>
      <c r="Q33" s="1"/>
      <c r="R33" s="1"/>
    </row>
    <row r="34" spans="1:18" ht="22" customHeight="1" x14ac:dyDescent="0.2">
      <c r="A34" s="74"/>
      <c r="B34" s="74"/>
      <c r="C34" s="74"/>
      <c r="D34" s="74"/>
      <c r="E34" s="74"/>
      <c r="F34" s="2"/>
      <c r="G34" s="2"/>
      <c r="H34" s="2"/>
      <c r="I34" s="2"/>
      <c r="J34" s="2"/>
      <c r="K34" s="2"/>
      <c r="L34" s="2"/>
      <c r="M34" s="2"/>
      <c r="N34" s="2"/>
      <c r="O34" s="2"/>
      <c r="P34" s="2"/>
      <c r="Q34" s="1"/>
      <c r="R34" s="1"/>
    </row>
    <row r="35" spans="1:18" ht="22" customHeight="1" x14ac:dyDescent="0.2">
      <c r="A35" s="74"/>
      <c r="B35" s="74"/>
      <c r="C35" s="74"/>
      <c r="D35" s="74"/>
      <c r="E35" s="74"/>
      <c r="F35" s="2"/>
      <c r="G35" s="2"/>
      <c r="H35" s="2"/>
      <c r="I35" s="2"/>
      <c r="J35" s="2"/>
      <c r="K35" s="2"/>
      <c r="L35" s="2"/>
      <c r="M35" s="2"/>
      <c r="N35" s="2"/>
      <c r="O35" s="2"/>
      <c r="P35" s="2"/>
      <c r="Q35" s="1"/>
      <c r="R35" s="1"/>
    </row>
    <row r="36" spans="1:18" ht="22" customHeight="1" x14ac:dyDescent="0.2">
      <c r="A36" s="2"/>
      <c r="B36" s="2"/>
      <c r="C36" s="2"/>
      <c r="D36" s="2"/>
      <c r="E36" s="2"/>
      <c r="F36" s="2"/>
      <c r="G36" s="2"/>
      <c r="H36" s="2"/>
      <c r="I36" s="2"/>
      <c r="J36" s="2"/>
      <c r="K36" s="2"/>
      <c r="L36" s="2"/>
      <c r="M36" s="2"/>
      <c r="N36" s="2"/>
      <c r="O36" s="2"/>
      <c r="P36" s="2"/>
      <c r="Q36" s="1"/>
      <c r="R36" s="1"/>
    </row>
    <row r="37" spans="1:18" ht="22" customHeight="1" x14ac:dyDescent="0.2">
      <c r="A37" s="2"/>
      <c r="B37" s="2"/>
      <c r="C37" s="2"/>
      <c r="D37" s="2"/>
      <c r="E37" s="2"/>
      <c r="F37" s="2"/>
      <c r="G37" s="2"/>
      <c r="H37" s="2"/>
      <c r="I37" s="2"/>
      <c r="J37" s="2"/>
      <c r="K37" s="2"/>
      <c r="L37" s="2"/>
      <c r="M37" s="2"/>
      <c r="N37" s="2"/>
      <c r="O37" s="2"/>
      <c r="P37" s="2"/>
      <c r="Q37" s="1"/>
      <c r="R37" s="1"/>
    </row>
    <row r="38" spans="1:18" ht="22" customHeight="1" x14ac:dyDescent="0.2">
      <c r="A38" s="2"/>
      <c r="B38" s="2"/>
      <c r="C38" s="2"/>
      <c r="D38" s="2"/>
      <c r="E38" s="2"/>
      <c r="F38" s="2"/>
      <c r="G38" s="2"/>
      <c r="H38" s="2"/>
      <c r="I38" s="2"/>
      <c r="J38" s="2"/>
      <c r="K38" s="2"/>
      <c r="L38" s="2"/>
      <c r="M38" s="2"/>
      <c r="N38" s="2"/>
      <c r="O38" s="2"/>
      <c r="P38" s="2"/>
      <c r="Q38" s="1"/>
      <c r="R38" s="1"/>
    </row>
    <row r="39" spans="1:18" ht="22" customHeight="1" x14ac:dyDescent="0.2">
      <c r="A39" s="2"/>
      <c r="B39" s="2"/>
      <c r="C39" s="2"/>
      <c r="D39" s="2"/>
      <c r="E39" s="2"/>
      <c r="F39" s="2"/>
      <c r="G39" s="2"/>
      <c r="H39" s="2"/>
      <c r="I39" s="2"/>
      <c r="J39" s="2"/>
      <c r="K39" s="2"/>
      <c r="L39" s="2"/>
      <c r="M39" s="2"/>
      <c r="N39" s="2"/>
      <c r="O39" s="2"/>
      <c r="P39" s="2"/>
      <c r="Q39" s="1"/>
      <c r="R39" s="1"/>
    </row>
    <row r="40" spans="1:18" ht="22" customHeight="1" x14ac:dyDescent="0.2">
      <c r="A40" s="2"/>
      <c r="B40" s="2"/>
      <c r="C40" s="2"/>
      <c r="D40" s="2"/>
      <c r="E40" s="2"/>
      <c r="F40" s="2"/>
      <c r="G40" s="2"/>
      <c r="H40" s="2"/>
      <c r="I40" s="2"/>
      <c r="J40" s="2"/>
      <c r="K40" s="2"/>
      <c r="L40" s="2"/>
      <c r="M40" s="2"/>
      <c r="N40" s="2"/>
      <c r="O40" s="2"/>
      <c r="P40" s="2"/>
      <c r="Q40" s="1"/>
      <c r="R40" s="1"/>
    </row>
    <row r="41" spans="1:18" ht="22" customHeight="1" x14ac:dyDescent="0.2">
      <c r="A41" s="2"/>
      <c r="B41" s="2"/>
      <c r="C41" s="2"/>
      <c r="D41" s="2"/>
      <c r="E41" s="2"/>
      <c r="F41" s="2"/>
      <c r="G41" s="2"/>
      <c r="H41" s="2"/>
      <c r="I41" s="2"/>
      <c r="J41" s="2"/>
      <c r="K41" s="2"/>
      <c r="L41" s="2"/>
      <c r="M41" s="2"/>
      <c r="N41" s="2"/>
      <c r="O41" s="2"/>
      <c r="P41" s="2"/>
      <c r="Q41" s="1"/>
      <c r="R41" s="1"/>
    </row>
    <row r="42" spans="1:18" x14ac:dyDescent="0.2">
      <c r="A42" s="2"/>
      <c r="B42" s="2"/>
      <c r="C42" s="2"/>
      <c r="D42" s="2"/>
      <c r="E42" s="2"/>
      <c r="F42" s="2"/>
      <c r="G42" s="2"/>
      <c r="H42" s="2"/>
      <c r="I42" s="2"/>
      <c r="J42" s="2"/>
      <c r="K42" s="2"/>
      <c r="L42" s="2"/>
      <c r="M42" s="2"/>
      <c r="N42" s="2"/>
      <c r="O42" s="2"/>
      <c r="P42" s="2"/>
      <c r="Q42" s="1"/>
      <c r="R42" s="1"/>
    </row>
    <row r="43" spans="1:18" x14ac:dyDescent="0.2">
      <c r="A43" s="2"/>
      <c r="B43" s="2"/>
      <c r="C43" s="2"/>
      <c r="D43" s="2"/>
      <c r="E43" s="2"/>
      <c r="F43" s="2"/>
      <c r="G43" s="2"/>
      <c r="H43" s="2"/>
      <c r="I43" s="2"/>
      <c r="J43" s="2"/>
      <c r="K43" s="2"/>
      <c r="L43" s="2"/>
      <c r="M43" s="2"/>
      <c r="N43" s="2"/>
      <c r="O43" s="2"/>
      <c r="P43" s="2"/>
      <c r="Q43" s="1"/>
      <c r="R43" s="1"/>
    </row>
    <row r="44" spans="1:18" x14ac:dyDescent="0.2">
      <c r="A44" s="2"/>
      <c r="B44" s="2"/>
      <c r="C44" s="2"/>
      <c r="D44" s="2"/>
      <c r="E44" s="2"/>
      <c r="F44" s="2"/>
      <c r="G44" s="2"/>
      <c r="H44" s="2"/>
      <c r="I44" s="2"/>
      <c r="J44" s="2"/>
      <c r="K44" s="2"/>
      <c r="L44" s="2"/>
      <c r="M44" s="2"/>
      <c r="N44" s="2"/>
      <c r="O44" s="2"/>
      <c r="P44" s="2"/>
      <c r="Q44" s="1"/>
      <c r="R44" s="1"/>
    </row>
    <row r="45" spans="1:18" x14ac:dyDescent="0.2">
      <c r="A45" s="2"/>
      <c r="B45" s="2"/>
      <c r="C45" s="2"/>
      <c r="D45" s="2"/>
      <c r="E45" s="2"/>
      <c r="F45" s="2"/>
      <c r="G45" s="2"/>
      <c r="H45" s="2"/>
      <c r="I45" s="2"/>
      <c r="J45" s="2"/>
      <c r="K45" s="2"/>
      <c r="L45" s="2"/>
      <c r="M45" s="2"/>
      <c r="N45" s="2"/>
      <c r="O45" s="2"/>
      <c r="P45" s="2"/>
      <c r="Q45" s="1"/>
      <c r="R45" s="1"/>
    </row>
    <row r="46" spans="1:18" x14ac:dyDescent="0.2">
      <c r="A46" s="2"/>
      <c r="B46" s="2"/>
      <c r="C46" s="2"/>
      <c r="D46" s="2"/>
      <c r="E46" s="2"/>
      <c r="F46" s="2"/>
      <c r="G46" s="2"/>
      <c r="H46" s="2"/>
      <c r="I46" s="2"/>
      <c r="J46" s="2"/>
      <c r="K46" s="2"/>
      <c r="L46" s="2"/>
      <c r="M46" s="2"/>
      <c r="N46" s="2"/>
      <c r="O46" s="2"/>
      <c r="P46" s="2"/>
      <c r="Q46" s="1"/>
      <c r="R46" s="1"/>
    </row>
    <row r="47" spans="1:18" x14ac:dyDescent="0.2">
      <c r="A47" s="2"/>
      <c r="B47" s="2"/>
      <c r="C47" s="2"/>
      <c r="D47" s="2"/>
      <c r="E47" s="2"/>
      <c r="F47" s="2"/>
      <c r="G47" s="2"/>
      <c r="H47" s="2"/>
      <c r="I47" s="2"/>
      <c r="J47" s="2"/>
      <c r="K47" s="2"/>
      <c r="L47" s="2"/>
      <c r="M47" s="2"/>
      <c r="N47" s="2"/>
      <c r="O47" s="2"/>
      <c r="P47" s="2"/>
      <c r="Q47" s="1"/>
      <c r="R47" s="1"/>
    </row>
    <row r="48" spans="1:18" x14ac:dyDescent="0.2">
      <c r="A48" s="2"/>
      <c r="B48" s="2"/>
      <c r="C48" s="2"/>
      <c r="D48" s="2"/>
      <c r="E48" s="2"/>
      <c r="F48" s="2"/>
      <c r="G48" s="2"/>
      <c r="H48" s="2"/>
      <c r="I48" s="2"/>
      <c r="J48" s="2"/>
      <c r="K48" s="2"/>
      <c r="L48" s="2"/>
      <c r="M48" s="2"/>
      <c r="N48" s="2"/>
      <c r="O48" s="2"/>
      <c r="P48" s="2"/>
      <c r="Q48" s="1"/>
      <c r="R48" s="1"/>
    </row>
    <row r="49" spans="1:18" x14ac:dyDescent="0.2">
      <c r="A49" s="2"/>
      <c r="B49" s="2"/>
      <c r="C49" s="2"/>
      <c r="D49" s="2"/>
      <c r="E49" s="2"/>
      <c r="F49" s="2"/>
      <c r="G49" s="2"/>
      <c r="H49" s="2"/>
      <c r="I49" s="2"/>
      <c r="J49" s="2"/>
      <c r="K49" s="2"/>
      <c r="L49" s="2"/>
      <c r="M49" s="2"/>
      <c r="N49" s="2"/>
      <c r="O49" s="2"/>
      <c r="P49" s="2"/>
      <c r="Q49" s="1"/>
      <c r="R49" s="1"/>
    </row>
    <row r="50" spans="1:18" x14ac:dyDescent="0.2">
      <c r="A50" s="2"/>
      <c r="B50" s="2"/>
      <c r="C50" s="2"/>
      <c r="D50" s="2"/>
      <c r="E50" s="2"/>
      <c r="F50" s="2"/>
      <c r="G50" s="2"/>
      <c r="H50" s="2"/>
      <c r="I50" s="2"/>
      <c r="J50" s="2"/>
      <c r="K50" s="2"/>
      <c r="L50" s="2"/>
      <c r="M50" s="2"/>
      <c r="N50" s="2"/>
      <c r="O50" s="2"/>
      <c r="P50" s="2"/>
      <c r="Q50" s="1"/>
      <c r="R50" s="1"/>
    </row>
    <row r="51" spans="1:18" x14ac:dyDescent="0.2">
      <c r="A51" s="2"/>
      <c r="B51" s="2"/>
      <c r="C51" s="2"/>
      <c r="D51" s="2"/>
      <c r="E51" s="2"/>
      <c r="F51" s="2"/>
      <c r="G51" s="2"/>
      <c r="H51" s="2"/>
      <c r="I51" s="2"/>
      <c r="J51" s="2"/>
      <c r="K51" s="2"/>
      <c r="L51" s="2"/>
      <c r="M51" s="2"/>
      <c r="N51" s="2"/>
      <c r="O51" s="2"/>
      <c r="P51" s="2"/>
      <c r="Q51" s="1"/>
      <c r="R51" s="1"/>
    </row>
    <row r="52" spans="1:18" x14ac:dyDescent="0.2">
      <c r="A52" s="2"/>
      <c r="B52" s="2"/>
      <c r="C52" s="2"/>
      <c r="D52" s="2"/>
      <c r="E52" s="2"/>
      <c r="F52" s="2"/>
      <c r="G52" s="2"/>
      <c r="H52" s="2"/>
      <c r="I52" s="2"/>
      <c r="J52" s="2"/>
      <c r="K52" s="2"/>
      <c r="L52" s="2"/>
      <c r="M52" s="2"/>
      <c r="N52" s="2"/>
      <c r="O52" s="2"/>
      <c r="P52" s="2"/>
      <c r="Q52" s="1"/>
      <c r="R52" s="1"/>
    </row>
    <row r="53" spans="1:18" x14ac:dyDescent="0.2">
      <c r="A53" s="2"/>
      <c r="B53" s="2"/>
      <c r="C53" s="2"/>
      <c r="D53" s="2"/>
      <c r="E53" s="2"/>
      <c r="F53" s="2"/>
      <c r="G53" s="2"/>
      <c r="H53" s="2"/>
      <c r="I53" s="2"/>
      <c r="J53" s="2"/>
      <c r="K53" s="2"/>
      <c r="L53" s="2"/>
      <c r="M53" s="2"/>
      <c r="N53" s="2"/>
      <c r="O53" s="2"/>
      <c r="P53" s="2"/>
      <c r="Q53" s="1"/>
      <c r="R53" s="1"/>
    </row>
    <row r="54" spans="1:18" x14ac:dyDescent="0.2">
      <c r="A54" s="2"/>
      <c r="B54" s="2"/>
      <c r="C54" s="2"/>
      <c r="D54" s="2"/>
      <c r="E54" s="2"/>
      <c r="F54" s="2"/>
      <c r="G54" s="2"/>
      <c r="H54" s="2"/>
      <c r="I54" s="2"/>
      <c r="J54" s="2"/>
      <c r="K54" s="2"/>
      <c r="L54" s="2"/>
      <c r="M54" s="2"/>
      <c r="N54" s="2"/>
      <c r="O54" s="2"/>
      <c r="P54" s="2"/>
      <c r="Q54" s="1"/>
      <c r="R54" s="1"/>
    </row>
    <row r="55" spans="1:18" x14ac:dyDescent="0.2">
      <c r="A55" s="2"/>
      <c r="B55" s="2"/>
      <c r="C55" s="2"/>
      <c r="D55" s="2"/>
      <c r="E55" s="2"/>
      <c r="F55" s="2"/>
      <c r="G55" s="2"/>
      <c r="H55" s="2"/>
      <c r="I55" s="2"/>
      <c r="J55" s="2"/>
      <c r="K55" s="2"/>
      <c r="L55" s="2"/>
      <c r="M55" s="2"/>
      <c r="N55" s="2"/>
      <c r="O55" s="2"/>
      <c r="P55" s="2"/>
      <c r="Q55" s="1"/>
      <c r="R55" s="1"/>
    </row>
    <row r="56" spans="1:18" x14ac:dyDescent="0.2">
      <c r="A56" s="2"/>
      <c r="B56" s="2"/>
      <c r="C56" s="2"/>
      <c r="D56" s="2"/>
      <c r="E56" s="2"/>
      <c r="F56" s="2"/>
      <c r="G56" s="2"/>
      <c r="H56" s="2"/>
      <c r="I56" s="2"/>
      <c r="J56" s="2"/>
      <c r="K56" s="2"/>
      <c r="L56" s="2"/>
      <c r="M56" s="2"/>
      <c r="N56" s="2"/>
      <c r="O56" s="2"/>
      <c r="P56" s="2"/>
      <c r="Q56" s="1"/>
      <c r="R56" s="1"/>
    </row>
    <row r="57" spans="1:18" x14ac:dyDescent="0.2">
      <c r="A57" s="2"/>
      <c r="B57" s="2"/>
      <c r="C57" s="2"/>
      <c r="D57" s="2"/>
      <c r="E57" s="2"/>
      <c r="F57" s="2"/>
      <c r="G57" s="2"/>
      <c r="H57" s="2"/>
      <c r="I57" s="2"/>
      <c r="J57" s="2"/>
      <c r="K57" s="2"/>
      <c r="L57" s="2"/>
      <c r="M57" s="2"/>
      <c r="N57" s="2"/>
      <c r="O57" s="2"/>
      <c r="P57" s="2"/>
      <c r="Q57" s="1"/>
      <c r="R57" s="1"/>
    </row>
    <row r="58" spans="1:18" x14ac:dyDescent="0.2">
      <c r="A58" s="2"/>
      <c r="B58" s="2"/>
      <c r="C58" s="2"/>
      <c r="D58" s="2"/>
      <c r="E58" s="2"/>
      <c r="F58" s="2"/>
      <c r="G58" s="2"/>
      <c r="H58" s="2"/>
      <c r="I58" s="2"/>
      <c r="J58" s="2"/>
      <c r="K58" s="2"/>
      <c r="L58" s="2"/>
      <c r="M58" s="2"/>
      <c r="N58" s="2"/>
      <c r="O58" s="2"/>
      <c r="P58" s="2"/>
      <c r="Q58" s="1"/>
      <c r="R58" s="1"/>
    </row>
    <row r="59" spans="1:18" x14ac:dyDescent="0.2">
      <c r="A59" s="2"/>
      <c r="B59" s="2"/>
      <c r="C59" s="2"/>
      <c r="D59" s="2"/>
      <c r="E59" s="2"/>
      <c r="F59" s="2"/>
      <c r="G59" s="2"/>
      <c r="H59" s="2"/>
      <c r="I59" s="2"/>
      <c r="J59" s="2"/>
      <c r="K59" s="2"/>
      <c r="L59" s="2"/>
      <c r="M59" s="2"/>
      <c r="N59" s="2"/>
      <c r="O59" s="2"/>
      <c r="P59" s="2"/>
      <c r="Q59" s="1"/>
      <c r="R59" s="1"/>
    </row>
    <row r="60" spans="1:18" x14ac:dyDescent="0.2">
      <c r="A60" s="2"/>
      <c r="B60" s="2"/>
      <c r="C60" s="2"/>
      <c r="D60" s="2"/>
      <c r="E60" s="2"/>
      <c r="F60" s="2"/>
      <c r="G60" s="2"/>
      <c r="H60" s="2"/>
      <c r="I60" s="2"/>
      <c r="J60" s="2"/>
      <c r="K60" s="2"/>
      <c r="L60" s="2"/>
      <c r="M60" s="2"/>
      <c r="N60" s="2"/>
      <c r="O60" s="2"/>
      <c r="P60" s="2"/>
      <c r="Q60" s="1"/>
      <c r="R60" s="1"/>
    </row>
    <row r="61" spans="1:18" x14ac:dyDescent="0.2">
      <c r="A61" s="2"/>
      <c r="B61" s="2"/>
      <c r="C61" s="2"/>
      <c r="D61" s="2"/>
      <c r="E61" s="2"/>
      <c r="F61" s="2"/>
      <c r="G61" s="2"/>
      <c r="H61" s="2"/>
      <c r="I61" s="2"/>
      <c r="J61" s="2"/>
      <c r="K61" s="2"/>
      <c r="L61" s="2"/>
      <c r="M61" s="2"/>
      <c r="N61" s="2"/>
      <c r="O61" s="2"/>
      <c r="P61" s="2"/>
      <c r="Q61" s="1"/>
      <c r="R61" s="1"/>
    </row>
    <row r="62" spans="1:18" x14ac:dyDescent="0.2">
      <c r="A62" s="2"/>
      <c r="B62" s="2"/>
      <c r="C62" s="2"/>
      <c r="D62" s="2"/>
      <c r="E62" s="2"/>
      <c r="F62" s="2"/>
      <c r="G62" s="2"/>
      <c r="H62" s="2"/>
      <c r="I62" s="2"/>
      <c r="J62" s="2"/>
      <c r="K62" s="2"/>
      <c r="L62" s="2"/>
      <c r="M62" s="2"/>
      <c r="N62" s="2"/>
      <c r="O62" s="2"/>
      <c r="P62" s="2"/>
      <c r="Q62" s="1"/>
      <c r="R62" s="1"/>
    </row>
    <row r="63" spans="1:18" x14ac:dyDescent="0.2">
      <c r="O63" s="1"/>
      <c r="P63" s="1"/>
      <c r="Q63" s="1"/>
      <c r="R63" s="1"/>
    </row>
    <row r="64" spans="1:18" x14ac:dyDescent="0.2">
      <c r="O64" s="1"/>
      <c r="P64" s="1"/>
    </row>
    <row r="65" spans="15:16" x14ac:dyDescent="0.2">
      <c r="O65" s="1"/>
      <c r="P65" s="1"/>
    </row>
    <row r="66" spans="15:16" x14ac:dyDescent="0.2">
      <c r="O66" s="1"/>
      <c r="P66" s="1"/>
    </row>
    <row r="67" spans="15:16" x14ac:dyDescent="0.2">
      <c r="O67" s="1"/>
      <c r="P67" s="1"/>
    </row>
    <row r="68" spans="15:16" x14ac:dyDescent="0.2">
      <c r="O68" s="1"/>
      <c r="P68" s="1"/>
    </row>
    <row r="69" spans="15:16" x14ac:dyDescent="0.2">
      <c r="O69" s="1"/>
      <c r="P69" s="1"/>
    </row>
    <row r="70" spans="15:16" x14ac:dyDescent="0.2">
      <c r="O70" s="1"/>
      <c r="P70" s="1"/>
    </row>
    <row r="71" spans="15:16" x14ac:dyDescent="0.2">
      <c r="O71" s="1"/>
      <c r="P71" s="1"/>
    </row>
    <row r="72" spans="15:16" x14ac:dyDescent="0.2">
      <c r="O72" s="1"/>
      <c r="P72" s="1"/>
    </row>
    <row r="73" spans="15:16" x14ac:dyDescent="0.2">
      <c r="O73" s="1"/>
      <c r="P73" s="1"/>
    </row>
    <row r="74" spans="15:16" x14ac:dyDescent="0.2">
      <c r="O74" s="1"/>
      <c r="P74" s="1"/>
    </row>
    <row r="75" spans="15:16" x14ac:dyDescent="0.2">
      <c r="O75" s="1"/>
      <c r="P75" s="1"/>
    </row>
    <row r="76" spans="15:16" x14ac:dyDescent="0.2">
      <c r="O76" s="1"/>
      <c r="P76" s="1"/>
    </row>
    <row r="77" spans="15:16" x14ac:dyDescent="0.2">
      <c r="O77" s="1"/>
      <c r="P77" s="1"/>
    </row>
    <row r="78" spans="15:16" x14ac:dyDescent="0.2">
      <c r="O78" s="1"/>
      <c r="P78" s="1"/>
    </row>
    <row r="79" spans="15:16" x14ac:dyDescent="0.2">
      <c r="O79" s="1"/>
      <c r="P79" s="1"/>
    </row>
    <row r="80" spans="15:16" x14ac:dyDescent="0.2">
      <c r="O80" s="1"/>
      <c r="P80" s="1"/>
    </row>
    <row r="81" spans="15:16" x14ac:dyDescent="0.2">
      <c r="O81" s="1"/>
      <c r="P81" s="1"/>
    </row>
    <row r="82" spans="15:16" x14ac:dyDescent="0.2">
      <c r="O82" s="1"/>
      <c r="P82" s="1"/>
    </row>
    <row r="83" spans="15:16" x14ac:dyDescent="0.2">
      <c r="O83" s="1"/>
      <c r="P83" s="1"/>
    </row>
    <row r="84" spans="15:16" x14ac:dyDescent="0.2">
      <c r="O84" s="1"/>
      <c r="P84" s="1"/>
    </row>
    <row r="85" spans="15:16" x14ac:dyDescent="0.2">
      <c r="O85" s="1"/>
      <c r="P85" s="1"/>
    </row>
    <row r="86" spans="15:16" x14ac:dyDescent="0.2">
      <c r="O86" s="1"/>
      <c r="P86" s="1"/>
    </row>
    <row r="87" spans="15:16" x14ac:dyDescent="0.2">
      <c r="O87" s="1"/>
      <c r="P87" s="1"/>
    </row>
    <row r="88" spans="15:16" x14ac:dyDescent="0.2">
      <c r="O88" s="1"/>
      <c r="P88" s="1"/>
    </row>
    <row r="89" spans="15:16" x14ac:dyDescent="0.2">
      <c r="O89" s="1"/>
      <c r="P89" s="1"/>
    </row>
    <row r="90" spans="15:16" x14ac:dyDescent="0.2">
      <c r="O90" s="1"/>
      <c r="P90" s="1"/>
    </row>
    <row r="91" spans="15:16" x14ac:dyDescent="0.2">
      <c r="O91" s="1"/>
      <c r="P91" s="1"/>
    </row>
    <row r="92" spans="15:16" x14ac:dyDescent="0.2">
      <c r="O92" s="1"/>
      <c r="P92" s="1"/>
    </row>
    <row r="93" spans="15:16" x14ac:dyDescent="0.2">
      <c r="O93" s="1"/>
      <c r="P93" s="1"/>
    </row>
    <row r="94" spans="15:16" x14ac:dyDescent="0.2">
      <c r="O94" s="1"/>
      <c r="P94" s="1"/>
    </row>
    <row r="95" spans="15:16" x14ac:dyDescent="0.2">
      <c r="O95" s="1"/>
      <c r="P95" s="1"/>
    </row>
    <row r="96" spans="15:16" x14ac:dyDescent="0.2">
      <c r="O96" s="1"/>
      <c r="P96" s="1"/>
    </row>
    <row r="97" spans="15:16" x14ac:dyDescent="0.2">
      <c r="O97" s="1"/>
      <c r="P97" s="1"/>
    </row>
    <row r="98" spans="15:16" x14ac:dyDescent="0.2">
      <c r="O98" s="1"/>
      <c r="P98" s="1"/>
    </row>
    <row r="99" spans="15:16" x14ac:dyDescent="0.2">
      <c r="O99" s="1"/>
      <c r="P99" s="1"/>
    </row>
    <row r="100" spans="15:16" x14ac:dyDescent="0.2">
      <c r="O100" s="1"/>
      <c r="P100" s="1"/>
    </row>
    <row r="101" spans="15:16" x14ac:dyDescent="0.2">
      <c r="O101" s="1"/>
      <c r="P101" s="1"/>
    </row>
    <row r="102" spans="15:16" x14ac:dyDescent="0.2">
      <c r="O102" s="1"/>
      <c r="P102" s="1"/>
    </row>
    <row r="103" spans="15:16" x14ac:dyDescent="0.2">
      <c r="O103" s="1"/>
      <c r="P103" s="1"/>
    </row>
    <row r="104" spans="15:16" x14ac:dyDescent="0.2">
      <c r="O104" s="1"/>
      <c r="P104" s="1"/>
    </row>
    <row r="105" spans="15:16" x14ac:dyDescent="0.2">
      <c r="O105" s="1"/>
      <c r="P105" s="1"/>
    </row>
    <row r="106" spans="15:16" x14ac:dyDescent="0.2">
      <c r="O106" s="1"/>
      <c r="P106" s="1"/>
    </row>
    <row r="107" spans="15:16" x14ac:dyDescent="0.2">
      <c r="O107" s="1"/>
      <c r="P107" s="1"/>
    </row>
    <row r="108" spans="15:16" x14ac:dyDescent="0.2">
      <c r="O108" s="1"/>
      <c r="P108" s="1"/>
    </row>
    <row r="109" spans="15:16" x14ac:dyDescent="0.2">
      <c r="O109" s="1"/>
      <c r="P109" s="1"/>
    </row>
    <row r="110" spans="15:16" x14ac:dyDescent="0.2">
      <c r="O110" s="1"/>
      <c r="P110" s="1"/>
    </row>
    <row r="111" spans="15:16" x14ac:dyDescent="0.2">
      <c r="O111" s="1"/>
      <c r="P111" s="1"/>
    </row>
  </sheetData>
  <mergeCells count="5">
    <mergeCell ref="A1:D2"/>
    <mergeCell ref="A25:C25"/>
    <mergeCell ref="D25:E25"/>
    <mergeCell ref="A27:E35"/>
    <mergeCell ref="K3:L3"/>
  </mergeCells>
  <hyperlinks>
    <hyperlink ref="F9" r:id="rId1" display="https://finbox.com/NYSE:TSM/explorer/revenue_proj" xr:uid="{09D8D358-F35F-CF4E-83D8-9899DD62D813}"/>
  </hyperlinks>
  <pageMargins left="0.7" right="0.7" top="0.75" bottom="0.75" header="0.3" footer="0.3"/>
  <drawing r:id="rId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DCF Model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Desai, Avi</dc:creator>
  <cp:lastModifiedBy>Desai, Avi</cp:lastModifiedBy>
  <dcterms:created xsi:type="dcterms:W3CDTF">2024-08-28T06:49:52Z</dcterms:created>
  <dcterms:modified xsi:type="dcterms:W3CDTF">2024-11-07T09:10:14Z</dcterms:modified>
</cp:coreProperties>
</file>